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C:\Users\mdcruz\Documents\CPD\ACTUAL DISBURSEMENT (BANK)\bank reports\2021\WEBSITE\For website\November 2021\"/>
    </mc:Choice>
  </mc:AlternateContent>
  <xr:revisionPtr revIDLastSave="0" documentId="13_ncr:1_{66563E0B-BB4A-43B6-A041-FE381A7D4FD3}" xr6:coauthVersionLast="36" xr6:coauthVersionMax="36" xr10:uidLastSave="{00000000-0000-0000-0000-000000000000}"/>
  <bookViews>
    <workbookView xWindow="240" yWindow="72" windowWidth="20952" windowHeight="10740" xr2:uid="{00000000-000D-0000-FFFF-FFFF00000000}"/>
  </bookViews>
  <sheets>
    <sheet name="By Department" sheetId="22" r:id="rId1"/>
    <sheet name="By Agency" sheetId="23" r:id="rId2"/>
    <sheet name="Graph " sheetId="17" r:id="rId3"/>
  </sheets>
  <definedNames>
    <definedName name="_xlnm.Print_Area" localSheetId="1">'By Agency'!$A$1:$H$292</definedName>
    <definedName name="_xlnm.Print_Area" localSheetId="0">'By Department'!$A$1:$Z$64</definedName>
    <definedName name="_xlnm.Print_Area" localSheetId="2">'Graph '!$A$12:$R$59</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91029"/>
</workbook>
</file>

<file path=xl/calcChain.xml><?xml version="1.0" encoding="utf-8"?>
<calcChain xmlns="http://schemas.openxmlformats.org/spreadsheetml/2006/main">
  <c r="C268" i="23" l="1"/>
  <c r="C258" i="23"/>
  <c r="C251" i="23"/>
  <c r="C230" i="23"/>
  <c r="C217" i="23" s="1"/>
  <c r="C208" i="23"/>
  <c r="C199" i="23"/>
  <c r="C190" i="23"/>
  <c r="C181" i="23"/>
  <c r="C176" i="23"/>
  <c r="C166" i="23"/>
  <c r="C145" i="23"/>
  <c r="C140" i="23"/>
  <c r="C136" i="23"/>
  <c r="C133" i="23"/>
  <c r="C128" i="23" s="1"/>
  <c r="C116" i="23"/>
  <c r="C104" i="23"/>
  <c r="C92" i="23"/>
  <c r="C86" i="23"/>
  <c r="C82" i="23"/>
  <c r="C78" i="23"/>
  <c r="C71" i="23"/>
  <c r="C59" i="23"/>
  <c r="C51" i="23"/>
  <c r="C39" i="23"/>
  <c r="C35" i="23"/>
  <c r="C23" i="23"/>
  <c r="C10" i="23"/>
  <c r="E279" i="23"/>
  <c r="H279" i="23" s="1"/>
  <c r="E278" i="23"/>
  <c r="D277" i="23"/>
  <c r="G278" i="23"/>
  <c r="G275" i="23"/>
  <c r="E275" i="23"/>
  <c r="E269" i="23"/>
  <c r="D268" i="23"/>
  <c r="B268" i="23"/>
  <c r="E266" i="23"/>
  <c r="H266" i="23" s="1"/>
  <c r="G266" i="23"/>
  <c r="E264" i="23"/>
  <c r="G260" i="23"/>
  <c r="E260" i="23"/>
  <c r="H260" i="23" s="1"/>
  <c r="D258" i="23"/>
  <c r="E255" i="23"/>
  <c r="G255" i="23"/>
  <c r="D251" i="23"/>
  <c r="E253" i="23"/>
  <c r="H253" i="23" s="1"/>
  <c r="G253" i="23"/>
  <c r="G252" i="23"/>
  <c r="B251" i="23"/>
  <c r="E249" i="23"/>
  <c r="H249" i="23" s="1"/>
  <c r="E247" i="23"/>
  <c r="H247" i="23" s="1"/>
  <c r="G247" i="23"/>
  <c r="E246" i="23"/>
  <c r="H246" i="23" s="1"/>
  <c r="G246" i="23"/>
  <c r="E245" i="23"/>
  <c r="H245" i="23" s="1"/>
  <c r="G245" i="23"/>
  <c r="E244" i="23"/>
  <c r="H244" i="23" s="1"/>
  <c r="G244" i="23"/>
  <c r="E243" i="23"/>
  <c r="H243" i="23" s="1"/>
  <c r="G243" i="23"/>
  <c r="E242" i="23"/>
  <c r="H242" i="23" s="1"/>
  <c r="G242" i="23"/>
  <c r="G241" i="23"/>
  <c r="E241" i="23"/>
  <c r="H241" i="23" s="1"/>
  <c r="E240" i="23"/>
  <c r="H240" i="23" s="1"/>
  <c r="E237" i="23"/>
  <c r="H237" i="23" s="1"/>
  <c r="G237" i="23"/>
  <c r="G236" i="23"/>
  <c r="E235" i="23"/>
  <c r="H235" i="23" s="1"/>
  <c r="G235" i="23"/>
  <c r="E234" i="23"/>
  <c r="H234" i="23" s="1"/>
  <c r="G234" i="23"/>
  <c r="G233" i="23"/>
  <c r="E233" i="23"/>
  <c r="E232" i="23"/>
  <c r="H232" i="23" s="1"/>
  <c r="D230" i="23"/>
  <c r="E229" i="23"/>
  <c r="H229" i="23" s="1"/>
  <c r="E227" i="23"/>
  <c r="H227" i="23" s="1"/>
  <c r="G227" i="23"/>
  <c r="E226" i="23"/>
  <c r="H226" i="23" s="1"/>
  <c r="E225" i="23"/>
  <c r="E224" i="23"/>
  <c r="H224" i="23" s="1"/>
  <c r="E223" i="23"/>
  <c r="H223" i="23" s="1"/>
  <c r="E221" i="23"/>
  <c r="E219" i="23"/>
  <c r="H219" i="23" s="1"/>
  <c r="G218" i="23"/>
  <c r="E215" i="23"/>
  <c r="H215" i="23" s="1"/>
  <c r="E214" i="23"/>
  <c r="H214" i="23" s="1"/>
  <c r="E212" i="23"/>
  <c r="D208" i="23"/>
  <c r="E210" i="23"/>
  <c r="H210" i="23" s="1"/>
  <c r="E206" i="23"/>
  <c r="H206" i="23" s="1"/>
  <c r="E205" i="23"/>
  <c r="H205" i="23" s="1"/>
  <c r="E204" i="23"/>
  <c r="H204" i="23" s="1"/>
  <c r="E203" i="23"/>
  <c r="D199" i="23"/>
  <c r="E201" i="23"/>
  <c r="H201" i="23" s="1"/>
  <c r="G200" i="23"/>
  <c r="E197" i="23"/>
  <c r="H197" i="23" s="1"/>
  <c r="E196" i="23"/>
  <c r="H196" i="23" s="1"/>
  <c r="E194" i="23"/>
  <c r="E192" i="23"/>
  <c r="H192" i="23" s="1"/>
  <c r="G191" i="23"/>
  <c r="E188" i="23"/>
  <c r="H188" i="23" s="1"/>
  <c r="E187" i="23"/>
  <c r="H187" i="23" s="1"/>
  <c r="E186" i="23"/>
  <c r="H186" i="23" s="1"/>
  <c r="E185" i="23"/>
  <c r="D181" i="23"/>
  <c r="G184" i="23"/>
  <c r="E183" i="23"/>
  <c r="H183" i="23" s="1"/>
  <c r="G182" i="23"/>
  <c r="E179" i="23"/>
  <c r="H179" i="23" s="1"/>
  <c r="E178" i="23"/>
  <c r="H178" i="23" s="1"/>
  <c r="D176" i="23"/>
  <c r="D166" i="23"/>
  <c r="G173" i="23"/>
  <c r="E172" i="23"/>
  <c r="E171" i="23"/>
  <c r="H171" i="23" s="1"/>
  <c r="E170" i="23"/>
  <c r="H170" i="23" s="1"/>
  <c r="G167" i="23"/>
  <c r="E164" i="23"/>
  <c r="H164" i="23" s="1"/>
  <c r="E163" i="23"/>
  <c r="H163" i="23" s="1"/>
  <c r="E161" i="23"/>
  <c r="H161" i="23" s="1"/>
  <c r="E160" i="23"/>
  <c r="H160" i="23" s="1"/>
  <c r="G160" i="23"/>
  <c r="E158" i="23"/>
  <c r="E156" i="23"/>
  <c r="H156" i="23" s="1"/>
  <c r="E155" i="23"/>
  <c r="H155" i="23" s="1"/>
  <c r="E154" i="23"/>
  <c r="H154" i="23" s="1"/>
  <c r="E153" i="23"/>
  <c r="H153" i="23" s="1"/>
  <c r="B145" i="23"/>
  <c r="E150" i="23"/>
  <c r="E148" i="23"/>
  <c r="H148" i="23" s="1"/>
  <c r="E147" i="23"/>
  <c r="H147" i="23" s="1"/>
  <c r="G146" i="23"/>
  <c r="E143" i="23"/>
  <c r="H143" i="23" s="1"/>
  <c r="D140" i="23"/>
  <c r="D136" i="23" s="1"/>
  <c r="B140" i="23"/>
  <c r="E139" i="23"/>
  <c r="H139" i="23" s="1"/>
  <c r="E138" i="23"/>
  <c r="E137" i="23"/>
  <c r="D133" i="23"/>
  <c r="D128" i="23" s="1"/>
  <c r="D127" i="23" s="1"/>
  <c r="B133" i="23"/>
  <c r="E132" i="23"/>
  <c r="H132" i="23" s="1"/>
  <c r="E131" i="23"/>
  <c r="H131" i="23" s="1"/>
  <c r="E130" i="23"/>
  <c r="E129" i="23"/>
  <c r="H129" i="23" s="1"/>
  <c r="G124" i="23"/>
  <c r="E123" i="23"/>
  <c r="H123" i="23" s="1"/>
  <c r="E122" i="23"/>
  <c r="H122" i="23" s="1"/>
  <c r="E121" i="23"/>
  <c r="E120" i="23"/>
  <c r="H120" i="23" s="1"/>
  <c r="E119" i="23"/>
  <c r="H119" i="23" s="1"/>
  <c r="D116" i="23"/>
  <c r="E114" i="23"/>
  <c r="H114" i="23" s="1"/>
  <c r="E113" i="23"/>
  <c r="H113" i="23" s="1"/>
  <c r="E112" i="23"/>
  <c r="E111" i="23"/>
  <c r="H111" i="23" s="1"/>
  <c r="E110" i="23"/>
  <c r="H110" i="23" s="1"/>
  <c r="E109" i="23"/>
  <c r="E107" i="23"/>
  <c r="H107" i="23" s="1"/>
  <c r="E106" i="23"/>
  <c r="H106" i="23" s="1"/>
  <c r="G105" i="23"/>
  <c r="E102" i="23"/>
  <c r="H102" i="23" s="1"/>
  <c r="E101" i="23"/>
  <c r="H101" i="23" s="1"/>
  <c r="E97" i="23"/>
  <c r="H97" i="23" s="1"/>
  <c r="E96" i="23"/>
  <c r="E95" i="23"/>
  <c r="H95" i="23" s="1"/>
  <c r="E94" i="23"/>
  <c r="H94" i="23" s="1"/>
  <c r="E89" i="23"/>
  <c r="H89" i="23" s="1"/>
  <c r="D86" i="23"/>
  <c r="E88" i="23"/>
  <c r="H88" i="23" s="1"/>
  <c r="E84" i="23"/>
  <c r="H84" i="23" s="1"/>
  <c r="D82" i="23"/>
  <c r="D78" i="23"/>
  <c r="B78" i="23"/>
  <c r="G76" i="23"/>
  <c r="E75" i="23"/>
  <c r="H75" i="23" s="1"/>
  <c r="E74" i="23"/>
  <c r="H74" i="23" s="1"/>
  <c r="D71" i="23"/>
  <c r="E73" i="23"/>
  <c r="H73" i="23" s="1"/>
  <c r="E69" i="23"/>
  <c r="E68" i="23"/>
  <c r="H68" i="23" s="1"/>
  <c r="E67" i="23"/>
  <c r="E66" i="23"/>
  <c r="H66" i="23" s="1"/>
  <c r="E65" i="23"/>
  <c r="F65" i="23" s="1"/>
  <c r="E62" i="23"/>
  <c r="E61" i="23"/>
  <c r="H61" i="23" s="1"/>
  <c r="E60" i="23"/>
  <c r="E57" i="23"/>
  <c r="H57" i="23" s="1"/>
  <c r="E56" i="23"/>
  <c r="H56" i="23" s="1"/>
  <c r="E55" i="23"/>
  <c r="H55" i="23" s="1"/>
  <c r="D51" i="23"/>
  <c r="E49" i="23"/>
  <c r="E47" i="23"/>
  <c r="H47" i="23" s="1"/>
  <c r="E45" i="23"/>
  <c r="H45" i="23" s="1"/>
  <c r="G43" i="23"/>
  <c r="E42" i="23"/>
  <c r="H42" i="23" s="1"/>
  <c r="G41" i="23"/>
  <c r="D35" i="23"/>
  <c r="E37" i="23"/>
  <c r="H37" i="23" s="1"/>
  <c r="B35" i="23"/>
  <c r="E33" i="23"/>
  <c r="H33" i="23" s="1"/>
  <c r="E32" i="23"/>
  <c r="H32" i="23" s="1"/>
  <c r="E31" i="23"/>
  <c r="H31" i="23" s="1"/>
  <c r="E30" i="23"/>
  <c r="G29" i="23"/>
  <c r="G28" i="23"/>
  <c r="E25" i="23"/>
  <c r="H25" i="23" s="1"/>
  <c r="D23" i="23"/>
  <c r="E21" i="23"/>
  <c r="G19" i="23"/>
  <c r="G17" i="23"/>
  <c r="E13" i="23"/>
  <c r="H13" i="23" s="1"/>
  <c r="D10" i="23"/>
  <c r="G11" i="23"/>
  <c r="C127" i="23" l="1"/>
  <c r="F241" i="23"/>
  <c r="E29" i="23"/>
  <c r="G196" i="23"/>
  <c r="H65" i="23"/>
  <c r="G114" i="23"/>
  <c r="E17" i="23"/>
  <c r="H17" i="23" s="1"/>
  <c r="G101" i="23"/>
  <c r="G113" i="23"/>
  <c r="F89" i="23"/>
  <c r="G203" i="23"/>
  <c r="G210" i="23"/>
  <c r="G42" i="23"/>
  <c r="G205" i="23"/>
  <c r="E19" i="23"/>
  <c r="H19" i="23" s="1"/>
  <c r="E28" i="23"/>
  <c r="H28" i="23" s="1"/>
  <c r="G156" i="23"/>
  <c r="E173" i="23"/>
  <c r="H173" i="23" s="1"/>
  <c r="G192" i="23"/>
  <c r="F260" i="23"/>
  <c r="E76" i="23"/>
  <c r="H76" i="23" s="1"/>
  <c r="F95" i="23"/>
  <c r="G96" i="23"/>
  <c r="H96" i="23"/>
  <c r="F96" i="23"/>
  <c r="G21" i="23"/>
  <c r="F45" i="23"/>
  <c r="G65" i="23"/>
  <c r="G139" i="23"/>
  <c r="G183" i="23"/>
  <c r="G194" i="23"/>
  <c r="G214" i="23"/>
  <c r="F33" i="23"/>
  <c r="G107" i="23"/>
  <c r="G67" i="23"/>
  <c r="F74" i="23"/>
  <c r="F113" i="23"/>
  <c r="G150" i="23"/>
  <c r="G163" i="23"/>
  <c r="G89" i="23"/>
  <c r="G109" i="23"/>
  <c r="G30" i="23"/>
  <c r="F42" i="23"/>
  <c r="G123" i="23"/>
  <c r="G130" i="23"/>
  <c r="F163" i="23"/>
  <c r="F13" i="23"/>
  <c r="G164" i="23"/>
  <c r="G31" i="23"/>
  <c r="G106" i="23"/>
  <c r="G138" i="23"/>
  <c r="E14" i="23"/>
  <c r="H14" i="23" s="1"/>
  <c r="G14" i="23"/>
  <c r="G27" i="23"/>
  <c r="E27" i="23"/>
  <c r="G32" i="23"/>
  <c r="G24" i="23"/>
  <c r="H30" i="23"/>
  <c r="F30" i="23"/>
  <c r="E24" i="23"/>
  <c r="F24" i="23" s="1"/>
  <c r="G36" i="23"/>
  <c r="E36" i="23"/>
  <c r="H60" i="23"/>
  <c r="H67" i="23"/>
  <c r="F67" i="23"/>
  <c r="E26" i="23"/>
  <c r="H26" i="23" s="1"/>
  <c r="G26" i="23"/>
  <c r="E11" i="23"/>
  <c r="F11" i="23" s="1"/>
  <c r="G15" i="23"/>
  <c r="E15" i="23"/>
  <c r="H29" i="23"/>
  <c r="F29" i="23"/>
  <c r="F25" i="23"/>
  <c r="G37" i="23"/>
  <c r="H49" i="23"/>
  <c r="F49" i="23"/>
  <c r="H62" i="23"/>
  <c r="F62" i="23"/>
  <c r="H21" i="23"/>
  <c r="F21" i="23"/>
  <c r="G99" i="23"/>
  <c r="E99" i="23"/>
  <c r="G111" i="23"/>
  <c r="F111" i="23"/>
  <c r="G13" i="23"/>
  <c r="G25" i="23"/>
  <c r="G33" i="23"/>
  <c r="E41" i="23"/>
  <c r="H41" i="23" s="1"/>
  <c r="G45" i="23"/>
  <c r="G49" i="23"/>
  <c r="F56" i="23"/>
  <c r="G60" i="23"/>
  <c r="B59" i="23"/>
  <c r="F60" i="23"/>
  <c r="E64" i="23"/>
  <c r="H64" i="23" s="1"/>
  <c r="G66" i="23"/>
  <c r="G72" i="23"/>
  <c r="G83" i="23"/>
  <c r="B82" i="23"/>
  <c r="G119" i="23"/>
  <c r="G131" i="23"/>
  <c r="E259" i="23"/>
  <c r="F259" i="23" s="1"/>
  <c r="F17" i="23"/>
  <c r="F28" i="23"/>
  <c r="F37" i="23"/>
  <c r="D39" i="23"/>
  <c r="G84" i="23"/>
  <c r="G93" i="23"/>
  <c r="B92" i="23"/>
  <c r="G97" i="23"/>
  <c r="F97" i="23"/>
  <c r="H109" i="23"/>
  <c r="F109" i="23"/>
  <c r="G117" i="23"/>
  <c r="E117" i="23"/>
  <c r="G133" i="23"/>
  <c r="E133" i="23"/>
  <c r="H133" i="23" s="1"/>
  <c r="H185" i="23"/>
  <c r="F185" i="23"/>
  <c r="E12" i="23"/>
  <c r="H12" i="23" s="1"/>
  <c r="E40" i="23"/>
  <c r="F40" i="23" s="1"/>
  <c r="E53" i="23"/>
  <c r="G55" i="23"/>
  <c r="F55" i="23"/>
  <c r="F57" i="23"/>
  <c r="D59" i="23"/>
  <c r="G61" i="23"/>
  <c r="E63" i="23"/>
  <c r="H63" i="23" s="1"/>
  <c r="G69" i="23"/>
  <c r="E93" i="23"/>
  <c r="G95" i="23"/>
  <c r="E98" i="23"/>
  <c r="H98" i="23" s="1"/>
  <c r="G112" i="23"/>
  <c r="F122" i="23"/>
  <c r="H137" i="23"/>
  <c r="E162" i="23"/>
  <c r="H162" i="23" s="1"/>
  <c r="G162" i="23"/>
  <c r="D281" i="23"/>
  <c r="G57" i="23"/>
  <c r="G62" i="23"/>
  <c r="G73" i="23"/>
  <c r="F73" i="23"/>
  <c r="B71" i="23"/>
  <c r="F75" i="23"/>
  <c r="E79" i="23"/>
  <c r="G90" i="23"/>
  <c r="E90" i="23"/>
  <c r="G94" i="23"/>
  <c r="D104" i="23"/>
  <c r="G120" i="23"/>
  <c r="F120" i="23"/>
  <c r="F121" i="23"/>
  <c r="H121" i="23"/>
  <c r="F131" i="23"/>
  <c r="E83" i="23"/>
  <c r="F31" i="23"/>
  <c r="E43" i="23"/>
  <c r="E52" i="23"/>
  <c r="G56" i="23"/>
  <c r="G75" i="23"/>
  <c r="F84" i="23"/>
  <c r="G88" i="23"/>
  <c r="F88" i="23"/>
  <c r="D92" i="23"/>
  <c r="G98" i="23"/>
  <c r="E100" i="23"/>
  <c r="G102" i="23"/>
  <c r="F102" i="23"/>
  <c r="E105" i="23"/>
  <c r="G110" i="23"/>
  <c r="G129" i="23"/>
  <c r="B128" i="23"/>
  <c r="F129" i="23"/>
  <c r="F130" i="23"/>
  <c r="H130" i="23"/>
  <c r="G132" i="23"/>
  <c r="F139" i="23"/>
  <c r="H264" i="23"/>
  <c r="F264" i="23"/>
  <c r="B10" i="23"/>
  <c r="F12" i="23"/>
  <c r="F32" i="23"/>
  <c r="G44" i="23"/>
  <c r="F47" i="23"/>
  <c r="B51" i="23"/>
  <c r="F61" i="23"/>
  <c r="F69" i="23"/>
  <c r="G74" i="23"/>
  <c r="G79" i="23"/>
  <c r="F107" i="23"/>
  <c r="G121" i="23"/>
  <c r="G137" i="23"/>
  <c r="B136" i="23"/>
  <c r="F137" i="23"/>
  <c r="F138" i="23"/>
  <c r="H138" i="23"/>
  <c r="H172" i="23"/>
  <c r="F172" i="23"/>
  <c r="F112" i="23"/>
  <c r="H112" i="23"/>
  <c r="G125" i="23"/>
  <c r="E125" i="23"/>
  <c r="B23" i="23"/>
  <c r="G40" i="23"/>
  <c r="B39" i="23"/>
  <c r="E44" i="23"/>
  <c r="H44" i="23" s="1"/>
  <c r="G47" i="23"/>
  <c r="G52" i="23"/>
  <c r="E54" i="23"/>
  <c r="G64" i="23"/>
  <c r="F66" i="23"/>
  <c r="G68" i="23"/>
  <c r="F68" i="23"/>
  <c r="G87" i="23"/>
  <c r="F94" i="23"/>
  <c r="G108" i="23"/>
  <c r="E108" i="23"/>
  <c r="G122" i="23"/>
  <c r="G134" i="23"/>
  <c r="E134" i="23"/>
  <c r="B86" i="23"/>
  <c r="B104" i="23"/>
  <c r="F106" i="23"/>
  <c r="F114" i="23"/>
  <c r="E118" i="23"/>
  <c r="F123" i="23"/>
  <c r="E124" i="23"/>
  <c r="H124" i="23" s="1"/>
  <c r="F132" i="23"/>
  <c r="E135" i="23"/>
  <c r="E141" i="23"/>
  <c r="G147" i="23"/>
  <c r="E152" i="23"/>
  <c r="F154" i="23"/>
  <c r="G157" i="23"/>
  <c r="E157" i="23"/>
  <c r="H157" i="23" s="1"/>
  <c r="F161" i="23"/>
  <c r="G161" i="23"/>
  <c r="E169" i="23"/>
  <c r="G201" i="23"/>
  <c r="G211" i="23"/>
  <c r="E211" i="23"/>
  <c r="F215" i="23"/>
  <c r="G215" i="23"/>
  <c r="E218" i="23"/>
  <c r="H221" i="23"/>
  <c r="F221" i="23"/>
  <c r="G228" i="23"/>
  <c r="E228" i="23"/>
  <c r="G254" i="23"/>
  <c r="E254" i="23"/>
  <c r="H254" i="23" s="1"/>
  <c r="H278" i="23"/>
  <c r="E277" i="23"/>
  <c r="E281" i="23" s="1"/>
  <c r="H150" i="23"/>
  <c r="F150" i="23"/>
  <c r="F155" i="23"/>
  <c r="E159" i="23"/>
  <c r="H159" i="23" s="1"/>
  <c r="E167" i="23"/>
  <c r="F171" i="23"/>
  <c r="G174" i="23"/>
  <c r="E174" i="23"/>
  <c r="H174" i="23" s="1"/>
  <c r="G178" i="23"/>
  <c r="G186" i="23"/>
  <c r="F188" i="23"/>
  <c r="B181" i="23"/>
  <c r="G188" i="23"/>
  <c r="E191" i="23"/>
  <c r="H225" i="23"/>
  <c r="F225" i="23"/>
  <c r="F226" i="23"/>
  <c r="G231" i="23"/>
  <c r="G239" i="23"/>
  <c r="E239" i="23"/>
  <c r="E256" i="23"/>
  <c r="H256" i="23" s="1"/>
  <c r="G262" i="23"/>
  <c r="E262" i="23"/>
  <c r="G269" i="23"/>
  <c r="G279" i="23"/>
  <c r="G277" i="23" s="1"/>
  <c r="G281" i="23" s="1"/>
  <c r="G141" i="23"/>
  <c r="G140" i="23" s="1"/>
  <c r="H194" i="23"/>
  <c r="F194" i="23"/>
  <c r="G220" i="23"/>
  <c r="E220" i="23"/>
  <c r="F224" i="23"/>
  <c r="G224" i="23"/>
  <c r="H269" i="23"/>
  <c r="F269" i="23"/>
  <c r="F63" i="23"/>
  <c r="B116" i="23"/>
  <c r="G149" i="23"/>
  <c r="E149" i="23"/>
  <c r="H149" i="23" s="1"/>
  <c r="F153" i="23"/>
  <c r="G153" i="23"/>
  <c r="G158" i="23"/>
  <c r="F170" i="23"/>
  <c r="B166" i="23"/>
  <c r="G170" i="23"/>
  <c r="D190" i="23"/>
  <c r="G212" i="23"/>
  <c r="G222" i="23"/>
  <c r="E222" i="23"/>
  <c r="H222" i="23" s="1"/>
  <c r="G229" i="23"/>
  <c r="F242" i="23"/>
  <c r="F249" i="23"/>
  <c r="G249" i="23"/>
  <c r="F101" i="23"/>
  <c r="F110" i="23"/>
  <c r="F119" i="23"/>
  <c r="G143" i="23"/>
  <c r="E146" i="23"/>
  <c r="F146" i="23" s="1"/>
  <c r="F147" i="23"/>
  <c r="G154" i="23"/>
  <c r="G185" i="23"/>
  <c r="F197" i="23"/>
  <c r="G197" i="23"/>
  <c r="E200" i="23"/>
  <c r="H203" i="23"/>
  <c r="F203" i="23"/>
  <c r="G219" i="23"/>
  <c r="D217" i="23"/>
  <c r="G225" i="23"/>
  <c r="H233" i="23"/>
  <c r="F233" i="23"/>
  <c r="E236" i="23"/>
  <c r="H236" i="23" s="1"/>
  <c r="F240" i="23"/>
  <c r="G240" i="23"/>
  <c r="E252" i="23"/>
  <c r="G148" i="23"/>
  <c r="D145" i="23"/>
  <c r="E151" i="23"/>
  <c r="G155" i="23"/>
  <c r="G171" i="23"/>
  <c r="F179" i="23"/>
  <c r="B176" i="23"/>
  <c r="G179" i="23"/>
  <c r="E182" i="23"/>
  <c r="G187" i="23"/>
  <c r="G193" i="23"/>
  <c r="E193" i="23"/>
  <c r="E195" i="23"/>
  <c r="H195" i="23" s="1"/>
  <c r="G209" i="23"/>
  <c r="G221" i="23"/>
  <c r="G226" i="23"/>
  <c r="F232" i="23"/>
  <c r="G232" i="23"/>
  <c r="F234" i="23"/>
  <c r="E238" i="23"/>
  <c r="H238" i="23" s="1"/>
  <c r="H255" i="23"/>
  <c r="F255" i="23"/>
  <c r="G264" i="23"/>
  <c r="C277" i="23"/>
  <c r="C281" i="23" s="1"/>
  <c r="H158" i="23"/>
  <c r="F158" i="23"/>
  <c r="F162" i="23"/>
  <c r="G172" i="23"/>
  <c r="G202" i="23"/>
  <c r="E202" i="23"/>
  <c r="H202" i="23" s="1"/>
  <c r="G204" i="23"/>
  <c r="F206" i="23"/>
  <c r="G206" i="23"/>
  <c r="E209" i="23"/>
  <c r="H212" i="23"/>
  <c r="F212" i="23"/>
  <c r="G223" i="23"/>
  <c r="G259" i="23"/>
  <c r="G258" i="23" s="1"/>
  <c r="B258" i="23"/>
  <c r="G270" i="23"/>
  <c r="H275" i="23"/>
  <c r="F275" i="23"/>
  <c r="F148" i="23"/>
  <c r="F156" i="23"/>
  <c r="F164" i="23"/>
  <c r="F173" i="23"/>
  <c r="G177" i="23"/>
  <c r="F183" i="23"/>
  <c r="E184" i="23"/>
  <c r="B190" i="23"/>
  <c r="F192" i="23"/>
  <c r="B199" i="23"/>
  <c r="F201" i="23"/>
  <c r="B208" i="23"/>
  <c r="F210" i="23"/>
  <c r="F219" i="23"/>
  <c r="F227" i="23"/>
  <c r="F235" i="23"/>
  <c r="F243" i="23"/>
  <c r="F253" i="23"/>
  <c r="F278" i="23"/>
  <c r="F244" i="23"/>
  <c r="F266" i="23"/>
  <c r="B277" i="23"/>
  <c r="B281" i="23" s="1"/>
  <c r="F279" i="23"/>
  <c r="F229" i="23"/>
  <c r="F237" i="23"/>
  <c r="F245" i="23"/>
  <c r="F186" i="23"/>
  <c r="F204" i="23"/>
  <c r="F246" i="23"/>
  <c r="F143" i="23"/>
  <c r="F160" i="23"/>
  <c r="F178" i="23"/>
  <c r="F187" i="23"/>
  <c r="F196" i="23"/>
  <c r="F205" i="23"/>
  <c r="F214" i="23"/>
  <c r="F223" i="23"/>
  <c r="F247" i="23"/>
  <c r="B230" i="23"/>
  <c r="B217" i="23" s="1"/>
  <c r="F76" i="23" l="1"/>
  <c r="G86" i="23"/>
  <c r="G71" i="23"/>
  <c r="F19" i="23"/>
  <c r="G176" i="23"/>
  <c r="F236" i="23"/>
  <c r="G104" i="23"/>
  <c r="F64" i="23"/>
  <c r="F59" i="23" s="1"/>
  <c r="F256" i="23"/>
  <c r="G39" i="23"/>
  <c r="G128" i="23"/>
  <c r="F159" i="23"/>
  <c r="G181" i="23"/>
  <c r="F14" i="23"/>
  <c r="F258" i="23"/>
  <c r="F124" i="23"/>
  <c r="B127" i="23"/>
  <c r="B272" i="23" s="1"/>
  <c r="B283" i="23" s="1"/>
  <c r="G159" i="23"/>
  <c r="F41" i="23"/>
  <c r="F44" i="23"/>
  <c r="G63" i="23"/>
  <c r="D272" i="23"/>
  <c r="D283" i="23" s="1"/>
  <c r="F26" i="23"/>
  <c r="F254" i="23"/>
  <c r="H228" i="23"/>
  <c r="F228" i="23"/>
  <c r="H100" i="23"/>
  <c r="F100" i="23"/>
  <c r="H79" i="23"/>
  <c r="F202" i="23"/>
  <c r="G151" i="23"/>
  <c r="G213" i="23"/>
  <c r="G208" i="23" s="1"/>
  <c r="E213" i="23"/>
  <c r="E208" i="23" s="1"/>
  <c r="H208" i="23" s="1"/>
  <c r="E128" i="23"/>
  <c r="E72" i="23"/>
  <c r="G53" i="23"/>
  <c r="G12" i="23"/>
  <c r="G10" i="23" s="1"/>
  <c r="H193" i="23"/>
  <c r="F193" i="23"/>
  <c r="E231" i="23"/>
  <c r="F149" i="23"/>
  <c r="F239" i="23"/>
  <c r="H239" i="23"/>
  <c r="H211" i="23"/>
  <c r="F211" i="23"/>
  <c r="H135" i="23"/>
  <c r="F135" i="23"/>
  <c r="H54" i="23"/>
  <c r="F54" i="23"/>
  <c r="G152" i="23"/>
  <c r="H93" i="23"/>
  <c r="E92" i="23"/>
  <c r="H92" i="23" s="1"/>
  <c r="G80" i="23"/>
  <c r="G78" i="23" s="1"/>
  <c r="E80" i="23"/>
  <c r="E78" i="23" s="1"/>
  <c r="H78" i="23" s="1"/>
  <c r="F98" i="23"/>
  <c r="H15" i="23"/>
  <c r="F15" i="23"/>
  <c r="E23" i="23"/>
  <c r="H23" i="23" s="1"/>
  <c r="H24" i="23"/>
  <c r="F27" i="23"/>
  <c r="H27" i="23"/>
  <c r="H141" i="23"/>
  <c r="H140" i="23" s="1"/>
  <c r="E140" i="23"/>
  <c r="E136" i="23" s="1"/>
  <c r="H136" i="23" s="1"/>
  <c r="F79" i="23"/>
  <c r="F238" i="23"/>
  <c r="E199" i="23"/>
  <c r="H199" i="23" s="1"/>
  <c r="H200" i="23"/>
  <c r="F200" i="23"/>
  <c r="H125" i="23"/>
  <c r="F125" i="23"/>
  <c r="H52" i="23"/>
  <c r="F52" i="23"/>
  <c r="E51" i="23"/>
  <c r="H51" i="23" s="1"/>
  <c r="E82" i="23"/>
  <c r="H82" i="23" s="1"/>
  <c r="H83" i="23"/>
  <c r="G118" i="23"/>
  <c r="G116" i="23" s="1"/>
  <c r="H53" i="23"/>
  <c r="F53" i="23"/>
  <c r="F141" i="23"/>
  <c r="F140" i="23" s="1"/>
  <c r="F136" i="23" s="1"/>
  <c r="E258" i="23"/>
  <c r="H258" i="23" s="1"/>
  <c r="H259" i="23"/>
  <c r="H184" i="23"/>
  <c r="F184" i="23"/>
  <c r="G168" i="23"/>
  <c r="E168" i="23"/>
  <c r="E145" i="23"/>
  <c r="H145" i="23" s="1"/>
  <c r="H146" i="23"/>
  <c r="G230" i="23"/>
  <c r="H167" i="23"/>
  <c r="F167" i="23"/>
  <c r="H277" i="23"/>
  <c r="G199" i="23"/>
  <c r="H134" i="23"/>
  <c r="F134" i="23"/>
  <c r="F157" i="23"/>
  <c r="G256" i="23"/>
  <c r="G251" i="23" s="1"/>
  <c r="E87" i="23"/>
  <c r="H99" i="23"/>
  <c r="F99" i="23"/>
  <c r="H11" i="23"/>
  <c r="E10" i="23"/>
  <c r="E59" i="23"/>
  <c r="H59" i="23" s="1"/>
  <c r="E190" i="23"/>
  <c r="H190" i="23" s="1"/>
  <c r="H191" i="23"/>
  <c r="F191" i="23"/>
  <c r="F195" i="23"/>
  <c r="H281" i="23"/>
  <c r="E181" i="23"/>
  <c r="H181" i="23" s="1"/>
  <c r="H182" i="23"/>
  <c r="F182" i="23"/>
  <c r="E251" i="23"/>
  <c r="H251" i="23" s="1"/>
  <c r="H252" i="23"/>
  <c r="F252" i="23"/>
  <c r="F222" i="23"/>
  <c r="G268" i="23"/>
  <c r="H218" i="23"/>
  <c r="F218" i="23"/>
  <c r="F174" i="23"/>
  <c r="H43" i="23"/>
  <c r="F43" i="23"/>
  <c r="F39" i="23" s="1"/>
  <c r="G100" i="23"/>
  <c r="G92" i="23" s="1"/>
  <c r="E39" i="23"/>
  <c r="H39" i="23" s="1"/>
  <c r="H40" i="23"/>
  <c r="G169" i="23"/>
  <c r="F83" i="23"/>
  <c r="F82" i="23" s="1"/>
  <c r="E35" i="23"/>
  <c r="H35" i="23" s="1"/>
  <c r="H36" i="23"/>
  <c r="F36" i="23"/>
  <c r="F35" i="23" s="1"/>
  <c r="G23" i="23"/>
  <c r="E177" i="23"/>
  <c r="E270" i="23"/>
  <c r="H220" i="23"/>
  <c r="F220" i="23"/>
  <c r="H262" i="23"/>
  <c r="F262" i="23"/>
  <c r="F169" i="23"/>
  <c r="H169" i="23"/>
  <c r="G54" i="23"/>
  <c r="G51" i="23" s="1"/>
  <c r="E104" i="23"/>
  <c r="H104" i="23" s="1"/>
  <c r="H105" i="23"/>
  <c r="F105" i="23"/>
  <c r="F133" i="23"/>
  <c r="F128" i="23" s="1"/>
  <c r="F93" i="23"/>
  <c r="F92" i="23" s="1"/>
  <c r="G59" i="23"/>
  <c r="G35" i="23"/>
  <c r="G238" i="23"/>
  <c r="F277" i="23"/>
  <c r="F281" i="23" s="1"/>
  <c r="H209" i="23"/>
  <c r="F209" i="23"/>
  <c r="H151" i="23"/>
  <c r="F151" i="23"/>
  <c r="G195" i="23"/>
  <c r="G190" i="23" s="1"/>
  <c r="F152" i="23"/>
  <c r="H152" i="23"/>
  <c r="H118" i="23"/>
  <c r="F118" i="23"/>
  <c r="H108" i="23"/>
  <c r="F108" i="23"/>
  <c r="G136" i="23"/>
  <c r="G135" i="23"/>
  <c r="H90" i="23"/>
  <c r="F90" i="23"/>
  <c r="H117" i="23"/>
  <c r="F117" i="23"/>
  <c r="F116" i="23" s="1"/>
  <c r="E116" i="23"/>
  <c r="H116" i="23" s="1"/>
  <c r="G82" i="23"/>
  <c r="G127" i="23" l="1"/>
  <c r="F251" i="23"/>
  <c r="F10" i="23"/>
  <c r="G145" i="23"/>
  <c r="F23" i="23"/>
  <c r="F127" i="23"/>
  <c r="F145" i="23"/>
  <c r="F190" i="23"/>
  <c r="F199" i="23"/>
  <c r="G217" i="23"/>
  <c r="H213" i="23"/>
  <c r="F213" i="23"/>
  <c r="F208" i="23" s="1"/>
  <c r="F51" i="23"/>
  <c r="H72" i="23"/>
  <c r="F72" i="23"/>
  <c r="F71" i="23" s="1"/>
  <c r="E71" i="23"/>
  <c r="H71" i="23" s="1"/>
  <c r="H270" i="23"/>
  <c r="E268" i="23"/>
  <c r="H268" i="23" s="1"/>
  <c r="F270" i="23"/>
  <c r="F268" i="23" s="1"/>
  <c r="E230" i="23"/>
  <c r="H231" i="23"/>
  <c r="F231" i="23"/>
  <c r="F230" i="23" s="1"/>
  <c r="F217" i="23" s="1"/>
  <c r="C272" i="23"/>
  <c r="C283" i="23" s="1"/>
  <c r="E86" i="23"/>
  <c r="H86" i="23" s="1"/>
  <c r="H87" i="23"/>
  <c r="F87" i="23"/>
  <c r="F86" i="23" s="1"/>
  <c r="H168" i="23"/>
  <c r="F168" i="23"/>
  <c r="F166" i="23" s="1"/>
  <c r="H128" i="23"/>
  <c r="E127" i="23"/>
  <c r="H127" i="23" s="1"/>
  <c r="F104" i="23"/>
  <c r="H177" i="23"/>
  <c r="E176" i="23"/>
  <c r="H176" i="23" s="1"/>
  <c r="F177" i="23"/>
  <c r="F176" i="23" s="1"/>
  <c r="F181" i="23"/>
  <c r="G166" i="23"/>
  <c r="H80" i="23"/>
  <c r="F80" i="23"/>
  <c r="F78" i="23" s="1"/>
  <c r="E166" i="23"/>
  <c r="H166" i="23" s="1"/>
  <c r="H10" i="23"/>
  <c r="G272" i="23" l="1"/>
  <c r="G283" i="23" s="1"/>
  <c r="F272" i="23"/>
  <c r="F283" i="23" s="1"/>
  <c r="H230" i="23"/>
  <c r="E217" i="23"/>
  <c r="H217" i="23" s="1"/>
  <c r="E272" i="23"/>
  <c r="H272" i="23" l="1"/>
  <c r="E283" i="23"/>
  <c r="H283" i="23" s="1"/>
  <c r="X53" i="22" l="1"/>
  <c r="S53" i="22"/>
  <c r="R53" i="22"/>
  <c r="Y53" i="22"/>
  <c r="W53" i="22"/>
  <c r="U53" i="22"/>
  <c r="H53" i="22"/>
  <c r="O53" i="22"/>
  <c r="U52" i="22"/>
  <c r="Y52" i="22"/>
  <c r="W52" i="22"/>
  <c r="S52" i="22"/>
  <c r="Q52" i="22"/>
  <c r="W50" i="22"/>
  <c r="V50" i="22"/>
  <c r="O50" i="22"/>
  <c r="N50" i="22"/>
  <c r="Y50" i="22"/>
  <c r="S50" i="22"/>
  <c r="S48" i="22" s="1"/>
  <c r="R50" i="22"/>
  <c r="Q50" i="22"/>
  <c r="M48" i="22"/>
  <c r="Y48" i="22" s="1"/>
  <c r="K48" i="22"/>
  <c r="I48" i="22"/>
  <c r="U48" i="22" s="1"/>
  <c r="G48" i="22"/>
  <c r="F48" i="22"/>
  <c r="E48" i="22"/>
  <c r="W48" i="22" s="1"/>
  <c r="C48" i="22"/>
  <c r="X46" i="22"/>
  <c r="W46" i="22"/>
  <c r="V46" i="22"/>
  <c r="Q46" i="22"/>
  <c r="P46" i="22"/>
  <c r="O46" i="22"/>
  <c r="N46" i="22"/>
  <c r="U46" i="22"/>
  <c r="H46" i="22"/>
  <c r="S46" i="22"/>
  <c r="Y45" i="22"/>
  <c r="X45" i="22"/>
  <c r="R45" i="22"/>
  <c r="Q45" i="22"/>
  <c r="W45" i="22"/>
  <c r="H45" i="22"/>
  <c r="S45" i="22"/>
  <c r="O45" i="22"/>
  <c r="S44" i="22"/>
  <c r="Y44" i="22"/>
  <c r="W44" i="22"/>
  <c r="Q44" i="22"/>
  <c r="P44" i="22"/>
  <c r="H44" i="22"/>
  <c r="V43" i="22"/>
  <c r="U43" i="22"/>
  <c r="N43" i="22"/>
  <c r="Y43" i="22"/>
  <c r="S43" i="22"/>
  <c r="R43" i="22"/>
  <c r="Q43" i="22"/>
  <c r="X42" i="22"/>
  <c r="W42" i="22"/>
  <c r="V42" i="22"/>
  <c r="P42" i="22"/>
  <c r="O42" i="22"/>
  <c r="N42" i="22"/>
  <c r="Y42" i="22"/>
  <c r="U42" i="22"/>
  <c r="H42" i="22"/>
  <c r="S42" i="22"/>
  <c r="Y41" i="22"/>
  <c r="X41" i="22"/>
  <c r="R41" i="22"/>
  <c r="Q41" i="22"/>
  <c r="W41" i="22"/>
  <c r="N41" i="22"/>
  <c r="H41" i="22"/>
  <c r="S41" i="22"/>
  <c r="O41" i="22"/>
  <c r="S40" i="22"/>
  <c r="Y40" i="22"/>
  <c r="W40" i="22"/>
  <c r="Q40" i="22"/>
  <c r="P40" i="22"/>
  <c r="H40" i="22"/>
  <c r="V39" i="22"/>
  <c r="U39" i="22"/>
  <c r="N39" i="22"/>
  <c r="Y39" i="22"/>
  <c r="S39" i="22"/>
  <c r="R39" i="22"/>
  <c r="Q39" i="22"/>
  <c r="X38" i="22"/>
  <c r="V38" i="22"/>
  <c r="P38" i="22"/>
  <c r="O38" i="22"/>
  <c r="N38" i="22"/>
  <c r="Y38" i="22"/>
  <c r="U38" i="22"/>
  <c r="H38" i="22"/>
  <c r="S38" i="22"/>
  <c r="X37" i="22"/>
  <c r="R37" i="22"/>
  <c r="Y37" i="22"/>
  <c r="W37" i="22"/>
  <c r="H37" i="22"/>
  <c r="S37" i="22"/>
  <c r="O37" i="22"/>
  <c r="Y36" i="22"/>
  <c r="W36" i="22"/>
  <c r="S36" i="22"/>
  <c r="Q36" i="22"/>
  <c r="P36" i="22"/>
  <c r="H36" i="22"/>
  <c r="V35" i="22"/>
  <c r="N35" i="22"/>
  <c r="Y35" i="22"/>
  <c r="S35" i="22"/>
  <c r="R35" i="22"/>
  <c r="Q35" i="22"/>
  <c r="X34" i="22"/>
  <c r="V34" i="22"/>
  <c r="P34" i="22"/>
  <c r="N34" i="22"/>
  <c r="Y34" i="22"/>
  <c r="U34" i="22"/>
  <c r="H34" i="22"/>
  <c r="S34" i="22"/>
  <c r="X33" i="22"/>
  <c r="R33" i="22"/>
  <c r="Y33" i="22"/>
  <c r="W33" i="22"/>
  <c r="H33" i="22"/>
  <c r="S33" i="22"/>
  <c r="O33" i="22"/>
  <c r="Y32" i="22"/>
  <c r="W32" i="22"/>
  <c r="S32" i="22"/>
  <c r="Q32" i="22"/>
  <c r="P32" i="22"/>
  <c r="H32" i="22"/>
  <c r="V31" i="22"/>
  <c r="N31" i="22"/>
  <c r="Y31" i="22"/>
  <c r="S31" i="22"/>
  <c r="R31" i="22"/>
  <c r="Q31" i="22"/>
  <c r="X30" i="22"/>
  <c r="V30" i="22"/>
  <c r="P30" i="22"/>
  <c r="N30" i="22"/>
  <c r="Y30" i="22"/>
  <c r="U30" i="22"/>
  <c r="H30" i="22"/>
  <c r="S30" i="22"/>
  <c r="Z29" i="22"/>
  <c r="X29" i="22"/>
  <c r="R29" i="22"/>
  <c r="Y29" i="22"/>
  <c r="W29" i="22"/>
  <c r="N29" i="22"/>
  <c r="H29" i="22"/>
  <c r="S29" i="22"/>
  <c r="O29" i="22"/>
  <c r="Y28" i="22"/>
  <c r="W28" i="22"/>
  <c r="S28" i="22"/>
  <c r="Q28" i="22"/>
  <c r="P28" i="22"/>
  <c r="H28" i="22"/>
  <c r="V27" i="22"/>
  <c r="N27" i="22"/>
  <c r="Y27" i="22"/>
  <c r="S27" i="22"/>
  <c r="R27" i="22"/>
  <c r="Q27" i="22"/>
  <c r="V26" i="22"/>
  <c r="P26" i="22"/>
  <c r="N26" i="22"/>
  <c r="Y26" i="22"/>
  <c r="U26" i="22"/>
  <c r="H26" i="22"/>
  <c r="S26" i="22"/>
  <c r="Y25" i="22"/>
  <c r="P25" i="22"/>
  <c r="X24" i="22"/>
  <c r="W24" i="22"/>
  <c r="Q24" i="22"/>
  <c r="P24" i="22"/>
  <c r="O24" i="22"/>
  <c r="U24" i="22"/>
  <c r="S24" i="22"/>
  <c r="Y23" i="22"/>
  <c r="S23" i="22"/>
  <c r="R23" i="22"/>
  <c r="Q23" i="22"/>
  <c r="W23" i="22"/>
  <c r="V23" i="22"/>
  <c r="U23" i="22"/>
  <c r="O23" i="22"/>
  <c r="S22" i="22"/>
  <c r="Y22" i="22"/>
  <c r="X22" i="22"/>
  <c r="W22" i="22"/>
  <c r="Q22" i="22"/>
  <c r="P22" i="22"/>
  <c r="V21" i="22"/>
  <c r="U21" i="22"/>
  <c r="O21" i="22"/>
  <c r="Y21" i="22"/>
  <c r="S21" i="22"/>
  <c r="X21" i="22"/>
  <c r="Q21" i="22"/>
  <c r="X20" i="22"/>
  <c r="W20" i="22"/>
  <c r="Q20" i="22"/>
  <c r="P20" i="22"/>
  <c r="O20" i="22"/>
  <c r="U20" i="22"/>
  <c r="S20" i="22"/>
  <c r="Y19" i="22"/>
  <c r="R19" i="22"/>
  <c r="Q19" i="22"/>
  <c r="W19" i="22"/>
  <c r="V19" i="22"/>
  <c r="U19" i="22"/>
  <c r="S19" i="22"/>
  <c r="O19" i="22"/>
  <c r="S18" i="22"/>
  <c r="Y18" i="22"/>
  <c r="X18" i="22"/>
  <c r="W18" i="22"/>
  <c r="U18" i="22"/>
  <c r="Q18" i="22"/>
  <c r="P18" i="22"/>
  <c r="O18" i="22"/>
  <c r="V17" i="22"/>
  <c r="U17" i="22"/>
  <c r="Y17" i="22"/>
  <c r="W17" i="22"/>
  <c r="S17" i="22"/>
  <c r="X17" i="22"/>
  <c r="Q17" i="22"/>
  <c r="X16" i="22"/>
  <c r="W16" i="22"/>
  <c r="P16" i="22"/>
  <c r="O16" i="22"/>
  <c r="Y16" i="22"/>
  <c r="U16" i="22"/>
  <c r="S16" i="22"/>
  <c r="Y15" i="22"/>
  <c r="R15" i="22"/>
  <c r="Q15" i="22"/>
  <c r="W15" i="22"/>
  <c r="V15" i="22"/>
  <c r="N15" i="22"/>
  <c r="S15" i="22"/>
  <c r="O15" i="22"/>
  <c r="S14" i="22"/>
  <c r="Y14" i="22"/>
  <c r="X14" i="22"/>
  <c r="W14" i="22"/>
  <c r="U14" i="22"/>
  <c r="Q14" i="22"/>
  <c r="D10" i="22"/>
  <c r="H14" i="22"/>
  <c r="V13" i="22"/>
  <c r="U13" i="22"/>
  <c r="M10" i="22"/>
  <c r="W13" i="22"/>
  <c r="S13" i="22"/>
  <c r="R13" i="22"/>
  <c r="E10" i="22"/>
  <c r="E8" i="22" s="1"/>
  <c r="X12" i="22"/>
  <c r="W12" i="22"/>
  <c r="P12" i="22"/>
  <c r="O12" i="22"/>
  <c r="Y12" i="22"/>
  <c r="U12" i="22"/>
  <c r="H12" i="22"/>
  <c r="R12" i="22"/>
  <c r="G10" i="22"/>
  <c r="G8" i="22" s="1"/>
  <c r="X5" i="17"/>
  <c r="Y5" i="17" s="1"/>
  <c r="X6" i="17"/>
  <c r="Y6" i="17"/>
  <c r="X8" i="17"/>
  <c r="K7" i="17"/>
  <c r="T16" i="22" l="1"/>
  <c r="T24" i="22"/>
  <c r="M8" i="22"/>
  <c r="Y10" i="22"/>
  <c r="Q25" i="22"/>
  <c r="N17" i="22"/>
  <c r="L10" i="22"/>
  <c r="R17" i="22"/>
  <c r="H18" i="22"/>
  <c r="N19" i="22"/>
  <c r="R21" i="22"/>
  <c r="H22" i="22"/>
  <c r="N23" i="22"/>
  <c r="R28" i="22"/>
  <c r="X28" i="22"/>
  <c r="F10" i="22"/>
  <c r="F8" i="22" s="1"/>
  <c r="N12" i="22"/>
  <c r="V12" i="22"/>
  <c r="R14" i="22"/>
  <c r="H15" i="22"/>
  <c r="P15" i="22"/>
  <c r="T15" i="22" s="1"/>
  <c r="X15" i="22"/>
  <c r="N16" i="22"/>
  <c r="V16" i="22"/>
  <c r="R18" i="22"/>
  <c r="T18" i="22" s="1"/>
  <c r="H19" i="22"/>
  <c r="P19" i="22"/>
  <c r="T19" i="22" s="1"/>
  <c r="X19" i="22"/>
  <c r="N20" i="22"/>
  <c r="V20" i="22"/>
  <c r="R22" i="22"/>
  <c r="H23" i="22"/>
  <c r="P23" i="22"/>
  <c r="T23" i="22" s="1"/>
  <c r="X23" i="22"/>
  <c r="N24" i="22"/>
  <c r="V24" i="22"/>
  <c r="N37" i="22"/>
  <c r="P45" i="22"/>
  <c r="V45" i="22"/>
  <c r="D48" i="22"/>
  <c r="D8" i="22" s="1"/>
  <c r="P52" i="22"/>
  <c r="R32" i="22"/>
  <c r="X32" i="22"/>
  <c r="P37" i="22"/>
  <c r="V37" i="22"/>
  <c r="N13" i="22"/>
  <c r="Q48" i="22"/>
  <c r="I10" i="22"/>
  <c r="Q12" i="22"/>
  <c r="O13" i="22"/>
  <c r="O10" i="22" s="1"/>
  <c r="Q16" i="22"/>
  <c r="O17" i="22"/>
  <c r="Y20" i="22"/>
  <c r="W21" i="22"/>
  <c r="U22" i="22"/>
  <c r="Y24" i="22"/>
  <c r="S25" i="22"/>
  <c r="P29" i="22"/>
  <c r="T29" i="22" s="1"/>
  <c r="V29" i="22"/>
  <c r="T45" i="22"/>
  <c r="N21" i="22"/>
  <c r="H24" i="22"/>
  <c r="J10" i="22"/>
  <c r="H13" i="22"/>
  <c r="P13" i="22"/>
  <c r="X13" i="22"/>
  <c r="N14" i="22"/>
  <c r="V14" i="22"/>
  <c r="R16" i="22"/>
  <c r="R10" i="22" s="1"/>
  <c r="H17" i="22"/>
  <c r="P17" i="22"/>
  <c r="N18" i="22"/>
  <c r="V18" i="22"/>
  <c r="R20" i="22"/>
  <c r="T20" i="22" s="1"/>
  <c r="H21" i="22"/>
  <c r="P21" i="22"/>
  <c r="T21" i="22" s="1"/>
  <c r="N22" i="22"/>
  <c r="V22" i="22"/>
  <c r="R24" i="22"/>
  <c r="H25" i="22"/>
  <c r="R25" i="22"/>
  <c r="R26" i="22"/>
  <c r="R36" i="22"/>
  <c r="X36" i="22"/>
  <c r="H16" i="22"/>
  <c r="H20" i="22"/>
  <c r="N25" i="22"/>
  <c r="R44" i="22"/>
  <c r="X44" i="22"/>
  <c r="C10" i="22"/>
  <c r="C8" i="22" s="1"/>
  <c r="K10" i="22"/>
  <c r="S12" i="22"/>
  <c r="S10" i="22" s="1"/>
  <c r="S8" i="22" s="1"/>
  <c r="Q13" i="22"/>
  <c r="Y13" i="22"/>
  <c r="O14" i="22"/>
  <c r="T14" i="22" s="1"/>
  <c r="U15" i="22"/>
  <c r="O22" i="22"/>
  <c r="T22" i="22" s="1"/>
  <c r="U25" i="22"/>
  <c r="X25" i="22"/>
  <c r="N33" i="22"/>
  <c r="P53" i="22"/>
  <c r="V53" i="22"/>
  <c r="N53" i="22"/>
  <c r="R40" i="22"/>
  <c r="X40" i="22"/>
  <c r="P14" i="22"/>
  <c r="V25" i="22"/>
  <c r="P33" i="22"/>
  <c r="V33" i="22"/>
  <c r="O25" i="22"/>
  <c r="W25" i="22"/>
  <c r="X26" i="22"/>
  <c r="P41" i="22"/>
  <c r="T41" i="22" s="1"/>
  <c r="V41" i="22"/>
  <c r="Z41" i="22"/>
  <c r="N45" i="22"/>
  <c r="T46" i="22"/>
  <c r="H52" i="22"/>
  <c r="R52" i="22"/>
  <c r="R48" i="22" s="1"/>
  <c r="L48" i="22"/>
  <c r="X48" i="22" s="1"/>
  <c r="X52" i="22"/>
  <c r="O26" i="22"/>
  <c r="W26" i="22"/>
  <c r="U27" i="22"/>
  <c r="Q29" i="22"/>
  <c r="O30" i="22"/>
  <c r="W30" i="22"/>
  <c r="U31" i="22"/>
  <c r="Q33" i="22"/>
  <c r="T33" i="22" s="1"/>
  <c r="O34" i="22"/>
  <c r="W34" i="22"/>
  <c r="U35" i="22"/>
  <c r="Q37" i="22"/>
  <c r="T37" i="22" s="1"/>
  <c r="W38" i="22"/>
  <c r="U50" i="22"/>
  <c r="Q53" i="22"/>
  <c r="T53" i="22" s="1"/>
  <c r="Q26" i="22"/>
  <c r="O27" i="22"/>
  <c r="W27" i="22"/>
  <c r="U28" i="22"/>
  <c r="Q30" i="22"/>
  <c r="O31" i="22"/>
  <c r="T31" i="22" s="1"/>
  <c r="W31" i="22"/>
  <c r="U32" i="22"/>
  <c r="Q34" i="22"/>
  <c r="O35" i="22"/>
  <c r="W35" i="22"/>
  <c r="U36" i="22"/>
  <c r="Q38" i="22"/>
  <c r="T38" i="22" s="1"/>
  <c r="O39" i="22"/>
  <c r="W39" i="22"/>
  <c r="U40" i="22"/>
  <c r="Q42" i="22"/>
  <c r="T42" i="22" s="1"/>
  <c r="O43" i="22"/>
  <c r="W43" i="22"/>
  <c r="U44" i="22"/>
  <c r="Y46" i="22"/>
  <c r="Z26" i="22"/>
  <c r="H27" i="22"/>
  <c r="P27" i="22"/>
  <c r="X27" i="22"/>
  <c r="N28" i="22"/>
  <c r="V28" i="22"/>
  <c r="R30" i="22"/>
  <c r="Z30" i="22"/>
  <c r="H31" i="22"/>
  <c r="P31" i="22"/>
  <c r="X31" i="22"/>
  <c r="N32" i="22"/>
  <c r="V32" i="22"/>
  <c r="R34" i="22"/>
  <c r="Z34" i="22"/>
  <c r="H35" i="22"/>
  <c r="P35" i="22"/>
  <c r="X35" i="22"/>
  <c r="N36" i="22"/>
  <c r="V36" i="22"/>
  <c r="R38" i="22"/>
  <c r="Z38" i="22"/>
  <c r="H39" i="22"/>
  <c r="P39" i="22"/>
  <c r="X39" i="22"/>
  <c r="N40" i="22"/>
  <c r="V40" i="22"/>
  <c r="R42" i="22"/>
  <c r="Z42" i="22"/>
  <c r="H43" i="22"/>
  <c r="P43" i="22"/>
  <c r="X43" i="22"/>
  <c r="N44" i="22"/>
  <c r="V44" i="22"/>
  <c r="R46" i="22"/>
  <c r="Z46" i="22"/>
  <c r="H50" i="22"/>
  <c r="P50" i="22"/>
  <c r="X50" i="22"/>
  <c r="N52" i="22"/>
  <c r="N48" i="22" s="1"/>
  <c r="V52" i="22"/>
  <c r="O28" i="22"/>
  <c r="U29" i="22"/>
  <c r="O32" i="22"/>
  <c r="T32" i="22" s="1"/>
  <c r="U33" i="22"/>
  <c r="O36" i="22"/>
  <c r="T36" i="22" s="1"/>
  <c r="U37" i="22"/>
  <c r="O40" i="22"/>
  <c r="T40" i="22" s="1"/>
  <c r="U41" i="22"/>
  <c r="O44" i="22"/>
  <c r="T44" i="22" s="1"/>
  <c r="U45" i="22"/>
  <c r="O52" i="22"/>
  <c r="J48" i="22"/>
  <c r="Y8" i="17"/>
  <c r="R8" i="22" l="1"/>
  <c r="Z53" i="22"/>
  <c r="Z20" i="22"/>
  <c r="T50" i="22"/>
  <c r="P48" i="22"/>
  <c r="Z45" i="22"/>
  <c r="Z18" i="22"/>
  <c r="Z27" i="22"/>
  <c r="Q10" i="22"/>
  <c r="Q8" i="22" s="1"/>
  <c r="Z12" i="22"/>
  <c r="N10" i="22"/>
  <c r="Z52" i="22"/>
  <c r="P10" i="22"/>
  <c r="V48" i="22"/>
  <c r="H48" i="22"/>
  <c r="Z48" i="22" s="1"/>
  <c r="Z28" i="22"/>
  <c r="T35" i="22"/>
  <c r="T26" i="22"/>
  <c r="Z43" i="22"/>
  <c r="J8" i="22"/>
  <c r="V10" i="22"/>
  <c r="U10" i="22"/>
  <c r="I8" i="22"/>
  <c r="H10" i="22"/>
  <c r="H8" i="22" s="1"/>
  <c r="K8" i="22"/>
  <c r="W10" i="22"/>
  <c r="Z23" i="22"/>
  <c r="O48" i="22"/>
  <c r="O8" i="22" s="1"/>
  <c r="T52" i="22"/>
  <c r="Z32" i="22"/>
  <c r="T25" i="22"/>
  <c r="Z39" i="22"/>
  <c r="Z50" i="22"/>
  <c r="Z31" i="22"/>
  <c r="Z19" i="22"/>
  <c r="T12" i="22"/>
  <c r="T10" i="22" s="1"/>
  <c r="Z24" i="22"/>
  <c r="Z36" i="22"/>
  <c r="T39" i="22"/>
  <c r="T30" i="22"/>
  <c r="Z25" i="22"/>
  <c r="Z22" i="22"/>
  <c r="T17" i="22"/>
  <c r="T28" i="22"/>
  <c r="Z40" i="22"/>
  <c r="Z33" i="22"/>
  <c r="Z21" i="22"/>
  <c r="Z17" i="22"/>
  <c r="T13" i="22"/>
  <c r="Z16" i="22"/>
  <c r="Z44" i="22"/>
  <c r="T43" i="22"/>
  <c r="T27" i="22"/>
  <c r="T34" i="22"/>
  <c r="Z35" i="22"/>
  <c r="Z14" i="22"/>
  <c r="Z13" i="22"/>
  <c r="Z37" i="22"/>
  <c r="X10" i="22"/>
  <c r="L8" i="22"/>
  <c r="Z15" i="22"/>
  <c r="Y8" i="22"/>
  <c r="U8" i="22" l="1"/>
  <c r="N8" i="22"/>
  <c r="Z10" i="22"/>
  <c r="X8" i="22"/>
  <c r="T48" i="22"/>
  <c r="V8" i="22"/>
  <c r="T8" i="22"/>
  <c r="W8" i="22"/>
  <c r="P8" i="22"/>
  <c r="Z8" i="22" l="1"/>
  <c r="J7" i="17" l="1"/>
  <c r="I7" i="17" l="1"/>
  <c r="B8" i="17"/>
  <c r="L7" i="17"/>
  <c r="H7" i="17"/>
  <c r="G7" i="17"/>
  <c r="F7" i="17"/>
  <c r="E7" i="17"/>
  <c r="D7" i="17"/>
  <c r="C7" i="17"/>
  <c r="B7" i="17"/>
  <c r="O6" i="17"/>
  <c r="P6" i="17" s="1"/>
  <c r="Q6" i="17" s="1"/>
  <c r="R6" i="17" s="1"/>
  <c r="S6" i="17" s="1"/>
  <c r="T6" i="17" s="1"/>
  <c r="U6" i="17" s="1"/>
  <c r="V6" i="17" s="1"/>
  <c r="W6" i="17" s="1"/>
  <c r="M6" i="17"/>
  <c r="O5" i="17"/>
  <c r="P5" i="17" s="1"/>
  <c r="Q5" i="17" s="1"/>
  <c r="M5" i="17"/>
  <c r="O8" i="17" l="1"/>
  <c r="R5" i="17"/>
  <c r="Q8" i="17"/>
  <c r="M8" i="17"/>
  <c r="M7" i="17"/>
  <c r="Z7" i="17" s="1"/>
  <c r="D8" i="17"/>
  <c r="P8" i="17"/>
  <c r="C8" i="17" s="1"/>
  <c r="S5" i="17" l="1"/>
  <c r="R8" i="17"/>
  <c r="F8" i="17" s="1"/>
  <c r="E8" i="17" l="1"/>
  <c r="T5" i="17"/>
  <c r="S8" i="17"/>
  <c r="G8" i="17" s="1"/>
  <c r="U5" i="17" l="1"/>
  <c r="T8" i="17"/>
  <c r="H8" i="17" s="1"/>
  <c r="Z6" i="17"/>
  <c r="V5" i="17" l="1"/>
  <c r="U8" i="17"/>
  <c r="W5" i="17" l="1"/>
  <c r="V8" i="17"/>
  <c r="J8" i="17" l="1"/>
  <c r="I8" i="17"/>
  <c r="W8" i="17"/>
  <c r="K8" i="17" s="1"/>
  <c r="Z5" i="17" l="1"/>
  <c r="Z8" i="17" l="1"/>
  <c r="L8" i="17"/>
</calcChain>
</file>

<file path=xl/sharedStrings.xml><?xml version="1.0" encoding="utf-8"?>
<sst xmlns="http://schemas.openxmlformats.org/spreadsheetml/2006/main" count="375" uniqueCount="342">
  <si>
    <t>All Departments</t>
  </si>
  <si>
    <t>in millions</t>
  </si>
  <si>
    <t>CUMULATIVE</t>
  </si>
  <si>
    <t>JAN</t>
  </si>
  <si>
    <t>FEB</t>
  </si>
  <si>
    <t>MAR</t>
  </si>
  <si>
    <t>APR</t>
  </si>
  <si>
    <t>Monthly NCA Credited</t>
  </si>
  <si>
    <t>Monthly NCA Utilized</t>
  </si>
  <si>
    <t>MAY</t>
  </si>
  <si>
    <t>JUNE</t>
  </si>
  <si>
    <t>JULY</t>
  </si>
  <si>
    <t>AUGUST</t>
  </si>
  <si>
    <t>SEPTEMBER</t>
  </si>
  <si>
    <t>TOTAL</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</si>
  <si>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</si>
  <si>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</si>
  <si>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</si>
  <si>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</si>
  <si>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</si>
  <si>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</si>
  <si>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</si>
  <si>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</si>
  <si>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</si>
  <si>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</si>
  <si>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</si>
  <si>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</si>
  <si>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</si>
  <si>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</si>
  <si>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</si>
  <si>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</si>
  <si>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</si>
  <si>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</si>
  <si>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</si>
  <si>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</si>
  <si>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</si>
  <si>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</si>
  <si>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</si>
  <si>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</si>
  <si>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</si>
  <si>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</si>
  <si>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</si>
  <si>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</si>
  <si>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</si>
  <si>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</si>
  <si>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</si>
  <si>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</si>
  <si>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</si>
  <si>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</si>
  <si>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</si>
  <si>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</si>
  <si>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</si>
  <si>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</si>
  <si>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</si>
  <si>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</si>
  <si>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</si>
  <si>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</si>
  <si>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</si>
  <si>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</si>
  <si>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</si>
  <si>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</si>
  <si>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</si>
  <si>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</si>
  <si>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</si>
  <si>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</si>
  <si>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</si>
  <si>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</si>
  <si>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</si>
  <si>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</si>
  <si>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</si>
  <si>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</si>
  <si>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</si>
  <si>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</si>
  <si>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</si>
  <si>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</si>
  <si>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</si>
  <si>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</si>
  <si>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</si>
  <si>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</si>
  <si>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</si>
  <si>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</si>
  <si>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</si>
  <si>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</si>
  <si>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</si>
  <si>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</si>
  <si>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</si>
  <si>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</si>
  <si>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</si>
  <si>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</si>
  <si>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</si>
  <si>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</si>
  <si>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</si>
  <si>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</si>
  <si>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</si>
  <si>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</si>
  <si>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</si>
  <si>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</si>
  <si>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</si>
  <si>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</si>
  <si>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</si>
  <si>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</si>
  <si>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</si>
  <si>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</si>
  <si>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</si>
  <si>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</si>
  <si>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</si>
  <si>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</si>
  <si>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</si>
  <si>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</si>
  <si>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</si>
  <si>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</si>
  <si>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</si>
  <si>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</si>
  <si>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</si>
  <si>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</si>
  <si>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</si>
  <si>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</si>
  <si>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</si>
  <si>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</si>
  <si>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</si>
  <si>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</si>
  <si>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</si>
  <si>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</si>
  <si>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</si>
  <si>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</si>
  <si>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</si>
  <si>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</si>
  <si>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</si>
  <si>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</si>
  <si>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</si>
  <si>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</si>
  <si>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</si>
  <si>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</si>
  <si>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</si>
  <si>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</si>
  <si>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</si>
  <si>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</si>
  <si>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</si>
  <si>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</si>
  <si>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</si>
  <si>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</si>
  <si>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</si>
  <si>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</si>
  <si>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</si>
  <si>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</si>
  <si>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</si>
  <si>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</si>
  <si>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</si>
  <si>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</si>
  <si>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</si>
  <si>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</si>
  <si>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</si>
  <si>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</si>
  <si>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</si>
  <si>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</si>
  <si>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</si>
  <si>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</si>
  <si>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</si>
  <si>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</si>
  <si>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</si>
  <si>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</si>
  <si>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</si>
  <si>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</si>
  <si>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</si>
  <si>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</si>
  <si>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</si>
  <si>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</si>
  <si>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</si>
  <si>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</si>
  <si>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</si>
  <si>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</si>
  <si>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</si>
  <si>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</si>
  <si>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</si>
  <si>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</si>
  <si>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</si>
  <si>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</si>
  <si>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</si>
  <si>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</si>
  <si>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</si>
  <si>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</si>
  <si>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</si>
  <si>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</si>
  <si>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</si>
  <si>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</si>
  <si>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</si>
  <si>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</si>
  <si>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</si>
  <si>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OPAPP</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</si>
  <si>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</si>
  <si>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</si>
  <si>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</si>
  <si>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</si>
  <si>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</si>
  <si>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</si>
  <si>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</si>
  <si>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</si>
  <si>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</si>
  <si>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</si>
  <si>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</si>
  <si>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</si>
  <si>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</si>
  <si>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</si>
  <si>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</si>
  <si>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</si>
  <si>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</si>
  <si>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</si>
  <si>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</si>
  <si>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</si>
  <si>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</si>
  <si>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</si>
  <si>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</si>
  <si>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</si>
  <si>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</si>
  <si>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</si>
  <si>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TOTAL (Departments &amp; SPFs)</t>
  </si>
  <si>
    <t>DICT</t>
  </si>
  <si>
    <t xml:space="preserve">  CICC</t>
  </si>
  <si>
    <t xml:space="preserve">  NPC</t>
  </si>
  <si>
    <t xml:space="preserve">  NTC</t>
  </si>
  <si>
    <t xml:space="preserve">   OWWA</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</si>
  <si>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</si>
  <si>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</si>
  <si>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</si>
  <si>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</si>
  <si>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</si>
  <si>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</si>
  <si>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</si>
  <si>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</si>
  <si>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</si>
  <si>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</si>
  <si>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</si>
  <si>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TESDA</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</si>
  <si>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</si>
  <si>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</si>
  <si>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</si>
  <si>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</si>
  <si>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</si>
  <si>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</si>
  <si>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</si>
  <si>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</si>
  <si>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</si>
  <si>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</si>
  <si>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</si>
  <si>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</si>
  <si>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</si>
  <si>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</si>
  <si>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</si>
  <si>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</si>
  <si>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</si>
  <si>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</si>
  <si>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</si>
  <si>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</si>
  <si>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</si>
  <si>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</si>
  <si>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</si>
  <si>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</si>
  <si>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</si>
  <si>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</si>
  <si>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</si>
  <si>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</si>
  <si>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</si>
  <si>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</si>
  <si>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</si>
  <si>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</si>
  <si>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</si>
  <si>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</si>
  <si>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</si>
  <si>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</si>
  <si>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</si>
  <si>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</si>
  <si>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</si>
  <si>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</si>
  <si>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</si>
  <si>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</si>
  <si>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</si>
  <si>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</si>
  <si>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</si>
  <si>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</si>
  <si>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</si>
  <si>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</si>
  <si>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</si>
  <si>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</si>
  <si>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</si>
  <si>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</si>
  <si>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</si>
  <si>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</si>
  <si>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</si>
  <si>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</si>
  <si>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</si>
  <si>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</si>
  <si>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</si>
  <si>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</si>
  <si>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</si>
  <si>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</si>
  <si>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</si>
  <si>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</si>
  <si>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</si>
  <si>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</si>
  <si>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</si>
  <si>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NHCP (NHI)</t>
  </si>
  <si>
    <t xml:space="preserve">     NAP (RMAO) </t>
  </si>
  <si>
    <t xml:space="preserve">   OMB (VRB)</t>
  </si>
  <si>
    <t xml:space="preserve">   PHILSA</t>
  </si>
  <si>
    <t xml:space="preserve">   ARTA</t>
  </si>
  <si>
    <t>Department of Human Settlements and Urban Development</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</si>
  <si>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</si>
  <si>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</si>
  <si>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</si>
  <si>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</si>
  <si>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</si>
  <si>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</si>
  <si>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</si>
  <si>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</si>
  <si>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</si>
  <si>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</si>
  <si>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</si>
  <si>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</si>
  <si>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</si>
  <si>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</si>
  <si>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</si>
  <si>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</si>
  <si>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</si>
  <si>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</si>
  <si>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</si>
  <si>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</si>
  <si>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</si>
  <si>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</si>
  <si>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</si>
  <si>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t>OCTOBER</t>
  </si>
  <si>
    <t>OCT</t>
  </si>
  <si>
    <t>October</t>
  </si>
  <si>
    <t>NCAs CREDITED VS NCA UTILIZATION, JANUARY-NOVEMBER 2021</t>
  </si>
  <si>
    <t>NOVEMBER</t>
  </si>
  <si>
    <t>AS OF NOVEMBER</t>
  </si>
  <si>
    <t>NOV</t>
  </si>
  <si>
    <t>AS OF NOVEMBER 30, 2021</t>
  </si>
  <si>
    <t>November</t>
  </si>
  <si>
    <t>As of end       November</t>
  </si>
  <si>
    <t>Source: Report of MDS-Government Servicing Banks as of November 2021</t>
  </si>
  <si>
    <t>ALGU: inclusive of IRA, special shares for LGUs, MMDA and other transfers to LGUs</t>
  </si>
  <si>
    <t>STATUS OF NCA UTILIZATION (Net Trust and Working Fund), as of November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</si>
</sst>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_);_(* \(#,##0.0\);_(* &quot;-&quot;??_);_(@_)"/>
    <numFmt numFmtId="167" formatCode="_(* #,##0_);_(* \(#,##0\);_(* &quot;-&quot;??_);_(@_)"/>
  </numFmts>
  <fonts count="42"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22">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2" fillId="0" borderId="0" xfId="43" applyNumberFormat="1" applyFont="1" applyAlignme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37" fontId="31" fillId="0" borderId="11" xfId="43" applyNumberFormat="1" applyFont="1" applyBorder="1" applyAlignment="1">
      <alignment horizontal="right"/>
    </xf>
    <xf numFmtId="167" fontId="32" fillId="0" borderId="0" xfId="43" applyNumberFormat="1" applyFont="1" applyFill="1" applyAlignment="1"/>
    <xf numFmtId="0" fontId="33" fillId="0" borderId="0" xfId="0" applyFont="1" applyBorder="1"/>
    <xf numFmtId="167" fontId="32" fillId="0" borderId="0" xfId="43" applyNumberFormat="1" applyFont="1" applyFill="1" applyBorder="1" applyAlignment="1"/>
    <xf numFmtId="0" fontId="15" fillId="0" borderId="0" xfId="45" applyFont="1" applyFill="1" applyAlignment="1">
      <alignment horizontal="left" indent="2"/>
    </xf>
    <xf numFmtId="37" fontId="31" fillId="0" borderId="20" xfId="43" applyNumberFormat="1" applyFont="1" applyBorder="1"/>
    <xf numFmtId="37" fontId="31" fillId="0" borderId="11" xfId="43" applyNumberFormat="1" applyFont="1" applyBorder="1"/>
    <xf numFmtId="37" fontId="31" fillId="0" borderId="20" xfId="43" applyNumberFormat="1" applyFont="1" applyFill="1" applyBorder="1"/>
    <xf numFmtId="37" fontId="31" fillId="0" borderId="11" xfId="43" applyNumberFormat="1" applyFont="1" applyFill="1" applyBorder="1"/>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37" fontId="32" fillId="0" borderId="0" xfId="43" applyNumberFormat="1" applyFont="1" applyBorder="1" applyAlignment="1"/>
    <xf numFmtId="167" fontId="31" fillId="0" borderId="11" xfId="43" applyNumberFormat="1" applyFont="1" applyBorder="1" applyAlignment="1"/>
    <xf numFmtId="167" fontId="31" fillId="0" borderId="20" xfId="43" applyNumberFormat="1" applyFont="1" applyFill="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35" fillId="0" borderId="0" xfId="0" applyNumberFormat="1" applyFont="1"/>
    <xf numFmtId="164" fontId="35" fillId="0" borderId="0" xfId="0" applyNumberFormat="1" applyFont="1"/>
    <xf numFmtId="0" fontId="35" fillId="0" borderId="0" xfId="0" applyFont="1"/>
    <xf numFmtId="164" fontId="38" fillId="0" borderId="0" xfId="0" applyNumberFormat="1" applyFont="1"/>
    <xf numFmtId="0" fontId="15" fillId="0" borderId="0" xfId="43" applyNumberFormat="1" applyFont="1"/>
    <xf numFmtId="0" fontId="15" fillId="0" borderId="0" xfId="0" applyNumberFormat="1" applyFont="1" applyFill="1"/>
    <xf numFmtId="0" fontId="15" fillId="0" borderId="11" xfId="0" applyNumberFormat="1" applyFont="1" applyBorder="1"/>
    <xf numFmtId="164" fontId="15" fillId="0" borderId="11" xfId="0" applyNumberFormat="1"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7" fontId="36" fillId="0" borderId="0" xfId="0" applyNumberFormat="1" applyFont="1"/>
    <xf numFmtId="167" fontId="37" fillId="0" borderId="0" xfId="0" applyNumberFormat="1" applyFont="1"/>
    <xf numFmtId="167" fontId="20" fillId="26" borderId="0" xfId="43" applyNumberFormat="1" applyFont="1" applyFill="1" applyBorder="1"/>
    <xf numFmtId="0" fontId="20" fillId="0" borderId="0" xfId="0" applyFont="1" applyFill="1" applyBorder="1"/>
    <xf numFmtId="167" fontId="20" fillId="0" borderId="0" xfId="43" applyNumberFormat="1" applyFont="1" applyBorder="1"/>
    <xf numFmtId="0" fontId="20" fillId="0" borderId="0" xfId="0" applyFont="1"/>
    <xf numFmtId="0" fontId="20" fillId="0" borderId="0" xfId="0" applyFont="1" applyBorder="1"/>
    <xf numFmtId="0" fontId="15" fillId="0" borderId="0" xfId="0" applyFont="1" applyAlignment="1">
      <alignment horizontal="center" vertical="center" wrapText="1"/>
    </xf>
    <xf numFmtId="0" fontId="15" fillId="0" borderId="0" xfId="0" applyFont="1" applyAlignment="1">
      <alignment horizontal="center"/>
    </xf>
    <xf numFmtId="0" fontId="21" fillId="0" borderId="0" xfId="0" applyNumberFormat="1" applyFont="1" applyBorder="1"/>
    <xf numFmtId="0" fontId="21" fillId="0" borderId="0" xfId="0" applyNumberFormat="1" applyFont="1" applyBorder="1" applyAlignment="1">
      <alignment vertical="center"/>
    </xf>
    <xf numFmtId="167" fontId="24" fillId="25" borderId="12" xfId="43" applyNumberFormat="1" applyFont="1" applyFill="1" applyBorder="1" applyAlignment="1">
      <alignment horizontal="center" vertical="center"/>
    </xf>
    <xf numFmtId="0" fontId="15" fillId="0" borderId="10" xfId="0" applyFont="1" applyBorder="1" applyAlignment="1">
      <alignment horizontal="center" vertical="center" wrapText="1"/>
    </xf>
    <xf numFmtId="167" fontId="24" fillId="25" borderId="14" xfId="43" applyNumberFormat="1" applyFont="1" applyFill="1" applyBorder="1" applyAlignment="1">
      <alignment horizontal="center" vertical="center"/>
    </xf>
    <xf numFmtId="0" fontId="31" fillId="0" borderId="0" xfId="0" applyNumberFormat="1" applyFont="1" applyAlignment="1">
      <alignment wrapText="1"/>
    </xf>
    <xf numFmtId="0" fontId="15" fillId="0" borderId="11" xfId="0" applyFont="1" applyBorder="1"/>
    <xf numFmtId="0" fontId="22" fillId="26" borderId="0" xfId="0" applyFont="1" applyFill="1" applyAlignment="1"/>
    <xf numFmtId="0" fontId="20" fillId="26" borderId="0" xfId="0" applyFont="1" applyFill="1"/>
    <xf numFmtId="0" fontId="23" fillId="24" borderId="0" xfId="0" applyFont="1" applyFill="1" applyBorder="1" applyAlignment="1">
      <alignment horizontal="left"/>
    </xf>
    <xf numFmtId="164" fontId="20" fillId="26" borderId="0" xfId="0" applyNumberFormat="1" applyFont="1" applyFill="1" applyBorder="1" applyAlignment="1">
      <alignment horizontal="left"/>
    </xf>
    <xf numFmtId="0" fontId="20" fillId="26" borderId="0" xfId="0" applyFont="1" applyFill="1" applyBorder="1"/>
    <xf numFmtId="0" fontId="24" fillId="26" borderId="0" xfId="0" applyFont="1" applyFill="1" applyBorder="1" applyAlignment="1">
      <alignment horizontal="left"/>
    </xf>
    <xf numFmtId="164" fontId="20" fillId="26" borderId="0" xfId="0" applyNumberFormat="1" applyFont="1" applyFill="1"/>
    <xf numFmtId="0" fontId="24" fillId="26" borderId="0" xfId="0" applyFont="1" applyFill="1" applyBorder="1"/>
    <xf numFmtId="164" fontId="20" fillId="26" borderId="0" xfId="0" applyNumberFormat="1" applyFont="1" applyFill="1" applyBorder="1"/>
    <xf numFmtId="0" fontId="20" fillId="0" borderId="0" xfId="0" applyFont="1" applyFill="1" applyAlignment="1">
      <alignment horizontal="center" vertical="center"/>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167"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33" fillId="0" borderId="0" xfId="0" applyFont="1" applyAlignment="1">
      <alignment horizontal="left" indent="1"/>
    </xf>
    <xf numFmtId="0" fontId="30" fillId="0" borderId="0" xfId="0" applyFont="1" applyFill="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Alignment="1">
      <alignment horizontal="left" wrapText="1" indent="3"/>
    </xf>
    <xf numFmtId="0" fontId="20" fillId="0" borderId="0" xfId="0" applyFont="1" applyFill="1" applyAlignment="1">
      <alignment horizontal="left" indent="1"/>
    </xf>
    <xf numFmtId="0" fontId="40" fillId="0" borderId="0" xfId="0" applyFont="1" applyAlignment="1">
      <alignment horizontal="left" indent="1"/>
    </xf>
    <xf numFmtId="0" fontId="30" fillId="0" borderId="0" xfId="0" applyFont="1" applyAlignment="1">
      <alignment horizontal="left" vertical="top" indent="1"/>
    </xf>
    <xf numFmtId="0" fontId="33" fillId="0" borderId="0" xfId="0" applyFont="1" applyFill="1" applyAlignment="1">
      <alignment horizontal="left" indent="1"/>
    </xf>
    <xf numFmtId="0" fontId="20" fillId="0" borderId="0" xfId="0" applyFont="1" applyFill="1" applyAlignment="1"/>
    <xf numFmtId="0" fontId="24" fillId="0" borderId="0" xfId="0" applyFont="1" applyFill="1" applyAlignment="1">
      <alignment wrapText="1"/>
    </xf>
    <xf numFmtId="0" fontId="20" fillId="0" borderId="0" xfId="0" applyFont="1" applyAlignment="1"/>
    <xf numFmtId="0" fontId="24" fillId="0" borderId="0" xfId="0" applyFont="1" applyAlignment="1">
      <alignment horizontal="left" indent="1"/>
    </xf>
    <xf numFmtId="0" fontId="20" fillId="0" borderId="0" xfId="0" applyFont="1" applyAlignment="1">
      <alignment horizontal="left"/>
    </xf>
    <xf numFmtId="0" fontId="24" fillId="0" borderId="0" xfId="0" applyFont="1" applyAlignment="1">
      <alignment horizontal="left" vertical="center"/>
    </xf>
    <xf numFmtId="167" fontId="22" fillId="0" borderId="21" xfId="0" applyNumberFormat="1" applyFont="1" applyBorder="1" applyAlignment="1">
      <alignment vertical="center"/>
    </xf>
    <xf numFmtId="167" fontId="39" fillId="0" borderId="21" xfId="0" applyNumberFormat="1" applyFont="1" applyBorder="1" applyAlignment="1">
      <alignment vertical="center"/>
    </xf>
    <xf numFmtId="167" fontId="22" fillId="0" borderId="21" xfId="0" applyNumberFormat="1" applyFont="1" applyFill="1" applyBorder="1" applyAlignment="1">
      <alignment vertical="center"/>
    </xf>
    <xf numFmtId="167" fontId="34" fillId="0" borderId="0" xfId="0" applyNumberFormat="1" applyFont="1" applyBorder="1" applyAlignment="1">
      <alignment vertical="center"/>
    </xf>
    <xf numFmtId="0" fontId="20" fillId="0" borderId="0" xfId="0" applyFont="1" applyAlignment="1">
      <alignment vertical="center"/>
    </xf>
    <xf numFmtId="0" fontId="33" fillId="0" borderId="0" xfId="0" applyFont="1" applyFill="1" applyBorder="1"/>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20" fillId="0" borderId="0" xfId="0" applyFont="1" applyAlignment="1">
      <alignment horizontal="left" vertical="top" wrapText="1"/>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xf numFmtId="167" fontId="24" fillId="25" borderId="23" xfId="43" applyNumberFormat="1" applyFont="1" applyFill="1" applyBorder="1" applyAlignment="1">
      <alignment horizontal="center" vertical="center"/>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22"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NOVEMBER 2021</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885706084831375"/>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3662309742142049"/>
          <c:y val="0.13341770354431259"/>
          <c:w val="0.695853841819123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'!$B$5:$L$5</c:f>
              <c:numCache>
                <c:formatCode>_(* #,##0_);_(* \(#,##0\);_(* "-"??_);_(@_)</c:formatCode>
                <c:ptCount val="11"/>
                <c:pt idx="0">
                  <c:v>224077.66640615001</c:v>
                </c:pt>
                <c:pt idx="1">
                  <c:v>304402.30395810999</c:v>
                </c:pt>
                <c:pt idx="2">
                  <c:v>282201.41311427002</c:v>
                </c:pt>
                <c:pt idx="3">
                  <c:v>408356.79556663003</c:v>
                </c:pt>
                <c:pt idx="4">
                  <c:v>406839.25308108999</c:v>
                </c:pt>
                <c:pt idx="5">
                  <c:v>309836.44993886998</c:v>
                </c:pt>
                <c:pt idx="6">
                  <c:v>445065.27952437999</c:v>
                </c:pt>
                <c:pt idx="7">
                  <c:v>294852.71586400998</c:v>
                </c:pt>
                <c:pt idx="8">
                  <c:v>281753.48978275998</c:v>
                </c:pt>
                <c:pt idx="9">
                  <c:v>395132.26687668002</c:v>
                </c:pt>
                <c:pt idx="10">
                  <c:v>348225.10598296003</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rgbClr val="919AEF"/>
            </a:solidFill>
            <a:ln>
              <a:noFill/>
            </a:ln>
            <a:effectLst/>
          </c:spPr>
          <c:invertIfNegative val="0"/>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'!$B$6:$L$6</c:f>
              <c:numCache>
                <c:formatCode>_(* #,##0_);_(* \(#,##0\);_(* "-"??_);_(@_)</c:formatCode>
                <c:ptCount val="11"/>
                <c:pt idx="0">
                  <c:v>160941.90977395</c:v>
                </c:pt>
                <c:pt idx="1">
                  <c:v>287760.09099066001</c:v>
                </c:pt>
                <c:pt idx="2">
                  <c:v>340143.01015943999</c:v>
                </c:pt>
                <c:pt idx="3">
                  <c:v>293626.05967013002</c:v>
                </c:pt>
                <c:pt idx="4">
                  <c:v>399831.52343856002</c:v>
                </c:pt>
                <c:pt idx="5">
                  <c:v>388792.54130262998</c:v>
                </c:pt>
                <c:pt idx="6">
                  <c:v>256269.79038178001</c:v>
                </c:pt>
                <c:pt idx="7">
                  <c:v>319202.65126051998</c:v>
                </c:pt>
                <c:pt idx="8">
                  <c:v>370297.02011397999</c:v>
                </c:pt>
                <c:pt idx="9">
                  <c:v>233843.12428466001</c:v>
                </c:pt>
                <c:pt idx="10">
                  <c:v>321140.89947369002</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'!$B$8:$L$8</c:f>
              <c:numCache>
                <c:formatCode>_(* #,##0_);_(* \(#,##0\);_(* "-"??_);_(@_)</c:formatCode>
                <c:ptCount val="11"/>
                <c:pt idx="0">
                  <c:v>71.824163628264571</c:v>
                </c:pt>
                <c:pt idx="1">
                  <c:v>84.904258614633548</c:v>
                </c:pt>
                <c:pt idx="2">
                  <c:v>97.306417416324166</c:v>
                </c:pt>
                <c:pt idx="3">
                  <c:v>88.797142632731195</c:v>
                </c:pt>
                <c:pt idx="4">
                  <c:v>88.797142632731195</c:v>
                </c:pt>
                <c:pt idx="5">
                  <c:v>91.169393506757189</c:v>
                </c:pt>
                <c:pt idx="6">
                  <c:v>96.661761465449032</c:v>
                </c:pt>
                <c:pt idx="7">
                  <c:v>91.438870854915635</c:v>
                </c:pt>
                <c:pt idx="8">
                  <c:v>91.438870854915635</c:v>
                </c:pt>
                <c:pt idx="9">
                  <c:v>95.248479562339227</c:v>
                </c:pt>
                <c:pt idx="10">
                  <c:v>91.112753780950825</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6746007697414453"/>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17</xdr:col>
      <xdr:colOff>146538</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6C281-4F2D-4B1F-8EE9-EB60DBF88BA4}">
  <sheetPr>
    <pageSetUpPr fitToPage="1"/>
  </sheetPr>
  <dimension ref="A1:AL75"/>
  <sheetViews>
    <sheetView tabSelected="1" view="pageBreakPreview" zoomScale="92" zoomScaleNormal="100" zoomScaleSheetLayoutView="100" workbookViewId="0">
      <pane xSplit="2" ySplit="6" topLeftCell="C7" activePane="bottomRight" state="frozen"/>
      <selection pane="topRight" activeCell="C1" sqref="C1"/>
      <selection pane="bottomLeft" activeCell="A7" sqref="A7"/>
      <selection pane="bottomRight" activeCell="L3" sqref="L3"/>
    </sheetView>
  </sheetViews>
  <sheetFormatPr defaultColWidth="9.109375" defaultRowHeight="13.2" x14ac:dyDescent="0.25"/>
  <cols>
    <col min="1" max="1" width="1.88671875" style="29" customWidth="1"/>
    <col min="2" max="2" width="41.109375" style="29" customWidth="1"/>
    <col min="3" max="3" width="13" style="30" customWidth="1"/>
    <col min="4" max="4" width="14.109375" style="30" bestFit="1" customWidth="1"/>
    <col min="5" max="5" width="13.6640625" style="30" customWidth="1"/>
    <col min="6" max="6" width="13" style="30" customWidth="1"/>
    <col min="7" max="8" width="14" style="30" bestFit="1" customWidth="1"/>
    <col min="9" max="9" width="12.33203125" style="30" customWidth="1"/>
    <col min="10" max="10" width="14.109375" style="30" bestFit="1" customWidth="1"/>
    <col min="11" max="11" width="12.33203125" style="30" customWidth="1"/>
    <col min="12" max="12" width="12.44140625" style="30" bestFit="1" customWidth="1"/>
    <col min="13" max="13" width="14" style="30" bestFit="1" customWidth="1"/>
    <col min="14" max="14" width="14.109375" style="30" customWidth="1"/>
    <col min="15" max="15" width="12" style="30" customWidth="1"/>
    <col min="16" max="16" width="12.44140625" style="30" bestFit="1" customWidth="1"/>
    <col min="17" max="17" width="12" style="30" customWidth="1"/>
    <col min="18" max="18" width="12.44140625" style="30" bestFit="1" customWidth="1"/>
    <col min="19" max="19" width="13.33203125" style="30" bestFit="1" customWidth="1"/>
    <col min="20" max="20" width="13.33203125" style="30" customWidth="1"/>
    <col min="21" max="23" width="6.44140625" style="30" customWidth="1"/>
    <col min="24" max="24" width="0" style="30" hidden="1" customWidth="1"/>
    <col min="25" max="25" width="12.6640625" style="30" hidden="1" customWidth="1"/>
    <col min="26" max="26" width="10.44140625" style="30" customWidth="1"/>
    <col min="27" max="16384" width="9.109375" style="30"/>
  </cols>
  <sheetData>
    <row r="1" spans="1:26" ht="15.6" x14ac:dyDescent="0.25">
      <c r="A1" s="28" t="s">
        <v>235</v>
      </c>
    </row>
    <row r="2" spans="1:26" x14ac:dyDescent="0.25">
      <c r="A2" s="29" t="s">
        <v>336</v>
      </c>
    </row>
    <row r="3" spans="1:26" x14ac:dyDescent="0.25">
      <c r="A3" s="29" t="s">
        <v>236</v>
      </c>
    </row>
    <row r="5" spans="1:26" s="53" customFormat="1" ht="18.75" customHeight="1" x14ac:dyDescent="0.25">
      <c r="A5" s="102" t="s">
        <v>237</v>
      </c>
      <c r="B5" s="102"/>
      <c r="C5" s="103" t="s">
        <v>238</v>
      </c>
      <c r="D5" s="103"/>
      <c r="E5" s="103"/>
      <c r="F5" s="103"/>
      <c r="G5" s="103"/>
      <c r="H5" s="103"/>
      <c r="I5" s="103" t="s">
        <v>239</v>
      </c>
      <c r="J5" s="103"/>
      <c r="K5" s="103"/>
      <c r="L5" s="103"/>
      <c r="M5" s="103"/>
      <c r="N5" s="103"/>
      <c r="O5" s="103" t="s">
        <v>240</v>
      </c>
      <c r="P5" s="103"/>
      <c r="Q5" s="103"/>
      <c r="R5" s="103"/>
      <c r="S5" s="103"/>
      <c r="T5" s="103"/>
      <c r="U5" s="103" t="s">
        <v>241</v>
      </c>
      <c r="V5" s="103"/>
      <c r="W5" s="103"/>
      <c r="X5" s="103"/>
      <c r="Y5" s="103"/>
      <c r="Z5" s="103"/>
    </row>
    <row r="6" spans="1:26" s="53" customFormat="1" ht="26.4" x14ac:dyDescent="0.25">
      <c r="A6" s="102"/>
      <c r="B6" s="102"/>
      <c r="C6" s="58" t="s">
        <v>242</v>
      </c>
      <c r="D6" s="58" t="s">
        <v>243</v>
      </c>
      <c r="E6" s="58" t="s">
        <v>244</v>
      </c>
      <c r="F6" s="58" t="s">
        <v>331</v>
      </c>
      <c r="G6" s="58" t="s">
        <v>337</v>
      </c>
      <c r="H6" s="58" t="s">
        <v>338</v>
      </c>
      <c r="I6" s="58" t="s">
        <v>242</v>
      </c>
      <c r="J6" s="58" t="s">
        <v>243</v>
      </c>
      <c r="K6" s="58" t="s">
        <v>244</v>
      </c>
      <c r="L6" s="58" t="s">
        <v>331</v>
      </c>
      <c r="M6" s="58" t="s">
        <v>337</v>
      </c>
      <c r="N6" s="58" t="s">
        <v>338</v>
      </c>
      <c r="O6" s="58" t="s">
        <v>242</v>
      </c>
      <c r="P6" s="58" t="s">
        <v>243</v>
      </c>
      <c r="Q6" s="58" t="s">
        <v>244</v>
      </c>
      <c r="R6" s="58" t="s">
        <v>331</v>
      </c>
      <c r="S6" s="58" t="s">
        <v>337</v>
      </c>
      <c r="T6" s="58" t="s">
        <v>338</v>
      </c>
      <c r="U6" s="58" t="s">
        <v>242</v>
      </c>
      <c r="V6" s="58" t="s">
        <v>243</v>
      </c>
      <c r="W6" s="58" t="s">
        <v>244</v>
      </c>
      <c r="X6" s="58" t="s">
        <v>331</v>
      </c>
      <c r="Y6" s="58" t="s">
        <v>337</v>
      </c>
      <c r="Z6" s="58" t="s">
        <v>338</v>
      </c>
    </row>
    <row r="7" spans="1:26" x14ac:dyDescent="0.25">
      <c r="A7" s="31"/>
      <c r="B7" s="31"/>
      <c r="C7" s="32"/>
      <c r="D7" s="32"/>
      <c r="E7" s="32"/>
      <c r="F7" s="32"/>
      <c r="G7" s="32"/>
      <c r="H7" s="32"/>
      <c r="I7" s="32"/>
      <c r="J7" s="32"/>
      <c r="K7" s="32"/>
      <c r="L7" s="32"/>
      <c r="M7" s="32"/>
      <c r="N7" s="32"/>
      <c r="O7" s="32"/>
      <c r="P7" s="32"/>
      <c r="Q7" s="32"/>
      <c r="R7" s="32"/>
      <c r="S7" s="32"/>
      <c r="T7" s="32"/>
      <c r="U7" s="33"/>
      <c r="V7" s="33"/>
      <c r="W7" s="33"/>
      <c r="X7" s="33"/>
      <c r="Y7" s="33"/>
      <c r="Z7" s="33"/>
    </row>
    <row r="8" spans="1:26" s="36" customFormat="1" x14ac:dyDescent="0.25">
      <c r="A8" s="34" t="s">
        <v>14</v>
      </c>
      <c r="B8" s="34"/>
      <c r="C8" s="35">
        <f t="shared" ref="C8:T8" si="0">+C10+C48</f>
        <v>810681383.47852993</v>
      </c>
      <c r="D8" s="35">
        <f t="shared" si="0"/>
        <v>1125032498.5865901</v>
      </c>
      <c r="E8" s="35">
        <f t="shared" si="0"/>
        <v>1021671485.1711497</v>
      </c>
      <c r="F8" s="35">
        <f t="shared" si="0"/>
        <v>395132266.8766799</v>
      </c>
      <c r="G8" s="35">
        <f t="shared" si="0"/>
        <v>348225105.98296016</v>
      </c>
      <c r="H8" s="35">
        <f t="shared" si="0"/>
        <v>3700742740.0959101</v>
      </c>
      <c r="I8" s="35">
        <f t="shared" si="0"/>
        <v>788845010.92404997</v>
      </c>
      <c r="J8" s="35">
        <f t="shared" si="0"/>
        <v>1082250124.4113202</v>
      </c>
      <c r="K8" s="35">
        <f t="shared" si="0"/>
        <v>945769461.75628018</v>
      </c>
      <c r="L8" s="35">
        <f t="shared" si="0"/>
        <v>233843124.28465998</v>
      </c>
      <c r="M8" s="35">
        <f t="shared" si="0"/>
        <v>321140899.47368979</v>
      </c>
      <c r="N8" s="35">
        <f t="shared" si="0"/>
        <v>3371848620.8499994</v>
      </c>
      <c r="O8" s="35">
        <f t="shared" si="0"/>
        <v>21836372.554479979</v>
      </c>
      <c r="P8" s="35">
        <f t="shared" si="0"/>
        <v>42782374.175270028</v>
      </c>
      <c r="Q8" s="35">
        <f t="shared" si="0"/>
        <v>75902023.41486977</v>
      </c>
      <c r="R8" s="35">
        <f t="shared" si="0"/>
        <v>161289142.59201992</v>
      </c>
      <c r="S8" s="35">
        <f t="shared" si="0"/>
        <v>27084206.509270385</v>
      </c>
      <c r="T8" s="35">
        <f t="shared" si="0"/>
        <v>328894119.24591017</v>
      </c>
      <c r="U8" s="46">
        <f t="shared" ref="U8:Z8" si="1">+I8/C8*100</f>
        <v>97.306417416324166</v>
      </c>
      <c r="V8" s="46">
        <f t="shared" si="1"/>
        <v>96.197232148491835</v>
      </c>
      <c r="W8" s="46">
        <f t="shared" si="1"/>
        <v>92.570799467682662</v>
      </c>
      <c r="X8" s="46">
        <f t="shared" si="1"/>
        <v>59.180974040179315</v>
      </c>
      <c r="Y8" s="46">
        <f t="shared" si="1"/>
        <v>92.222213147780423</v>
      </c>
      <c r="Z8" s="46">
        <f t="shared" si="1"/>
        <v>91.112753780950825</v>
      </c>
    </row>
    <row r="9" spans="1:26" x14ac:dyDescent="0.25">
      <c r="C9" s="32"/>
      <c r="D9" s="32"/>
      <c r="E9" s="32"/>
      <c r="F9" s="32"/>
      <c r="G9" s="32"/>
      <c r="H9" s="32"/>
      <c r="I9" s="32"/>
      <c r="J9" s="32"/>
      <c r="K9" s="32"/>
      <c r="L9" s="32"/>
      <c r="M9" s="32"/>
      <c r="N9" s="32"/>
      <c r="O9" s="32"/>
      <c r="P9" s="32"/>
      <c r="Q9" s="32"/>
      <c r="R9" s="32"/>
      <c r="S9" s="32"/>
      <c r="T9" s="32"/>
      <c r="U9" s="47"/>
      <c r="V9" s="47"/>
      <c r="W9" s="47"/>
      <c r="X9" s="47"/>
      <c r="Y9" s="47"/>
      <c r="Z9" s="47"/>
    </row>
    <row r="10" spans="1:26" ht="15" x14ac:dyDescent="0.4">
      <c r="A10" s="29" t="s">
        <v>245</v>
      </c>
      <c r="C10" s="37">
        <f t="shared" ref="C10:T10" si="2">SUM(C12:C46)</f>
        <v>536242842.87352991</v>
      </c>
      <c r="D10" s="37">
        <f t="shared" si="2"/>
        <v>792719169.25173998</v>
      </c>
      <c r="E10" s="37">
        <f t="shared" si="2"/>
        <v>732044921.78510976</v>
      </c>
      <c r="F10" s="37">
        <f t="shared" si="2"/>
        <v>320914109.75067985</v>
      </c>
      <c r="G10" s="37">
        <f t="shared" si="2"/>
        <v>274920059.56996006</v>
      </c>
      <c r="H10" s="37">
        <f t="shared" si="2"/>
        <v>2656841103.23102</v>
      </c>
      <c r="I10" s="37">
        <f t="shared" si="2"/>
        <v>522720050.50693995</v>
      </c>
      <c r="J10" s="37">
        <f t="shared" si="2"/>
        <v>750597836.44314039</v>
      </c>
      <c r="K10" s="37">
        <f t="shared" si="2"/>
        <v>656834693.28587008</v>
      </c>
      <c r="L10" s="37">
        <f t="shared" si="2"/>
        <v>161861627.77892014</v>
      </c>
      <c r="M10" s="37">
        <f t="shared" si="2"/>
        <v>252755293.29247987</v>
      </c>
      <c r="N10" s="37">
        <f t="shared" si="2"/>
        <v>2344769501.3073497</v>
      </c>
      <c r="O10" s="37">
        <f t="shared" si="2"/>
        <v>13522792.366589986</v>
      </c>
      <c r="P10" s="37">
        <f t="shared" si="2"/>
        <v>42121332.808599956</v>
      </c>
      <c r="Q10" s="37">
        <f t="shared" si="2"/>
        <v>75210228.499239907</v>
      </c>
      <c r="R10" s="37">
        <f t="shared" si="2"/>
        <v>159052481.97175968</v>
      </c>
      <c r="S10" s="37">
        <f t="shared" si="2"/>
        <v>22164766.277480207</v>
      </c>
      <c r="T10" s="37">
        <f t="shared" si="2"/>
        <v>312071601.92366982</v>
      </c>
      <c r="U10" s="47">
        <f t="shared" ref="U10:Z10" si="3">+I10/C10*100</f>
        <v>97.478233500679238</v>
      </c>
      <c r="V10" s="47">
        <f t="shared" si="3"/>
        <v>94.686474801869807</v>
      </c>
      <c r="W10" s="47">
        <f t="shared" si="3"/>
        <v>89.726009120336812</v>
      </c>
      <c r="X10" s="47">
        <f t="shared" si="3"/>
        <v>50.437678762292947</v>
      </c>
      <c r="Y10" s="47">
        <f t="shared" si="3"/>
        <v>91.937741352103913</v>
      </c>
      <c r="Z10" s="47">
        <f t="shared" si="3"/>
        <v>88.254035909631341</v>
      </c>
    </row>
    <row r="11" spans="1:26" x14ac:dyDescent="0.25">
      <c r="C11" s="32"/>
      <c r="D11" s="32"/>
      <c r="E11" s="32"/>
      <c r="F11" s="32"/>
      <c r="G11" s="32"/>
      <c r="H11" s="32"/>
      <c r="I11" s="32"/>
      <c r="J11" s="32"/>
      <c r="K11" s="32"/>
      <c r="L11" s="32"/>
      <c r="M11" s="32"/>
      <c r="N11" s="32"/>
      <c r="O11" s="32"/>
      <c r="P11" s="32"/>
      <c r="Q11" s="32"/>
      <c r="R11" s="32"/>
      <c r="S11" s="32"/>
      <c r="T11" s="32"/>
      <c r="U11" s="47"/>
      <c r="V11" s="47"/>
      <c r="W11" s="47"/>
      <c r="X11" s="47"/>
      <c r="Y11" s="47"/>
      <c r="Z11" s="47"/>
    </row>
    <row r="12" spans="1:26" x14ac:dyDescent="0.25">
      <c r="B12" s="38" t="s">
        <v>246</v>
      </c>
      <c r="C12" s="32">
        <v>4978794</v>
      </c>
      <c r="D12" s="32">
        <v>9779834.1539999992</v>
      </c>
      <c r="E12" s="32">
        <v>7415088</v>
      </c>
      <c r="F12" s="32">
        <v>3957820.9999999963</v>
      </c>
      <c r="G12" s="32">
        <v>2446145</v>
      </c>
      <c r="H12" s="32">
        <f>SUM(C12:G12)</f>
        <v>28577682.153999995</v>
      </c>
      <c r="I12" s="32">
        <v>4816396.8848900003</v>
      </c>
      <c r="J12" s="32">
        <v>9477687.3041200005</v>
      </c>
      <c r="K12" s="32">
        <v>5804004.9640000034</v>
      </c>
      <c r="L12" s="32">
        <v>1152463.459049996</v>
      </c>
      <c r="M12" s="32">
        <v>2724265.0743000023</v>
      </c>
      <c r="N12" s="32">
        <f>SUM(I12:M12)</f>
        <v>23974817.686360002</v>
      </c>
      <c r="O12" s="32">
        <f t="shared" ref="O12:S46" si="4">+C12-I12</f>
        <v>162397.11510999966</v>
      </c>
      <c r="P12" s="32">
        <f t="shared" si="4"/>
        <v>302146.84987999871</v>
      </c>
      <c r="Q12" s="32">
        <f t="shared" si="4"/>
        <v>1611083.0359999966</v>
      </c>
      <c r="R12" s="32">
        <f t="shared" si="4"/>
        <v>2805357.5409500003</v>
      </c>
      <c r="S12" s="32">
        <f t="shared" si="4"/>
        <v>-278120.07430000231</v>
      </c>
      <c r="T12" s="32">
        <f>SUM(O12:S12)</f>
        <v>4602864.4676399929</v>
      </c>
      <c r="U12" s="47">
        <f t="shared" ref="U12:Z46" si="5">+I12/C12*100</f>
        <v>96.738223852804524</v>
      </c>
      <c r="V12" s="47">
        <f t="shared" si="5"/>
        <v>96.910511516635296</v>
      </c>
      <c r="W12" s="47">
        <f t="shared" si="5"/>
        <v>78.272907401773296</v>
      </c>
      <c r="X12" s="47">
        <f t="shared" si="5"/>
        <v>29.118635204826017</v>
      </c>
      <c r="Y12" s="47">
        <f t="shared" si="5"/>
        <v>111.36972968895967</v>
      </c>
      <c r="Z12" s="47">
        <f t="shared" si="5"/>
        <v>83.893499679799135</v>
      </c>
    </row>
    <row r="13" spans="1:26" x14ac:dyDescent="0.25">
      <c r="B13" s="38" t="s">
        <v>247</v>
      </c>
      <c r="C13" s="32">
        <v>1918406.6329999999</v>
      </c>
      <c r="D13" s="32">
        <v>1987674</v>
      </c>
      <c r="E13" s="32">
        <v>2616399.0000000005</v>
      </c>
      <c r="F13" s="32">
        <v>697230</v>
      </c>
      <c r="G13" s="32">
        <v>774123.46999999974</v>
      </c>
      <c r="H13" s="32">
        <f t="shared" ref="H13:H46" si="6">SUM(C13:G13)</f>
        <v>7993833.1030000001</v>
      </c>
      <c r="I13" s="32">
        <v>1534189.47068</v>
      </c>
      <c r="J13" s="32">
        <v>1540671.4270900001</v>
      </c>
      <c r="K13" s="32">
        <v>1557504.3199200002</v>
      </c>
      <c r="L13" s="32">
        <v>693985.67272000015</v>
      </c>
      <c r="M13" s="32">
        <v>777261.50117000006</v>
      </c>
      <c r="N13" s="32">
        <f t="shared" ref="N13:N46" si="7">SUM(I13:M13)</f>
        <v>6103612.3915800005</v>
      </c>
      <c r="O13" s="32">
        <f t="shared" si="4"/>
        <v>384217.16231999989</v>
      </c>
      <c r="P13" s="32">
        <f t="shared" si="4"/>
        <v>447002.57290999987</v>
      </c>
      <c r="Q13" s="32">
        <f t="shared" si="4"/>
        <v>1058894.6800800003</v>
      </c>
      <c r="R13" s="32">
        <f t="shared" si="4"/>
        <v>3244.3272799998522</v>
      </c>
      <c r="S13" s="32">
        <f t="shared" si="4"/>
        <v>-3138.0311700003222</v>
      </c>
      <c r="T13" s="32">
        <f t="shared" ref="T13:T46" si="8">SUM(O13:S13)</f>
        <v>1890220.7114199996</v>
      </c>
      <c r="U13" s="47">
        <f t="shared" si="5"/>
        <v>79.972068710002219</v>
      </c>
      <c r="V13" s="47">
        <f t="shared" si="5"/>
        <v>77.511273332045405</v>
      </c>
      <c r="W13" s="47">
        <f t="shared" si="5"/>
        <v>59.528547439438704</v>
      </c>
      <c r="X13" s="47">
        <f t="shared" si="5"/>
        <v>99.534683349827191</v>
      </c>
      <c r="Y13" s="47">
        <f t="shared" si="5"/>
        <v>100.40536571898542</v>
      </c>
      <c r="Z13" s="47">
        <f t="shared" si="5"/>
        <v>76.354013311703739</v>
      </c>
    </row>
    <row r="14" spans="1:26" x14ac:dyDescent="0.25">
      <c r="B14" s="38" t="s">
        <v>248</v>
      </c>
      <c r="C14" s="32">
        <v>157778.91500000001</v>
      </c>
      <c r="D14" s="32">
        <v>272185.20299999998</v>
      </c>
      <c r="E14" s="32">
        <v>247650.69099999999</v>
      </c>
      <c r="F14" s="32">
        <v>130072.87100000004</v>
      </c>
      <c r="G14" s="32">
        <v>141272.26299999992</v>
      </c>
      <c r="H14" s="32">
        <f t="shared" si="6"/>
        <v>948959.94299999997</v>
      </c>
      <c r="I14" s="32">
        <v>143701.22719000001</v>
      </c>
      <c r="J14" s="32">
        <v>197354.54982000001</v>
      </c>
      <c r="K14" s="32">
        <v>234765.59710999992</v>
      </c>
      <c r="L14" s="32">
        <v>88422.589470000006</v>
      </c>
      <c r="M14" s="32">
        <v>93505.904760000063</v>
      </c>
      <c r="N14" s="32">
        <f t="shared" si="7"/>
        <v>757749.86835</v>
      </c>
      <c r="O14" s="32">
        <f t="shared" si="4"/>
        <v>14077.687810000003</v>
      </c>
      <c r="P14" s="32">
        <f t="shared" si="4"/>
        <v>74830.653179999965</v>
      </c>
      <c r="Q14" s="32">
        <f t="shared" si="4"/>
        <v>12885.093890000076</v>
      </c>
      <c r="R14" s="32">
        <f t="shared" si="4"/>
        <v>41650.281530000037</v>
      </c>
      <c r="S14" s="32">
        <f t="shared" si="4"/>
        <v>47766.358239999856</v>
      </c>
      <c r="T14" s="32">
        <f t="shared" si="8"/>
        <v>191210.07464999994</v>
      </c>
      <c r="U14" s="47">
        <f t="shared" si="5"/>
        <v>91.077586121060591</v>
      </c>
      <c r="V14" s="47">
        <f t="shared" si="5"/>
        <v>72.507449943926602</v>
      </c>
      <c r="W14" s="47">
        <f t="shared" si="5"/>
        <v>94.797069276095797</v>
      </c>
      <c r="X14" s="47">
        <f t="shared" si="5"/>
        <v>67.97927099648625</v>
      </c>
      <c r="Y14" s="47">
        <f t="shared" si="5"/>
        <v>66.188438391476836</v>
      </c>
      <c r="Z14" s="47">
        <f t="shared" si="5"/>
        <v>79.850564182349274</v>
      </c>
    </row>
    <row r="15" spans="1:26" x14ac:dyDescent="0.25">
      <c r="B15" s="38" t="s">
        <v>249</v>
      </c>
      <c r="C15" s="32">
        <v>1684560.102</v>
      </c>
      <c r="D15" s="32">
        <v>2575663.4330000002</v>
      </c>
      <c r="E15" s="32">
        <v>2248082.5296299988</v>
      </c>
      <c r="F15" s="32">
        <v>790186.99600000028</v>
      </c>
      <c r="G15" s="32">
        <v>922773.8889999995</v>
      </c>
      <c r="H15" s="32">
        <f t="shared" si="6"/>
        <v>8221266.9496299988</v>
      </c>
      <c r="I15" s="32">
        <v>1679368.82779</v>
      </c>
      <c r="J15" s="32">
        <v>2448374.2107099998</v>
      </c>
      <c r="K15" s="32">
        <v>2060891.7164699994</v>
      </c>
      <c r="L15" s="32">
        <v>402399.68674000073</v>
      </c>
      <c r="M15" s="32">
        <v>861294.08046000078</v>
      </c>
      <c r="N15" s="32">
        <f t="shared" si="7"/>
        <v>7452328.5221700007</v>
      </c>
      <c r="O15" s="32">
        <f t="shared" si="4"/>
        <v>5191.274209999945</v>
      </c>
      <c r="P15" s="32">
        <f t="shared" si="4"/>
        <v>127289.22229000041</v>
      </c>
      <c r="Q15" s="32">
        <f t="shared" si="4"/>
        <v>187190.81315999944</v>
      </c>
      <c r="R15" s="32">
        <f t="shared" si="4"/>
        <v>387787.30925999954</v>
      </c>
      <c r="S15" s="32">
        <f t="shared" si="4"/>
        <v>61479.808539998718</v>
      </c>
      <c r="T15" s="32">
        <f t="shared" si="8"/>
        <v>768938.42745999806</v>
      </c>
      <c r="U15" s="47">
        <f t="shared" si="5"/>
        <v>99.691832057292785</v>
      </c>
      <c r="V15" s="47">
        <f t="shared" si="5"/>
        <v>95.058002506882644</v>
      </c>
      <c r="W15" s="47">
        <f t="shared" si="5"/>
        <v>91.67331222529414</v>
      </c>
      <c r="X15" s="47">
        <f t="shared" si="5"/>
        <v>50.924615157802542</v>
      </c>
      <c r="Y15" s="47">
        <f t="shared" si="5"/>
        <v>93.337500196649074</v>
      </c>
      <c r="Z15" s="47">
        <f t="shared" si="5"/>
        <v>90.646959499416269</v>
      </c>
    </row>
    <row r="16" spans="1:26" x14ac:dyDescent="0.25">
      <c r="B16" s="38" t="s">
        <v>250</v>
      </c>
      <c r="C16" s="32">
        <v>16743385.92</v>
      </c>
      <c r="D16" s="32">
        <v>14367006.422070006</v>
      </c>
      <c r="E16" s="32">
        <v>14009768.26675</v>
      </c>
      <c r="F16" s="32">
        <v>11990377.315049998</v>
      </c>
      <c r="G16" s="32">
        <v>5591666.8870500028</v>
      </c>
      <c r="H16" s="32">
        <f t="shared" si="6"/>
        <v>62702204.810920008</v>
      </c>
      <c r="I16" s="32">
        <v>16477019.35375</v>
      </c>
      <c r="J16" s="32">
        <v>13891556.654930001</v>
      </c>
      <c r="K16" s="32">
        <v>13035242.694490001</v>
      </c>
      <c r="L16" s="32">
        <v>3139185.8936199918</v>
      </c>
      <c r="M16" s="32">
        <v>8233414.071039997</v>
      </c>
      <c r="N16" s="32">
        <f t="shared" si="7"/>
        <v>54776418.66782999</v>
      </c>
      <c r="O16" s="32">
        <f t="shared" si="4"/>
        <v>266366.56625000015</v>
      </c>
      <c r="P16" s="32">
        <f t="shared" si="4"/>
        <v>475449.76714000478</v>
      </c>
      <c r="Q16" s="32">
        <f t="shared" si="4"/>
        <v>974525.57225999981</v>
      </c>
      <c r="R16" s="32">
        <f t="shared" si="4"/>
        <v>8851191.4214300066</v>
      </c>
      <c r="S16" s="32">
        <f t="shared" si="4"/>
        <v>-2641747.1839899942</v>
      </c>
      <c r="T16" s="32">
        <f t="shared" si="8"/>
        <v>7925786.1430900171</v>
      </c>
      <c r="U16" s="47">
        <f t="shared" si="5"/>
        <v>98.409123653228207</v>
      </c>
      <c r="V16" s="47">
        <f t="shared" si="5"/>
        <v>96.690683130692847</v>
      </c>
      <c r="W16" s="47">
        <f t="shared" si="5"/>
        <v>93.043956518732116</v>
      </c>
      <c r="X16" s="47">
        <f t="shared" si="5"/>
        <v>26.180876640802374</v>
      </c>
      <c r="Y16" s="47">
        <f t="shared" si="5"/>
        <v>147.24435910351056</v>
      </c>
      <c r="Z16" s="47">
        <f t="shared" si="5"/>
        <v>87.359637245627312</v>
      </c>
    </row>
    <row r="17" spans="2:26" x14ac:dyDescent="0.25">
      <c r="B17" s="38" t="s">
        <v>295</v>
      </c>
      <c r="C17" s="32">
        <v>1559911.0009999999</v>
      </c>
      <c r="D17" s="32">
        <v>699150.18500000029</v>
      </c>
      <c r="E17" s="32">
        <v>509397.5560000008</v>
      </c>
      <c r="F17" s="32">
        <v>309305.19441999914</v>
      </c>
      <c r="G17" s="32">
        <v>169394.68200000096</v>
      </c>
      <c r="H17" s="32">
        <f t="shared" si="6"/>
        <v>3247158.6184200011</v>
      </c>
      <c r="I17" s="32">
        <v>1435017.3634699995</v>
      </c>
      <c r="J17" s="32">
        <v>667080.47641000035</v>
      </c>
      <c r="K17" s="32">
        <v>370626.5952700004</v>
      </c>
      <c r="L17" s="32">
        <v>172985.01594999991</v>
      </c>
      <c r="M17" s="32">
        <v>157077.4358099997</v>
      </c>
      <c r="N17" s="32">
        <f t="shared" si="7"/>
        <v>2802786.8869099999</v>
      </c>
      <c r="O17" s="32">
        <f t="shared" si="4"/>
        <v>124893.63753000041</v>
      </c>
      <c r="P17" s="32">
        <f t="shared" si="4"/>
        <v>32069.708589999937</v>
      </c>
      <c r="Q17" s="32">
        <f t="shared" si="4"/>
        <v>138770.9607300004</v>
      </c>
      <c r="R17" s="32">
        <f t="shared" si="4"/>
        <v>136320.17846999923</v>
      </c>
      <c r="S17" s="32">
        <f t="shared" si="4"/>
        <v>12317.246190001257</v>
      </c>
      <c r="T17" s="32">
        <f t="shared" si="8"/>
        <v>444371.73151000123</v>
      </c>
      <c r="U17" s="47">
        <f t="shared" si="5"/>
        <v>91.99354082060222</v>
      </c>
      <c r="V17" s="47">
        <f t="shared" si="5"/>
        <v>95.413044396176488</v>
      </c>
      <c r="W17" s="47">
        <f t="shared" si="5"/>
        <v>72.757827536573387</v>
      </c>
      <c r="X17" s="47">
        <f t="shared" si="5"/>
        <v>55.926967626384936</v>
      </c>
      <c r="Y17" s="47">
        <f t="shared" si="5"/>
        <v>92.728670083042402</v>
      </c>
      <c r="Z17" s="47">
        <f t="shared" si="5"/>
        <v>86.31505929555658</v>
      </c>
    </row>
    <row r="18" spans="2:26" x14ac:dyDescent="0.25">
      <c r="B18" s="38" t="s">
        <v>251</v>
      </c>
      <c r="C18" s="32">
        <v>113781612.741</v>
      </c>
      <c r="D18" s="32">
        <v>180398309.85885</v>
      </c>
      <c r="E18" s="32">
        <v>128993540.95468998</v>
      </c>
      <c r="F18" s="32">
        <v>63143304.653999984</v>
      </c>
      <c r="G18" s="32">
        <v>65190343.167500019</v>
      </c>
      <c r="H18" s="32">
        <f t="shared" si="6"/>
        <v>551507111.37603998</v>
      </c>
      <c r="I18" s="32">
        <v>113594194.46528001</v>
      </c>
      <c r="J18" s="32">
        <v>179252049.17907</v>
      </c>
      <c r="K18" s="32">
        <v>126073226.22768998</v>
      </c>
      <c r="L18" s="32">
        <v>36379110.752760112</v>
      </c>
      <c r="M18" s="32">
        <v>60640202.150659919</v>
      </c>
      <c r="N18" s="32">
        <f t="shared" si="7"/>
        <v>515938782.77546</v>
      </c>
      <c r="O18" s="32">
        <f t="shared" si="4"/>
        <v>187418.27571998537</v>
      </c>
      <c r="P18" s="32">
        <f t="shared" si="4"/>
        <v>1146260.6797800064</v>
      </c>
      <c r="Q18" s="32">
        <f t="shared" si="4"/>
        <v>2920314.7269999981</v>
      </c>
      <c r="R18" s="32">
        <f t="shared" si="4"/>
        <v>26764193.901239872</v>
      </c>
      <c r="S18" s="32">
        <f t="shared" si="4"/>
        <v>4550141.0168401003</v>
      </c>
      <c r="T18" s="32">
        <f t="shared" si="8"/>
        <v>35568328.600579962</v>
      </c>
      <c r="U18" s="47">
        <f t="shared" si="5"/>
        <v>99.835282458030719</v>
      </c>
      <c r="V18" s="47">
        <f t="shared" si="5"/>
        <v>99.364594557079343</v>
      </c>
      <c r="W18" s="47">
        <f t="shared" si="5"/>
        <v>97.736076779204168</v>
      </c>
      <c r="X18" s="47">
        <f t="shared" si="5"/>
        <v>57.613567981756844</v>
      </c>
      <c r="Y18" s="47">
        <f t="shared" si="5"/>
        <v>93.020222327793292</v>
      </c>
      <c r="Z18" s="47">
        <f t="shared" si="5"/>
        <v>93.550703541821051</v>
      </c>
    </row>
    <row r="19" spans="2:26" x14ac:dyDescent="0.25">
      <c r="B19" s="38" t="s">
        <v>252</v>
      </c>
      <c r="C19" s="32">
        <v>15729011.957</v>
      </c>
      <c r="D19" s="32">
        <v>23457084.898999996</v>
      </c>
      <c r="E19" s="32">
        <v>19159195.669</v>
      </c>
      <c r="F19" s="32">
        <v>8077771.2789999992</v>
      </c>
      <c r="G19" s="32">
        <v>8355379.8650000021</v>
      </c>
      <c r="H19" s="32">
        <f t="shared" si="6"/>
        <v>74778443.669</v>
      </c>
      <c r="I19" s="32">
        <v>15486730.119169999</v>
      </c>
      <c r="J19" s="32">
        <v>21983560.85433</v>
      </c>
      <c r="K19" s="32">
        <v>18125344.259430006</v>
      </c>
      <c r="L19" s="32">
        <v>4321467.8357499912</v>
      </c>
      <c r="M19" s="32">
        <v>7157425.5204999968</v>
      </c>
      <c r="N19" s="32">
        <f t="shared" si="7"/>
        <v>67074528.589179993</v>
      </c>
      <c r="O19" s="32">
        <f t="shared" si="4"/>
        <v>242281.83783000149</v>
      </c>
      <c r="P19" s="32">
        <f t="shared" si="4"/>
        <v>1473524.0446699969</v>
      </c>
      <c r="Q19" s="32">
        <f t="shared" si="4"/>
        <v>1033851.4095699936</v>
      </c>
      <c r="R19" s="32">
        <f t="shared" si="4"/>
        <v>3756303.4432500079</v>
      </c>
      <c r="S19" s="32">
        <f t="shared" si="4"/>
        <v>1197954.3445000052</v>
      </c>
      <c r="T19" s="32">
        <f t="shared" si="8"/>
        <v>7703915.0798200052</v>
      </c>
      <c r="U19" s="47">
        <f t="shared" si="5"/>
        <v>98.459649986328756</v>
      </c>
      <c r="V19" s="47">
        <f t="shared" si="5"/>
        <v>93.718213277503992</v>
      </c>
      <c r="W19" s="47">
        <f t="shared" si="5"/>
        <v>94.60388928934637</v>
      </c>
      <c r="X19" s="47">
        <f t="shared" si="5"/>
        <v>53.498269342988557</v>
      </c>
      <c r="Y19" s="47">
        <f t="shared" si="5"/>
        <v>85.662478979344343</v>
      </c>
      <c r="Z19" s="47">
        <f t="shared" si="5"/>
        <v>89.697679301911265</v>
      </c>
    </row>
    <row r="20" spans="2:26" x14ac:dyDescent="0.25">
      <c r="B20" s="38" t="s">
        <v>253</v>
      </c>
      <c r="C20" s="32">
        <v>254498</v>
      </c>
      <c r="D20" s="32">
        <v>585016</v>
      </c>
      <c r="E20" s="32">
        <v>547628</v>
      </c>
      <c r="F20" s="32">
        <v>228794.42699999991</v>
      </c>
      <c r="G20" s="32">
        <v>233388.05200000014</v>
      </c>
      <c r="H20" s="32">
        <f t="shared" si="6"/>
        <v>1849324.4790000001</v>
      </c>
      <c r="I20" s="32">
        <v>254266.87129000001</v>
      </c>
      <c r="J20" s="32">
        <v>564486.9301</v>
      </c>
      <c r="K20" s="32">
        <v>241959.29417000001</v>
      </c>
      <c r="L20" s="32">
        <v>111573.25585999992</v>
      </c>
      <c r="M20" s="32">
        <v>209818.98707000003</v>
      </c>
      <c r="N20" s="32">
        <f t="shared" si="7"/>
        <v>1382105.33849</v>
      </c>
      <c r="O20" s="32">
        <f t="shared" si="4"/>
        <v>231.12870999998995</v>
      </c>
      <c r="P20" s="32">
        <f t="shared" si="4"/>
        <v>20529.069900000002</v>
      </c>
      <c r="Q20" s="32">
        <f t="shared" si="4"/>
        <v>305668.70582999999</v>
      </c>
      <c r="R20" s="32">
        <f t="shared" si="4"/>
        <v>117221.17113999999</v>
      </c>
      <c r="S20" s="32">
        <f t="shared" si="4"/>
        <v>23569.06493000011</v>
      </c>
      <c r="T20" s="32">
        <f t="shared" si="8"/>
        <v>467219.14051000006</v>
      </c>
      <c r="U20" s="47">
        <f t="shared" si="5"/>
        <v>99.909182504381178</v>
      </c>
      <c r="V20" s="47">
        <f t="shared" si="5"/>
        <v>96.490853258714296</v>
      </c>
      <c r="W20" s="47">
        <f t="shared" si="5"/>
        <v>44.183148810871614</v>
      </c>
      <c r="X20" s="47">
        <f t="shared" si="5"/>
        <v>48.765722715789735</v>
      </c>
      <c r="Y20" s="47">
        <f t="shared" si="5"/>
        <v>89.901340395094394</v>
      </c>
      <c r="Z20" s="47">
        <f t="shared" si="5"/>
        <v>74.735686148347355</v>
      </c>
    </row>
    <row r="21" spans="2:26" x14ac:dyDescent="0.25">
      <c r="B21" s="38" t="s">
        <v>254</v>
      </c>
      <c r="C21" s="32">
        <v>4431554.1050000004</v>
      </c>
      <c r="D21" s="32">
        <v>6701754.1952800006</v>
      </c>
      <c r="E21" s="32">
        <v>5745967.7410000004</v>
      </c>
      <c r="F21" s="32">
        <v>2882218.8329999968</v>
      </c>
      <c r="G21" s="32">
        <v>3431465.0325700007</v>
      </c>
      <c r="H21" s="32">
        <f t="shared" si="6"/>
        <v>23192959.906849999</v>
      </c>
      <c r="I21" s="32">
        <v>4420462.0453599999</v>
      </c>
      <c r="J21" s="32">
        <v>6417625.0305600008</v>
      </c>
      <c r="K21" s="32">
        <v>5563116.1913100015</v>
      </c>
      <c r="L21" s="32">
        <v>1704675.0636399966</v>
      </c>
      <c r="M21" s="32">
        <v>2426053.7010800019</v>
      </c>
      <c r="N21" s="32">
        <f t="shared" si="7"/>
        <v>20531932.031950001</v>
      </c>
      <c r="O21" s="32">
        <f t="shared" si="4"/>
        <v>11092.059640000574</v>
      </c>
      <c r="P21" s="32">
        <f t="shared" si="4"/>
        <v>284129.16471999977</v>
      </c>
      <c r="Q21" s="32">
        <f t="shared" si="4"/>
        <v>182851.54968999885</v>
      </c>
      <c r="R21" s="32">
        <f t="shared" si="4"/>
        <v>1177543.7693600003</v>
      </c>
      <c r="S21" s="32">
        <f t="shared" si="4"/>
        <v>1005411.3314899988</v>
      </c>
      <c r="T21" s="32">
        <f t="shared" si="8"/>
        <v>2661027.8748999983</v>
      </c>
      <c r="U21" s="47">
        <f t="shared" si="5"/>
        <v>99.749702714280616</v>
      </c>
      <c r="V21" s="47">
        <f t="shared" si="5"/>
        <v>95.760376217317699</v>
      </c>
      <c r="W21" s="47">
        <f t="shared" si="5"/>
        <v>96.817741450491042</v>
      </c>
      <c r="X21" s="47">
        <f t="shared" si="5"/>
        <v>59.144539759517926</v>
      </c>
      <c r="Y21" s="47">
        <f t="shared" si="5"/>
        <v>70.700230894178901</v>
      </c>
      <c r="Z21" s="47">
        <f t="shared" si="5"/>
        <v>88.526570624933171</v>
      </c>
    </row>
    <row r="22" spans="2:26" x14ac:dyDescent="0.25">
      <c r="B22" s="38" t="s">
        <v>255</v>
      </c>
      <c r="C22" s="32">
        <v>3869500.2203099974</v>
      </c>
      <c r="D22" s="32">
        <v>7151955.6691499762</v>
      </c>
      <c r="E22" s="32">
        <v>4181676.5947299842</v>
      </c>
      <c r="F22" s="32">
        <v>1950991.9448899403</v>
      </c>
      <c r="G22" s="32">
        <v>2257476.137000002</v>
      </c>
      <c r="H22" s="32">
        <f t="shared" si="6"/>
        <v>19411600.5660799</v>
      </c>
      <c r="I22" s="32">
        <v>3754025.5921600084</v>
      </c>
      <c r="J22" s="32">
        <v>6773473.8573100157</v>
      </c>
      <c r="K22" s="32">
        <v>3886690.6702300012</v>
      </c>
      <c r="L22" s="32">
        <v>1196828.5353199523</v>
      </c>
      <c r="M22" s="32">
        <v>1976409.7434700746</v>
      </c>
      <c r="N22" s="32">
        <f t="shared" si="7"/>
        <v>17587428.398490053</v>
      </c>
      <c r="O22" s="32">
        <f t="shared" si="4"/>
        <v>115474.62814998906</v>
      </c>
      <c r="P22" s="32">
        <f t="shared" si="4"/>
        <v>378481.81183996052</v>
      </c>
      <c r="Q22" s="32">
        <f t="shared" si="4"/>
        <v>294985.92449998297</v>
      </c>
      <c r="R22" s="32">
        <f t="shared" si="4"/>
        <v>754163.40956998803</v>
      </c>
      <c r="S22" s="32">
        <f t="shared" si="4"/>
        <v>281066.39352992736</v>
      </c>
      <c r="T22" s="32">
        <f t="shared" si="8"/>
        <v>1824172.1675898479</v>
      </c>
      <c r="U22" s="47">
        <f t="shared" si="5"/>
        <v>97.015774090310344</v>
      </c>
      <c r="V22" s="47">
        <f t="shared" si="5"/>
        <v>94.70799555606105</v>
      </c>
      <c r="W22" s="47">
        <f t="shared" si="5"/>
        <v>92.945749920695846</v>
      </c>
      <c r="X22" s="47">
        <f t="shared" si="5"/>
        <v>61.344616950095507</v>
      </c>
      <c r="Y22" s="47">
        <f t="shared" si="5"/>
        <v>87.549529807945561</v>
      </c>
      <c r="Z22" s="47">
        <f t="shared" si="5"/>
        <v>90.602669978809317</v>
      </c>
    </row>
    <row r="23" spans="2:26" x14ac:dyDescent="0.25">
      <c r="B23" s="38" t="s">
        <v>256</v>
      </c>
      <c r="C23" s="32">
        <v>4980421.6040000003</v>
      </c>
      <c r="D23" s="32">
        <v>4036815.0319999997</v>
      </c>
      <c r="E23" s="32">
        <v>3457328.9739999995</v>
      </c>
      <c r="F23" s="32">
        <v>1013532.8760000002</v>
      </c>
      <c r="G23" s="32">
        <v>1225147.5860000011</v>
      </c>
      <c r="H23" s="32">
        <f t="shared" si="6"/>
        <v>14713246.072000001</v>
      </c>
      <c r="I23" s="32">
        <v>2933411.18799</v>
      </c>
      <c r="J23" s="32">
        <v>4008577.0164800002</v>
      </c>
      <c r="K23" s="32">
        <v>3443428.3810800007</v>
      </c>
      <c r="L23" s="32">
        <v>503332.79284999892</v>
      </c>
      <c r="M23" s="32">
        <v>1530723.7829700001</v>
      </c>
      <c r="N23" s="32">
        <f t="shared" si="7"/>
        <v>12419473.16137</v>
      </c>
      <c r="O23" s="32">
        <f t="shared" si="4"/>
        <v>2047010.4160100003</v>
      </c>
      <c r="P23" s="32">
        <f t="shared" si="4"/>
        <v>28238.015519999433</v>
      </c>
      <c r="Q23" s="32">
        <f t="shared" si="4"/>
        <v>13900.592919998802</v>
      </c>
      <c r="R23" s="32">
        <f t="shared" si="4"/>
        <v>510200.08315000124</v>
      </c>
      <c r="S23" s="32">
        <f t="shared" si="4"/>
        <v>-305576.196969999</v>
      </c>
      <c r="T23" s="32">
        <f t="shared" si="8"/>
        <v>2293772.9106300008</v>
      </c>
      <c r="U23" s="47">
        <f t="shared" si="5"/>
        <v>58.898852772505158</v>
      </c>
      <c r="V23" s="47">
        <f t="shared" si="5"/>
        <v>99.300487753435434</v>
      </c>
      <c r="W23" s="47">
        <f t="shared" si="5"/>
        <v>99.597938378889168</v>
      </c>
      <c r="X23" s="47">
        <f t="shared" si="5"/>
        <v>49.661220150691868</v>
      </c>
      <c r="Y23" s="47">
        <f t="shared" si="5"/>
        <v>124.94199070070231</v>
      </c>
      <c r="Z23" s="47">
        <f t="shared" si="5"/>
        <v>84.410150558175204</v>
      </c>
    </row>
    <row r="24" spans="2:26" x14ac:dyDescent="0.25">
      <c r="B24" s="38" t="s">
        <v>257</v>
      </c>
      <c r="C24" s="32">
        <v>34412128.204000004</v>
      </c>
      <c r="D24" s="32">
        <v>51568692.863589995</v>
      </c>
      <c r="E24" s="32">
        <v>46344180.577160001</v>
      </c>
      <c r="F24" s="32">
        <v>20013225.548999995</v>
      </c>
      <c r="G24" s="32">
        <v>11522922.312000006</v>
      </c>
      <c r="H24" s="32">
        <f t="shared" si="6"/>
        <v>163861149.50575</v>
      </c>
      <c r="I24" s="32">
        <v>28581609.46156</v>
      </c>
      <c r="J24" s="32">
        <v>50381454.505730003</v>
      </c>
      <c r="K24" s="32">
        <v>34645452.076810002</v>
      </c>
      <c r="L24" s="32">
        <v>12264809.428570002</v>
      </c>
      <c r="M24" s="32">
        <v>13004855.752430007</v>
      </c>
      <c r="N24" s="32">
        <f t="shared" si="7"/>
        <v>138878181.22510001</v>
      </c>
      <c r="O24" s="32">
        <f t="shared" si="4"/>
        <v>5830518.7424400039</v>
      </c>
      <c r="P24" s="32">
        <f t="shared" si="4"/>
        <v>1187238.3578599915</v>
      </c>
      <c r="Q24" s="32">
        <f t="shared" si="4"/>
        <v>11698728.500349998</v>
      </c>
      <c r="R24" s="32">
        <f t="shared" si="4"/>
        <v>7748416.1204299927</v>
      </c>
      <c r="S24" s="32">
        <f t="shared" si="4"/>
        <v>-1481933.4404300004</v>
      </c>
      <c r="T24" s="32">
        <f t="shared" si="8"/>
        <v>24982968.280649986</v>
      </c>
      <c r="U24" s="47">
        <f t="shared" si="5"/>
        <v>83.056791175843998</v>
      </c>
      <c r="V24" s="47">
        <f t="shared" si="5"/>
        <v>97.697753633196626</v>
      </c>
      <c r="W24" s="47">
        <f t="shared" si="5"/>
        <v>74.756855435446994</v>
      </c>
      <c r="X24" s="47">
        <f t="shared" si="5"/>
        <v>61.283521731872156</v>
      </c>
      <c r="Y24" s="47">
        <f t="shared" si="5"/>
        <v>112.86074313706611</v>
      </c>
      <c r="Z24" s="47">
        <f t="shared" si="5"/>
        <v>84.753574379280593</v>
      </c>
    </row>
    <row r="25" spans="2:26" x14ac:dyDescent="0.25">
      <c r="B25" s="38" t="s">
        <v>305</v>
      </c>
      <c r="C25" s="32">
        <v>133804.32199999999</v>
      </c>
      <c r="D25" s="32">
        <v>188434.96900000004</v>
      </c>
      <c r="E25" s="32">
        <v>297923.98269999999</v>
      </c>
      <c r="F25" s="32">
        <v>109110.60024000006</v>
      </c>
      <c r="G25" s="32">
        <v>163723.85600000003</v>
      </c>
      <c r="H25" s="32">
        <f t="shared" si="6"/>
        <v>892997.72994000011</v>
      </c>
      <c r="I25" s="32">
        <v>125292.59722</v>
      </c>
      <c r="J25" s="32">
        <v>181744.16402000003</v>
      </c>
      <c r="K25" s="32">
        <v>291614.06002000009</v>
      </c>
      <c r="L25" s="32">
        <v>51413.552859999822</v>
      </c>
      <c r="M25" s="32">
        <v>110337.06206000003</v>
      </c>
      <c r="N25" s="32">
        <f t="shared" si="7"/>
        <v>760401.43617999996</v>
      </c>
      <c r="O25" s="32">
        <f t="shared" si="4"/>
        <v>8511.7247799999896</v>
      </c>
      <c r="P25" s="32">
        <f t="shared" si="4"/>
        <v>6690.8049800000153</v>
      </c>
      <c r="Q25" s="32">
        <f t="shared" si="4"/>
        <v>6309.9226799999014</v>
      </c>
      <c r="R25" s="32">
        <f t="shared" si="4"/>
        <v>57697.047380000236</v>
      </c>
      <c r="S25" s="32">
        <f t="shared" si="4"/>
        <v>53386.793940000003</v>
      </c>
      <c r="T25" s="32">
        <f t="shared" si="8"/>
        <v>132596.29376000015</v>
      </c>
      <c r="U25" s="47">
        <f t="shared" si="5"/>
        <v>93.638677246912849</v>
      </c>
      <c r="V25" s="47">
        <f t="shared" si="5"/>
        <v>96.449276365471206</v>
      </c>
      <c r="W25" s="47">
        <f t="shared" si="5"/>
        <v>97.882036007032781</v>
      </c>
      <c r="X25" s="47">
        <f t="shared" si="5"/>
        <v>47.120584752453375</v>
      </c>
      <c r="Y25" s="47">
        <f t="shared" si="5"/>
        <v>67.392171645407615</v>
      </c>
      <c r="Z25" s="47">
        <f t="shared" si="5"/>
        <v>85.151553098694976</v>
      </c>
    </row>
    <row r="26" spans="2:26" x14ac:dyDescent="0.25">
      <c r="B26" s="38" t="s">
        <v>258</v>
      </c>
      <c r="C26" s="32">
        <v>2667402.25</v>
      </c>
      <c r="D26" s="32">
        <v>1995917.8128600009</v>
      </c>
      <c r="E26" s="32">
        <v>3334888.2905599996</v>
      </c>
      <c r="F26" s="32">
        <v>1188576.42</v>
      </c>
      <c r="G26" s="32">
        <v>622168.3360799998</v>
      </c>
      <c r="H26" s="32">
        <f>SUM(C26:G26)</f>
        <v>9808953.1095000003</v>
      </c>
      <c r="I26" s="32">
        <v>2311998.7557199998</v>
      </c>
      <c r="J26" s="32">
        <v>1371419.6376100001</v>
      </c>
      <c r="K26" s="32">
        <v>1055326.5378299993</v>
      </c>
      <c r="L26" s="32">
        <v>196788.94204000104</v>
      </c>
      <c r="M26" s="32">
        <v>418187.59033999871</v>
      </c>
      <c r="N26" s="32">
        <f>SUM(I26:M26)</f>
        <v>5353721.463539999</v>
      </c>
      <c r="O26" s="32">
        <f>+C26-I26</f>
        <v>355403.49428000022</v>
      </c>
      <c r="P26" s="32">
        <f>+D26-J26</f>
        <v>624498.17525000079</v>
      </c>
      <c r="Q26" s="32">
        <f>+E26-K26</f>
        <v>2279561.7527300003</v>
      </c>
      <c r="R26" s="32">
        <f>+F26-L26</f>
        <v>991787.47795999888</v>
      </c>
      <c r="S26" s="32">
        <f>+G26-M26</f>
        <v>203980.74574000109</v>
      </c>
      <c r="T26" s="32">
        <f>SUM(O26:S26)</f>
        <v>4455231.6459600013</v>
      </c>
      <c r="U26" s="47">
        <f t="shared" si="5"/>
        <v>86.676044294406651</v>
      </c>
      <c r="V26" s="47">
        <f t="shared" si="5"/>
        <v>68.711227926006543</v>
      </c>
      <c r="W26" s="47">
        <f t="shared" si="5"/>
        <v>31.645034132546229</v>
      </c>
      <c r="X26" s="47">
        <f t="shared" si="5"/>
        <v>16.556692420332642</v>
      </c>
      <c r="Y26" s="47">
        <f t="shared" si="5"/>
        <v>67.214540838707549</v>
      </c>
      <c r="Z26" s="47">
        <f t="shared" si="5"/>
        <v>54.579947561936081</v>
      </c>
    </row>
    <row r="27" spans="2:26" x14ac:dyDescent="0.25">
      <c r="B27" s="38" t="s">
        <v>259</v>
      </c>
      <c r="C27" s="32">
        <v>62616379.648999996</v>
      </c>
      <c r="D27" s="32">
        <v>72435302.348710001</v>
      </c>
      <c r="E27" s="32">
        <v>71034585.994309962</v>
      </c>
      <c r="F27" s="32">
        <v>26303490.273620009</v>
      </c>
      <c r="G27" s="32">
        <v>43305165.338069975</v>
      </c>
      <c r="H27" s="32">
        <f t="shared" si="6"/>
        <v>275694923.60370994</v>
      </c>
      <c r="I27" s="32">
        <v>62364075.078280002</v>
      </c>
      <c r="J27" s="32">
        <v>72062569.259759992</v>
      </c>
      <c r="K27" s="32">
        <v>68811557.320550025</v>
      </c>
      <c r="L27" s="32">
        <v>21049219.349620014</v>
      </c>
      <c r="M27" s="32">
        <v>34119362.911659986</v>
      </c>
      <c r="N27" s="32">
        <f t="shared" si="7"/>
        <v>258406783.91987002</v>
      </c>
      <c r="O27" s="32">
        <f t="shared" si="4"/>
        <v>252304.5707199946</v>
      </c>
      <c r="P27" s="32">
        <f t="shared" si="4"/>
        <v>372733.08895000815</v>
      </c>
      <c r="Q27" s="32">
        <f t="shared" si="4"/>
        <v>2223028.6737599373</v>
      </c>
      <c r="R27" s="32">
        <f t="shared" si="4"/>
        <v>5254270.923999995</v>
      </c>
      <c r="S27" s="32">
        <f t="shared" si="4"/>
        <v>9185802.4264099896</v>
      </c>
      <c r="T27" s="32">
        <f t="shared" si="8"/>
        <v>17288139.683839925</v>
      </c>
      <c r="U27" s="47">
        <f t="shared" si="5"/>
        <v>99.597062985541001</v>
      </c>
      <c r="V27" s="47">
        <f t="shared" si="5"/>
        <v>99.485426198463784</v>
      </c>
      <c r="W27" s="47">
        <f t="shared" si="5"/>
        <v>96.870498162771014</v>
      </c>
      <c r="X27" s="47">
        <f t="shared" si="5"/>
        <v>80.024434516701575</v>
      </c>
      <c r="Y27" s="47">
        <f t="shared" si="5"/>
        <v>78.788206084195082</v>
      </c>
      <c r="Z27" s="47">
        <f t="shared" si="5"/>
        <v>93.729249904981828</v>
      </c>
    </row>
    <row r="28" spans="2:26" x14ac:dyDescent="0.25">
      <c r="B28" s="38" t="s">
        <v>260</v>
      </c>
      <c r="C28" s="32">
        <v>5348375.5460000001</v>
      </c>
      <c r="D28" s="32">
        <v>6769982.2589999996</v>
      </c>
      <c r="E28" s="32">
        <v>6831939.7970000021</v>
      </c>
      <c r="F28" s="32">
        <v>2258712.2924300022</v>
      </c>
      <c r="G28" s="32">
        <v>2811580.4199999981</v>
      </c>
      <c r="H28" s="32">
        <f t="shared" si="6"/>
        <v>24020590.314430002</v>
      </c>
      <c r="I28" s="32">
        <v>4848191.1231499994</v>
      </c>
      <c r="J28" s="32">
        <v>6487732.3492100025</v>
      </c>
      <c r="K28" s="32">
        <v>6477180.7094299961</v>
      </c>
      <c r="L28" s="32">
        <v>1560966.3572900034</v>
      </c>
      <c r="M28" s="32">
        <v>2538169.4252400026</v>
      </c>
      <c r="N28" s="32">
        <f t="shared" si="7"/>
        <v>21912239.964320004</v>
      </c>
      <c r="O28" s="32">
        <f t="shared" si="4"/>
        <v>500184.42285000067</v>
      </c>
      <c r="P28" s="32">
        <f t="shared" si="4"/>
        <v>282249.90978999715</v>
      </c>
      <c r="Q28" s="32">
        <f t="shared" si="4"/>
        <v>354759.08757000603</v>
      </c>
      <c r="R28" s="32">
        <f t="shared" si="4"/>
        <v>697745.93513999879</v>
      </c>
      <c r="S28" s="32">
        <f t="shared" si="4"/>
        <v>273410.99475999549</v>
      </c>
      <c r="T28" s="32">
        <f t="shared" si="8"/>
        <v>2108350.3501099981</v>
      </c>
      <c r="U28" s="47">
        <f t="shared" si="5"/>
        <v>90.647918820433546</v>
      </c>
      <c r="V28" s="47">
        <f t="shared" si="5"/>
        <v>95.83086189901347</v>
      </c>
      <c r="W28" s="47">
        <f t="shared" si="5"/>
        <v>94.80734464718519</v>
      </c>
      <c r="X28" s="47">
        <f t="shared" si="5"/>
        <v>69.108684736941896</v>
      </c>
      <c r="Y28" s="47">
        <f t="shared" si="5"/>
        <v>90.275540659797457</v>
      </c>
      <c r="Z28" s="47">
        <f t="shared" si="5"/>
        <v>91.22273714962185</v>
      </c>
    </row>
    <row r="29" spans="2:26" x14ac:dyDescent="0.25">
      <c r="B29" s="29" t="s">
        <v>261</v>
      </c>
      <c r="C29" s="32">
        <v>8722585.9299999997</v>
      </c>
      <c r="D29" s="32">
        <v>12272327.129000001</v>
      </c>
      <c r="E29" s="32">
        <v>16256113.047000006</v>
      </c>
      <c r="F29" s="32">
        <v>6661807.0879999995</v>
      </c>
      <c r="G29" s="32">
        <v>4443136.3213400096</v>
      </c>
      <c r="H29" s="32">
        <f t="shared" si="6"/>
        <v>48355969.515340015</v>
      </c>
      <c r="I29" s="32">
        <v>8629004.901399998</v>
      </c>
      <c r="J29" s="32">
        <v>11957245.052600002</v>
      </c>
      <c r="K29" s="32">
        <v>15136939.77733</v>
      </c>
      <c r="L29" s="32">
        <v>2557306.9359499961</v>
      </c>
      <c r="M29" s="32">
        <v>3283533.9913299978</v>
      </c>
      <c r="N29" s="32">
        <f t="shared" si="7"/>
        <v>41564030.658609994</v>
      </c>
      <c r="O29" s="32">
        <f t="shared" si="4"/>
        <v>93581.028600001708</v>
      </c>
      <c r="P29" s="32">
        <f t="shared" si="4"/>
        <v>315082.07639999874</v>
      </c>
      <c r="Q29" s="32">
        <f t="shared" si="4"/>
        <v>1119173.2696700059</v>
      </c>
      <c r="R29" s="32">
        <f t="shared" si="4"/>
        <v>4104500.1520500034</v>
      </c>
      <c r="S29" s="32">
        <f t="shared" si="4"/>
        <v>1159602.3300100118</v>
      </c>
      <c r="T29" s="32">
        <f t="shared" si="8"/>
        <v>6791938.8567300215</v>
      </c>
      <c r="U29" s="47">
        <f t="shared" si="5"/>
        <v>98.927141224506101</v>
      </c>
      <c r="V29" s="47">
        <f t="shared" si="5"/>
        <v>97.432580853753109</v>
      </c>
      <c r="W29" s="47">
        <f t="shared" si="5"/>
        <v>93.115369790833583</v>
      </c>
      <c r="X29" s="47">
        <f t="shared" si="5"/>
        <v>38.387586163467667</v>
      </c>
      <c r="Y29" s="47">
        <f t="shared" si="5"/>
        <v>73.90126599446117</v>
      </c>
      <c r="Z29" s="47">
        <f t="shared" si="5"/>
        <v>85.954290804622573</v>
      </c>
    </row>
    <row r="30" spans="2:26" x14ac:dyDescent="0.25">
      <c r="B30" s="29" t="s">
        <v>262</v>
      </c>
      <c r="C30" s="32">
        <v>58479336.186499998</v>
      </c>
      <c r="D30" s="32">
        <v>78624502.387260005</v>
      </c>
      <c r="E30" s="32">
        <v>71623037.072149992</v>
      </c>
      <c r="F30" s="32">
        <v>26962558.537840009</v>
      </c>
      <c r="G30" s="32">
        <v>27898653.887300014</v>
      </c>
      <c r="H30" s="32">
        <f t="shared" si="6"/>
        <v>263588088.07105002</v>
      </c>
      <c r="I30" s="32">
        <v>57686141.23065</v>
      </c>
      <c r="J30" s="32">
        <v>75077857.93599999</v>
      </c>
      <c r="K30" s="32">
        <v>70669936.34657003</v>
      </c>
      <c r="L30" s="32">
        <v>19760902.812830001</v>
      </c>
      <c r="M30" s="32">
        <v>25835628.02907002</v>
      </c>
      <c r="N30" s="32">
        <f t="shared" si="7"/>
        <v>249030466.35512003</v>
      </c>
      <c r="O30" s="32">
        <f t="shared" si="4"/>
        <v>793194.9558499977</v>
      </c>
      <c r="P30" s="32">
        <f t="shared" si="4"/>
        <v>3546644.4512600154</v>
      </c>
      <c r="Q30" s="32">
        <f t="shared" si="4"/>
        <v>953100.72557996213</v>
      </c>
      <c r="R30" s="32">
        <f t="shared" si="4"/>
        <v>7201655.7250100076</v>
      </c>
      <c r="S30" s="32">
        <f t="shared" si="4"/>
        <v>2063025.8582299948</v>
      </c>
      <c r="T30" s="32">
        <f t="shared" si="8"/>
        <v>14557621.715929978</v>
      </c>
      <c r="U30" s="47">
        <f t="shared" si="5"/>
        <v>98.643632080021618</v>
      </c>
      <c r="V30" s="47">
        <f t="shared" si="5"/>
        <v>95.489135900929142</v>
      </c>
      <c r="W30" s="47">
        <f t="shared" si="5"/>
        <v>98.669281889540855</v>
      </c>
      <c r="X30" s="47">
        <f t="shared" si="5"/>
        <v>73.290161929911051</v>
      </c>
      <c r="Y30" s="47">
        <f t="shared" si="5"/>
        <v>92.60528530672542</v>
      </c>
      <c r="Z30" s="47">
        <f t="shared" si="5"/>
        <v>94.47713217146368</v>
      </c>
    </row>
    <row r="31" spans="2:26" x14ac:dyDescent="0.25">
      <c r="B31" s="29" t="s">
        <v>263</v>
      </c>
      <c r="C31" s="32">
        <v>114620455.80272001</v>
      </c>
      <c r="D31" s="32">
        <v>213517317.96310002</v>
      </c>
      <c r="E31" s="32">
        <v>181442456.91271001</v>
      </c>
      <c r="F31" s="32">
        <v>99997840.983829916</v>
      </c>
      <c r="G31" s="32">
        <v>36722661.93554008</v>
      </c>
      <c r="H31" s="32">
        <f t="shared" si="6"/>
        <v>646300733.59790003</v>
      </c>
      <c r="I31" s="32">
        <v>114480717.22971</v>
      </c>
      <c r="J31" s="32">
        <v>186057770.59663004</v>
      </c>
      <c r="K31" s="32">
        <v>139586233.12195998</v>
      </c>
      <c r="L31" s="32">
        <v>36194019.122100055</v>
      </c>
      <c r="M31" s="32">
        <v>40364543.102129936</v>
      </c>
      <c r="N31" s="32">
        <f t="shared" si="7"/>
        <v>516683283.17253</v>
      </c>
      <c r="O31" s="32">
        <f t="shared" si="4"/>
        <v>139738.57301001251</v>
      </c>
      <c r="P31" s="32">
        <f t="shared" si="4"/>
        <v>27459547.366469979</v>
      </c>
      <c r="Q31" s="32">
        <f t="shared" si="4"/>
        <v>41856223.790750027</v>
      </c>
      <c r="R31" s="32">
        <f t="shared" si="4"/>
        <v>63803821.86172986</v>
      </c>
      <c r="S31" s="32">
        <f t="shared" si="4"/>
        <v>-3641881.1665898561</v>
      </c>
      <c r="T31" s="32">
        <f t="shared" si="8"/>
        <v>129617450.42537002</v>
      </c>
      <c r="U31" s="47">
        <f t="shared" si="5"/>
        <v>99.878085833779508</v>
      </c>
      <c r="V31" s="47">
        <f t="shared" si="5"/>
        <v>87.139428488317975</v>
      </c>
      <c r="W31" s="47">
        <f t="shared" si="5"/>
        <v>76.931405965866844</v>
      </c>
      <c r="X31" s="47">
        <f t="shared" si="5"/>
        <v>36.194800573697172</v>
      </c>
      <c r="Y31" s="47">
        <f t="shared" si="5"/>
        <v>109.91725810340904</v>
      </c>
      <c r="Z31" s="47">
        <f t="shared" si="5"/>
        <v>79.944715565492103</v>
      </c>
    </row>
    <row r="32" spans="2:26" x14ac:dyDescent="0.25">
      <c r="B32" s="29" t="s">
        <v>264</v>
      </c>
      <c r="C32" s="32">
        <v>7159554.4929999998</v>
      </c>
      <c r="D32" s="32">
        <v>7246865.5359999994</v>
      </c>
      <c r="E32" s="32">
        <v>6681903.7300000004</v>
      </c>
      <c r="F32" s="32">
        <v>1974194.7589999996</v>
      </c>
      <c r="G32" s="32">
        <v>1445249.4270000011</v>
      </c>
      <c r="H32" s="32">
        <f t="shared" si="6"/>
        <v>24507767.945</v>
      </c>
      <c r="I32" s="32">
        <v>7001334.34834</v>
      </c>
      <c r="J32" s="32">
        <v>6729003.2356399996</v>
      </c>
      <c r="K32" s="32">
        <v>6141968.5915199984</v>
      </c>
      <c r="L32" s="32">
        <v>1334397.527730003</v>
      </c>
      <c r="M32" s="32">
        <v>1261015.4382399991</v>
      </c>
      <c r="N32" s="32">
        <f t="shared" si="7"/>
        <v>22467719.14147</v>
      </c>
      <c r="O32" s="32">
        <f t="shared" si="4"/>
        <v>158220.14465999976</v>
      </c>
      <c r="P32" s="32">
        <f t="shared" si="4"/>
        <v>517862.30035999976</v>
      </c>
      <c r="Q32" s="32">
        <f t="shared" si="4"/>
        <v>539935.13848000206</v>
      </c>
      <c r="R32" s="32">
        <f t="shared" si="4"/>
        <v>639797.23126999661</v>
      </c>
      <c r="S32" s="32">
        <f t="shared" si="4"/>
        <v>184233.98876000196</v>
      </c>
      <c r="T32" s="32">
        <f t="shared" si="8"/>
        <v>2040048.8035300002</v>
      </c>
      <c r="U32" s="47">
        <f t="shared" si="5"/>
        <v>97.790083938676716</v>
      </c>
      <c r="V32" s="47">
        <f t="shared" si="5"/>
        <v>92.853982210827098</v>
      </c>
      <c r="W32" s="47">
        <f t="shared" si="5"/>
        <v>91.919441519999239</v>
      </c>
      <c r="X32" s="47">
        <f t="shared" si="5"/>
        <v>67.591990184692989</v>
      </c>
      <c r="Y32" s="47">
        <f t="shared" si="5"/>
        <v>87.252443397093842</v>
      </c>
      <c r="Z32" s="47">
        <f t="shared" si="5"/>
        <v>91.675909417339639</v>
      </c>
    </row>
    <row r="33" spans="1:38" x14ac:dyDescent="0.25">
      <c r="B33" s="29" t="s">
        <v>265</v>
      </c>
      <c r="C33" s="32">
        <v>33498735.960000001</v>
      </c>
      <c r="D33" s="32">
        <v>38473215.092039995</v>
      </c>
      <c r="E33" s="32">
        <v>64114359.80799</v>
      </c>
      <c r="F33" s="32">
        <v>13656167.423999995</v>
      </c>
      <c r="G33" s="32">
        <v>21611274.600989997</v>
      </c>
      <c r="H33" s="32">
        <f t="shared" si="6"/>
        <v>171353752.88501999</v>
      </c>
      <c r="I33" s="32">
        <v>32805978.870100003</v>
      </c>
      <c r="J33" s="32">
        <v>38074681.613969997</v>
      </c>
      <c r="K33" s="32">
        <v>61177713.784150004</v>
      </c>
      <c r="L33" s="32">
        <v>7993268.8605200052</v>
      </c>
      <c r="M33" s="32">
        <v>22946140.868309975</v>
      </c>
      <c r="N33" s="32">
        <f t="shared" si="7"/>
        <v>162997783.99704999</v>
      </c>
      <c r="O33" s="32">
        <f t="shared" si="4"/>
        <v>692757.08989999816</v>
      </c>
      <c r="P33" s="32">
        <f t="shared" si="4"/>
        <v>398533.47806999832</v>
      </c>
      <c r="Q33" s="32">
        <f t="shared" si="4"/>
        <v>2936646.0238399953</v>
      </c>
      <c r="R33" s="32">
        <f t="shared" si="4"/>
        <v>5662898.5634799898</v>
      </c>
      <c r="S33" s="32">
        <f t="shared" si="4"/>
        <v>-1334866.2673199773</v>
      </c>
      <c r="T33" s="32">
        <f t="shared" si="8"/>
        <v>8355968.8879700042</v>
      </c>
      <c r="U33" s="47">
        <f t="shared" si="5"/>
        <v>97.931990357107196</v>
      </c>
      <c r="V33" s="47">
        <f t="shared" si="5"/>
        <v>98.964127440047363</v>
      </c>
      <c r="W33" s="47">
        <f t="shared" si="5"/>
        <v>95.419675042167341</v>
      </c>
      <c r="X33" s="47">
        <f t="shared" si="5"/>
        <v>58.532299819876663</v>
      </c>
      <c r="Y33" s="47">
        <f t="shared" si="5"/>
        <v>106.1767123502231</v>
      </c>
      <c r="Z33" s="47">
        <f t="shared" si="5"/>
        <v>95.123556533029699</v>
      </c>
    </row>
    <row r="34" spans="1:38" x14ac:dyDescent="0.25">
      <c r="B34" s="29" t="s">
        <v>266</v>
      </c>
      <c r="C34" s="32">
        <v>722323.95900000003</v>
      </c>
      <c r="D34" s="32">
        <v>782232</v>
      </c>
      <c r="E34" s="32">
        <v>701355.95299999998</v>
      </c>
      <c r="F34" s="32">
        <v>286325</v>
      </c>
      <c r="G34" s="32">
        <v>376747.94900000002</v>
      </c>
      <c r="H34" s="32">
        <f t="shared" si="6"/>
        <v>2868984.861</v>
      </c>
      <c r="I34" s="32">
        <v>718225.51563000004</v>
      </c>
      <c r="J34" s="32">
        <v>745608.18533999985</v>
      </c>
      <c r="K34" s="32">
        <v>634186.47818999994</v>
      </c>
      <c r="L34" s="32">
        <v>115551.85425000032</v>
      </c>
      <c r="M34" s="32">
        <v>296893.23278000019</v>
      </c>
      <c r="N34" s="32">
        <f t="shared" si="7"/>
        <v>2510465.2661900003</v>
      </c>
      <c r="O34" s="32">
        <f t="shared" si="4"/>
        <v>4098.4433699999936</v>
      </c>
      <c r="P34" s="32">
        <f t="shared" si="4"/>
        <v>36623.814660000149</v>
      </c>
      <c r="Q34" s="32">
        <f t="shared" si="4"/>
        <v>67169.474810000043</v>
      </c>
      <c r="R34" s="32">
        <f t="shared" si="4"/>
        <v>170773.14574999968</v>
      </c>
      <c r="S34" s="32">
        <f t="shared" si="4"/>
        <v>79854.716219999827</v>
      </c>
      <c r="T34" s="32">
        <f t="shared" si="8"/>
        <v>358519.59480999969</v>
      </c>
      <c r="U34" s="47">
        <f t="shared" si="5"/>
        <v>99.43260315279116</v>
      </c>
      <c r="V34" s="47">
        <f t="shared" si="5"/>
        <v>95.318036764029074</v>
      </c>
      <c r="W34" s="47">
        <f t="shared" si="5"/>
        <v>90.42291228545399</v>
      </c>
      <c r="X34" s="47">
        <f t="shared" si="5"/>
        <v>40.356886143368662</v>
      </c>
      <c r="Y34" s="47">
        <f t="shared" si="5"/>
        <v>78.804206782821836</v>
      </c>
      <c r="Z34" s="47">
        <f t="shared" si="5"/>
        <v>87.503607994465483</v>
      </c>
    </row>
    <row r="35" spans="1:38" x14ac:dyDescent="0.25">
      <c r="B35" s="29" t="s">
        <v>267</v>
      </c>
      <c r="C35" s="32">
        <v>2672500.5469999998</v>
      </c>
      <c r="D35" s="32">
        <v>8079487.7920000022</v>
      </c>
      <c r="E35" s="32">
        <v>5759392.1370000001</v>
      </c>
      <c r="F35" s="32">
        <v>2692799.8149999995</v>
      </c>
      <c r="G35" s="32">
        <v>1617673.8479999974</v>
      </c>
      <c r="H35" s="32">
        <f t="shared" si="6"/>
        <v>20821854.138999999</v>
      </c>
      <c r="I35" s="32">
        <v>2662913.4517000006</v>
      </c>
      <c r="J35" s="32">
        <v>7884959.2240399998</v>
      </c>
      <c r="K35" s="32">
        <v>5591300.9485700019</v>
      </c>
      <c r="L35" s="32">
        <v>1909409.9879900031</v>
      </c>
      <c r="M35" s="32">
        <v>1730093.7632199936</v>
      </c>
      <c r="N35" s="32">
        <f t="shared" si="7"/>
        <v>19778677.375519998</v>
      </c>
      <c r="O35" s="32">
        <f t="shared" si="4"/>
        <v>9587.0952999992296</v>
      </c>
      <c r="P35" s="32">
        <f t="shared" si="4"/>
        <v>194528.56796000246</v>
      </c>
      <c r="Q35" s="32">
        <f t="shared" si="4"/>
        <v>168091.18842999823</v>
      </c>
      <c r="R35" s="32">
        <f t="shared" si="4"/>
        <v>783389.8270099964</v>
      </c>
      <c r="S35" s="32">
        <f t="shared" si="4"/>
        <v>-112419.91521999612</v>
      </c>
      <c r="T35" s="32">
        <f t="shared" si="8"/>
        <v>1043176.7634800002</v>
      </c>
      <c r="U35" s="47">
        <f t="shared" si="5"/>
        <v>99.641268724499938</v>
      </c>
      <c r="V35" s="47">
        <f t="shared" si="5"/>
        <v>97.592315590195994</v>
      </c>
      <c r="W35" s="47">
        <f t="shared" si="5"/>
        <v>97.081442200295214</v>
      </c>
      <c r="X35" s="47">
        <f t="shared" si="5"/>
        <v>70.907981252590929</v>
      </c>
      <c r="Y35" s="47">
        <f t="shared" si="5"/>
        <v>106.94947967162763</v>
      </c>
      <c r="Z35" s="47">
        <f t="shared" si="5"/>
        <v>94.989991013691252</v>
      </c>
    </row>
    <row r="36" spans="1:38" x14ac:dyDescent="0.25">
      <c r="B36" s="29" t="s">
        <v>316</v>
      </c>
      <c r="C36" s="32">
        <v>13027752.646000002</v>
      </c>
      <c r="D36" s="32">
        <v>11462775.655180002</v>
      </c>
      <c r="E36" s="32">
        <v>21425220.970019992</v>
      </c>
      <c r="F36" s="32">
        <v>4187773.4877600074</v>
      </c>
      <c r="G36" s="32">
        <v>6001704.5672699958</v>
      </c>
      <c r="H36" s="32">
        <f t="shared" si="6"/>
        <v>56105227.326230004</v>
      </c>
      <c r="I36" s="32">
        <v>13008199.765489999</v>
      </c>
      <c r="J36" s="32">
        <v>11454821.991950002</v>
      </c>
      <c r="K36" s="32">
        <v>21417743.378799997</v>
      </c>
      <c r="L36" s="32">
        <v>2176079.9766100049</v>
      </c>
      <c r="M36" s="32">
        <v>4991929.242870003</v>
      </c>
      <c r="N36" s="32">
        <f t="shared" si="7"/>
        <v>53048774.355720006</v>
      </c>
      <c r="O36" s="32">
        <f t="shared" si="4"/>
        <v>19552.880510002375</v>
      </c>
      <c r="P36" s="32">
        <f t="shared" si="4"/>
        <v>7953.6632300000638</v>
      </c>
      <c r="Q36" s="32">
        <f t="shared" si="4"/>
        <v>7477.5912199951708</v>
      </c>
      <c r="R36" s="32">
        <f t="shared" si="4"/>
        <v>2011693.5111500025</v>
      </c>
      <c r="S36" s="32">
        <f t="shared" si="4"/>
        <v>1009775.3243999928</v>
      </c>
      <c r="T36" s="32">
        <f t="shared" si="8"/>
        <v>3056452.9705099929</v>
      </c>
      <c r="U36" s="47">
        <f t="shared" si="5"/>
        <v>99.849913634060243</v>
      </c>
      <c r="V36" s="47">
        <f t="shared" si="5"/>
        <v>99.930613112659088</v>
      </c>
      <c r="W36" s="47">
        <f t="shared" si="5"/>
        <v>99.965099117388519</v>
      </c>
      <c r="X36" s="47">
        <f t="shared" si="5"/>
        <v>51.962695283549479</v>
      </c>
      <c r="Y36" s="47">
        <f t="shared" si="5"/>
        <v>83.175191096430282</v>
      </c>
      <c r="Z36" s="47">
        <f t="shared" si="5"/>
        <v>94.552284847296107</v>
      </c>
    </row>
    <row r="37" spans="1:38" x14ac:dyDescent="0.25">
      <c r="B37" s="39" t="s">
        <v>268</v>
      </c>
      <c r="C37" s="32">
        <v>2327958.61</v>
      </c>
      <c r="D37" s="32">
        <v>2581411.3369999998</v>
      </c>
      <c r="E37" s="32">
        <v>4021395.9239700017</v>
      </c>
      <c r="F37" s="32">
        <v>1638488.3729999978</v>
      </c>
      <c r="G37" s="32">
        <v>873103.34899999946</v>
      </c>
      <c r="H37" s="32">
        <f t="shared" si="6"/>
        <v>11442357.592969999</v>
      </c>
      <c r="I37" s="32">
        <v>2288033.4882500004</v>
      </c>
      <c r="J37" s="32">
        <v>2553882.949289999</v>
      </c>
      <c r="K37" s="32">
        <v>3696463.1498800004</v>
      </c>
      <c r="L37" s="32">
        <v>296192.85825000145</v>
      </c>
      <c r="M37" s="32">
        <v>900678.24412999861</v>
      </c>
      <c r="N37" s="32">
        <f t="shared" si="7"/>
        <v>9735250.6897999998</v>
      </c>
      <c r="O37" s="32">
        <f t="shared" si="4"/>
        <v>39925.121749999467</v>
      </c>
      <c r="P37" s="32">
        <f t="shared" si="4"/>
        <v>27528.387710000854</v>
      </c>
      <c r="Q37" s="32">
        <f t="shared" si="4"/>
        <v>324932.77409000136</v>
      </c>
      <c r="R37" s="32">
        <f t="shared" si="4"/>
        <v>1342295.5147499964</v>
      </c>
      <c r="S37" s="32">
        <f t="shared" si="4"/>
        <v>-27574.895129999146</v>
      </c>
      <c r="T37" s="32">
        <f t="shared" si="8"/>
        <v>1707106.9031699989</v>
      </c>
      <c r="U37" s="47">
        <f t="shared" si="5"/>
        <v>98.284972869427463</v>
      </c>
      <c r="V37" s="47">
        <f t="shared" si="5"/>
        <v>98.933591585524169</v>
      </c>
      <c r="W37" s="47">
        <f t="shared" si="5"/>
        <v>91.919900944017925</v>
      </c>
      <c r="X37" s="47">
        <f t="shared" si="5"/>
        <v>18.07720232446238</v>
      </c>
      <c r="Y37" s="47">
        <f t="shared" si="5"/>
        <v>103.15826243955905</v>
      </c>
      <c r="Z37" s="47">
        <f t="shared" si="5"/>
        <v>85.080811456034041</v>
      </c>
    </row>
    <row r="38" spans="1:38" x14ac:dyDescent="0.25">
      <c r="B38" s="29" t="s">
        <v>269</v>
      </c>
      <c r="C38" s="32">
        <v>332404.005</v>
      </c>
      <c r="D38" s="32">
        <v>591750.38199999998</v>
      </c>
      <c r="E38" s="32">
        <v>374975.255</v>
      </c>
      <c r="F38" s="32">
        <v>128238.96299999999</v>
      </c>
      <c r="G38" s="32">
        <v>184060.80199999991</v>
      </c>
      <c r="H38" s="32">
        <f t="shared" si="6"/>
        <v>1611429.4069999999</v>
      </c>
      <c r="I38" s="32">
        <v>309246.92401999998</v>
      </c>
      <c r="J38" s="32">
        <v>541257.49243999994</v>
      </c>
      <c r="K38" s="32">
        <v>361227.14819000009</v>
      </c>
      <c r="L38" s="32">
        <v>100327.19034999982</v>
      </c>
      <c r="M38" s="32">
        <v>169930.04118000017</v>
      </c>
      <c r="N38" s="32">
        <f t="shared" si="7"/>
        <v>1481988.7961800001</v>
      </c>
      <c r="O38" s="32">
        <f t="shared" si="4"/>
        <v>23157.080980000028</v>
      </c>
      <c r="P38" s="32">
        <f t="shared" si="4"/>
        <v>50492.88956000004</v>
      </c>
      <c r="Q38" s="32">
        <f t="shared" si="4"/>
        <v>13748.10680999991</v>
      </c>
      <c r="R38" s="32">
        <f t="shared" si="4"/>
        <v>27911.772650000174</v>
      </c>
      <c r="S38" s="32">
        <f t="shared" si="4"/>
        <v>14130.760819999734</v>
      </c>
      <c r="T38" s="32">
        <f t="shared" si="8"/>
        <v>129440.61081999989</v>
      </c>
      <c r="U38" s="47">
        <f t="shared" si="5"/>
        <v>93.033453077678757</v>
      </c>
      <c r="V38" s="47">
        <f t="shared" si="5"/>
        <v>91.467197809092397</v>
      </c>
      <c r="W38" s="47">
        <f t="shared" si="5"/>
        <v>96.333596250237918</v>
      </c>
      <c r="X38" s="47">
        <f t="shared" si="5"/>
        <v>78.234561480351189</v>
      </c>
      <c r="Y38" s="47">
        <f t="shared" si="5"/>
        <v>92.32277559020973</v>
      </c>
      <c r="Z38" s="47">
        <f t="shared" si="5"/>
        <v>91.967342146189353</v>
      </c>
    </row>
    <row r="39" spans="1:38" x14ac:dyDescent="0.25">
      <c r="B39" s="29" t="s">
        <v>270</v>
      </c>
      <c r="C39" s="32">
        <v>5530681.6679999996</v>
      </c>
      <c r="D39" s="32">
        <v>12666041.899649998</v>
      </c>
      <c r="E39" s="32">
        <v>22601425.952739999</v>
      </c>
      <c r="F39" s="32">
        <v>10685859.974600002</v>
      </c>
      <c r="G39" s="32">
        <v>15366756.657250002</v>
      </c>
      <c r="H39" s="32">
        <f t="shared" si="6"/>
        <v>66850766.152240001</v>
      </c>
      <c r="I39" s="32">
        <v>4899534.02752</v>
      </c>
      <c r="J39" s="32">
        <v>10386622.518569998</v>
      </c>
      <c r="K39" s="32">
        <v>20678253.912670001</v>
      </c>
      <c r="L39" s="32">
        <v>2024145.0301799998</v>
      </c>
      <c r="M39" s="32">
        <v>5794252.1669299901</v>
      </c>
      <c r="N39" s="32">
        <f t="shared" si="7"/>
        <v>43782807.655869991</v>
      </c>
      <c r="O39" s="32">
        <f t="shared" si="4"/>
        <v>631147.64047999959</v>
      </c>
      <c r="P39" s="32">
        <f t="shared" si="4"/>
        <v>2279419.3810799997</v>
      </c>
      <c r="Q39" s="32">
        <f t="shared" si="4"/>
        <v>1923172.0400699973</v>
      </c>
      <c r="R39" s="32">
        <f t="shared" si="4"/>
        <v>8661714.9444200024</v>
      </c>
      <c r="S39" s="32">
        <f t="shared" si="4"/>
        <v>9572504.490320012</v>
      </c>
      <c r="T39" s="32">
        <f t="shared" si="8"/>
        <v>23067958.49637001</v>
      </c>
      <c r="U39" s="47">
        <f t="shared" si="5"/>
        <v>88.588248639733507</v>
      </c>
      <c r="V39" s="47">
        <f t="shared" si="5"/>
        <v>82.003696189075555</v>
      </c>
      <c r="W39" s="47">
        <f t="shared" si="5"/>
        <v>91.490926085409896</v>
      </c>
      <c r="X39" s="47">
        <f t="shared" si="5"/>
        <v>18.942275446162849</v>
      </c>
      <c r="Y39" s="47">
        <f t="shared" si="5"/>
        <v>37.706409336522384</v>
      </c>
      <c r="Z39" s="47">
        <f t="shared" si="5"/>
        <v>65.493352097361026</v>
      </c>
      <c r="AL39" s="32"/>
    </row>
    <row r="40" spans="1:38" x14ac:dyDescent="0.25">
      <c r="B40" s="29" t="s">
        <v>271</v>
      </c>
      <c r="C40" s="32">
        <v>959.14499999999998</v>
      </c>
      <c r="D40" s="32">
        <v>1116</v>
      </c>
      <c r="E40" s="32">
        <v>828</v>
      </c>
      <c r="F40" s="32">
        <v>276</v>
      </c>
      <c r="G40" s="32">
        <v>525</v>
      </c>
      <c r="H40" s="32">
        <f t="shared" si="6"/>
        <v>3704.145</v>
      </c>
      <c r="I40" s="32">
        <v>942.56033000000002</v>
      </c>
      <c r="J40" s="32">
        <v>1067.05015</v>
      </c>
      <c r="K40" s="32">
        <v>825.50152000000003</v>
      </c>
      <c r="L40" s="32">
        <v>272.63500999999951</v>
      </c>
      <c r="M40" s="32">
        <v>481.53162000000066</v>
      </c>
      <c r="N40" s="32">
        <f t="shared" si="7"/>
        <v>3589.2786300000002</v>
      </c>
      <c r="O40" s="32">
        <f t="shared" si="4"/>
        <v>16.58466999999996</v>
      </c>
      <c r="P40" s="32">
        <f t="shared" si="4"/>
        <v>48.949849999999969</v>
      </c>
      <c r="Q40" s="32">
        <f t="shared" si="4"/>
        <v>2.4984799999999723</v>
      </c>
      <c r="R40" s="32">
        <f t="shared" si="4"/>
        <v>3.3649900000004891</v>
      </c>
      <c r="S40" s="32">
        <f t="shared" si="4"/>
        <v>43.468379999999343</v>
      </c>
      <c r="T40" s="32">
        <f t="shared" si="8"/>
        <v>114.86636999999973</v>
      </c>
      <c r="U40" s="47">
        <f t="shared" si="5"/>
        <v>98.270890219935467</v>
      </c>
      <c r="V40" s="47">
        <f t="shared" si="5"/>
        <v>95.613812724014338</v>
      </c>
      <c r="W40" s="47">
        <f t="shared" si="5"/>
        <v>99.69825120772947</v>
      </c>
      <c r="X40" s="47">
        <f t="shared" si="5"/>
        <v>98.780800724637501</v>
      </c>
      <c r="Y40" s="47">
        <f t="shared" si="5"/>
        <v>91.720308571428703</v>
      </c>
      <c r="Z40" s="47">
        <f t="shared" si="5"/>
        <v>96.898977496831264</v>
      </c>
    </row>
    <row r="41" spans="1:38" x14ac:dyDescent="0.25">
      <c r="B41" s="29" t="s">
        <v>272</v>
      </c>
      <c r="C41" s="32">
        <v>9200515.6720000003</v>
      </c>
      <c r="D41" s="32">
        <v>11619753.543999998</v>
      </c>
      <c r="E41" s="32">
        <v>10608399.111000001</v>
      </c>
      <c r="F41" s="32">
        <v>3754608</v>
      </c>
      <c r="G41" s="32">
        <v>4906763</v>
      </c>
      <c r="H41" s="32">
        <f t="shared" si="6"/>
        <v>40090039.327</v>
      </c>
      <c r="I41" s="32">
        <v>9192988.6660399996</v>
      </c>
      <c r="J41" s="32">
        <v>11609269.182619996</v>
      </c>
      <c r="K41" s="32">
        <v>10607871.732090004</v>
      </c>
      <c r="L41" s="32">
        <v>736868.92421999946</v>
      </c>
      <c r="M41" s="32">
        <v>4199008.2163200006</v>
      </c>
      <c r="N41" s="32">
        <f t="shared" si="7"/>
        <v>36346006.72129</v>
      </c>
      <c r="O41" s="32">
        <f t="shared" si="4"/>
        <v>7527.0059600006789</v>
      </c>
      <c r="P41" s="32">
        <f t="shared" si="4"/>
        <v>10484.36138000153</v>
      </c>
      <c r="Q41" s="32">
        <f t="shared" si="4"/>
        <v>527.37890999764204</v>
      </c>
      <c r="R41" s="32">
        <f t="shared" si="4"/>
        <v>3017739.0757800005</v>
      </c>
      <c r="S41" s="32">
        <f t="shared" si="4"/>
        <v>707754.78367999941</v>
      </c>
      <c r="T41" s="32">
        <f t="shared" si="8"/>
        <v>3744032.6057099998</v>
      </c>
      <c r="U41" s="47">
        <f t="shared" si="5"/>
        <v>99.918189303422338</v>
      </c>
      <c r="V41" s="47">
        <f t="shared" si="5"/>
        <v>99.909771224146013</v>
      </c>
      <c r="W41" s="47">
        <f t="shared" si="5"/>
        <v>99.995028666394632</v>
      </c>
      <c r="X41" s="47">
        <f t="shared" si="5"/>
        <v>19.625721892138927</v>
      </c>
      <c r="Y41" s="47">
        <f t="shared" si="5"/>
        <v>85.575932979033226</v>
      </c>
      <c r="Z41" s="47">
        <f t="shared" si="5"/>
        <v>90.660940551414086</v>
      </c>
    </row>
    <row r="42" spans="1:38" x14ac:dyDescent="0.25">
      <c r="B42" s="29" t="s">
        <v>273</v>
      </c>
      <c r="C42" s="32">
        <v>404153</v>
      </c>
      <c r="D42" s="32">
        <v>504314.61899999995</v>
      </c>
      <c r="E42" s="32">
        <v>378589.32000000007</v>
      </c>
      <c r="F42" s="32">
        <v>130253</v>
      </c>
      <c r="G42" s="32">
        <v>224263.30000000005</v>
      </c>
      <c r="H42" s="32">
        <f t="shared" si="6"/>
        <v>1641573.2390000001</v>
      </c>
      <c r="I42" s="32">
        <v>404135.26176999998</v>
      </c>
      <c r="J42" s="32">
        <v>504300.40514000005</v>
      </c>
      <c r="K42" s="32">
        <v>378579.05125999998</v>
      </c>
      <c r="L42" s="32">
        <v>85735.977939999895</v>
      </c>
      <c r="M42" s="32">
        <v>185400.53560000006</v>
      </c>
      <c r="N42" s="32">
        <f t="shared" si="7"/>
        <v>1558151.23171</v>
      </c>
      <c r="O42" s="32">
        <f t="shared" si="4"/>
        <v>17.738230000017211</v>
      </c>
      <c r="P42" s="32">
        <f t="shared" si="4"/>
        <v>14.213859999901615</v>
      </c>
      <c r="Q42" s="32">
        <f t="shared" si="4"/>
        <v>10.268740000086837</v>
      </c>
      <c r="R42" s="32">
        <f t="shared" si="4"/>
        <v>44517.022060000105</v>
      </c>
      <c r="S42" s="32">
        <f t="shared" si="4"/>
        <v>38862.764399999985</v>
      </c>
      <c r="T42" s="32">
        <f t="shared" si="8"/>
        <v>83422.007290000096</v>
      </c>
      <c r="U42" s="47">
        <f t="shared" si="5"/>
        <v>99.99561101117645</v>
      </c>
      <c r="V42" s="47">
        <f t="shared" si="5"/>
        <v>99.997181549083763</v>
      </c>
      <c r="W42" s="47">
        <f t="shared" si="5"/>
        <v>99.997287630829078</v>
      </c>
      <c r="X42" s="47">
        <f t="shared" si="5"/>
        <v>65.82265125563319</v>
      </c>
      <c r="Y42" s="47">
        <f t="shared" si="5"/>
        <v>82.670921011150739</v>
      </c>
      <c r="Z42" s="47">
        <f t="shared" si="5"/>
        <v>94.918167200336526</v>
      </c>
    </row>
    <row r="43" spans="1:38" x14ac:dyDescent="0.25">
      <c r="B43" s="29" t="s">
        <v>274</v>
      </c>
      <c r="C43" s="32">
        <v>1656394.993</v>
      </c>
      <c r="D43" s="32">
        <v>3861272.7379999999</v>
      </c>
      <c r="E43" s="32">
        <v>3715896.0880000005</v>
      </c>
      <c r="F43" s="32">
        <v>1139724.8190000001</v>
      </c>
      <c r="G43" s="32">
        <v>1819599.1030000001</v>
      </c>
      <c r="H43" s="32">
        <f t="shared" si="6"/>
        <v>12192887.741</v>
      </c>
      <c r="I43" s="32">
        <v>1647262.5974399999</v>
      </c>
      <c r="J43" s="32">
        <v>3848429.1214400008</v>
      </c>
      <c r="K43" s="32">
        <v>3713649.4111600006</v>
      </c>
      <c r="L43" s="32">
        <v>1074816.2854499985</v>
      </c>
      <c r="M43" s="32">
        <v>1725902.2945900001</v>
      </c>
      <c r="N43" s="32">
        <f t="shared" si="7"/>
        <v>12010059.71008</v>
      </c>
      <c r="O43" s="32">
        <f t="shared" si="4"/>
        <v>9132.3955600000918</v>
      </c>
      <c r="P43" s="32">
        <f t="shared" si="4"/>
        <v>12843.616559999064</v>
      </c>
      <c r="Q43" s="32">
        <f t="shared" si="4"/>
        <v>2246.6768399998546</v>
      </c>
      <c r="R43" s="32">
        <f t="shared" si="4"/>
        <v>64908.533550001681</v>
      </c>
      <c r="S43" s="32">
        <f t="shared" si="4"/>
        <v>93696.808410000056</v>
      </c>
      <c r="T43" s="32">
        <f t="shared" si="8"/>
        <v>182828.03092000075</v>
      </c>
      <c r="U43" s="47">
        <f t="shared" si="5"/>
        <v>99.448658345467479</v>
      </c>
      <c r="V43" s="47">
        <f t="shared" si="5"/>
        <v>99.66737349492044</v>
      </c>
      <c r="W43" s="47">
        <f t="shared" si="5"/>
        <v>99.939538760320687</v>
      </c>
      <c r="X43" s="47">
        <f t="shared" si="5"/>
        <v>94.30489426325272</v>
      </c>
      <c r="Y43" s="47">
        <f t="shared" si="5"/>
        <v>94.850689459259414</v>
      </c>
      <c r="Z43" s="47">
        <f t="shared" si="5"/>
        <v>98.500535436693809</v>
      </c>
    </row>
    <row r="44" spans="1:38" x14ac:dyDescent="0.25">
      <c r="B44" s="29" t="s">
        <v>275</v>
      </c>
      <c r="C44" s="32">
        <v>1715957</v>
      </c>
      <c r="D44" s="32">
        <v>3991941</v>
      </c>
      <c r="E44" s="32">
        <v>3992801</v>
      </c>
      <c r="F44" s="32">
        <v>1410105</v>
      </c>
      <c r="G44" s="32">
        <v>1587368</v>
      </c>
      <c r="H44" s="32">
        <f t="shared" si="6"/>
        <v>12698172</v>
      </c>
      <c r="I44" s="32">
        <v>1324987.1276700001</v>
      </c>
      <c r="J44" s="32">
        <v>3991940.9753999999</v>
      </c>
      <c r="K44" s="32">
        <v>3992800.8868000004</v>
      </c>
      <c r="L44" s="32">
        <v>330605.15183999948</v>
      </c>
      <c r="M44" s="32">
        <v>1290201.5008500014</v>
      </c>
      <c r="N44" s="32">
        <f t="shared" si="7"/>
        <v>10930535.642560001</v>
      </c>
      <c r="O44" s="32">
        <f t="shared" si="4"/>
        <v>390969.87232999993</v>
      </c>
      <c r="P44" s="32">
        <f t="shared" si="4"/>
        <v>2.4600000120699406E-2</v>
      </c>
      <c r="Q44" s="32">
        <f t="shared" si="4"/>
        <v>0.1131999995559454</v>
      </c>
      <c r="R44" s="32">
        <f t="shared" si="4"/>
        <v>1079499.8481600005</v>
      </c>
      <c r="S44" s="32">
        <f t="shared" si="4"/>
        <v>297166.49914999865</v>
      </c>
      <c r="T44" s="32">
        <f t="shared" si="8"/>
        <v>1767636.3574399988</v>
      </c>
      <c r="U44" s="47">
        <f t="shared" si="5"/>
        <v>77.215636969341304</v>
      </c>
      <c r="V44" s="47">
        <f t="shared" si="5"/>
        <v>99.999999383758421</v>
      </c>
      <c r="W44" s="47">
        <f t="shared" si="5"/>
        <v>99.999997164897536</v>
      </c>
      <c r="X44" s="47">
        <f t="shared" si="5"/>
        <v>23.445427953237488</v>
      </c>
      <c r="Y44" s="47">
        <f t="shared" si="5"/>
        <v>81.279293827896325</v>
      </c>
      <c r="Z44" s="47">
        <f t="shared" si="5"/>
        <v>86.079599823974675</v>
      </c>
    </row>
    <row r="45" spans="1:38" x14ac:dyDescent="0.25">
      <c r="B45" s="29" t="s">
        <v>276</v>
      </c>
      <c r="C45" s="32">
        <v>710121</v>
      </c>
      <c r="D45" s="32">
        <v>1223975</v>
      </c>
      <c r="E45" s="32">
        <v>1164123</v>
      </c>
      <c r="F45" s="32">
        <v>454708</v>
      </c>
      <c r="G45" s="32">
        <v>554106.42700000014</v>
      </c>
      <c r="H45" s="32">
        <f t="shared" si="6"/>
        <v>4107033.4270000001</v>
      </c>
      <c r="I45" s="32">
        <v>710105.02741999994</v>
      </c>
      <c r="J45" s="32">
        <v>1223975</v>
      </c>
      <c r="K45" s="32">
        <v>1164123.0000000002</v>
      </c>
      <c r="L45" s="32">
        <v>117828.37850000011</v>
      </c>
      <c r="M45" s="32">
        <v>695887.94038999965</v>
      </c>
      <c r="N45" s="32">
        <f t="shared" si="7"/>
        <v>3911919.3463099999</v>
      </c>
      <c r="O45" s="32">
        <f t="shared" si="4"/>
        <v>15.972580000059679</v>
      </c>
      <c r="P45" s="32">
        <f t="shared" si="4"/>
        <v>0</v>
      </c>
      <c r="Q45" s="32">
        <f t="shared" si="4"/>
        <v>0</v>
      </c>
      <c r="R45" s="32">
        <f t="shared" si="4"/>
        <v>336879.62149999989</v>
      </c>
      <c r="S45" s="32">
        <f t="shared" si="4"/>
        <v>-141781.51338999951</v>
      </c>
      <c r="T45" s="32">
        <f t="shared" si="8"/>
        <v>195114.08069000044</v>
      </c>
      <c r="U45" s="47">
        <f t="shared" si="5"/>
        <v>99.997750724172349</v>
      </c>
      <c r="V45" s="47">
        <f t="shared" si="5"/>
        <v>100</v>
      </c>
      <c r="W45" s="47">
        <f t="shared" si="5"/>
        <v>100.00000000000003</v>
      </c>
      <c r="X45" s="47">
        <f t="shared" si="5"/>
        <v>25.912976789500096</v>
      </c>
      <c r="Y45" s="47">
        <f t="shared" si="5"/>
        <v>125.58741542804728</v>
      </c>
      <c r="Z45" s="47">
        <f t="shared" si="5"/>
        <v>95.249269718446826</v>
      </c>
    </row>
    <row r="46" spans="1:38" x14ac:dyDescent="0.25">
      <c r="B46" s="29" t="s">
        <v>277</v>
      </c>
      <c r="C46" s="32">
        <v>192927.087</v>
      </c>
      <c r="D46" s="32">
        <v>248089.87300000002</v>
      </c>
      <c r="E46" s="32">
        <v>207405.886</v>
      </c>
      <c r="F46" s="32">
        <v>107658</v>
      </c>
      <c r="G46" s="32">
        <v>122275.10199999996</v>
      </c>
      <c r="H46" s="32">
        <f t="shared" si="6"/>
        <v>878355.94799999997</v>
      </c>
      <c r="I46" s="32">
        <v>190349.08851000003</v>
      </c>
      <c r="J46" s="32">
        <v>247726.50466000001</v>
      </c>
      <c r="K46" s="32">
        <v>206945.44939999992</v>
      </c>
      <c r="L46" s="32">
        <v>64270.085090000066</v>
      </c>
      <c r="M46" s="32">
        <v>105408.45790000004</v>
      </c>
      <c r="N46" s="32">
        <f t="shared" si="7"/>
        <v>814699.58556000004</v>
      </c>
      <c r="O46" s="32">
        <f t="shared" si="4"/>
        <v>2577.998489999969</v>
      </c>
      <c r="P46" s="32">
        <f t="shared" si="4"/>
        <v>363.36834000001545</v>
      </c>
      <c r="Q46" s="32">
        <f t="shared" si="4"/>
        <v>460.43660000007367</v>
      </c>
      <c r="R46" s="32">
        <f t="shared" si="4"/>
        <v>43387.914909999934</v>
      </c>
      <c r="S46" s="32">
        <f t="shared" si="4"/>
        <v>16866.644099999918</v>
      </c>
      <c r="T46" s="32">
        <f t="shared" si="8"/>
        <v>63656.36243999991</v>
      </c>
      <c r="U46" s="47">
        <f t="shared" si="5"/>
        <v>98.663744666398259</v>
      </c>
      <c r="V46" s="47">
        <f t="shared" si="5"/>
        <v>99.853533586193578</v>
      </c>
      <c r="W46" s="47">
        <f t="shared" si="5"/>
        <v>99.778002153709338</v>
      </c>
      <c r="X46" s="47">
        <f t="shared" si="5"/>
        <v>59.698382925560637</v>
      </c>
      <c r="Y46" s="47">
        <f t="shared" si="5"/>
        <v>86.205986481205372</v>
      </c>
      <c r="Z46" s="47">
        <f t="shared" si="5"/>
        <v>92.752782902541469</v>
      </c>
    </row>
    <row r="47" spans="1:38" x14ac:dyDescent="0.25">
      <c r="C47" s="32"/>
      <c r="D47" s="32"/>
      <c r="E47" s="32"/>
      <c r="F47" s="32"/>
      <c r="G47" s="32"/>
      <c r="H47" s="32"/>
      <c r="I47" s="32"/>
      <c r="J47" s="32"/>
      <c r="K47" s="32"/>
      <c r="L47" s="32"/>
      <c r="M47" s="32"/>
      <c r="N47" s="32"/>
      <c r="O47" s="32"/>
      <c r="P47" s="32"/>
      <c r="Q47" s="32"/>
      <c r="R47" s="32"/>
      <c r="S47" s="32"/>
      <c r="T47" s="32"/>
      <c r="U47" s="47"/>
      <c r="V47" s="47"/>
      <c r="W47" s="47"/>
      <c r="X47" s="47"/>
      <c r="Y47" s="47"/>
      <c r="Z47" s="47"/>
    </row>
    <row r="48" spans="1:38" ht="15" x14ac:dyDescent="0.4">
      <c r="A48" s="29" t="s">
        <v>278</v>
      </c>
      <c r="C48" s="37">
        <f t="shared" ref="C48:T48" si="9">SUM(C50:C52)</f>
        <v>274438540.60500002</v>
      </c>
      <c r="D48" s="37">
        <f t="shared" si="9"/>
        <v>332313329.33485007</v>
      </c>
      <c r="E48" s="37">
        <f t="shared" si="9"/>
        <v>289626563.38603997</v>
      </c>
      <c r="F48" s="37">
        <f t="shared" si="9"/>
        <v>74218157.126000047</v>
      </c>
      <c r="G48" s="37">
        <f>SUM(G50:G52)</f>
        <v>73305046.413000107</v>
      </c>
      <c r="H48" s="37">
        <f t="shared" si="9"/>
        <v>1043901636.8648902</v>
      </c>
      <c r="I48" s="37">
        <f t="shared" si="9"/>
        <v>266124960.41711</v>
      </c>
      <c r="J48" s="37">
        <f t="shared" si="9"/>
        <v>331652287.96817994</v>
      </c>
      <c r="K48" s="37">
        <f t="shared" si="9"/>
        <v>288934768.47041011</v>
      </c>
      <c r="L48" s="37">
        <f t="shared" si="9"/>
        <v>71981496.505739823</v>
      </c>
      <c r="M48" s="37">
        <f>SUM(M50:M52)</f>
        <v>68385606.181209937</v>
      </c>
      <c r="N48" s="37">
        <f t="shared" si="9"/>
        <v>1027079119.5426497</v>
      </c>
      <c r="O48" s="37">
        <f t="shared" si="9"/>
        <v>8313580.1878899932</v>
      </c>
      <c r="P48" s="37">
        <f t="shared" si="9"/>
        <v>661041.36667007208</v>
      </c>
      <c r="Q48" s="37">
        <f t="shared" si="9"/>
        <v>691794.91562986374</v>
      </c>
      <c r="R48" s="37">
        <f t="shared" si="9"/>
        <v>2236660.6202602237</v>
      </c>
      <c r="S48" s="37">
        <f>SUM(S50:S52)</f>
        <v>4919440.2317901775</v>
      </c>
      <c r="T48" s="37">
        <f t="shared" si="9"/>
        <v>16822517.32224033</v>
      </c>
      <c r="U48" s="47">
        <f t="shared" ref="U48:Z48" si="10">+I48/C48*100</f>
        <v>96.970695089121691</v>
      </c>
      <c r="V48" s="47">
        <f t="shared" si="10"/>
        <v>99.801078889013198</v>
      </c>
      <c r="W48" s="47">
        <f t="shared" si="10"/>
        <v>99.761142449248425</v>
      </c>
      <c r="X48" s="47">
        <f t="shared" si="10"/>
        <v>96.986370038179402</v>
      </c>
      <c r="Y48" s="47">
        <f t="shared" si="10"/>
        <v>93.289083804580002</v>
      </c>
      <c r="Z48" s="47">
        <f t="shared" si="10"/>
        <v>98.388495934084091</v>
      </c>
    </row>
    <row r="49" spans="1:26" x14ac:dyDescent="0.25">
      <c r="C49" s="32"/>
      <c r="D49" s="32"/>
      <c r="E49" s="32"/>
      <c r="F49" s="32"/>
      <c r="G49" s="32"/>
      <c r="H49" s="32"/>
      <c r="I49" s="32"/>
      <c r="J49" s="32"/>
      <c r="K49" s="32"/>
      <c r="L49" s="32"/>
      <c r="M49" s="32"/>
      <c r="N49" s="32"/>
      <c r="O49" s="32"/>
      <c r="P49" s="32"/>
      <c r="Q49" s="32"/>
      <c r="R49" s="32"/>
      <c r="S49" s="32"/>
      <c r="T49" s="32"/>
      <c r="U49" s="47"/>
      <c r="V49" s="47"/>
      <c r="W49" s="47"/>
      <c r="X49" s="47"/>
      <c r="Y49" s="47"/>
      <c r="Z49" s="47"/>
    </row>
    <row r="50" spans="1:26" x14ac:dyDescent="0.25">
      <c r="B50" s="29" t="s">
        <v>279</v>
      </c>
      <c r="C50" s="32">
        <v>66105140.245999999</v>
      </c>
      <c r="D50" s="32">
        <v>85726161.666999996</v>
      </c>
      <c r="E50" s="32">
        <v>69839848.519000024</v>
      </c>
      <c r="F50" s="32">
        <v>6004191.7439999878</v>
      </c>
      <c r="G50" s="32">
        <v>16980600.210000008</v>
      </c>
      <c r="H50" s="32">
        <f>SUM(C50:G50)</f>
        <v>244655942.38600001</v>
      </c>
      <c r="I50" s="32">
        <v>58557843.840630002</v>
      </c>
      <c r="J50" s="32">
        <v>85348332.09946999</v>
      </c>
      <c r="K50" s="32">
        <v>69268435.695760012</v>
      </c>
      <c r="L50" s="32">
        <v>5861087.7703699768</v>
      </c>
      <c r="M50" s="32">
        <v>12946506.844480038</v>
      </c>
      <c r="N50" s="32">
        <f>SUM(I50:M50)</f>
        <v>231982206.25071001</v>
      </c>
      <c r="O50" s="32">
        <f>+C50-I50</f>
        <v>7547296.405369997</v>
      </c>
      <c r="P50" s="32">
        <f>+D50-J50</f>
        <v>377829.56753000617</v>
      </c>
      <c r="Q50" s="32">
        <f>+E50-K50</f>
        <v>571412.82324001193</v>
      </c>
      <c r="R50" s="32">
        <f>+F50-L50</f>
        <v>143103.97363001108</v>
      </c>
      <c r="S50" s="32">
        <f>+G50-M50</f>
        <v>4034093.3655199707</v>
      </c>
      <c r="T50" s="32">
        <f>SUM(O50:S50)</f>
        <v>12673736.135289997</v>
      </c>
      <c r="U50" s="47">
        <f t="shared" ref="U50:Z50" si="11">+I50/C50*100</f>
        <v>88.582890260448877</v>
      </c>
      <c r="V50" s="47">
        <f t="shared" si="11"/>
        <v>99.559259903647998</v>
      </c>
      <c r="W50" s="47">
        <f t="shared" si="11"/>
        <v>99.181824079866729</v>
      </c>
      <c r="X50" s="47">
        <f t="shared" si="11"/>
        <v>97.616598874061353</v>
      </c>
      <c r="Y50" s="47">
        <f t="shared" si="11"/>
        <v>76.242928308598536</v>
      </c>
      <c r="Z50" s="47">
        <f t="shared" si="11"/>
        <v>94.819771793936511</v>
      </c>
    </row>
    <row r="51" spans="1:26" ht="15.6" x14ac:dyDescent="0.25">
      <c r="B51" s="29" t="s">
        <v>293</v>
      </c>
      <c r="C51" s="32"/>
      <c r="D51" s="32"/>
      <c r="E51" s="32"/>
      <c r="F51" s="32"/>
      <c r="G51" s="32"/>
      <c r="H51" s="32"/>
      <c r="I51" s="32"/>
      <c r="J51" s="32"/>
      <c r="K51" s="32"/>
      <c r="L51" s="32"/>
      <c r="M51" s="32"/>
      <c r="N51" s="32"/>
      <c r="O51" s="32"/>
      <c r="P51" s="32"/>
      <c r="Q51" s="32"/>
      <c r="R51" s="32"/>
      <c r="S51" s="32"/>
      <c r="T51" s="32"/>
      <c r="U51" s="47"/>
      <c r="V51" s="47"/>
      <c r="W51" s="47"/>
      <c r="X51" s="47"/>
      <c r="Y51" s="47"/>
      <c r="Z51" s="47"/>
    </row>
    <row r="52" spans="1:26" ht="15.6" x14ac:dyDescent="0.25">
      <c r="B52" s="29" t="s">
        <v>294</v>
      </c>
      <c r="C52" s="32">
        <v>208333400.359</v>
      </c>
      <c r="D52" s="32">
        <v>246587167.66785005</v>
      </c>
      <c r="E52" s="32">
        <v>219786714.86703998</v>
      </c>
      <c r="F52" s="32">
        <v>68213965.382000059</v>
      </c>
      <c r="G52" s="32">
        <v>56324446.203000106</v>
      </c>
      <c r="H52" s="32">
        <f>SUM(C52:G52)</f>
        <v>799245694.47889018</v>
      </c>
      <c r="I52" s="32">
        <v>207567116.57648</v>
      </c>
      <c r="J52" s="32">
        <v>246303955.86870998</v>
      </c>
      <c r="K52" s="32">
        <v>219666332.77465013</v>
      </c>
      <c r="L52" s="32">
        <v>66120408.735369846</v>
      </c>
      <c r="M52" s="32">
        <v>55439099.336729899</v>
      </c>
      <c r="N52" s="32">
        <f>SUM(I52:M52)</f>
        <v>795096913.29193974</v>
      </c>
      <c r="O52" s="32">
        <f t="shared" ref="O52:S53" si="12">+C52-I52</f>
        <v>766283.78251999617</v>
      </c>
      <c r="P52" s="32">
        <f t="shared" si="12"/>
        <v>283211.79914006591</v>
      </c>
      <c r="Q52" s="32">
        <f t="shared" si="12"/>
        <v>120382.09238985181</v>
      </c>
      <c r="R52" s="32">
        <f t="shared" si="12"/>
        <v>2093556.6466302127</v>
      </c>
      <c r="S52" s="32">
        <f t="shared" si="12"/>
        <v>885346.86627020687</v>
      </c>
      <c r="T52" s="32">
        <f>SUM(O52:S52)</f>
        <v>4148781.1869503334</v>
      </c>
      <c r="U52" s="47">
        <f t="shared" ref="U52:Z53" si="13">+I52/C52*100</f>
        <v>99.632183902725373</v>
      </c>
      <c r="V52" s="47">
        <f t="shared" si="13"/>
        <v>99.885147389534254</v>
      </c>
      <c r="W52" s="47">
        <f t="shared" si="13"/>
        <v>99.945227766626985</v>
      </c>
      <c r="X52" s="47">
        <f t="shared" si="13"/>
        <v>96.930897309801239</v>
      </c>
      <c r="Y52" s="47">
        <f t="shared" si="13"/>
        <v>98.428130366201358</v>
      </c>
      <c r="Z52" s="47">
        <f t="shared" si="13"/>
        <v>99.480912913812375</v>
      </c>
    </row>
    <row r="53" spans="1:26" ht="23.4" x14ac:dyDescent="0.25">
      <c r="B53" s="60" t="s">
        <v>280</v>
      </c>
      <c r="C53" s="32">
        <v>543955</v>
      </c>
      <c r="D53" s="32">
        <v>816856.73600000003</v>
      </c>
      <c r="E53" s="32">
        <v>1010360.037</v>
      </c>
      <c r="F53" s="32">
        <v>491333.59499999974</v>
      </c>
      <c r="G53" s="32">
        <v>376105.46600000001</v>
      </c>
      <c r="H53" s="32">
        <f>SUM(C53:G53)</f>
        <v>3238610.8339999998</v>
      </c>
      <c r="I53" s="32">
        <v>543954.98839999991</v>
      </c>
      <c r="J53" s="32">
        <v>815135.85384</v>
      </c>
      <c r="K53" s="32">
        <v>1005842.6574599997</v>
      </c>
      <c r="L53" s="32">
        <v>482035.72346000047</v>
      </c>
      <c r="M53" s="32">
        <v>299271.33574999962</v>
      </c>
      <c r="N53" s="32">
        <f>SUM(I53:M53)</f>
        <v>3146240.5589099997</v>
      </c>
      <c r="O53" s="32">
        <f t="shared" si="12"/>
        <v>1.1600000085309148E-2</v>
      </c>
      <c r="P53" s="32">
        <f t="shared" si="12"/>
        <v>1720.8821600000374</v>
      </c>
      <c r="Q53" s="32">
        <f t="shared" si="12"/>
        <v>4517.3795400003437</v>
      </c>
      <c r="R53" s="32">
        <f t="shared" si="12"/>
        <v>9297.8715399992652</v>
      </c>
      <c r="S53" s="32">
        <f t="shared" si="12"/>
        <v>76834.130250000395</v>
      </c>
      <c r="T53" s="32">
        <f>SUM(O53:S53)</f>
        <v>92370.275090000127</v>
      </c>
      <c r="U53" s="47">
        <f t="shared" si="13"/>
        <v>99.99999786747064</v>
      </c>
      <c r="V53" s="47">
        <f t="shared" si="13"/>
        <v>99.789328766703107</v>
      </c>
      <c r="W53" s="47">
        <f t="shared" si="13"/>
        <v>99.552894079875372</v>
      </c>
      <c r="X53" s="47">
        <f t="shared" si="13"/>
        <v>98.107625524772175</v>
      </c>
      <c r="Y53" s="47">
        <f t="shared" si="13"/>
        <v>79.57112108282935</v>
      </c>
      <c r="Z53" s="47">
        <f t="shared" si="13"/>
        <v>97.147842707117917</v>
      </c>
    </row>
    <row r="54" spans="1:26" x14ac:dyDescent="0.25">
      <c r="C54" s="32"/>
      <c r="D54" s="32"/>
      <c r="E54" s="32"/>
      <c r="F54" s="32"/>
      <c r="G54" s="32"/>
      <c r="H54" s="32"/>
      <c r="I54" s="32"/>
      <c r="J54" s="32"/>
      <c r="K54" s="32"/>
      <c r="L54" s="32"/>
      <c r="M54" s="32"/>
      <c r="N54" s="32"/>
      <c r="O54" s="32"/>
      <c r="P54" s="32"/>
      <c r="Q54" s="32"/>
      <c r="R54" s="32"/>
      <c r="S54" s="32"/>
      <c r="T54" s="32"/>
    </row>
    <row r="55" spans="1:26" x14ac:dyDescent="0.25">
      <c r="C55" s="32"/>
      <c r="D55" s="32"/>
      <c r="E55" s="32"/>
      <c r="F55" s="32"/>
      <c r="G55" s="32"/>
      <c r="H55" s="32"/>
      <c r="I55" s="32"/>
      <c r="J55" s="32"/>
      <c r="K55" s="32"/>
      <c r="L55" s="32"/>
      <c r="M55" s="32"/>
      <c r="N55" s="32"/>
      <c r="O55" s="32"/>
      <c r="P55" s="32"/>
      <c r="Q55" s="32"/>
      <c r="R55" s="32"/>
      <c r="S55" s="32"/>
      <c r="T55" s="32"/>
    </row>
    <row r="56" spans="1:26" x14ac:dyDescent="0.25">
      <c r="A56" s="40"/>
      <c r="B56" s="40"/>
      <c r="C56" s="41"/>
      <c r="D56" s="41"/>
      <c r="E56" s="41"/>
      <c r="F56" s="41"/>
      <c r="G56" s="41"/>
      <c r="H56" s="41"/>
      <c r="I56" s="41"/>
      <c r="J56" s="41"/>
      <c r="K56" s="41"/>
      <c r="L56" s="41"/>
      <c r="M56" s="41"/>
      <c r="N56" s="41"/>
      <c r="O56" s="41"/>
      <c r="P56" s="41"/>
      <c r="Q56" s="41"/>
      <c r="R56" s="41"/>
      <c r="S56" s="41"/>
      <c r="T56" s="41"/>
      <c r="U56" s="61"/>
      <c r="V56" s="61"/>
      <c r="W56" s="61"/>
      <c r="X56" s="61"/>
      <c r="Y56" s="61"/>
      <c r="Z56" s="61"/>
    </row>
    <row r="57" spans="1:26" x14ac:dyDescent="0.25">
      <c r="A57" s="42"/>
      <c r="B57" s="42"/>
      <c r="C57" s="43"/>
      <c r="D57" s="43"/>
      <c r="E57" s="43"/>
      <c r="F57" s="43"/>
      <c r="G57" s="43"/>
      <c r="H57" s="43"/>
      <c r="I57" s="43"/>
      <c r="J57" s="43"/>
      <c r="K57" s="43"/>
      <c r="L57" s="43"/>
      <c r="M57" s="43"/>
      <c r="N57" s="43"/>
      <c r="O57" s="43"/>
      <c r="P57" s="43"/>
      <c r="Q57" s="43"/>
      <c r="R57" s="43"/>
      <c r="S57" s="43"/>
      <c r="T57" s="43"/>
      <c r="U57" s="44"/>
      <c r="V57" s="44"/>
      <c r="W57" s="44"/>
      <c r="X57" s="44"/>
      <c r="Y57" s="44"/>
      <c r="Z57" s="44"/>
    </row>
    <row r="58" spans="1:26" ht="12.75" customHeight="1" x14ac:dyDescent="0.25">
      <c r="A58" s="56" t="s">
        <v>281</v>
      </c>
      <c r="B58" s="45" t="s">
        <v>339</v>
      </c>
      <c r="C58" s="45"/>
      <c r="D58" s="45"/>
      <c r="E58" s="45"/>
      <c r="F58" s="45"/>
      <c r="G58" s="43"/>
      <c r="H58" s="43"/>
      <c r="I58" s="43"/>
      <c r="J58" s="43"/>
      <c r="K58" s="43"/>
      <c r="L58" s="44"/>
      <c r="M58" s="44"/>
      <c r="N58" s="44"/>
    </row>
    <row r="59" spans="1:26" ht="12.75" customHeight="1" x14ac:dyDescent="0.25">
      <c r="A59" s="56" t="s">
        <v>282</v>
      </c>
      <c r="B59" s="45" t="s">
        <v>283</v>
      </c>
      <c r="C59" s="45"/>
      <c r="D59" s="45"/>
      <c r="E59" s="45"/>
      <c r="F59" s="45"/>
      <c r="G59" s="43"/>
      <c r="H59" s="43"/>
      <c r="I59" s="43"/>
      <c r="J59" s="43"/>
      <c r="K59" s="43"/>
      <c r="L59" s="44"/>
      <c r="M59" s="44"/>
      <c r="N59" s="44"/>
    </row>
    <row r="60" spans="1:26" ht="15.6" x14ac:dyDescent="0.25">
      <c r="A60" s="55" t="s">
        <v>284</v>
      </c>
      <c r="B60" s="42" t="s">
        <v>285</v>
      </c>
      <c r="C60" s="43"/>
      <c r="D60" s="43"/>
      <c r="E60" s="43"/>
      <c r="F60" s="43"/>
      <c r="G60" s="43"/>
      <c r="H60" s="43"/>
      <c r="I60" s="43"/>
      <c r="J60" s="43"/>
      <c r="K60" s="43"/>
      <c r="L60" s="44"/>
      <c r="M60" s="44"/>
      <c r="N60" s="44"/>
    </row>
    <row r="61" spans="1:26" ht="15.6" x14ac:dyDescent="0.25">
      <c r="A61" s="55" t="s">
        <v>286</v>
      </c>
      <c r="B61" s="42" t="s">
        <v>287</v>
      </c>
      <c r="C61" s="43"/>
      <c r="D61" s="43"/>
      <c r="E61" s="43"/>
      <c r="F61" s="43"/>
      <c r="G61" s="43"/>
      <c r="H61" s="43"/>
      <c r="I61" s="43"/>
      <c r="J61" s="43"/>
      <c r="K61" s="43"/>
      <c r="L61" s="44"/>
      <c r="M61" s="44"/>
      <c r="N61" s="44"/>
    </row>
    <row r="62" spans="1:26" ht="15.6" x14ac:dyDescent="0.25">
      <c r="A62" s="55" t="s">
        <v>288</v>
      </c>
      <c r="B62" s="42" t="s">
        <v>289</v>
      </c>
      <c r="C62" s="43"/>
      <c r="D62" s="43"/>
      <c r="E62" s="43"/>
      <c r="F62" s="43"/>
      <c r="G62" s="43"/>
      <c r="H62" s="43"/>
      <c r="I62" s="43"/>
      <c r="J62" s="43"/>
      <c r="K62" s="43"/>
      <c r="L62" s="44"/>
      <c r="M62" s="44"/>
      <c r="N62" s="44"/>
    </row>
    <row r="63" spans="1:26" ht="15.6" x14ac:dyDescent="0.25">
      <c r="A63" s="55" t="s">
        <v>290</v>
      </c>
      <c r="B63" s="42" t="s">
        <v>292</v>
      </c>
      <c r="C63" s="43"/>
      <c r="D63" s="43"/>
      <c r="E63" s="43"/>
      <c r="F63" s="43"/>
      <c r="G63" s="43"/>
      <c r="H63" s="43"/>
      <c r="I63" s="43"/>
      <c r="J63" s="43"/>
      <c r="K63" s="43"/>
      <c r="L63" s="44"/>
      <c r="M63" s="44"/>
      <c r="N63" s="44"/>
    </row>
    <row r="64" spans="1:26" ht="15.6" x14ac:dyDescent="0.25">
      <c r="A64" s="55" t="s">
        <v>291</v>
      </c>
      <c r="B64" s="42" t="s">
        <v>340</v>
      </c>
      <c r="C64" s="32"/>
      <c r="D64" s="32"/>
      <c r="E64" s="32"/>
      <c r="F64" s="32"/>
      <c r="G64" s="43"/>
      <c r="H64" s="43"/>
      <c r="I64" s="43"/>
      <c r="J64" s="43"/>
      <c r="K64" s="43"/>
      <c r="L64" s="44"/>
      <c r="M64" s="44"/>
      <c r="N64" s="44"/>
    </row>
    <row r="65" spans="1:20" x14ac:dyDescent="0.25">
      <c r="A65" s="42"/>
      <c r="B65" s="42"/>
      <c r="C65" s="32"/>
      <c r="D65" s="32"/>
      <c r="E65" s="32"/>
      <c r="F65" s="32"/>
      <c r="G65" s="32"/>
      <c r="H65" s="32"/>
      <c r="I65" s="32"/>
      <c r="J65" s="32"/>
      <c r="K65" s="32"/>
      <c r="L65" s="32"/>
      <c r="M65" s="32"/>
      <c r="N65" s="32"/>
      <c r="O65" s="32"/>
      <c r="P65" s="32"/>
      <c r="Q65" s="32"/>
      <c r="R65" s="32"/>
      <c r="S65" s="32"/>
      <c r="T65" s="32"/>
    </row>
    <row r="66" spans="1:20" x14ac:dyDescent="0.25">
      <c r="C66" s="32">
        <v>0</v>
      </c>
      <c r="D66" s="32">
        <v>0</v>
      </c>
      <c r="E66" s="32">
        <v>0</v>
      </c>
      <c r="F66" s="32">
        <v>0</v>
      </c>
      <c r="G66" s="32">
        <v>0</v>
      </c>
      <c r="H66" s="32">
        <v>0</v>
      </c>
      <c r="I66" s="32">
        <v>0</v>
      </c>
      <c r="J66" s="32">
        <v>0</v>
      </c>
      <c r="K66" s="32">
        <v>0</v>
      </c>
      <c r="L66" s="32">
        <v>0</v>
      </c>
      <c r="M66" s="32">
        <v>0</v>
      </c>
      <c r="N66" s="32">
        <v>0</v>
      </c>
      <c r="O66" s="32"/>
      <c r="P66" s="32"/>
      <c r="Q66" s="32"/>
      <c r="R66" s="32"/>
      <c r="S66" s="32"/>
      <c r="T66" s="32"/>
    </row>
    <row r="67" spans="1:20" x14ac:dyDescent="0.25">
      <c r="C67" s="32"/>
      <c r="D67" s="32"/>
      <c r="E67" s="32"/>
      <c r="F67" s="32"/>
      <c r="G67" s="32"/>
      <c r="H67" s="32"/>
      <c r="I67" s="32"/>
      <c r="J67" s="32"/>
      <c r="K67" s="32"/>
      <c r="L67" s="32"/>
      <c r="M67" s="32"/>
      <c r="N67" s="32"/>
      <c r="O67" s="32"/>
      <c r="P67" s="32"/>
      <c r="Q67" s="32"/>
      <c r="R67" s="32"/>
      <c r="S67" s="32"/>
      <c r="T67" s="32"/>
    </row>
    <row r="68" spans="1:20" x14ac:dyDescent="0.25">
      <c r="C68" s="32"/>
      <c r="D68" s="32"/>
      <c r="E68" s="32"/>
      <c r="F68" s="32"/>
      <c r="G68" s="32"/>
      <c r="H68" s="32"/>
      <c r="I68" s="32"/>
      <c r="J68" s="32"/>
      <c r="K68" s="32"/>
      <c r="L68" s="32"/>
      <c r="M68" s="32"/>
      <c r="N68" s="32"/>
      <c r="O68" s="32"/>
      <c r="P68" s="32"/>
      <c r="Q68" s="32"/>
      <c r="R68" s="32"/>
      <c r="S68" s="32"/>
      <c r="T68" s="32"/>
    </row>
    <row r="69" spans="1:20" x14ac:dyDescent="0.25">
      <c r="C69" s="32"/>
      <c r="D69" s="32"/>
      <c r="E69" s="32"/>
      <c r="F69" s="32"/>
      <c r="G69" s="32"/>
      <c r="H69" s="32"/>
      <c r="I69" s="32"/>
      <c r="J69" s="32"/>
      <c r="K69" s="32"/>
      <c r="L69" s="32"/>
      <c r="M69" s="32"/>
      <c r="N69" s="32"/>
      <c r="O69" s="32"/>
      <c r="P69" s="32"/>
      <c r="Q69" s="32"/>
      <c r="R69" s="32"/>
      <c r="S69" s="32"/>
      <c r="T69" s="32"/>
    </row>
    <row r="70" spans="1:20" x14ac:dyDescent="0.25">
      <c r="C70" s="32"/>
      <c r="D70" s="32"/>
      <c r="E70" s="32"/>
      <c r="F70" s="32"/>
      <c r="G70" s="32"/>
      <c r="H70" s="32"/>
      <c r="I70" s="32"/>
      <c r="J70" s="32"/>
      <c r="K70" s="32"/>
      <c r="L70" s="32"/>
      <c r="M70" s="32"/>
      <c r="N70" s="32"/>
      <c r="O70" s="32"/>
      <c r="P70" s="32"/>
      <c r="Q70" s="32"/>
      <c r="R70" s="32"/>
      <c r="S70" s="32"/>
      <c r="T70" s="32"/>
    </row>
    <row r="71" spans="1:20" x14ac:dyDescent="0.25">
      <c r="C71" s="32"/>
      <c r="D71" s="32"/>
      <c r="E71" s="32"/>
      <c r="F71" s="32"/>
      <c r="G71" s="32"/>
      <c r="H71" s="32"/>
      <c r="I71" s="32"/>
      <c r="J71" s="32"/>
      <c r="K71" s="32"/>
      <c r="L71" s="32"/>
      <c r="M71" s="32"/>
      <c r="N71" s="32"/>
      <c r="O71" s="32"/>
      <c r="P71" s="32"/>
      <c r="Q71" s="32"/>
      <c r="R71" s="32"/>
      <c r="S71" s="32"/>
      <c r="T71" s="32"/>
    </row>
    <row r="72" spans="1:20" x14ac:dyDescent="0.25">
      <c r="C72" s="32"/>
      <c r="D72" s="32"/>
      <c r="E72" s="32"/>
      <c r="F72" s="32"/>
      <c r="G72" s="32"/>
      <c r="H72" s="32"/>
      <c r="I72" s="32"/>
      <c r="J72" s="32"/>
      <c r="K72" s="32"/>
      <c r="L72" s="32"/>
      <c r="M72" s="32"/>
      <c r="N72" s="32"/>
      <c r="O72" s="32"/>
      <c r="P72" s="32"/>
      <c r="Q72" s="32"/>
      <c r="R72" s="32"/>
      <c r="S72" s="32"/>
      <c r="T72" s="32"/>
    </row>
    <row r="73" spans="1:20" x14ac:dyDescent="0.25">
      <c r="C73" s="32"/>
      <c r="D73" s="32"/>
      <c r="E73" s="32"/>
      <c r="F73" s="32"/>
      <c r="G73" s="32"/>
      <c r="H73" s="32"/>
      <c r="I73" s="32"/>
      <c r="J73" s="32"/>
      <c r="K73" s="32"/>
      <c r="L73" s="32"/>
      <c r="M73" s="32"/>
      <c r="N73" s="32"/>
      <c r="O73" s="32"/>
      <c r="P73" s="32"/>
      <c r="Q73" s="32"/>
      <c r="R73" s="32"/>
      <c r="S73" s="32"/>
      <c r="T73" s="32"/>
    </row>
    <row r="74" spans="1:20" x14ac:dyDescent="0.25">
      <c r="C74" s="32"/>
      <c r="D74" s="32"/>
      <c r="E74" s="32"/>
      <c r="F74" s="32"/>
      <c r="G74" s="32"/>
      <c r="H74" s="32"/>
      <c r="I74" s="32"/>
      <c r="J74" s="32"/>
      <c r="K74" s="32"/>
      <c r="L74" s="32"/>
      <c r="M74" s="32"/>
      <c r="N74" s="32"/>
      <c r="O74" s="32"/>
      <c r="P74" s="32"/>
      <c r="Q74" s="32"/>
      <c r="R74" s="32"/>
      <c r="S74" s="32"/>
      <c r="T74" s="32"/>
    </row>
    <row r="75" spans="1:20" x14ac:dyDescent="0.25">
      <c r="C75" s="32"/>
      <c r="D75" s="32"/>
      <c r="E75" s="32"/>
      <c r="F75" s="32"/>
      <c r="G75" s="32"/>
      <c r="H75" s="32"/>
      <c r="I75" s="32"/>
      <c r="J75" s="32"/>
      <c r="K75" s="32"/>
      <c r="L75" s="32"/>
      <c r="M75" s="32"/>
      <c r="N75" s="32"/>
      <c r="O75" s="32"/>
      <c r="P75" s="32"/>
      <c r="Q75" s="32"/>
      <c r="R75" s="32"/>
      <c r="S75" s="32"/>
      <c r="T75" s="32"/>
    </row>
  </sheetData>
  <mergeCells count="5">
    <mergeCell ref="A5:B6"/>
    <mergeCell ref="C5:H5"/>
    <mergeCell ref="I5:N5"/>
    <mergeCell ref="O5:T5"/>
    <mergeCell ref="U5:Z5"/>
  </mergeCells>
  <pageMargins left="0.22" right="0.2" top="0.53" bottom="0.48" header="0.3" footer="0.17"/>
  <pageSetup paperSize="9" scale="4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C88B3-12C6-45E6-8255-65FF0C95FC34}">
  <dimension ref="A1:V330"/>
  <sheetViews>
    <sheetView view="pageBreakPreview" zoomScale="88" zoomScaleNormal="100" zoomScaleSheetLayoutView="115" workbookViewId="0">
      <pane xSplit="1" ySplit="7" topLeftCell="B48" activePane="bottomRight" state="frozen"/>
      <selection pane="topRight" activeCell="B1" sqref="B1"/>
      <selection pane="bottomLeft" activeCell="A8" sqref="A8"/>
      <selection pane="bottomRight" activeCell="M67" sqref="M67"/>
    </sheetView>
  </sheetViews>
  <sheetFormatPr defaultColWidth="9.109375" defaultRowHeight="10.199999999999999" x14ac:dyDescent="0.2"/>
  <cols>
    <col min="1" max="1" width="25" style="51" customWidth="1"/>
    <col min="2" max="3" width="13.6640625" style="51" customWidth="1"/>
    <col min="4" max="4" width="12.44140625" style="51" customWidth="1"/>
    <col min="5" max="5" width="13.109375" style="15" customWidth="1"/>
    <col min="6" max="6" width="12" style="52" bestFit="1" customWidth="1"/>
    <col min="7" max="7" width="12" style="49" bestFit="1" customWidth="1"/>
    <col min="8" max="8" width="8.33203125" style="52" customWidth="1"/>
    <col min="9" max="16384" width="9.109375" style="52"/>
  </cols>
  <sheetData>
    <row r="1" spans="1:22" s="63" customFormat="1" ht="9" customHeight="1" x14ac:dyDescent="0.25">
      <c r="A1" s="62"/>
      <c r="F1" s="48"/>
      <c r="G1" s="48"/>
    </row>
    <row r="2" spans="1:22" s="66" customFormat="1" ht="15" x14ac:dyDescent="0.4">
      <c r="A2" s="64" t="s">
        <v>341</v>
      </c>
      <c r="B2" s="65"/>
      <c r="C2" s="65"/>
      <c r="D2" s="65"/>
      <c r="E2" s="65"/>
      <c r="F2" s="65"/>
      <c r="G2" s="65"/>
    </row>
    <row r="3" spans="1:22" s="66" customFormat="1" x14ac:dyDescent="0.2">
      <c r="A3" s="67" t="s">
        <v>15</v>
      </c>
      <c r="B3" s="65"/>
      <c r="C3" s="65"/>
      <c r="D3" s="65"/>
      <c r="E3" s="65"/>
      <c r="F3" s="68"/>
      <c r="G3" s="68"/>
    </row>
    <row r="4" spans="1:22" s="66" customFormat="1" x14ac:dyDescent="0.2">
      <c r="A4" s="69" t="s">
        <v>16</v>
      </c>
      <c r="B4" s="70"/>
      <c r="C4" s="70"/>
      <c r="D4" s="70"/>
      <c r="E4" s="70"/>
      <c r="F4" s="70"/>
      <c r="G4" s="70"/>
    </row>
    <row r="5" spans="1:22" s="71" customFormat="1" ht="6" customHeight="1" x14ac:dyDescent="0.25">
      <c r="A5" s="105" t="s">
        <v>17</v>
      </c>
      <c r="B5" s="57"/>
      <c r="C5" s="116" t="s">
        <v>317</v>
      </c>
      <c r="D5" s="117"/>
      <c r="E5" s="118"/>
      <c r="F5" s="57"/>
      <c r="G5" s="59"/>
      <c r="H5" s="59"/>
    </row>
    <row r="6" spans="1:22" s="71" customFormat="1" ht="16.8" customHeight="1" x14ac:dyDescent="0.25">
      <c r="A6" s="106"/>
      <c r="B6" s="108" t="s">
        <v>18</v>
      </c>
      <c r="C6" s="119"/>
      <c r="D6" s="120"/>
      <c r="E6" s="121"/>
      <c r="F6" s="110" t="s">
        <v>19</v>
      </c>
      <c r="G6" s="112" t="s">
        <v>20</v>
      </c>
      <c r="H6" s="114" t="s">
        <v>21</v>
      </c>
    </row>
    <row r="7" spans="1:22" s="71" customFormat="1" ht="42.75" customHeight="1" x14ac:dyDescent="0.25">
      <c r="A7" s="107"/>
      <c r="B7" s="109"/>
      <c r="C7" s="72" t="s">
        <v>22</v>
      </c>
      <c r="D7" s="72" t="s">
        <v>23</v>
      </c>
      <c r="E7" s="72" t="s">
        <v>14</v>
      </c>
      <c r="F7" s="111"/>
      <c r="G7" s="113"/>
      <c r="H7" s="115"/>
    </row>
    <row r="8" spans="1:22" s="51" customFormat="1" x14ac:dyDescent="0.2">
      <c r="A8" s="73"/>
      <c r="B8" s="50"/>
      <c r="C8" s="50"/>
      <c r="D8" s="50"/>
      <c r="E8" s="50"/>
      <c r="F8" s="50"/>
      <c r="G8" s="50"/>
      <c r="H8" s="50"/>
    </row>
    <row r="9" spans="1:22" s="51" customFormat="1" ht="13.8" x14ac:dyDescent="0.25">
      <c r="A9" s="74" t="s">
        <v>24</v>
      </c>
      <c r="B9" s="50"/>
      <c r="C9" s="50"/>
      <c r="D9" s="50"/>
      <c r="E9" s="50"/>
      <c r="F9" s="50"/>
      <c r="G9" s="50"/>
      <c r="H9" s="50"/>
    </row>
    <row r="10" spans="1:22" s="51" customFormat="1" ht="11.25" customHeight="1" x14ac:dyDescent="0.2">
      <c r="A10" s="75" t="s">
        <v>25</v>
      </c>
      <c r="B10" s="5">
        <f t="shared" ref="B10:G10" si="0">SUM(B11:B15)</f>
        <v>28577682.153999984</v>
      </c>
      <c r="C10" s="5">
        <f t="shared" si="0"/>
        <v>23585758.95998</v>
      </c>
      <c r="D10" s="5">
        <f t="shared" si="0"/>
        <v>389058.72638000007</v>
      </c>
      <c r="E10" s="5">
        <f t="shared" si="0"/>
        <v>23974817.686360002</v>
      </c>
      <c r="F10" s="5">
        <f t="shared" si="0"/>
        <v>4602864.4676399836</v>
      </c>
      <c r="G10" s="5">
        <f t="shared" si="0"/>
        <v>4991923.1940199835</v>
      </c>
      <c r="H10" s="6">
        <f t="shared" ref="H10:H15" si="1">E10/B10*100</f>
        <v>83.893499679799163</v>
      </c>
      <c r="I10" s="76"/>
      <c r="J10" s="76"/>
      <c r="K10" s="76"/>
      <c r="L10" s="76"/>
      <c r="M10" s="76"/>
      <c r="N10" s="76"/>
      <c r="O10" s="76"/>
      <c r="P10" s="76"/>
      <c r="Q10" s="76"/>
      <c r="R10" s="76"/>
      <c r="S10" s="76"/>
      <c r="T10" s="76"/>
      <c r="U10" s="76"/>
      <c r="V10" s="76"/>
    </row>
    <row r="11" spans="1:22" s="51" customFormat="1" ht="11.25" customHeight="1" x14ac:dyDescent="0.2">
      <c r="A11" s="77" t="s">
        <v>26</v>
      </c>
      <c r="B11" s="12">
        <v>11067398.153999986</v>
      </c>
      <c r="C11" s="7">
        <v>6990328.5698200017</v>
      </c>
      <c r="D11" s="12">
        <v>97904.185230000017</v>
      </c>
      <c r="E11" s="7">
        <f>SUM(C11:D11)</f>
        <v>7088232.7550500017</v>
      </c>
      <c r="F11" s="7">
        <f>B11-E11</f>
        <v>3979165.3989499845</v>
      </c>
      <c r="G11" s="7">
        <f>B11-C11</f>
        <v>4077069.5841799844</v>
      </c>
      <c r="H11" s="8">
        <f t="shared" si="1"/>
        <v>64.046062646514329</v>
      </c>
    </row>
    <row r="12" spans="1:22" s="51" customFormat="1" ht="11.25" customHeight="1" x14ac:dyDescent="0.2">
      <c r="A12" s="78" t="s">
        <v>27</v>
      </c>
      <c r="B12" s="12">
        <v>312359</v>
      </c>
      <c r="C12" s="7">
        <v>162936.26835</v>
      </c>
      <c r="D12" s="12">
        <v>2367.47453</v>
      </c>
      <c r="E12" s="7">
        <f>SUM(C12:D12)</f>
        <v>165303.74288000001</v>
      </c>
      <c r="F12" s="7">
        <f>B12-E12</f>
        <v>147055.25711999999</v>
      </c>
      <c r="G12" s="7">
        <f>B12-C12</f>
        <v>149422.73165</v>
      </c>
      <c r="H12" s="8">
        <f t="shared" si="1"/>
        <v>52.921075710960785</v>
      </c>
    </row>
    <row r="13" spans="1:22" s="51" customFormat="1" ht="11.25" customHeight="1" x14ac:dyDescent="0.2">
      <c r="A13" s="77" t="s">
        <v>28</v>
      </c>
      <c r="B13" s="12">
        <v>723702</v>
      </c>
      <c r="C13" s="7">
        <v>646010.70626999997</v>
      </c>
      <c r="D13" s="12">
        <v>56990.991869999998</v>
      </c>
      <c r="E13" s="7">
        <f>SUM(C13:D13)</f>
        <v>703001.69813999999</v>
      </c>
      <c r="F13" s="7">
        <f>B13-E13</f>
        <v>20700.301860000007</v>
      </c>
      <c r="G13" s="7">
        <f>B13-C13</f>
        <v>77691.293730000034</v>
      </c>
      <c r="H13" s="8">
        <f t="shared" si="1"/>
        <v>97.139664964308508</v>
      </c>
    </row>
    <row r="14" spans="1:22" s="51" customFormat="1" ht="11.25" customHeight="1" x14ac:dyDescent="0.2">
      <c r="A14" s="77" t="s">
        <v>29</v>
      </c>
      <c r="B14" s="12">
        <v>16202161.999999998</v>
      </c>
      <c r="C14" s="7">
        <v>15615298.44021</v>
      </c>
      <c r="D14" s="12">
        <v>231639.16068</v>
      </c>
      <c r="E14" s="7">
        <f>SUM(C14:D14)</f>
        <v>15846937.600889999</v>
      </c>
      <c r="F14" s="7">
        <f>B14-E14</f>
        <v>355224.39910999872</v>
      </c>
      <c r="G14" s="7">
        <f>B14-C14</f>
        <v>586863.55978999846</v>
      </c>
      <c r="H14" s="8">
        <f t="shared" si="1"/>
        <v>97.807549393037789</v>
      </c>
    </row>
    <row r="15" spans="1:22" s="51" customFormat="1" ht="11.25" customHeight="1" x14ac:dyDescent="0.2">
      <c r="A15" s="77" t="s">
        <v>30</v>
      </c>
      <c r="B15" s="12">
        <v>272061</v>
      </c>
      <c r="C15" s="7">
        <v>171184.97533000002</v>
      </c>
      <c r="D15" s="12">
        <v>156.91407000000001</v>
      </c>
      <c r="E15" s="7">
        <f>SUM(C15:D15)</f>
        <v>171341.88940000001</v>
      </c>
      <c r="F15" s="7">
        <f>B15-E15</f>
        <v>100719.11059999999</v>
      </c>
      <c r="G15" s="7">
        <f>B15-C15</f>
        <v>100876.02466999998</v>
      </c>
      <c r="H15" s="8">
        <f t="shared" si="1"/>
        <v>62.979217675447799</v>
      </c>
    </row>
    <row r="16" spans="1:22" s="51" customFormat="1" ht="11.25" customHeight="1" x14ac:dyDescent="0.2">
      <c r="B16" s="9"/>
      <c r="C16" s="9"/>
      <c r="D16" s="9"/>
      <c r="E16" s="9"/>
      <c r="F16" s="9"/>
      <c r="G16" s="9"/>
      <c r="H16" s="6"/>
    </row>
    <row r="17" spans="1:8" s="51" customFormat="1" ht="11.25" customHeight="1" x14ac:dyDescent="0.2">
      <c r="A17" s="75" t="s">
        <v>31</v>
      </c>
      <c r="B17" s="12">
        <v>7993833.1029999992</v>
      </c>
      <c r="C17" s="7">
        <v>6074661.3322900003</v>
      </c>
      <c r="D17" s="12">
        <v>28951.059289999997</v>
      </c>
      <c r="E17" s="7">
        <f>SUM(C17:D17)</f>
        <v>6103612.3915800005</v>
      </c>
      <c r="F17" s="7">
        <f>B17-E17</f>
        <v>1890220.7114199987</v>
      </c>
      <c r="G17" s="7">
        <f>B17-C17</f>
        <v>1919171.7707099989</v>
      </c>
      <c r="H17" s="8">
        <f>E17/B17*100</f>
        <v>76.354013311703753</v>
      </c>
    </row>
    <row r="18" spans="1:8" s="51" customFormat="1" ht="11.25" customHeight="1" x14ac:dyDescent="0.2">
      <c r="A18" s="77"/>
      <c r="B18" s="11"/>
      <c r="C18" s="9"/>
      <c r="D18" s="11"/>
      <c r="E18" s="9"/>
      <c r="F18" s="9"/>
      <c r="G18" s="9"/>
      <c r="H18" s="6"/>
    </row>
    <row r="19" spans="1:8" s="51" customFormat="1" ht="11.25" customHeight="1" x14ac:dyDescent="0.2">
      <c r="A19" s="75" t="s">
        <v>32</v>
      </c>
      <c r="B19" s="12">
        <v>948959.94299999997</v>
      </c>
      <c r="C19" s="7">
        <v>750904.48427999998</v>
      </c>
      <c r="D19" s="12">
        <v>6845.3840700000001</v>
      </c>
      <c r="E19" s="7">
        <f>SUM(C19:D19)</f>
        <v>757749.86835</v>
      </c>
      <c r="F19" s="7">
        <f>B19-E19</f>
        <v>191210.07464999997</v>
      </c>
      <c r="G19" s="7">
        <f>B19-C19</f>
        <v>198055.45872</v>
      </c>
      <c r="H19" s="8">
        <f>E19/B19*100</f>
        <v>79.850564182349274</v>
      </c>
    </row>
    <row r="20" spans="1:8" s="51" customFormat="1" ht="11.25" customHeight="1" x14ac:dyDescent="0.2">
      <c r="A20" s="77"/>
      <c r="B20" s="11"/>
      <c r="C20" s="9"/>
      <c r="D20" s="11"/>
      <c r="E20" s="9"/>
      <c r="F20" s="9"/>
      <c r="G20" s="9"/>
      <c r="H20" s="6"/>
    </row>
    <row r="21" spans="1:8" s="51" customFormat="1" ht="11.25" customHeight="1" x14ac:dyDescent="0.2">
      <c r="A21" s="75" t="s">
        <v>33</v>
      </c>
      <c r="B21" s="12">
        <v>8221266.9496299988</v>
      </c>
      <c r="C21" s="7">
        <v>7356425.3011299996</v>
      </c>
      <c r="D21" s="12">
        <v>95903.221040000004</v>
      </c>
      <c r="E21" s="7">
        <f>SUM(C21:D21)</f>
        <v>7452328.5221699998</v>
      </c>
      <c r="F21" s="7">
        <f>B21-E21</f>
        <v>768938.42745999899</v>
      </c>
      <c r="G21" s="7">
        <f>B21-C21</f>
        <v>864841.6484999992</v>
      </c>
      <c r="H21" s="8">
        <f>E21/B21*100</f>
        <v>90.646959499416255</v>
      </c>
    </row>
    <row r="22" spans="1:8" s="51" customFormat="1" ht="11.25" customHeight="1" x14ac:dyDescent="0.2">
      <c r="A22" s="77"/>
      <c r="B22" s="9"/>
      <c r="C22" s="9"/>
      <c r="D22" s="9"/>
      <c r="E22" s="9"/>
      <c r="F22" s="9"/>
      <c r="G22" s="9"/>
      <c r="H22" s="6"/>
    </row>
    <row r="23" spans="1:8" s="51" customFormat="1" ht="11.25" customHeight="1" x14ac:dyDescent="0.2">
      <c r="A23" s="75" t="s">
        <v>35</v>
      </c>
      <c r="B23" s="5">
        <f>SUM(B24:B33)</f>
        <v>62702204.810920008</v>
      </c>
      <c r="C23" s="5">
        <f>SUM(C24:C33)</f>
        <v>53575662.760329984</v>
      </c>
      <c r="D23" s="5">
        <f t="shared" ref="D23:G23" si="2">SUM(D24:D33)</f>
        <v>1200755.9075</v>
      </c>
      <c r="E23" s="5">
        <f t="shared" si="2"/>
        <v>54776418.66782999</v>
      </c>
      <c r="F23" s="5">
        <f t="shared" si="2"/>
        <v>7925786.1430900246</v>
      </c>
      <c r="G23" s="5">
        <f t="shared" si="2"/>
        <v>9126542.0505900197</v>
      </c>
      <c r="H23" s="6">
        <f t="shared" ref="H23:H33" si="3">E23/B23*100</f>
        <v>87.359637245627312</v>
      </c>
    </row>
    <row r="24" spans="1:8" s="51" customFormat="1" ht="11.25" customHeight="1" x14ac:dyDescent="0.2">
      <c r="A24" s="77" t="s">
        <v>34</v>
      </c>
      <c r="B24" s="12">
        <v>53072443.95192001</v>
      </c>
      <c r="C24" s="7">
        <v>44775225.798769988</v>
      </c>
      <c r="D24" s="12">
        <v>1054030.7564399999</v>
      </c>
      <c r="E24" s="7">
        <f t="shared" ref="E24:E33" si="4">SUM(C24:D24)</f>
        <v>45829256.555209987</v>
      </c>
      <c r="F24" s="7">
        <f t="shared" ref="F24:F33" si="5">B24-E24</f>
        <v>7243187.3967100233</v>
      </c>
      <c r="G24" s="7">
        <f t="shared" ref="G24:G33" si="6">B24-C24</f>
        <v>8297218.153150022</v>
      </c>
      <c r="H24" s="8">
        <f t="shared" si="3"/>
        <v>86.352263326573279</v>
      </c>
    </row>
    <row r="25" spans="1:8" s="51" customFormat="1" ht="11.25" customHeight="1" x14ac:dyDescent="0.2">
      <c r="A25" s="77" t="s">
        <v>36</v>
      </c>
      <c r="B25" s="12">
        <v>2723954.1970000002</v>
      </c>
      <c r="C25" s="7">
        <v>2417300.0838699997</v>
      </c>
      <c r="D25" s="12">
        <v>90999.056750000003</v>
      </c>
      <c r="E25" s="7">
        <f t="shared" si="4"/>
        <v>2508299.1406199997</v>
      </c>
      <c r="F25" s="7">
        <f t="shared" si="5"/>
        <v>215655.05638000043</v>
      </c>
      <c r="G25" s="7">
        <f t="shared" si="6"/>
        <v>306654.11313000042</v>
      </c>
      <c r="H25" s="8">
        <f t="shared" si="3"/>
        <v>92.083014588956374</v>
      </c>
    </row>
    <row r="26" spans="1:8" s="51" customFormat="1" ht="11.25" customHeight="1" x14ac:dyDescent="0.2">
      <c r="A26" s="77" t="s">
        <v>37</v>
      </c>
      <c r="B26" s="12">
        <v>4425223.2690000003</v>
      </c>
      <c r="C26" s="7">
        <v>4171436.9639299996</v>
      </c>
      <c r="D26" s="12">
        <v>42711.845690000009</v>
      </c>
      <c r="E26" s="7">
        <f t="shared" si="4"/>
        <v>4214148.8096199995</v>
      </c>
      <c r="F26" s="7">
        <f t="shared" si="5"/>
        <v>211074.45938000083</v>
      </c>
      <c r="G26" s="7">
        <f t="shared" si="6"/>
        <v>253786.3050700007</v>
      </c>
      <c r="H26" s="8">
        <f t="shared" si="3"/>
        <v>95.230196386730597</v>
      </c>
    </row>
    <row r="27" spans="1:8" s="51" customFormat="1" ht="11.25" customHeight="1" x14ac:dyDescent="0.2">
      <c r="A27" s="77" t="s">
        <v>228</v>
      </c>
      <c r="B27" s="12">
        <v>136461.00000000003</v>
      </c>
      <c r="C27" s="7">
        <v>131814.72769999999</v>
      </c>
      <c r="D27" s="12">
        <v>177.02229</v>
      </c>
      <c r="E27" s="7">
        <f t="shared" si="4"/>
        <v>131991.74998999998</v>
      </c>
      <c r="F27" s="7">
        <f t="shared" si="5"/>
        <v>4469.250010000047</v>
      </c>
      <c r="G27" s="7">
        <f t="shared" si="6"/>
        <v>4646.2723000000406</v>
      </c>
      <c r="H27" s="8">
        <f t="shared" si="3"/>
        <v>96.724888422333095</v>
      </c>
    </row>
    <row r="28" spans="1:8" s="51" customFormat="1" ht="11.25" customHeight="1" x14ac:dyDescent="0.2">
      <c r="A28" s="77" t="s">
        <v>38</v>
      </c>
      <c r="B28" s="12">
        <v>623607.19299999997</v>
      </c>
      <c r="C28" s="7">
        <v>442476.19772000005</v>
      </c>
      <c r="D28" s="12">
        <v>47.188120000000005</v>
      </c>
      <c r="E28" s="7">
        <f t="shared" si="4"/>
        <v>442523.38584000006</v>
      </c>
      <c r="F28" s="7">
        <f t="shared" si="5"/>
        <v>181083.80715999991</v>
      </c>
      <c r="G28" s="7">
        <f t="shared" si="6"/>
        <v>181130.99527999992</v>
      </c>
      <c r="H28" s="8">
        <f t="shared" si="3"/>
        <v>70.961879658755009</v>
      </c>
    </row>
    <row r="29" spans="1:8" s="51" customFormat="1" ht="11.25" customHeight="1" x14ac:dyDescent="0.2">
      <c r="A29" s="77" t="s">
        <v>39</v>
      </c>
      <c r="B29" s="12">
        <v>552574.03300000005</v>
      </c>
      <c r="C29" s="7">
        <v>544278.62455999991</v>
      </c>
      <c r="D29" s="12">
        <v>8295.4084400000011</v>
      </c>
      <c r="E29" s="7">
        <f t="shared" si="4"/>
        <v>552574.03299999994</v>
      </c>
      <c r="F29" s="7">
        <f t="shared" si="5"/>
        <v>0</v>
      </c>
      <c r="G29" s="7">
        <f t="shared" si="6"/>
        <v>8295.4084400001448</v>
      </c>
      <c r="H29" s="8">
        <f t="shared" si="3"/>
        <v>99.999999999999972</v>
      </c>
    </row>
    <row r="30" spans="1:8" s="51" customFormat="1" ht="11.25" customHeight="1" x14ac:dyDescent="0.2">
      <c r="A30" s="77" t="s">
        <v>40</v>
      </c>
      <c r="B30" s="12">
        <v>299031.00000000006</v>
      </c>
      <c r="C30" s="7">
        <v>266869.50594</v>
      </c>
      <c r="D30" s="12">
        <v>3544.84312</v>
      </c>
      <c r="E30" s="7">
        <f t="shared" si="4"/>
        <v>270414.34905999998</v>
      </c>
      <c r="F30" s="7">
        <f t="shared" si="5"/>
        <v>28616.65094000008</v>
      </c>
      <c r="G30" s="7">
        <f t="shared" si="6"/>
        <v>32161.494060000055</v>
      </c>
      <c r="H30" s="8">
        <f t="shared" si="3"/>
        <v>90.4302059184499</v>
      </c>
    </row>
    <row r="31" spans="1:8" s="51" customFormat="1" ht="11.25" customHeight="1" x14ac:dyDescent="0.2">
      <c r="A31" s="77" t="s">
        <v>318</v>
      </c>
      <c r="B31" s="12">
        <v>396641.68300000002</v>
      </c>
      <c r="C31" s="7">
        <v>384844.98747000005</v>
      </c>
      <c r="D31" s="12">
        <v>0</v>
      </c>
      <c r="E31" s="7">
        <f t="shared" si="4"/>
        <v>384844.98747000005</v>
      </c>
      <c r="F31" s="7">
        <f t="shared" si="5"/>
        <v>11796.695529999968</v>
      </c>
      <c r="G31" s="7">
        <f t="shared" si="6"/>
        <v>11796.695529999968</v>
      </c>
      <c r="H31" s="8">
        <f t="shared" si="3"/>
        <v>97.025855820100489</v>
      </c>
    </row>
    <row r="32" spans="1:8" s="51" customFormat="1" ht="11.25" customHeight="1" x14ac:dyDescent="0.2">
      <c r="A32" s="77" t="s">
        <v>41</v>
      </c>
      <c r="B32" s="12">
        <v>200729.16200000001</v>
      </c>
      <c r="C32" s="7">
        <v>169951.61622</v>
      </c>
      <c r="D32" s="12">
        <v>897.02145999999993</v>
      </c>
      <c r="E32" s="7">
        <f t="shared" si="4"/>
        <v>170848.63767999999</v>
      </c>
      <c r="F32" s="7">
        <f t="shared" si="5"/>
        <v>29880.524320000026</v>
      </c>
      <c r="G32" s="7">
        <f t="shared" si="6"/>
        <v>30777.545780000015</v>
      </c>
      <c r="H32" s="8">
        <f t="shared" si="3"/>
        <v>85.114009333631344</v>
      </c>
    </row>
    <row r="33" spans="1:8" s="51" customFormat="1" ht="11.25" customHeight="1" x14ac:dyDescent="0.2">
      <c r="A33" s="77" t="s">
        <v>296</v>
      </c>
      <c r="B33" s="12">
        <v>271539.32200000004</v>
      </c>
      <c r="C33" s="7">
        <v>271464.25414999999</v>
      </c>
      <c r="D33" s="12">
        <v>52.765190000000004</v>
      </c>
      <c r="E33" s="7">
        <f t="shared" si="4"/>
        <v>271517.01934</v>
      </c>
      <c r="F33" s="7">
        <f t="shared" si="5"/>
        <v>22.302660000044852</v>
      </c>
      <c r="G33" s="7">
        <f t="shared" si="6"/>
        <v>75.067850000050385</v>
      </c>
      <c r="H33" s="8">
        <f t="shared" si="3"/>
        <v>99.991786581834347</v>
      </c>
    </row>
    <row r="34" spans="1:8" s="51" customFormat="1" ht="11.25" customHeight="1" x14ac:dyDescent="0.2">
      <c r="A34" s="77"/>
      <c r="B34" s="9"/>
      <c r="C34" s="9"/>
      <c r="D34" s="9"/>
      <c r="E34" s="9"/>
      <c r="F34" s="9"/>
      <c r="G34" s="9"/>
      <c r="H34" s="6"/>
    </row>
    <row r="35" spans="1:8" s="51" customFormat="1" ht="11.25" customHeight="1" x14ac:dyDescent="0.2">
      <c r="A35" s="75" t="s">
        <v>42</v>
      </c>
      <c r="B35" s="10">
        <f t="shared" ref="B35:G35" si="7">+B36+B37</f>
        <v>3247158.6184200002</v>
      </c>
      <c r="C35" s="10">
        <f t="shared" si="7"/>
        <v>2799618.0768199996</v>
      </c>
      <c r="D35" s="10">
        <f t="shared" si="7"/>
        <v>3168.8100899999999</v>
      </c>
      <c r="E35" s="10">
        <f t="shared" si="7"/>
        <v>2802786.8869099994</v>
      </c>
      <c r="F35" s="10">
        <f t="shared" si="7"/>
        <v>444371.73151000065</v>
      </c>
      <c r="G35" s="10">
        <f t="shared" si="7"/>
        <v>447540.5416000004</v>
      </c>
      <c r="H35" s="6">
        <f>E35/B35*100</f>
        <v>86.315059295556594</v>
      </c>
    </row>
    <row r="36" spans="1:8" s="51" customFormat="1" ht="11.25" customHeight="1" x14ac:dyDescent="0.2">
      <c r="A36" s="77" t="s">
        <v>43</v>
      </c>
      <c r="B36" s="12">
        <v>3125826.69142</v>
      </c>
      <c r="C36" s="7">
        <v>2722119.9345199997</v>
      </c>
      <c r="D36" s="12">
        <v>3128.66833</v>
      </c>
      <c r="E36" s="7">
        <f t="shared" ref="E36:E37" si="8">SUM(C36:D36)</f>
        <v>2725248.6028499994</v>
      </c>
      <c r="F36" s="7">
        <f>B36-E36</f>
        <v>400578.0885700006</v>
      </c>
      <c r="G36" s="7">
        <f>B36-C36</f>
        <v>403706.75690000039</v>
      </c>
      <c r="H36" s="8">
        <f>E36/B36*100</f>
        <v>87.184891290693216</v>
      </c>
    </row>
    <row r="37" spans="1:8" s="51" customFormat="1" ht="11.25" customHeight="1" x14ac:dyDescent="0.2">
      <c r="A37" s="77" t="s">
        <v>44</v>
      </c>
      <c r="B37" s="12">
        <v>121331.92700000001</v>
      </c>
      <c r="C37" s="7">
        <v>77498.142299999992</v>
      </c>
      <c r="D37" s="12">
        <v>40.141760000000005</v>
      </c>
      <c r="E37" s="7">
        <f t="shared" si="8"/>
        <v>77538.284059999991</v>
      </c>
      <c r="F37" s="7">
        <f>B37-E37</f>
        <v>43793.64294000002</v>
      </c>
      <c r="G37" s="7">
        <f>B37-C37</f>
        <v>43833.784700000018</v>
      </c>
      <c r="H37" s="8">
        <f>E37/B37*100</f>
        <v>63.905919882076866</v>
      </c>
    </row>
    <row r="38" spans="1:8" s="51" customFormat="1" ht="11.25" customHeight="1" x14ac:dyDescent="0.2">
      <c r="A38" s="77"/>
      <c r="B38" s="9"/>
      <c r="C38" s="9"/>
      <c r="D38" s="9"/>
      <c r="E38" s="9"/>
      <c r="F38" s="9"/>
      <c r="G38" s="9"/>
      <c r="H38" s="6"/>
    </row>
    <row r="39" spans="1:8" s="51" customFormat="1" ht="11.25" customHeight="1" x14ac:dyDescent="0.2">
      <c r="A39" s="75" t="s">
        <v>45</v>
      </c>
      <c r="B39" s="10">
        <f t="shared" ref="B39:G39" si="9">SUM(B40:B45)</f>
        <v>551507111.37603998</v>
      </c>
      <c r="C39" s="10">
        <f t="shared" si="9"/>
        <v>511643697.14708006</v>
      </c>
      <c r="D39" s="10">
        <f t="shared" ref="D39" si="10">SUM(D40:D45)</f>
        <v>4295085.6283800006</v>
      </c>
      <c r="E39" s="10">
        <f t="shared" si="9"/>
        <v>515938782.77546</v>
      </c>
      <c r="F39" s="10">
        <f t="shared" si="9"/>
        <v>35568328.600579955</v>
      </c>
      <c r="G39" s="10">
        <f t="shared" si="9"/>
        <v>39863414.228959985</v>
      </c>
      <c r="H39" s="6">
        <f t="shared" ref="H39:H45" si="11">E39/B39*100</f>
        <v>93.550703541821051</v>
      </c>
    </row>
    <row r="40" spans="1:8" s="51" customFormat="1" ht="11.25" customHeight="1" x14ac:dyDescent="0.2">
      <c r="A40" s="77" t="s">
        <v>46</v>
      </c>
      <c r="B40" s="12">
        <v>550542084.13603997</v>
      </c>
      <c r="C40" s="7">
        <v>510819950.83295</v>
      </c>
      <c r="D40" s="12">
        <v>4284834.7088900004</v>
      </c>
      <c r="E40" s="7">
        <f t="shared" ref="E40:E45" si="12">SUM(C40:D40)</f>
        <v>515104785.54184002</v>
      </c>
      <c r="F40" s="7">
        <f t="shared" ref="F40:F45" si="13">B40-E40</f>
        <v>35437298.594199955</v>
      </c>
      <c r="G40" s="7">
        <f t="shared" ref="G40:G45" si="14">B40-C40</f>
        <v>39722133.303089976</v>
      </c>
      <c r="H40" s="8">
        <f t="shared" si="11"/>
        <v>93.563198960564236</v>
      </c>
    </row>
    <row r="41" spans="1:8" s="51" customFormat="1" ht="11.25" customHeight="1" x14ac:dyDescent="0.2">
      <c r="A41" s="79" t="s">
        <v>47</v>
      </c>
      <c r="B41" s="12">
        <v>80279.240000000005</v>
      </c>
      <c r="C41" s="7">
        <v>64635.026180000001</v>
      </c>
      <c r="D41" s="12">
        <v>505.27692999999999</v>
      </c>
      <c r="E41" s="7">
        <f t="shared" si="12"/>
        <v>65140.303110000001</v>
      </c>
      <c r="F41" s="7">
        <f t="shared" si="13"/>
        <v>15138.936890000004</v>
      </c>
      <c r="G41" s="7">
        <f t="shared" si="14"/>
        <v>15644.213820000004</v>
      </c>
      <c r="H41" s="8">
        <f t="shared" si="11"/>
        <v>81.142152205227646</v>
      </c>
    </row>
    <row r="42" spans="1:8" s="51" customFormat="1" ht="11.25" customHeight="1" x14ac:dyDescent="0.2">
      <c r="A42" s="79" t="s">
        <v>48</v>
      </c>
      <c r="B42" s="12">
        <v>26196.485000000001</v>
      </c>
      <c r="C42" s="7">
        <v>23403.762210000001</v>
      </c>
      <c r="D42" s="12">
        <v>166.24672000000001</v>
      </c>
      <c r="E42" s="7">
        <f t="shared" si="12"/>
        <v>23570.00893</v>
      </c>
      <c r="F42" s="7">
        <f t="shared" si="13"/>
        <v>2626.4760700000006</v>
      </c>
      <c r="G42" s="7">
        <f t="shared" si="14"/>
        <v>2792.7227899999998</v>
      </c>
      <c r="H42" s="8">
        <f t="shared" si="11"/>
        <v>89.973937075909234</v>
      </c>
    </row>
    <row r="43" spans="1:8" s="51" customFormat="1" ht="11.25" customHeight="1" x14ac:dyDescent="0.2">
      <c r="A43" s="77" t="s">
        <v>49</v>
      </c>
      <c r="B43" s="12">
        <v>587164.69299999997</v>
      </c>
      <c r="C43" s="7">
        <v>516522.32647000003</v>
      </c>
      <c r="D43" s="12">
        <v>4113.3218399999996</v>
      </c>
      <c r="E43" s="7">
        <f t="shared" si="12"/>
        <v>520635.64831000002</v>
      </c>
      <c r="F43" s="7">
        <f t="shared" si="13"/>
        <v>66529.044689999952</v>
      </c>
      <c r="G43" s="7">
        <f t="shared" si="14"/>
        <v>70642.366529999941</v>
      </c>
      <c r="H43" s="8">
        <f t="shared" si="11"/>
        <v>88.669440536336879</v>
      </c>
    </row>
    <row r="44" spans="1:8" s="51" customFormat="1" ht="11.25" customHeight="1" x14ac:dyDescent="0.2">
      <c r="A44" s="77" t="s">
        <v>51</v>
      </c>
      <c r="B44" s="12">
        <v>93239.858000000007</v>
      </c>
      <c r="C44" s="7">
        <v>76545.611449999997</v>
      </c>
      <c r="D44" s="12">
        <v>689.9046800000001</v>
      </c>
      <c r="E44" s="7">
        <f t="shared" si="12"/>
        <v>77235.516130000004</v>
      </c>
      <c r="F44" s="7">
        <f t="shared" si="13"/>
        <v>16004.341870000004</v>
      </c>
      <c r="G44" s="7">
        <f t="shared" si="14"/>
        <v>16694.246550000011</v>
      </c>
      <c r="H44" s="8">
        <f t="shared" si="11"/>
        <v>82.835300038745231</v>
      </c>
    </row>
    <row r="45" spans="1:8" s="51" customFormat="1" ht="11.25" customHeight="1" x14ac:dyDescent="0.2">
      <c r="A45" s="77" t="s">
        <v>50</v>
      </c>
      <c r="B45" s="12">
        <v>178146.96400000004</v>
      </c>
      <c r="C45" s="7">
        <v>142639.58781999999</v>
      </c>
      <c r="D45" s="12">
        <v>4776.16932</v>
      </c>
      <c r="E45" s="7">
        <f t="shared" si="12"/>
        <v>147415.75713999997</v>
      </c>
      <c r="F45" s="7">
        <f t="shared" si="13"/>
        <v>30731.206860000064</v>
      </c>
      <c r="G45" s="7">
        <f t="shared" si="14"/>
        <v>35507.37618000005</v>
      </c>
      <c r="H45" s="8">
        <f t="shared" si="11"/>
        <v>82.749519739219323</v>
      </c>
    </row>
    <row r="46" spans="1:8" s="51" customFormat="1" ht="11.25" customHeight="1" x14ac:dyDescent="0.2">
      <c r="A46" s="77"/>
      <c r="B46" s="7"/>
      <c r="C46" s="7"/>
      <c r="D46" s="7"/>
      <c r="E46" s="7"/>
      <c r="F46" s="7"/>
      <c r="G46" s="7"/>
      <c r="H46" s="8"/>
    </row>
    <row r="47" spans="1:8" s="51" customFormat="1" ht="11.25" customHeight="1" x14ac:dyDescent="0.2">
      <c r="A47" s="75" t="s">
        <v>52</v>
      </c>
      <c r="B47" s="12">
        <v>74778443.668999985</v>
      </c>
      <c r="C47" s="7">
        <v>66567011.633279994</v>
      </c>
      <c r="D47" s="12">
        <v>507516.95589999994</v>
      </c>
      <c r="E47" s="7">
        <f t="shared" ref="E47" si="15">SUM(C47:D47)</f>
        <v>67074528.589179993</v>
      </c>
      <c r="F47" s="7">
        <f>B47-E47</f>
        <v>7703915.0798199922</v>
      </c>
      <c r="G47" s="7">
        <f>B47-C47</f>
        <v>8211432.0357199907</v>
      </c>
      <c r="H47" s="8">
        <f>E47/B47*100</f>
        <v>89.697679301911293</v>
      </c>
    </row>
    <row r="48" spans="1:8" s="51" customFormat="1" ht="11.25" customHeight="1" x14ac:dyDescent="0.2">
      <c r="A48" s="80"/>
      <c r="B48" s="9"/>
      <c r="C48" s="9"/>
      <c r="D48" s="9"/>
      <c r="E48" s="9"/>
      <c r="F48" s="9"/>
      <c r="G48" s="9"/>
      <c r="H48" s="6"/>
    </row>
    <row r="49" spans="1:8" s="51" customFormat="1" ht="11.25" customHeight="1" x14ac:dyDescent="0.2">
      <c r="A49" s="75" t="s">
        <v>53</v>
      </c>
      <c r="B49" s="12">
        <v>1849324.4789999998</v>
      </c>
      <c r="C49" s="7">
        <v>1361231.0424200001</v>
      </c>
      <c r="D49" s="12">
        <v>20874.29607</v>
      </c>
      <c r="E49" s="7">
        <f>SUM(C49:D49)</f>
        <v>1382105.33849</v>
      </c>
      <c r="F49" s="7">
        <f>B49-E49</f>
        <v>467219.14050999982</v>
      </c>
      <c r="G49" s="7">
        <f>B49-C49</f>
        <v>488093.43657999975</v>
      </c>
      <c r="H49" s="8">
        <f>E49/B49*100</f>
        <v>74.735686148347369</v>
      </c>
    </row>
    <row r="50" spans="1:8" s="51" customFormat="1" ht="11.25" customHeight="1" x14ac:dyDescent="0.2">
      <c r="A50" s="77"/>
      <c r="B50" s="9"/>
      <c r="C50" s="9"/>
      <c r="D50" s="9"/>
      <c r="E50" s="9"/>
      <c r="F50" s="9"/>
      <c r="G50" s="9"/>
      <c r="H50" s="6"/>
    </row>
    <row r="51" spans="1:8" s="51" customFormat="1" ht="11.25" customHeight="1" x14ac:dyDescent="0.2">
      <c r="A51" s="75" t="s">
        <v>54</v>
      </c>
      <c r="B51" s="10">
        <f t="shared" ref="B51:G51" si="16">SUM(B52:B57)</f>
        <v>23192959.906849999</v>
      </c>
      <c r="C51" s="10">
        <f t="shared" si="16"/>
        <v>20193954.925750002</v>
      </c>
      <c r="D51" s="10">
        <f t="shared" ref="D51" si="17">SUM(D52:D57)</f>
        <v>337977.10619999998</v>
      </c>
      <c r="E51" s="10">
        <f t="shared" si="16"/>
        <v>20531932.031950004</v>
      </c>
      <c r="F51" s="10">
        <f t="shared" si="16"/>
        <v>2661027.8748999978</v>
      </c>
      <c r="G51" s="10">
        <f t="shared" si="16"/>
        <v>2999004.9810999976</v>
      </c>
      <c r="H51" s="6">
        <f t="shared" ref="H51:H57" si="18">E51/B51*100</f>
        <v>88.5265706249332</v>
      </c>
    </row>
    <row r="52" spans="1:8" s="51" customFormat="1" ht="11.25" customHeight="1" x14ac:dyDescent="0.2">
      <c r="A52" s="77" t="s">
        <v>34</v>
      </c>
      <c r="B52" s="12">
        <v>16507068.120409999</v>
      </c>
      <c r="C52" s="7">
        <v>15342061.147790002</v>
      </c>
      <c r="D52" s="12">
        <v>122093.17254999996</v>
      </c>
      <c r="E52" s="7">
        <f t="shared" ref="E52:E57" si="19">SUM(C52:D52)</f>
        <v>15464154.320340002</v>
      </c>
      <c r="F52" s="7">
        <f t="shared" ref="F52:F57" si="20">B52-E52</f>
        <v>1042913.8000699971</v>
      </c>
      <c r="G52" s="7">
        <f t="shared" ref="G52:G57" si="21">B52-C52</f>
        <v>1165006.9726199973</v>
      </c>
      <c r="H52" s="8">
        <f t="shared" si="18"/>
        <v>93.682016742994492</v>
      </c>
    </row>
    <row r="53" spans="1:8" s="51" customFormat="1" ht="11.25" customHeight="1" x14ac:dyDescent="0.2">
      <c r="A53" s="77" t="s">
        <v>55</v>
      </c>
      <c r="B53" s="12">
        <v>3716380.81</v>
      </c>
      <c r="C53" s="7">
        <v>2306513.9438700001</v>
      </c>
      <c r="D53" s="12">
        <v>155340.74357000005</v>
      </c>
      <c r="E53" s="7">
        <f t="shared" si="19"/>
        <v>2461854.68744</v>
      </c>
      <c r="F53" s="7">
        <f t="shared" si="20"/>
        <v>1254526.12256</v>
      </c>
      <c r="G53" s="7">
        <f t="shared" si="21"/>
        <v>1409866.86613</v>
      </c>
      <c r="H53" s="8">
        <f t="shared" si="18"/>
        <v>66.243337626102957</v>
      </c>
    </row>
    <row r="54" spans="1:8" s="51" customFormat="1" ht="11.25" customHeight="1" x14ac:dyDescent="0.2">
      <c r="A54" s="77" t="s">
        <v>56</v>
      </c>
      <c r="B54" s="12">
        <v>1352005.8164400002</v>
      </c>
      <c r="C54" s="7">
        <v>1156221.0089400001</v>
      </c>
      <c r="D54" s="12">
        <v>41708.78134999999</v>
      </c>
      <c r="E54" s="7">
        <f t="shared" si="19"/>
        <v>1197929.7902900001</v>
      </c>
      <c r="F54" s="7">
        <f t="shared" si="20"/>
        <v>154076.02615000005</v>
      </c>
      <c r="G54" s="7">
        <f t="shared" si="21"/>
        <v>195784.80750000011</v>
      </c>
      <c r="H54" s="8">
        <f t="shared" si="18"/>
        <v>88.603893246872161</v>
      </c>
    </row>
    <row r="55" spans="1:8" s="51" customFormat="1" ht="11.25" customHeight="1" x14ac:dyDescent="0.2">
      <c r="A55" s="77" t="s">
        <v>57</v>
      </c>
      <c r="B55" s="12">
        <v>1356659.6579999998</v>
      </c>
      <c r="C55" s="7">
        <v>1159100.2460399999</v>
      </c>
      <c r="D55" s="12">
        <v>17641.68028</v>
      </c>
      <c r="E55" s="7">
        <f t="shared" si="19"/>
        <v>1176741.9263199999</v>
      </c>
      <c r="F55" s="7">
        <f t="shared" si="20"/>
        <v>179917.73167999997</v>
      </c>
      <c r="G55" s="7">
        <f t="shared" si="21"/>
        <v>197559.41195999994</v>
      </c>
      <c r="H55" s="8">
        <f t="shared" si="18"/>
        <v>86.738182224329108</v>
      </c>
    </row>
    <row r="56" spans="1:8" s="51" customFormat="1" ht="11.25" customHeight="1" x14ac:dyDescent="0.2">
      <c r="A56" s="77" t="s">
        <v>58</v>
      </c>
      <c r="B56" s="12">
        <v>150745.97099999999</v>
      </c>
      <c r="C56" s="7">
        <v>132861.89191999999</v>
      </c>
      <c r="D56" s="12">
        <v>0</v>
      </c>
      <c r="E56" s="7">
        <f t="shared" si="19"/>
        <v>132861.89191999999</v>
      </c>
      <c r="F56" s="7">
        <f t="shared" si="20"/>
        <v>17884.079079999996</v>
      </c>
      <c r="G56" s="7">
        <f t="shared" si="21"/>
        <v>17884.079079999996</v>
      </c>
      <c r="H56" s="8">
        <f t="shared" si="18"/>
        <v>88.136280551073568</v>
      </c>
    </row>
    <row r="57" spans="1:8" s="51" customFormat="1" ht="11.25" customHeight="1" x14ac:dyDescent="0.2">
      <c r="A57" s="77" t="s">
        <v>59</v>
      </c>
      <c r="B57" s="12">
        <v>110099.53100000002</v>
      </c>
      <c r="C57" s="7">
        <v>97196.687189999997</v>
      </c>
      <c r="D57" s="12">
        <v>1192.7284500000001</v>
      </c>
      <c r="E57" s="7">
        <f t="shared" si="19"/>
        <v>98389.415639999992</v>
      </c>
      <c r="F57" s="7">
        <f t="shared" si="20"/>
        <v>11710.115360000025</v>
      </c>
      <c r="G57" s="7">
        <f t="shared" si="21"/>
        <v>12902.84381000002</v>
      </c>
      <c r="H57" s="8">
        <f t="shared" si="18"/>
        <v>89.364064266540765</v>
      </c>
    </row>
    <row r="58" spans="1:8" s="51" customFormat="1" ht="11.25" customHeight="1" x14ac:dyDescent="0.2">
      <c r="A58" s="77"/>
      <c r="B58" s="9"/>
      <c r="C58" s="9"/>
      <c r="D58" s="9"/>
      <c r="E58" s="9"/>
      <c r="F58" s="9"/>
      <c r="G58" s="9"/>
      <c r="H58" s="6"/>
    </row>
    <row r="59" spans="1:8" s="51" customFormat="1" ht="11.25" customHeight="1" x14ac:dyDescent="0.2">
      <c r="A59" s="75" t="s">
        <v>60</v>
      </c>
      <c r="B59" s="13">
        <f t="shared" ref="B59:G59" si="22">SUM(B60:B69)</f>
        <v>19411600.56607971</v>
      </c>
      <c r="C59" s="13">
        <f t="shared" si="22"/>
        <v>14887089.392739987</v>
      </c>
      <c r="D59" s="13">
        <f t="shared" si="22"/>
        <v>2700339.0057500005</v>
      </c>
      <c r="E59" s="13">
        <f t="shared" si="22"/>
        <v>17587428.398489989</v>
      </c>
      <c r="F59" s="13">
        <f t="shared" si="22"/>
        <v>1824172.1675897206</v>
      </c>
      <c r="G59" s="13">
        <f t="shared" si="22"/>
        <v>4524511.1733397217</v>
      </c>
      <c r="H59" s="6">
        <f t="shared" ref="H59:H68" si="23">E59/B59*100</f>
        <v>90.602669978809885</v>
      </c>
    </row>
    <row r="60" spans="1:8" s="51" customFormat="1" ht="11.25" customHeight="1" x14ac:dyDescent="0.2">
      <c r="A60" s="77" t="s">
        <v>61</v>
      </c>
      <c r="B60" s="12">
        <v>947454.29999970889</v>
      </c>
      <c r="C60" s="7">
        <v>744010.15161999105</v>
      </c>
      <c r="D60" s="12">
        <v>2445.0064400002389</v>
      </c>
      <c r="E60" s="7">
        <f t="shared" ref="E60:E69" si="24">SUM(C60:D60)</f>
        <v>746455.15805999131</v>
      </c>
      <c r="F60" s="7">
        <f t="shared" ref="F60:F69" si="25">B60-E60</f>
        <v>200999.14193971758</v>
      </c>
      <c r="G60" s="7">
        <f t="shared" ref="G60:G69" si="26">B60-C60</f>
        <v>203444.14837971784</v>
      </c>
      <c r="H60" s="8">
        <f t="shared" si="23"/>
        <v>78.785347014649744</v>
      </c>
    </row>
    <row r="61" spans="1:8" s="51" customFormat="1" ht="11.25" customHeight="1" x14ac:dyDescent="0.2">
      <c r="A61" s="77" t="s">
        <v>62</v>
      </c>
      <c r="B61" s="12">
        <v>3644804.2340000011</v>
      </c>
      <c r="C61" s="7">
        <v>2680995.6081499998</v>
      </c>
      <c r="D61" s="12">
        <v>518687.64361000003</v>
      </c>
      <c r="E61" s="7">
        <f t="shared" si="24"/>
        <v>3199683.2517599999</v>
      </c>
      <c r="F61" s="7">
        <f t="shared" si="25"/>
        <v>445120.98224000121</v>
      </c>
      <c r="G61" s="7">
        <f t="shared" si="26"/>
        <v>963808.62585000135</v>
      </c>
      <c r="H61" s="8">
        <f t="shared" si="23"/>
        <v>87.787520161226823</v>
      </c>
    </row>
    <row r="62" spans="1:8" s="51" customFormat="1" ht="11.25" customHeight="1" x14ac:dyDescent="0.2">
      <c r="A62" s="77" t="s">
        <v>63</v>
      </c>
      <c r="B62" s="12">
        <v>10191496.013080001</v>
      </c>
      <c r="C62" s="7">
        <v>9475191.7019499987</v>
      </c>
      <c r="D62" s="12">
        <v>164729.60675000006</v>
      </c>
      <c r="E62" s="7">
        <f t="shared" si="24"/>
        <v>9639921.308699999</v>
      </c>
      <c r="F62" s="7">
        <f t="shared" si="25"/>
        <v>551574.70438000187</v>
      </c>
      <c r="G62" s="7">
        <f t="shared" si="26"/>
        <v>716304.31113000214</v>
      </c>
      <c r="H62" s="8">
        <f t="shared" si="23"/>
        <v>94.587892654109879</v>
      </c>
    </row>
    <row r="63" spans="1:8" s="51" customFormat="1" ht="11.25" customHeight="1" x14ac:dyDescent="0.2">
      <c r="A63" s="77" t="s">
        <v>64</v>
      </c>
      <c r="B63" s="12">
        <v>250730.04700000002</v>
      </c>
      <c r="C63" s="7">
        <v>224587.07122000004</v>
      </c>
      <c r="D63" s="12">
        <v>2771.0994899999996</v>
      </c>
      <c r="E63" s="7">
        <f t="shared" si="24"/>
        <v>227358.17071000003</v>
      </c>
      <c r="F63" s="7">
        <f t="shared" si="25"/>
        <v>23371.876289999986</v>
      </c>
      <c r="G63" s="7">
        <f t="shared" si="26"/>
        <v>26142.975779999979</v>
      </c>
      <c r="H63" s="8">
        <f t="shared" si="23"/>
        <v>90.678470103744687</v>
      </c>
    </row>
    <row r="64" spans="1:8" s="51" customFormat="1" ht="11.25" customHeight="1" x14ac:dyDescent="0.2">
      <c r="A64" s="77" t="s">
        <v>65</v>
      </c>
      <c r="B64" s="12">
        <v>4013374.17</v>
      </c>
      <c r="C64" s="7">
        <v>1433518.7803900004</v>
      </c>
      <c r="D64" s="12">
        <v>2002243.2868999997</v>
      </c>
      <c r="E64" s="7">
        <f t="shared" si="24"/>
        <v>3435762.0672900002</v>
      </c>
      <c r="F64" s="7">
        <f t="shared" si="25"/>
        <v>577612.10270999977</v>
      </c>
      <c r="G64" s="7">
        <f t="shared" si="26"/>
        <v>2579855.3896099995</v>
      </c>
      <c r="H64" s="8">
        <f t="shared" si="23"/>
        <v>85.607818303420245</v>
      </c>
    </row>
    <row r="65" spans="1:8" s="51" customFormat="1" ht="11.25" customHeight="1" x14ac:dyDescent="0.2">
      <c r="A65" s="77" t="s">
        <v>66</v>
      </c>
      <c r="B65" s="12">
        <v>18111.984999999997</v>
      </c>
      <c r="C65" s="7">
        <v>16536.760130000002</v>
      </c>
      <c r="D65" s="12">
        <v>30.063080000000003</v>
      </c>
      <c r="E65" s="7">
        <f t="shared" si="24"/>
        <v>16566.823210000002</v>
      </c>
      <c r="F65" s="7">
        <f t="shared" si="25"/>
        <v>1545.1617899999947</v>
      </c>
      <c r="G65" s="7">
        <f t="shared" si="26"/>
        <v>1575.2248699999946</v>
      </c>
      <c r="H65" s="8">
        <f t="shared" si="23"/>
        <v>91.468843475742744</v>
      </c>
    </row>
    <row r="66" spans="1:8" s="51" customFormat="1" ht="11.25" customHeight="1" x14ac:dyDescent="0.2">
      <c r="A66" s="77" t="s">
        <v>67</v>
      </c>
      <c r="B66" s="12">
        <v>199333</v>
      </c>
      <c r="C66" s="7">
        <v>180311.31734000001</v>
      </c>
      <c r="D66" s="12">
        <v>5146.33817</v>
      </c>
      <c r="E66" s="7">
        <f t="shared" si="24"/>
        <v>185457.65551000001</v>
      </c>
      <c r="F66" s="7">
        <f t="shared" si="25"/>
        <v>13875.344489999989</v>
      </c>
      <c r="G66" s="7">
        <f t="shared" si="26"/>
        <v>19021.682659999991</v>
      </c>
      <c r="H66" s="8">
        <f t="shared" si="23"/>
        <v>93.039113197513714</v>
      </c>
    </row>
    <row r="67" spans="1:8" s="51" customFormat="1" ht="11.25" customHeight="1" x14ac:dyDescent="0.2">
      <c r="A67" s="77" t="s">
        <v>68</v>
      </c>
      <c r="B67" s="12">
        <v>72927.599000000017</v>
      </c>
      <c r="C67" s="7">
        <v>63995.444739999999</v>
      </c>
      <c r="D67" s="12">
        <v>2307.6206099999999</v>
      </c>
      <c r="E67" s="7">
        <f t="shared" si="24"/>
        <v>66303.065350000004</v>
      </c>
      <c r="F67" s="7">
        <f t="shared" si="25"/>
        <v>6624.5336500000121</v>
      </c>
      <c r="G67" s="7">
        <f t="shared" si="26"/>
        <v>8932.1542600000175</v>
      </c>
      <c r="H67" s="8">
        <f t="shared" si="23"/>
        <v>90.916287193275053</v>
      </c>
    </row>
    <row r="68" spans="1:8" s="51" customFormat="1" ht="11.25" customHeight="1" x14ac:dyDescent="0.2">
      <c r="A68" s="79" t="s">
        <v>69</v>
      </c>
      <c r="B68" s="12">
        <v>73369.217999999993</v>
      </c>
      <c r="C68" s="7">
        <v>67942.55720000001</v>
      </c>
      <c r="D68" s="12">
        <v>1978.3407</v>
      </c>
      <c r="E68" s="7">
        <f t="shared" si="24"/>
        <v>69920.897900000011</v>
      </c>
      <c r="F68" s="7">
        <f t="shared" si="25"/>
        <v>3448.3200999999826</v>
      </c>
      <c r="G68" s="7">
        <f t="shared" si="26"/>
        <v>5426.6607999999833</v>
      </c>
      <c r="H68" s="8">
        <f t="shared" si="23"/>
        <v>95.300045176984199</v>
      </c>
    </row>
    <row r="69" spans="1:8" s="51" customFormat="1" ht="11.25" customHeight="1" x14ac:dyDescent="0.2">
      <c r="A69" s="77" t="s">
        <v>70</v>
      </c>
      <c r="B69" s="12">
        <v>0</v>
      </c>
      <c r="C69" s="7">
        <v>0</v>
      </c>
      <c r="D69" s="12">
        <v>0</v>
      </c>
      <c r="E69" s="7">
        <f t="shared" si="24"/>
        <v>0</v>
      </c>
      <c r="F69" s="7">
        <f t="shared" si="25"/>
        <v>0</v>
      </c>
      <c r="G69" s="7">
        <f t="shared" si="26"/>
        <v>0</v>
      </c>
      <c r="H69" s="8"/>
    </row>
    <row r="70" spans="1:8" s="51" customFormat="1" ht="11.25" customHeight="1" x14ac:dyDescent="0.2">
      <c r="A70" s="77"/>
      <c r="B70" s="9"/>
      <c r="C70" s="9"/>
      <c r="D70" s="9"/>
      <c r="E70" s="9"/>
      <c r="F70" s="9"/>
      <c r="G70" s="9"/>
      <c r="H70" s="6"/>
    </row>
    <row r="71" spans="1:8" s="51" customFormat="1" ht="11.25" customHeight="1" x14ac:dyDescent="0.2">
      <c r="A71" s="75" t="s">
        <v>71</v>
      </c>
      <c r="B71" s="10">
        <f t="shared" ref="B71:G71" si="27">SUM(B72:B76)</f>
        <v>14713246.072000004</v>
      </c>
      <c r="C71" s="10">
        <f t="shared" si="27"/>
        <v>12402166.912270002</v>
      </c>
      <c r="D71" s="10">
        <f t="shared" si="27"/>
        <v>17306.249100000001</v>
      </c>
      <c r="E71" s="10">
        <f t="shared" si="27"/>
        <v>12419473.161370002</v>
      </c>
      <c r="F71" s="10">
        <f t="shared" si="27"/>
        <v>2293772.9106300031</v>
      </c>
      <c r="G71" s="10">
        <f t="shared" si="27"/>
        <v>2311079.1597300032</v>
      </c>
      <c r="H71" s="6">
        <f t="shared" ref="H71:H76" si="28">E71/B71*100</f>
        <v>84.410150558175204</v>
      </c>
    </row>
    <row r="72" spans="1:8" s="51" customFormat="1" ht="11.25" customHeight="1" x14ac:dyDescent="0.2">
      <c r="A72" s="77" t="s">
        <v>34</v>
      </c>
      <c r="B72" s="12">
        <v>14555729.844000004</v>
      </c>
      <c r="C72" s="7">
        <v>12291600.484680001</v>
      </c>
      <c r="D72" s="12">
        <v>16168.16114</v>
      </c>
      <c r="E72" s="7">
        <f t="shared" ref="E72:E76" si="29">SUM(C72:D72)</f>
        <v>12307768.645820001</v>
      </c>
      <c r="F72" s="7">
        <f>B72-E72</f>
        <v>2247961.1981800031</v>
      </c>
      <c r="G72" s="7">
        <f>B72-C72</f>
        <v>2264129.3593200035</v>
      </c>
      <c r="H72" s="8">
        <f t="shared" si="28"/>
        <v>84.556176692805053</v>
      </c>
    </row>
    <row r="73" spans="1:8" s="51" customFormat="1" ht="11.25" customHeight="1" x14ac:dyDescent="0.2">
      <c r="A73" s="77" t="s">
        <v>72</v>
      </c>
      <c r="B73" s="12">
        <v>90333.428000000014</v>
      </c>
      <c r="C73" s="7">
        <v>66926.100600000005</v>
      </c>
      <c r="D73" s="12">
        <v>442.50468999999998</v>
      </c>
      <c r="E73" s="7">
        <f t="shared" si="29"/>
        <v>67368.605290000007</v>
      </c>
      <c r="F73" s="7">
        <f>B73-E73</f>
        <v>22964.822710000008</v>
      </c>
      <c r="G73" s="7">
        <f>B73-C73</f>
        <v>23407.327400000009</v>
      </c>
      <c r="H73" s="8">
        <f t="shared" si="28"/>
        <v>74.577713678705962</v>
      </c>
    </row>
    <row r="74" spans="1:8" s="51" customFormat="1" ht="11.25" customHeight="1" x14ac:dyDescent="0.2">
      <c r="A74" s="77" t="s">
        <v>73</v>
      </c>
      <c r="B74" s="12">
        <v>4155.3</v>
      </c>
      <c r="C74" s="7">
        <v>3213.43723</v>
      </c>
      <c r="D74" s="12">
        <v>210.41401999999999</v>
      </c>
      <c r="E74" s="7">
        <f t="shared" si="29"/>
        <v>3423.8512500000002</v>
      </c>
      <c r="F74" s="7">
        <f>B74-E74</f>
        <v>731.44875000000002</v>
      </c>
      <c r="G74" s="7">
        <f>B74-C74</f>
        <v>941.86277000000018</v>
      </c>
      <c r="H74" s="8">
        <f t="shared" si="28"/>
        <v>82.397209587755398</v>
      </c>
    </row>
    <row r="75" spans="1:8" s="51" customFormat="1" ht="11.25" customHeight="1" x14ac:dyDescent="0.2">
      <c r="A75" s="77" t="s">
        <v>74</v>
      </c>
      <c r="B75" s="12">
        <v>21848.5</v>
      </c>
      <c r="C75" s="7">
        <v>15186.709359999999</v>
      </c>
      <c r="D75" s="12">
        <v>225.84510999999998</v>
      </c>
      <c r="E75" s="7">
        <f t="shared" si="29"/>
        <v>15412.554469999999</v>
      </c>
      <c r="F75" s="7">
        <f>B75-E75</f>
        <v>6435.9455300000009</v>
      </c>
      <c r="G75" s="7">
        <f>B75-C75</f>
        <v>6661.7906400000011</v>
      </c>
      <c r="H75" s="8">
        <f t="shared" si="28"/>
        <v>70.542849486234743</v>
      </c>
    </row>
    <row r="76" spans="1:8" s="51" customFormat="1" ht="11.25" customHeight="1" x14ac:dyDescent="0.2">
      <c r="A76" s="77" t="s">
        <v>319</v>
      </c>
      <c r="B76" s="12">
        <v>41179</v>
      </c>
      <c r="C76" s="7">
        <v>25240.180399999997</v>
      </c>
      <c r="D76" s="12">
        <v>259.32414</v>
      </c>
      <c r="E76" s="7">
        <f t="shared" si="29"/>
        <v>25499.504539999998</v>
      </c>
      <c r="F76" s="7">
        <f>B76-E76</f>
        <v>15679.495460000002</v>
      </c>
      <c r="G76" s="7">
        <f>B76-C76</f>
        <v>15938.819600000003</v>
      </c>
      <c r="H76" s="8">
        <f t="shared" si="28"/>
        <v>61.92356429247917</v>
      </c>
    </row>
    <row r="77" spans="1:8" s="51" customFormat="1" ht="11.25" customHeight="1" x14ac:dyDescent="0.2">
      <c r="A77" s="77"/>
      <c r="B77" s="9"/>
      <c r="C77" s="9"/>
      <c r="D77" s="9"/>
      <c r="E77" s="9"/>
      <c r="F77" s="9"/>
      <c r="G77" s="9"/>
      <c r="H77" s="6"/>
    </row>
    <row r="78" spans="1:8" s="51" customFormat="1" ht="11.25" customHeight="1" x14ac:dyDescent="0.2">
      <c r="A78" s="75" t="s">
        <v>75</v>
      </c>
      <c r="B78" s="10">
        <f t="shared" ref="B78:G78" si="30">SUM(B79:B80)</f>
        <v>163861149.50574997</v>
      </c>
      <c r="C78" s="10">
        <f t="shared" si="30"/>
        <v>137475247.79104</v>
      </c>
      <c r="D78" s="10">
        <f t="shared" si="30"/>
        <v>1402933.4340599999</v>
      </c>
      <c r="E78" s="10">
        <f t="shared" si="30"/>
        <v>138878181.22510001</v>
      </c>
      <c r="F78" s="10">
        <f t="shared" si="30"/>
        <v>24982968.280649971</v>
      </c>
      <c r="G78" s="10">
        <f t="shared" si="30"/>
        <v>26385901.714709967</v>
      </c>
      <c r="H78" s="6">
        <f>E78/B78*100</f>
        <v>84.753574379280622</v>
      </c>
    </row>
    <row r="79" spans="1:8" s="51" customFormat="1" ht="11.25" customHeight="1" x14ac:dyDescent="0.2">
      <c r="A79" s="77" t="s">
        <v>76</v>
      </c>
      <c r="B79" s="12">
        <v>163399757.94574997</v>
      </c>
      <c r="C79" s="7">
        <v>137189665.66729</v>
      </c>
      <c r="D79" s="12">
        <v>1398157.1369999999</v>
      </c>
      <c r="E79" s="7">
        <f t="shared" ref="E79:E80" si="31">SUM(C79:D79)</f>
        <v>138587822.80429</v>
      </c>
      <c r="F79" s="7">
        <f>B79-E79</f>
        <v>24811935.141459972</v>
      </c>
      <c r="G79" s="7">
        <f>B79-C79</f>
        <v>26210092.278459966</v>
      </c>
      <c r="H79" s="8">
        <f>E79/B79*100</f>
        <v>84.815194677523493</v>
      </c>
    </row>
    <row r="80" spans="1:8" s="51" customFormat="1" ht="11.25" customHeight="1" x14ac:dyDescent="0.2">
      <c r="A80" s="77" t="s">
        <v>77</v>
      </c>
      <c r="B80" s="12">
        <v>461391.56</v>
      </c>
      <c r="C80" s="7">
        <v>285582.12375000003</v>
      </c>
      <c r="D80" s="12">
        <v>4776.2970599999999</v>
      </c>
      <c r="E80" s="7">
        <f t="shared" si="31"/>
        <v>290358.42081000004</v>
      </c>
      <c r="F80" s="7">
        <f>B80-E80</f>
        <v>171033.13918999996</v>
      </c>
      <c r="G80" s="7">
        <f>B80-C80</f>
        <v>175809.43624999997</v>
      </c>
      <c r="H80" s="8">
        <f>E80/B80*100</f>
        <v>62.931021280493304</v>
      </c>
    </row>
    <row r="81" spans="1:8" s="51" customFormat="1" ht="11.25" customHeight="1" x14ac:dyDescent="0.2">
      <c r="A81" s="77"/>
      <c r="B81" s="9"/>
      <c r="C81" s="9"/>
      <c r="D81" s="9"/>
      <c r="E81" s="9"/>
      <c r="F81" s="9"/>
      <c r="G81" s="9"/>
      <c r="H81" s="6"/>
    </row>
    <row r="82" spans="1:8" s="51" customFormat="1" ht="11.25" customHeight="1" x14ac:dyDescent="0.2">
      <c r="A82" s="75" t="s">
        <v>297</v>
      </c>
      <c r="B82" s="10">
        <f t="shared" ref="B82:G82" si="32">+B83+B84</f>
        <v>892997.72994000022</v>
      </c>
      <c r="C82" s="10">
        <f t="shared" si="32"/>
        <v>741384.88396000001</v>
      </c>
      <c r="D82" s="10">
        <f t="shared" si="32"/>
        <v>19016.552219999998</v>
      </c>
      <c r="E82" s="10">
        <f t="shared" si="32"/>
        <v>760401.43618000008</v>
      </c>
      <c r="F82" s="10">
        <f t="shared" si="32"/>
        <v>132596.29376000012</v>
      </c>
      <c r="G82" s="10">
        <f t="shared" si="32"/>
        <v>151612.84598000016</v>
      </c>
      <c r="H82" s="6">
        <f>E82/B82*100</f>
        <v>85.151553098694976</v>
      </c>
    </row>
    <row r="83" spans="1:8" s="51" customFormat="1" ht="11.25" customHeight="1" x14ac:dyDescent="0.2">
      <c r="A83" s="77" t="s">
        <v>43</v>
      </c>
      <c r="B83" s="12">
        <v>613147.19694000017</v>
      </c>
      <c r="C83" s="7">
        <v>525020.08058000007</v>
      </c>
      <c r="D83" s="12">
        <v>13600.860999999999</v>
      </c>
      <c r="E83" s="7">
        <f t="shared" ref="E83:E84" si="33">SUM(C83:D83)</f>
        <v>538620.9415800001</v>
      </c>
      <c r="F83" s="7">
        <f>B83-E83</f>
        <v>74526.255360000068</v>
      </c>
      <c r="G83" s="7">
        <f>B83-C83</f>
        <v>88127.116360000102</v>
      </c>
      <c r="H83" s="8">
        <f>E83/B83*100</f>
        <v>87.845291353865079</v>
      </c>
    </row>
    <row r="84" spans="1:8" s="51" customFormat="1" ht="11.25" customHeight="1" x14ac:dyDescent="0.2">
      <c r="A84" s="77" t="s">
        <v>298</v>
      </c>
      <c r="B84" s="12">
        <v>279850.53300000005</v>
      </c>
      <c r="C84" s="7">
        <v>216364.80338</v>
      </c>
      <c r="D84" s="12">
        <v>5415.6912200000006</v>
      </c>
      <c r="E84" s="7">
        <f t="shared" si="33"/>
        <v>221780.49460000001</v>
      </c>
      <c r="F84" s="7">
        <f>B84-E84</f>
        <v>58070.038400000049</v>
      </c>
      <c r="G84" s="7">
        <f>B84-C84</f>
        <v>63485.729620000056</v>
      </c>
      <c r="H84" s="8">
        <f>E84/B84*100</f>
        <v>79.249623798286635</v>
      </c>
    </row>
    <row r="85" spans="1:8" s="51" customFormat="1" ht="11.25" customHeight="1" x14ac:dyDescent="0.2">
      <c r="A85" s="77"/>
      <c r="B85" s="9"/>
      <c r="C85" s="9"/>
      <c r="D85" s="9"/>
      <c r="E85" s="9"/>
      <c r="F85" s="9"/>
      <c r="G85" s="9"/>
      <c r="H85" s="6"/>
    </row>
    <row r="86" spans="1:8" s="51" customFormat="1" ht="11.25" customHeight="1" x14ac:dyDescent="0.2">
      <c r="A86" s="75" t="s">
        <v>216</v>
      </c>
      <c r="B86" s="10">
        <f t="shared" ref="B86:G86" si="34">SUM(B87:B90)</f>
        <v>9808953.1094999984</v>
      </c>
      <c r="C86" s="10">
        <f t="shared" si="34"/>
        <v>5170689.4645599993</v>
      </c>
      <c r="D86" s="10">
        <f t="shared" ref="D86" si="35">SUM(D87:D90)</f>
        <v>183031.99898</v>
      </c>
      <c r="E86" s="10">
        <f t="shared" si="34"/>
        <v>5353721.4635400008</v>
      </c>
      <c r="F86" s="10">
        <f t="shared" si="34"/>
        <v>4455231.6459599985</v>
      </c>
      <c r="G86" s="10">
        <f t="shared" si="34"/>
        <v>4638263.6449399991</v>
      </c>
      <c r="H86" s="6">
        <f>E86/B86*100</f>
        <v>54.579947561936116</v>
      </c>
    </row>
    <row r="87" spans="1:8" s="51" customFormat="1" ht="11.25" customHeight="1" x14ac:dyDescent="0.2">
      <c r="A87" s="77" t="s">
        <v>46</v>
      </c>
      <c r="B87" s="12">
        <v>8403545.9094199985</v>
      </c>
      <c r="C87" s="7">
        <v>4111755.8647499997</v>
      </c>
      <c r="D87" s="12">
        <v>176008.46776</v>
      </c>
      <c r="E87" s="7">
        <f t="shared" ref="E87:E90" si="36">SUM(C87:D87)</f>
        <v>4287764.3325100001</v>
      </c>
      <c r="F87" s="7">
        <f>B87-E87</f>
        <v>4115781.5769099984</v>
      </c>
      <c r="G87" s="7">
        <f>B87-C87</f>
        <v>4291790.0446699988</v>
      </c>
      <c r="H87" s="8">
        <f>E87/B87*100</f>
        <v>51.023274921406795</v>
      </c>
    </row>
    <row r="88" spans="1:8" s="51" customFormat="1" ht="11.25" customHeight="1" x14ac:dyDescent="0.2">
      <c r="A88" s="77" t="s">
        <v>217</v>
      </c>
      <c r="B88" s="12">
        <v>39033.574999999997</v>
      </c>
      <c r="C88" s="7">
        <v>32650.723890000001</v>
      </c>
      <c r="D88" s="12">
        <v>176.09563</v>
      </c>
      <c r="E88" s="7">
        <f t="shared" si="36"/>
        <v>32826.819520000005</v>
      </c>
      <c r="F88" s="7">
        <f>B88-E88</f>
        <v>6206.7554799999925</v>
      </c>
      <c r="G88" s="7">
        <f>B88-C88</f>
        <v>6382.851109999996</v>
      </c>
      <c r="H88" s="8">
        <f>E88/B88*100</f>
        <v>84.098931548032709</v>
      </c>
    </row>
    <row r="89" spans="1:8" s="51" customFormat="1" ht="11.25" customHeight="1" x14ac:dyDescent="0.2">
      <c r="A89" s="77" t="s">
        <v>218</v>
      </c>
      <c r="B89" s="12">
        <v>208841.84799999997</v>
      </c>
      <c r="C89" s="7">
        <v>165099.92997999999</v>
      </c>
      <c r="D89" s="12">
        <v>1365.75704</v>
      </c>
      <c r="E89" s="7">
        <f t="shared" si="36"/>
        <v>166465.68701999998</v>
      </c>
      <c r="F89" s="7">
        <f>B89-E89</f>
        <v>42376.160979999986</v>
      </c>
      <c r="G89" s="7">
        <f>B89-C89</f>
        <v>43741.918019999983</v>
      </c>
      <c r="H89" s="8">
        <f>E89/B89*100</f>
        <v>79.708970502885037</v>
      </c>
    </row>
    <row r="90" spans="1:8" s="51" customFormat="1" ht="11.25" customHeight="1" x14ac:dyDescent="0.2">
      <c r="A90" s="77" t="s">
        <v>219</v>
      </c>
      <c r="B90" s="12">
        <v>1157531.7770800004</v>
      </c>
      <c r="C90" s="7">
        <v>861182.94594000001</v>
      </c>
      <c r="D90" s="12">
        <v>5481.6785499999996</v>
      </c>
      <c r="E90" s="7">
        <f t="shared" si="36"/>
        <v>866664.62448999996</v>
      </c>
      <c r="F90" s="7">
        <f>B90-E90</f>
        <v>290867.15259000042</v>
      </c>
      <c r="G90" s="7">
        <f>B90-C90</f>
        <v>296348.83114000037</v>
      </c>
      <c r="H90" s="8">
        <f>E90/B90*100</f>
        <v>74.871778179278635</v>
      </c>
    </row>
    <row r="91" spans="1:8" s="51" customFormat="1" ht="11.25" customHeight="1" x14ac:dyDescent="0.25">
      <c r="A91" s="17"/>
      <c r="B91" s="12"/>
      <c r="C91" s="7"/>
      <c r="D91" s="12"/>
      <c r="E91" s="7"/>
      <c r="F91" s="7"/>
      <c r="G91" s="7"/>
      <c r="H91" s="8"/>
    </row>
    <row r="92" spans="1:8" s="51" customFormat="1" ht="11.25" customHeight="1" x14ac:dyDescent="0.2">
      <c r="A92" s="75" t="s">
        <v>78</v>
      </c>
      <c r="B92" s="10">
        <f t="shared" ref="B92:G92" si="37">SUM(B93:B102)</f>
        <v>275694923.60370988</v>
      </c>
      <c r="C92" s="10">
        <f t="shared" si="37"/>
        <v>257045589.25560004</v>
      </c>
      <c r="D92" s="10">
        <f t="shared" ref="D92" si="38">SUM(D93:D102)</f>
        <v>1361194.6642700001</v>
      </c>
      <c r="E92" s="10">
        <f t="shared" si="37"/>
        <v>258406783.91987002</v>
      </c>
      <c r="F92" s="10">
        <f t="shared" si="37"/>
        <v>17288139.683839891</v>
      </c>
      <c r="G92" s="10">
        <f t="shared" si="37"/>
        <v>18649334.348109905</v>
      </c>
      <c r="H92" s="6">
        <f t="shared" ref="H92:H102" si="39">E92/B92*100</f>
        <v>93.729249904981842</v>
      </c>
    </row>
    <row r="93" spans="1:8" s="51" customFormat="1" ht="11.25" customHeight="1" x14ac:dyDescent="0.2">
      <c r="A93" s="77" t="s">
        <v>61</v>
      </c>
      <c r="B93" s="12">
        <v>9850420.4114900026</v>
      </c>
      <c r="C93" s="7">
        <v>8804603.0876499992</v>
      </c>
      <c r="D93" s="12">
        <v>46955.967319999996</v>
      </c>
      <c r="E93" s="7">
        <f t="shared" ref="E93:E102" si="40">SUM(C93:D93)</f>
        <v>8851559.0549699999</v>
      </c>
      <c r="F93" s="7">
        <f t="shared" ref="F93:F102" si="41">B93-E93</f>
        <v>998861.35652000271</v>
      </c>
      <c r="G93" s="7">
        <f t="shared" ref="G93:G102" si="42">B93-C93</f>
        <v>1045817.3238400035</v>
      </c>
      <c r="H93" s="8">
        <f t="shared" si="39"/>
        <v>89.859708369859192</v>
      </c>
    </row>
    <row r="94" spans="1:8" s="51" customFormat="1" ht="11.25" customHeight="1" x14ac:dyDescent="0.2">
      <c r="A94" s="77" t="s">
        <v>79</v>
      </c>
      <c r="B94" s="12">
        <v>25730484.367219981</v>
      </c>
      <c r="C94" s="7">
        <v>25068394.440170005</v>
      </c>
      <c r="D94" s="12">
        <v>50531.963109999997</v>
      </c>
      <c r="E94" s="7">
        <f t="shared" si="40"/>
        <v>25118926.403280005</v>
      </c>
      <c r="F94" s="7">
        <f t="shared" si="41"/>
        <v>611557.96393997595</v>
      </c>
      <c r="G94" s="7">
        <f t="shared" si="42"/>
        <v>662089.92704997584</v>
      </c>
      <c r="H94" s="8">
        <f t="shared" si="39"/>
        <v>97.62321627835702</v>
      </c>
    </row>
    <row r="95" spans="1:8" s="51" customFormat="1" ht="11.25" customHeight="1" x14ac:dyDescent="0.2">
      <c r="A95" s="77" t="s">
        <v>80</v>
      </c>
      <c r="B95" s="12">
        <v>18958704.405870005</v>
      </c>
      <c r="C95" s="7">
        <v>18019448.707589999</v>
      </c>
      <c r="D95" s="12">
        <v>48937.616999999998</v>
      </c>
      <c r="E95" s="7">
        <f t="shared" si="40"/>
        <v>18068386.324589998</v>
      </c>
      <c r="F95" s="7">
        <f t="shared" si="41"/>
        <v>890318.08128000796</v>
      </c>
      <c r="G95" s="7">
        <f t="shared" si="42"/>
        <v>939255.69828000665</v>
      </c>
      <c r="H95" s="8">
        <f t="shared" si="39"/>
        <v>95.303908630990904</v>
      </c>
    </row>
    <row r="96" spans="1:8" s="51" customFormat="1" ht="11.25" customHeight="1" x14ac:dyDescent="0.2">
      <c r="A96" s="77" t="s">
        <v>81</v>
      </c>
      <c r="B96" s="12">
        <v>240145.27500000002</v>
      </c>
      <c r="C96" s="7">
        <v>185591.13303999999</v>
      </c>
      <c r="D96" s="12">
        <v>5550.0207199999995</v>
      </c>
      <c r="E96" s="7">
        <f t="shared" si="40"/>
        <v>191141.15375999999</v>
      </c>
      <c r="F96" s="7">
        <f t="shared" si="41"/>
        <v>49004.121240000037</v>
      </c>
      <c r="G96" s="7">
        <f t="shared" si="42"/>
        <v>54554.141960000037</v>
      </c>
      <c r="H96" s="8">
        <f t="shared" si="39"/>
        <v>79.593968176138361</v>
      </c>
    </row>
    <row r="97" spans="1:8" s="51" customFormat="1" ht="11.25" customHeight="1" x14ac:dyDescent="0.2">
      <c r="A97" s="77" t="s">
        <v>82</v>
      </c>
      <c r="B97" s="12">
        <v>1234180.075</v>
      </c>
      <c r="C97" s="7">
        <v>1116478.9442700001</v>
      </c>
      <c r="D97" s="12">
        <v>15745.405860000001</v>
      </c>
      <c r="E97" s="7">
        <f t="shared" si="40"/>
        <v>1132224.3501300002</v>
      </c>
      <c r="F97" s="7">
        <f t="shared" si="41"/>
        <v>101955.7248699998</v>
      </c>
      <c r="G97" s="7">
        <f t="shared" si="42"/>
        <v>117701.13072999986</v>
      </c>
      <c r="H97" s="8">
        <f t="shared" si="39"/>
        <v>91.738991178414565</v>
      </c>
    </row>
    <row r="98" spans="1:8" s="51" customFormat="1" ht="11.25" customHeight="1" x14ac:dyDescent="0.2">
      <c r="A98" s="77" t="s">
        <v>83</v>
      </c>
      <c r="B98" s="12">
        <v>217793228.06242993</v>
      </c>
      <c r="C98" s="7">
        <v>202316882.30742002</v>
      </c>
      <c r="D98" s="12">
        <v>1184679.08757</v>
      </c>
      <c r="E98" s="7">
        <f t="shared" si="40"/>
        <v>203501561.39499003</v>
      </c>
      <c r="F98" s="7">
        <f t="shared" si="41"/>
        <v>14291666.667439908</v>
      </c>
      <c r="G98" s="7">
        <f t="shared" si="42"/>
        <v>15476345.755009919</v>
      </c>
      <c r="H98" s="8">
        <f t="shared" si="39"/>
        <v>93.43796554439092</v>
      </c>
    </row>
    <row r="99" spans="1:8" s="51" customFormat="1" ht="11.25" customHeight="1" x14ac:dyDescent="0.2">
      <c r="A99" s="77" t="s">
        <v>84</v>
      </c>
      <c r="B99" s="12">
        <v>937098.94200000027</v>
      </c>
      <c r="C99" s="7">
        <v>670208.56705999991</v>
      </c>
      <c r="D99" s="12">
        <v>438.39549</v>
      </c>
      <c r="E99" s="7">
        <f t="shared" si="40"/>
        <v>670646.96254999994</v>
      </c>
      <c r="F99" s="7">
        <f t="shared" si="41"/>
        <v>266451.97945000033</v>
      </c>
      <c r="G99" s="7">
        <f t="shared" si="42"/>
        <v>266890.37494000036</v>
      </c>
      <c r="H99" s="8">
        <f t="shared" si="39"/>
        <v>71.566291721413521</v>
      </c>
    </row>
    <row r="100" spans="1:8" s="51" customFormat="1" ht="11.25" customHeight="1" x14ac:dyDescent="0.2">
      <c r="A100" s="77" t="s">
        <v>229</v>
      </c>
      <c r="B100" s="12">
        <v>720743.11</v>
      </c>
      <c r="C100" s="7">
        <v>684277.17715</v>
      </c>
      <c r="D100" s="12">
        <v>7029.2314400000005</v>
      </c>
      <c r="E100" s="7">
        <f t="shared" si="40"/>
        <v>691306.40859000001</v>
      </c>
      <c r="F100" s="7">
        <f t="shared" si="41"/>
        <v>29436.70140999998</v>
      </c>
      <c r="G100" s="7">
        <f t="shared" si="42"/>
        <v>36465.932849999983</v>
      </c>
      <c r="H100" s="8">
        <f t="shared" si="39"/>
        <v>95.915784556025798</v>
      </c>
    </row>
    <row r="101" spans="1:8" s="51" customFormat="1" ht="11.25" customHeight="1" x14ac:dyDescent="0.2">
      <c r="A101" s="77" t="s">
        <v>230</v>
      </c>
      <c r="B101" s="12">
        <v>99351.665999999997</v>
      </c>
      <c r="C101" s="7">
        <v>88369.604049999994</v>
      </c>
      <c r="D101" s="12">
        <v>101.37363000000001</v>
      </c>
      <c r="E101" s="7">
        <f t="shared" si="40"/>
        <v>88470.977679999996</v>
      </c>
      <c r="F101" s="7">
        <f t="shared" si="41"/>
        <v>10880.688320000001</v>
      </c>
      <c r="G101" s="7">
        <f t="shared" si="42"/>
        <v>10982.061950000003</v>
      </c>
      <c r="H101" s="8">
        <f t="shared" si="39"/>
        <v>89.048308138083968</v>
      </c>
    </row>
    <row r="102" spans="1:8" s="51" customFormat="1" ht="11.25" customHeight="1" x14ac:dyDescent="0.2">
      <c r="A102" s="77" t="s">
        <v>140</v>
      </c>
      <c r="B102" s="12">
        <v>130567.2887</v>
      </c>
      <c r="C102" s="7">
        <v>91335.287200000006</v>
      </c>
      <c r="D102" s="12">
        <v>1225.60213</v>
      </c>
      <c r="E102" s="7">
        <f t="shared" si="40"/>
        <v>92560.889330000005</v>
      </c>
      <c r="F102" s="7">
        <f t="shared" si="41"/>
        <v>38006.399369999999</v>
      </c>
      <c r="G102" s="7">
        <f t="shared" si="42"/>
        <v>39232.001499999998</v>
      </c>
      <c r="H102" s="8">
        <f t="shared" si="39"/>
        <v>70.891331398229468</v>
      </c>
    </row>
    <row r="103" spans="1:8" s="51" customFormat="1" ht="11.25" customHeight="1" x14ac:dyDescent="0.2">
      <c r="A103" s="77"/>
      <c r="B103" s="12"/>
      <c r="C103" s="7"/>
      <c r="D103" s="12"/>
      <c r="E103" s="7"/>
      <c r="F103" s="7"/>
      <c r="G103" s="7"/>
      <c r="H103" s="8"/>
    </row>
    <row r="104" spans="1:8" s="51" customFormat="1" ht="11.25" customHeight="1" x14ac:dyDescent="0.2">
      <c r="A104" s="75" t="s">
        <v>85</v>
      </c>
      <c r="B104" s="22">
        <f t="shared" ref="B104:G104" si="43">SUM(B105:B114)</f>
        <v>24020590.314430002</v>
      </c>
      <c r="C104" s="22">
        <f t="shared" si="43"/>
        <v>21664484.193010002</v>
      </c>
      <c r="D104" s="22">
        <f t="shared" si="43"/>
        <v>247755.77130999998</v>
      </c>
      <c r="E104" s="10">
        <f t="shared" si="43"/>
        <v>21912239.964320004</v>
      </c>
      <c r="F104" s="10">
        <f t="shared" si="43"/>
        <v>2108350.3501099972</v>
      </c>
      <c r="G104" s="10">
        <f t="shared" si="43"/>
        <v>2356106.121419997</v>
      </c>
      <c r="H104" s="8">
        <f t="shared" ref="H104:H114" si="44">E104/B104*100</f>
        <v>91.22273714962185</v>
      </c>
    </row>
    <row r="105" spans="1:8" s="51" customFormat="1" ht="11.25" customHeight="1" x14ac:dyDescent="0.2">
      <c r="A105" s="77" t="s">
        <v>34</v>
      </c>
      <c r="B105" s="12">
        <v>8218866.1290000007</v>
      </c>
      <c r="C105" s="7">
        <v>7421090.4171499992</v>
      </c>
      <c r="D105" s="12">
        <v>12906.007609999999</v>
      </c>
      <c r="E105" s="7">
        <f t="shared" ref="E105:E114" si="45">SUM(C105:D105)</f>
        <v>7433996.4247599989</v>
      </c>
      <c r="F105" s="7">
        <f t="shared" ref="F105:F114" si="46">B105-E105</f>
        <v>784869.70424000174</v>
      </c>
      <c r="G105" s="7">
        <f t="shared" ref="G105:G114" si="47">B105-C105</f>
        <v>797775.71185000148</v>
      </c>
      <c r="H105" s="8">
        <f t="shared" si="44"/>
        <v>90.450389482916449</v>
      </c>
    </row>
    <row r="106" spans="1:8" s="51" customFormat="1" ht="11.25" customHeight="1" x14ac:dyDescent="0.2">
      <c r="A106" s="77" t="s">
        <v>86</v>
      </c>
      <c r="B106" s="12">
        <v>3935674.9200000004</v>
      </c>
      <c r="C106" s="7">
        <v>3815107.2767499997</v>
      </c>
      <c r="D106" s="12">
        <v>32184.382000000005</v>
      </c>
      <c r="E106" s="7">
        <f t="shared" si="45"/>
        <v>3847291.6587499999</v>
      </c>
      <c r="F106" s="7">
        <f t="shared" si="46"/>
        <v>88383.261250000447</v>
      </c>
      <c r="G106" s="7">
        <f t="shared" si="47"/>
        <v>120567.64325000066</v>
      </c>
      <c r="H106" s="8">
        <f t="shared" si="44"/>
        <v>97.75430483852054</v>
      </c>
    </row>
    <row r="107" spans="1:8" s="51" customFormat="1" ht="11.25" customHeight="1" x14ac:dyDescent="0.2">
      <c r="A107" s="77" t="s">
        <v>87</v>
      </c>
      <c r="B107" s="12">
        <v>1395055.6700000002</v>
      </c>
      <c r="C107" s="7">
        <v>1113841.32464</v>
      </c>
      <c r="D107" s="12">
        <v>9122.72912</v>
      </c>
      <c r="E107" s="7">
        <f t="shared" si="45"/>
        <v>1122964.05376</v>
      </c>
      <c r="F107" s="7">
        <f t="shared" si="46"/>
        <v>272091.61624000012</v>
      </c>
      <c r="G107" s="7">
        <f t="shared" si="47"/>
        <v>281214.34536000015</v>
      </c>
      <c r="H107" s="8">
        <f t="shared" si="44"/>
        <v>80.496002984597737</v>
      </c>
    </row>
    <row r="108" spans="1:8" s="51" customFormat="1" ht="11.25" customHeight="1" x14ac:dyDescent="0.2">
      <c r="A108" s="77" t="s">
        <v>88</v>
      </c>
      <c r="B108" s="12">
        <v>1530156.4204299999</v>
      </c>
      <c r="C108" s="7">
        <v>1377590.70979</v>
      </c>
      <c r="D108" s="12">
        <v>87707.852360000004</v>
      </c>
      <c r="E108" s="7">
        <f t="shared" si="45"/>
        <v>1465298.5621499999</v>
      </c>
      <c r="F108" s="7">
        <f t="shared" si="46"/>
        <v>64857.858280000044</v>
      </c>
      <c r="G108" s="7">
        <f t="shared" si="47"/>
        <v>152565.71063999995</v>
      </c>
      <c r="H108" s="8">
        <f t="shared" si="44"/>
        <v>95.76135763546489</v>
      </c>
    </row>
    <row r="109" spans="1:8" s="51" customFormat="1" ht="11.25" customHeight="1" x14ac:dyDescent="0.2">
      <c r="A109" s="77" t="s">
        <v>89</v>
      </c>
      <c r="B109" s="12">
        <v>2022915.8689999999</v>
      </c>
      <c r="C109" s="7">
        <v>1549138.2489200002</v>
      </c>
      <c r="D109" s="12">
        <v>47559.179170000003</v>
      </c>
      <c r="E109" s="7">
        <f t="shared" si="45"/>
        <v>1596697.4280900001</v>
      </c>
      <c r="F109" s="7">
        <f t="shared" si="46"/>
        <v>426218.44090999989</v>
      </c>
      <c r="G109" s="7">
        <f t="shared" si="47"/>
        <v>473777.62007999979</v>
      </c>
      <c r="H109" s="8">
        <f t="shared" si="44"/>
        <v>78.930491008472089</v>
      </c>
    </row>
    <row r="110" spans="1:8" s="51" customFormat="1" ht="11.25" customHeight="1" x14ac:dyDescent="0.2">
      <c r="A110" s="77" t="s">
        <v>90</v>
      </c>
      <c r="B110" s="12">
        <v>207199.23599999998</v>
      </c>
      <c r="C110" s="7">
        <v>185652.32905999999</v>
      </c>
      <c r="D110" s="12">
        <v>2303.1279599999998</v>
      </c>
      <c r="E110" s="7">
        <f t="shared" si="45"/>
        <v>187955.45702</v>
      </c>
      <c r="F110" s="7">
        <f t="shared" si="46"/>
        <v>19243.778979999974</v>
      </c>
      <c r="G110" s="7">
        <f t="shared" si="47"/>
        <v>21546.906939999986</v>
      </c>
      <c r="H110" s="8">
        <f t="shared" si="44"/>
        <v>90.712427636557507</v>
      </c>
    </row>
    <row r="111" spans="1:8" s="51" customFormat="1" ht="11.25" customHeight="1" x14ac:dyDescent="0.2">
      <c r="A111" s="77" t="s">
        <v>91</v>
      </c>
      <c r="B111" s="12">
        <v>1089397.193</v>
      </c>
      <c r="C111" s="7">
        <v>984857.88644999999</v>
      </c>
      <c r="D111" s="12">
        <v>518.89505999999994</v>
      </c>
      <c r="E111" s="7">
        <f t="shared" si="45"/>
        <v>985376.78151</v>
      </c>
      <c r="F111" s="7">
        <f t="shared" si="46"/>
        <v>104020.41148999997</v>
      </c>
      <c r="G111" s="7">
        <f t="shared" si="47"/>
        <v>104539.30654999998</v>
      </c>
      <c r="H111" s="8">
        <f t="shared" si="44"/>
        <v>90.451562372439483</v>
      </c>
    </row>
    <row r="112" spans="1:8" s="51" customFormat="1" ht="11.25" customHeight="1" x14ac:dyDescent="0.2">
      <c r="A112" s="77" t="s">
        <v>92</v>
      </c>
      <c r="B112" s="12">
        <v>974646.30799999915</v>
      </c>
      <c r="C112" s="7">
        <v>861082.58680000412</v>
      </c>
      <c r="D112" s="12">
        <v>9472.2950799999617</v>
      </c>
      <c r="E112" s="7">
        <f t="shared" si="45"/>
        <v>870554.88188000408</v>
      </c>
      <c r="F112" s="7">
        <f t="shared" si="46"/>
        <v>104091.42611999507</v>
      </c>
      <c r="G112" s="7">
        <f t="shared" si="47"/>
        <v>113563.72119999502</v>
      </c>
      <c r="H112" s="8">
        <f t="shared" si="44"/>
        <v>89.320082037391231</v>
      </c>
    </row>
    <row r="113" spans="1:8" s="51" customFormat="1" ht="11.25" customHeight="1" x14ac:dyDescent="0.2">
      <c r="A113" s="77" t="s">
        <v>93</v>
      </c>
      <c r="B113" s="12">
        <v>157765.995</v>
      </c>
      <c r="C113" s="7">
        <v>131893.87046000001</v>
      </c>
      <c r="D113" s="12">
        <v>2851.5082400000001</v>
      </c>
      <c r="E113" s="7">
        <f t="shared" si="45"/>
        <v>134745.3787</v>
      </c>
      <c r="F113" s="7">
        <f t="shared" si="46"/>
        <v>23020.616299999994</v>
      </c>
      <c r="G113" s="7">
        <f t="shared" si="47"/>
        <v>25872.12453999999</v>
      </c>
      <c r="H113" s="8">
        <f t="shared" si="44"/>
        <v>85.408378846151237</v>
      </c>
    </row>
    <row r="114" spans="1:8" s="51" customFormat="1" ht="11.25" customHeight="1" x14ac:dyDescent="0.2">
      <c r="A114" s="77" t="s">
        <v>94</v>
      </c>
      <c r="B114" s="12">
        <v>4488912.574</v>
      </c>
      <c r="C114" s="7">
        <v>4224229.54299</v>
      </c>
      <c r="D114" s="12">
        <v>43129.794710000002</v>
      </c>
      <c r="E114" s="7">
        <f t="shared" si="45"/>
        <v>4267359.3377</v>
      </c>
      <c r="F114" s="7">
        <f t="shared" si="46"/>
        <v>221553.23629999999</v>
      </c>
      <c r="G114" s="7">
        <f t="shared" si="47"/>
        <v>264683.03101000004</v>
      </c>
      <c r="H114" s="8">
        <f t="shared" si="44"/>
        <v>95.064434144178989</v>
      </c>
    </row>
    <row r="115" spans="1:8" s="51" customFormat="1" ht="11.25" customHeight="1" x14ac:dyDescent="0.2">
      <c r="A115" s="77"/>
      <c r="B115" s="12"/>
      <c r="C115" s="7"/>
      <c r="D115" s="12"/>
      <c r="E115" s="7"/>
      <c r="F115" s="7"/>
      <c r="G115" s="7"/>
      <c r="H115" s="8"/>
    </row>
    <row r="116" spans="1:8" s="51" customFormat="1" ht="11.25" customHeight="1" x14ac:dyDescent="0.2">
      <c r="A116" s="75" t="s">
        <v>95</v>
      </c>
      <c r="B116" s="22">
        <f t="shared" ref="B116:G116" si="48">SUM(B117:B125)</f>
        <v>48355969.515339985</v>
      </c>
      <c r="C116" s="22">
        <f t="shared" si="48"/>
        <v>40882119.038230002</v>
      </c>
      <c r="D116" s="22">
        <f t="shared" si="48"/>
        <v>681911.62037999986</v>
      </c>
      <c r="E116" s="10">
        <f t="shared" si="48"/>
        <v>41564030.658609994</v>
      </c>
      <c r="F116" s="10">
        <f t="shared" si="48"/>
        <v>6791938.8567299936</v>
      </c>
      <c r="G116" s="10">
        <f t="shared" si="48"/>
        <v>7473850.4771099947</v>
      </c>
      <c r="H116" s="8">
        <f t="shared" ref="H116:H125" si="49">E116/B116*100</f>
        <v>85.95429080462263</v>
      </c>
    </row>
    <row r="117" spans="1:8" s="51" customFormat="1" ht="11.25" customHeight="1" x14ac:dyDescent="0.2">
      <c r="A117" s="77" t="s">
        <v>34</v>
      </c>
      <c r="B117" s="12">
        <v>26695937.555999987</v>
      </c>
      <c r="C117" s="7">
        <v>21789281.628699996</v>
      </c>
      <c r="D117" s="12">
        <v>490678.39774999995</v>
      </c>
      <c r="E117" s="7">
        <f t="shared" ref="E117:E125" si="50">SUM(C117:D117)</f>
        <v>22279960.026449997</v>
      </c>
      <c r="F117" s="7">
        <f t="shared" ref="F117:F125" si="51">B117-E117</f>
        <v>4415977.5295499898</v>
      </c>
      <c r="G117" s="7">
        <f t="shared" ref="G117:G125" si="52">B117-C117</f>
        <v>4906655.9272999913</v>
      </c>
      <c r="H117" s="8">
        <f t="shared" si="49"/>
        <v>83.458241463568726</v>
      </c>
    </row>
    <row r="118" spans="1:8" s="51" customFormat="1" ht="11.25" customHeight="1" x14ac:dyDescent="0.2">
      <c r="A118" s="77" t="s">
        <v>96</v>
      </c>
      <c r="B118" s="12">
        <v>48190.02199999999</v>
      </c>
      <c r="C118" s="7">
        <v>47710.30214</v>
      </c>
      <c r="D118" s="12">
        <v>88.997619999999998</v>
      </c>
      <c r="E118" s="7">
        <f t="shared" si="50"/>
        <v>47799.299760000002</v>
      </c>
      <c r="F118" s="7">
        <f t="shared" si="51"/>
        <v>390.72223999998823</v>
      </c>
      <c r="G118" s="7">
        <f t="shared" si="52"/>
        <v>479.71985999999015</v>
      </c>
      <c r="H118" s="8">
        <f t="shared" si="49"/>
        <v>99.189205101421223</v>
      </c>
    </row>
    <row r="119" spans="1:8" s="51" customFormat="1" ht="11.25" customHeight="1" x14ac:dyDescent="0.2">
      <c r="A119" s="77" t="s">
        <v>97</v>
      </c>
      <c r="B119" s="12">
        <v>277645.73134</v>
      </c>
      <c r="C119" s="7">
        <v>213815.85691999999</v>
      </c>
      <c r="D119" s="12">
        <v>3005.8996899999988</v>
      </c>
      <c r="E119" s="7">
        <f t="shared" si="50"/>
        <v>216821.75660999998</v>
      </c>
      <c r="F119" s="7">
        <f t="shared" si="51"/>
        <v>60823.974730000016</v>
      </c>
      <c r="G119" s="7">
        <f t="shared" si="52"/>
        <v>63829.874420000007</v>
      </c>
      <c r="H119" s="8">
        <f t="shared" si="49"/>
        <v>78.092955207182328</v>
      </c>
    </row>
    <row r="120" spans="1:8" s="51" customFormat="1" ht="11.25" customHeight="1" x14ac:dyDescent="0.2">
      <c r="A120" s="77" t="s">
        <v>98</v>
      </c>
      <c r="B120" s="12">
        <v>1536079.1779999998</v>
      </c>
      <c r="C120" s="7">
        <v>1414425.5577899998</v>
      </c>
      <c r="D120" s="12">
        <v>4925.3474400000005</v>
      </c>
      <c r="E120" s="7">
        <f t="shared" si="50"/>
        <v>1419350.9052299997</v>
      </c>
      <c r="F120" s="7">
        <f t="shared" si="51"/>
        <v>116728.27277000016</v>
      </c>
      <c r="G120" s="7">
        <f t="shared" si="52"/>
        <v>121653.62021000008</v>
      </c>
      <c r="H120" s="8">
        <f t="shared" si="49"/>
        <v>92.400894794890561</v>
      </c>
    </row>
    <row r="121" spans="1:8" s="51" customFormat="1" ht="11.25" customHeight="1" x14ac:dyDescent="0.2">
      <c r="A121" s="77" t="s">
        <v>99</v>
      </c>
      <c r="B121" s="12">
        <v>141013.72099999999</v>
      </c>
      <c r="C121" s="7">
        <v>101755.71563999999</v>
      </c>
      <c r="D121" s="12">
        <v>1282.23957</v>
      </c>
      <c r="E121" s="7">
        <f t="shared" si="50"/>
        <v>103037.95521</v>
      </c>
      <c r="F121" s="7">
        <f t="shared" si="51"/>
        <v>37975.76578999999</v>
      </c>
      <c r="G121" s="7">
        <f t="shared" si="52"/>
        <v>39258.005359999996</v>
      </c>
      <c r="H121" s="8">
        <f t="shared" si="49"/>
        <v>73.069453439924487</v>
      </c>
    </row>
    <row r="122" spans="1:8" s="51" customFormat="1" ht="11.25" customHeight="1" x14ac:dyDescent="0.2">
      <c r="A122" s="77" t="s">
        <v>100</v>
      </c>
      <c r="B122" s="12">
        <v>248610.35700000008</v>
      </c>
      <c r="C122" s="7">
        <v>216291.13954000003</v>
      </c>
      <c r="D122" s="12">
        <v>2323.5083199999995</v>
      </c>
      <c r="E122" s="7">
        <f t="shared" si="50"/>
        <v>218614.64786000003</v>
      </c>
      <c r="F122" s="7">
        <f t="shared" si="51"/>
        <v>29995.70914000005</v>
      </c>
      <c r="G122" s="7">
        <f t="shared" si="52"/>
        <v>32319.217460000044</v>
      </c>
      <c r="H122" s="8">
        <f t="shared" si="49"/>
        <v>87.934650228590414</v>
      </c>
    </row>
    <row r="123" spans="1:8" s="51" customFormat="1" ht="11.25" customHeight="1" x14ac:dyDescent="0.2">
      <c r="A123" s="77" t="s">
        <v>220</v>
      </c>
      <c r="B123" s="12">
        <v>17281774.678000003</v>
      </c>
      <c r="C123" s="7">
        <v>15529953.52375</v>
      </c>
      <c r="D123" s="12">
        <v>161267.15049999999</v>
      </c>
      <c r="E123" s="7">
        <f t="shared" si="50"/>
        <v>15691220.674249999</v>
      </c>
      <c r="F123" s="7">
        <f t="shared" si="51"/>
        <v>1590554.0037500039</v>
      </c>
      <c r="G123" s="7">
        <f t="shared" si="52"/>
        <v>1751821.1542500034</v>
      </c>
      <c r="H123" s="8">
        <f t="shared" si="49"/>
        <v>90.79635029743325</v>
      </c>
    </row>
    <row r="124" spans="1:8" s="51" customFormat="1" ht="11.4" x14ac:dyDescent="0.2">
      <c r="A124" s="77" t="s">
        <v>101</v>
      </c>
      <c r="B124" s="12">
        <v>512059.16600000008</v>
      </c>
      <c r="C124" s="7">
        <v>483349.04988999997</v>
      </c>
      <c r="D124" s="12">
        <v>7650.5820700000004</v>
      </c>
      <c r="E124" s="7">
        <f t="shared" si="50"/>
        <v>490999.63195999997</v>
      </c>
      <c r="F124" s="7">
        <f t="shared" si="51"/>
        <v>21059.534040000115</v>
      </c>
      <c r="G124" s="7">
        <f t="shared" si="52"/>
        <v>28710.116110000119</v>
      </c>
      <c r="H124" s="8">
        <f t="shared" si="49"/>
        <v>95.887285017372363</v>
      </c>
    </row>
    <row r="125" spans="1:8" s="51" customFormat="1" ht="11.25" customHeight="1" x14ac:dyDescent="0.2">
      <c r="A125" s="77" t="s">
        <v>102</v>
      </c>
      <c r="B125" s="12">
        <v>1614659.1060000001</v>
      </c>
      <c r="C125" s="7">
        <v>1085536.2638599998</v>
      </c>
      <c r="D125" s="12">
        <v>10689.497420000002</v>
      </c>
      <c r="E125" s="7">
        <f t="shared" si="50"/>
        <v>1096225.7612799997</v>
      </c>
      <c r="F125" s="7">
        <f t="shared" si="51"/>
        <v>518433.3447200004</v>
      </c>
      <c r="G125" s="7">
        <f t="shared" si="52"/>
        <v>529122.84214000031</v>
      </c>
      <c r="H125" s="8">
        <f t="shared" si="49"/>
        <v>67.892086769676297</v>
      </c>
    </row>
    <row r="126" spans="1:8" s="51" customFormat="1" ht="11.25" customHeight="1" x14ac:dyDescent="0.2">
      <c r="A126" s="80"/>
      <c r="B126" s="12"/>
      <c r="C126" s="7"/>
      <c r="D126" s="12"/>
      <c r="E126" s="7"/>
      <c r="F126" s="7"/>
      <c r="G126" s="7"/>
      <c r="H126" s="8"/>
    </row>
    <row r="127" spans="1:8" s="51" customFormat="1" ht="11.25" customHeight="1" x14ac:dyDescent="0.2">
      <c r="A127" s="81" t="s">
        <v>103</v>
      </c>
      <c r="B127" s="22">
        <f t="shared" ref="B127:G127" si="53">+B128+B136</f>
        <v>263588088.07104999</v>
      </c>
      <c r="C127" s="22">
        <f t="shared" si="53"/>
        <v>246799377.15166003</v>
      </c>
      <c r="D127" s="22">
        <f t="shared" si="53"/>
        <v>2231089.20346</v>
      </c>
      <c r="E127" s="10">
        <f t="shared" si="53"/>
        <v>249030466.35512</v>
      </c>
      <c r="F127" s="10">
        <f t="shared" si="53"/>
        <v>14557621.715930002</v>
      </c>
      <c r="G127" s="10">
        <f t="shared" si="53"/>
        <v>16788710.919389993</v>
      </c>
      <c r="H127" s="8">
        <f t="shared" ref="H127:H139" si="54">E127/B127*100</f>
        <v>94.47713217146368</v>
      </c>
    </row>
    <row r="128" spans="1:8" s="51" customFormat="1" ht="22.5" customHeight="1" x14ac:dyDescent="0.2">
      <c r="A128" s="82" t="s">
        <v>104</v>
      </c>
      <c r="B128" s="20">
        <f t="shared" ref="B128:G128" si="55">SUM(B129:B133)</f>
        <v>19303258.259999998</v>
      </c>
      <c r="C128" s="20">
        <f t="shared" si="55"/>
        <v>18353323.616530001</v>
      </c>
      <c r="D128" s="20">
        <f t="shared" ref="D128" si="56">SUM(D129:D133)</f>
        <v>157118.10037999999</v>
      </c>
      <c r="E128" s="18">
        <f t="shared" si="55"/>
        <v>18510441.716910001</v>
      </c>
      <c r="F128" s="18">
        <f t="shared" si="55"/>
        <v>792816.54308999842</v>
      </c>
      <c r="G128" s="18">
        <f t="shared" si="55"/>
        <v>949934.64346999885</v>
      </c>
      <c r="H128" s="8">
        <f t="shared" si="54"/>
        <v>95.89283564250465</v>
      </c>
    </row>
    <row r="129" spans="1:8" s="51" customFormat="1" ht="11.25" customHeight="1" x14ac:dyDescent="0.2">
      <c r="A129" s="83" t="s">
        <v>105</v>
      </c>
      <c r="B129" s="12">
        <v>474835.33199999994</v>
      </c>
      <c r="C129" s="7">
        <v>439538.03480999998</v>
      </c>
      <c r="D129" s="12">
        <v>15084.55363</v>
      </c>
      <c r="E129" s="7">
        <f t="shared" ref="E129:E135" si="57">SUM(C129:D129)</f>
        <v>454622.58843999996</v>
      </c>
      <c r="F129" s="7">
        <f t="shared" ref="F129:F135" si="58">B129-E129</f>
        <v>20212.743559999974</v>
      </c>
      <c r="G129" s="7">
        <f t="shared" ref="G129:G135" si="59">B129-C129</f>
        <v>35297.297189999954</v>
      </c>
      <c r="H129" s="8">
        <f t="shared" si="54"/>
        <v>95.743209867120854</v>
      </c>
    </row>
    <row r="130" spans="1:8" s="51" customFormat="1" ht="11.25" customHeight="1" x14ac:dyDescent="0.2">
      <c r="A130" s="83" t="s">
        <v>106</v>
      </c>
      <c r="B130" s="12">
        <v>1263584.6989999996</v>
      </c>
      <c r="C130" s="7">
        <v>958782.56715999998</v>
      </c>
      <c r="D130" s="12">
        <v>4595.0789299999997</v>
      </c>
      <c r="E130" s="7">
        <f t="shared" si="57"/>
        <v>963377.64608999994</v>
      </c>
      <c r="F130" s="7">
        <f t="shared" si="58"/>
        <v>300207.05290999962</v>
      </c>
      <c r="G130" s="7">
        <f t="shared" si="59"/>
        <v>304802.13183999958</v>
      </c>
      <c r="H130" s="8">
        <f t="shared" si="54"/>
        <v>76.241635946717039</v>
      </c>
    </row>
    <row r="131" spans="1:8" s="51" customFormat="1" ht="11.25" customHeight="1" x14ac:dyDescent="0.2">
      <c r="A131" s="83" t="s">
        <v>107</v>
      </c>
      <c r="B131" s="12">
        <v>133097.98199999999</v>
      </c>
      <c r="C131" s="7">
        <v>121240.40269</v>
      </c>
      <c r="D131" s="12">
        <v>212.61377999999999</v>
      </c>
      <c r="E131" s="7">
        <f t="shared" si="57"/>
        <v>121453.01647</v>
      </c>
      <c r="F131" s="7">
        <f t="shared" si="58"/>
        <v>11644.965529999987</v>
      </c>
      <c r="G131" s="7">
        <f t="shared" si="59"/>
        <v>11857.579309999986</v>
      </c>
      <c r="H131" s="8">
        <f t="shared" si="54"/>
        <v>91.25083239053167</v>
      </c>
    </row>
    <row r="132" spans="1:8" s="51" customFormat="1" ht="11.4" x14ac:dyDescent="0.2">
      <c r="A132" s="83" t="s">
        <v>108</v>
      </c>
      <c r="B132" s="12">
        <v>6834940.7669999991</v>
      </c>
      <c r="C132" s="7">
        <v>6396429.1101799998</v>
      </c>
      <c r="D132" s="12">
        <v>110482.70792</v>
      </c>
      <c r="E132" s="7">
        <f t="shared" si="57"/>
        <v>6506911.8180999998</v>
      </c>
      <c r="F132" s="7">
        <f t="shared" si="58"/>
        <v>328028.94889999926</v>
      </c>
      <c r="G132" s="7">
        <f t="shared" si="59"/>
        <v>438511.65681999922</v>
      </c>
      <c r="H132" s="8">
        <f t="shared" si="54"/>
        <v>95.200705315783182</v>
      </c>
    </row>
    <row r="133" spans="1:8" s="51" customFormat="1" ht="11.25" customHeight="1" x14ac:dyDescent="0.2">
      <c r="A133" s="82" t="s">
        <v>109</v>
      </c>
      <c r="B133" s="21">
        <f>SUM(B134:B135)</f>
        <v>10596799.48</v>
      </c>
      <c r="C133" s="21">
        <f>SUM(C134:C135)</f>
        <v>10437333.50169</v>
      </c>
      <c r="D133" s="21">
        <f>SUM(D134:D135)</f>
        <v>26743.146119999998</v>
      </c>
      <c r="E133" s="10">
        <f t="shared" si="57"/>
        <v>10464076.647810001</v>
      </c>
      <c r="F133" s="10">
        <f t="shared" si="58"/>
        <v>132722.83218999952</v>
      </c>
      <c r="G133" s="10">
        <f t="shared" si="59"/>
        <v>159465.97831000015</v>
      </c>
      <c r="H133" s="8">
        <f t="shared" si="54"/>
        <v>98.747519640807624</v>
      </c>
    </row>
    <row r="134" spans="1:8" s="51" customFormat="1" ht="11.25" customHeight="1" x14ac:dyDescent="0.2">
      <c r="A134" s="84" t="s">
        <v>109</v>
      </c>
      <c r="B134" s="12">
        <v>8754619.3420000002</v>
      </c>
      <c r="C134" s="7">
        <v>8707958.4913400002</v>
      </c>
      <c r="D134" s="12">
        <v>23906.296539999999</v>
      </c>
      <c r="E134" s="7">
        <f t="shared" si="57"/>
        <v>8731864.7878799997</v>
      </c>
      <c r="F134" s="7">
        <f t="shared" si="58"/>
        <v>22754.554120000452</v>
      </c>
      <c r="G134" s="7">
        <f t="shared" si="59"/>
        <v>46660.850659999996</v>
      </c>
      <c r="H134" s="8">
        <f t="shared" si="54"/>
        <v>99.740085168399773</v>
      </c>
    </row>
    <row r="135" spans="1:8" s="51" customFormat="1" ht="11.25" customHeight="1" x14ac:dyDescent="0.2">
      <c r="A135" s="84" t="s">
        <v>110</v>
      </c>
      <c r="B135" s="12">
        <v>1842180.1379999998</v>
      </c>
      <c r="C135" s="7">
        <v>1729375.0103499999</v>
      </c>
      <c r="D135" s="12">
        <v>2836.8495800000001</v>
      </c>
      <c r="E135" s="7">
        <f t="shared" si="57"/>
        <v>1732211.8599299998</v>
      </c>
      <c r="F135" s="7">
        <f t="shared" si="58"/>
        <v>109968.27807</v>
      </c>
      <c r="G135" s="7">
        <f t="shared" si="59"/>
        <v>112805.12764999992</v>
      </c>
      <c r="H135" s="8">
        <f t="shared" si="54"/>
        <v>94.030536113075826</v>
      </c>
    </row>
    <row r="136" spans="1:8" s="51" customFormat="1" ht="11.25" customHeight="1" x14ac:dyDescent="0.2">
      <c r="A136" s="82" t="s">
        <v>111</v>
      </c>
      <c r="B136" s="19">
        <f t="shared" ref="B136:G136" si="60">SUM(B137:B140)</f>
        <v>244284829.81105</v>
      </c>
      <c r="C136" s="19">
        <f t="shared" si="60"/>
        <v>228446053.53513002</v>
      </c>
      <c r="D136" s="19">
        <f t="shared" si="60"/>
        <v>2073971.1030799998</v>
      </c>
      <c r="E136" s="19">
        <f t="shared" si="60"/>
        <v>230520024.63821</v>
      </c>
      <c r="F136" s="19">
        <f t="shared" si="60"/>
        <v>13764805.172840003</v>
      </c>
      <c r="G136" s="19">
        <f t="shared" si="60"/>
        <v>15838776.275919992</v>
      </c>
      <c r="H136" s="8">
        <f t="shared" si="54"/>
        <v>94.365264030727232</v>
      </c>
    </row>
    <row r="137" spans="1:8" s="51" customFormat="1" ht="11.25" customHeight="1" x14ac:dyDescent="0.2">
      <c r="A137" s="84" t="s">
        <v>112</v>
      </c>
      <c r="B137" s="12">
        <v>89129292.737230003</v>
      </c>
      <c r="C137" s="7">
        <v>84829404.490860015</v>
      </c>
      <c r="D137" s="12">
        <v>1249216.4943799996</v>
      </c>
      <c r="E137" s="7">
        <f t="shared" ref="E137:E139" si="61">SUM(C137:D137)</f>
        <v>86078620.985240012</v>
      </c>
      <c r="F137" s="7">
        <f>B137-E137</f>
        <v>3050671.7519899905</v>
      </c>
      <c r="G137" s="7">
        <f>B137-C137</f>
        <v>4299888.2463699877</v>
      </c>
      <c r="H137" s="8">
        <f t="shared" si="54"/>
        <v>96.577251251186354</v>
      </c>
    </row>
    <row r="138" spans="1:8" s="51" customFormat="1" ht="11.25" customHeight="1" x14ac:dyDescent="0.2">
      <c r="A138" s="84" t="s">
        <v>113</v>
      </c>
      <c r="B138" s="12">
        <v>23286992.494120002</v>
      </c>
      <c r="C138" s="7">
        <v>22395418.213659994</v>
      </c>
      <c r="D138" s="12">
        <v>209885.37317000004</v>
      </c>
      <c r="E138" s="7">
        <f t="shared" si="61"/>
        <v>22605303.586829994</v>
      </c>
      <c r="F138" s="7">
        <f>B138-E138</f>
        <v>681688.90729000792</v>
      </c>
      <c r="G138" s="7">
        <f>B138-C138</f>
        <v>891574.28046000749</v>
      </c>
      <c r="H138" s="8">
        <f t="shared" si="54"/>
        <v>97.072662313683765</v>
      </c>
    </row>
    <row r="139" spans="1:8" s="51" customFormat="1" ht="11.25" customHeight="1" x14ac:dyDescent="0.2">
      <c r="A139" s="84" t="s">
        <v>114</v>
      </c>
      <c r="B139" s="12">
        <v>28094553.726520013</v>
      </c>
      <c r="C139" s="7">
        <v>24001756.483270004</v>
      </c>
      <c r="D139" s="12">
        <v>288682.78343000001</v>
      </c>
      <c r="E139" s="7">
        <f t="shared" si="61"/>
        <v>24290439.266700003</v>
      </c>
      <c r="F139" s="7">
        <f>B139-E139</f>
        <v>3804114.4598200098</v>
      </c>
      <c r="G139" s="7">
        <f>B139-C139</f>
        <v>4092797.2432500087</v>
      </c>
      <c r="H139" s="8">
        <f t="shared" si="54"/>
        <v>86.459601754666437</v>
      </c>
    </row>
    <row r="140" spans="1:8" s="51" customFormat="1" ht="22.5" customHeight="1" x14ac:dyDescent="0.2">
      <c r="A140" s="85" t="s">
        <v>115</v>
      </c>
      <c r="B140" s="10">
        <f t="shared" ref="B140:G140" si="62">SUM(B141)</f>
        <v>103773990.85317999</v>
      </c>
      <c r="C140" s="10">
        <f t="shared" si="62"/>
        <v>97219474.347340003</v>
      </c>
      <c r="D140" s="10">
        <f t="shared" si="62"/>
        <v>326186.45209999999</v>
      </c>
      <c r="E140" s="10">
        <f t="shared" si="62"/>
        <v>97545660.799439996</v>
      </c>
      <c r="F140" s="10">
        <f t="shared" si="62"/>
        <v>6228330.0537399948</v>
      </c>
      <c r="G140" s="10">
        <f t="shared" si="62"/>
        <v>6554516.5058399886</v>
      </c>
      <c r="H140" s="25">
        <f>+H141</f>
        <v>93.998178153761216</v>
      </c>
    </row>
    <row r="141" spans="1:8" s="51" customFormat="1" ht="11.25" customHeight="1" x14ac:dyDescent="0.2">
      <c r="A141" s="84" t="s">
        <v>116</v>
      </c>
      <c r="B141" s="12">
        <v>103773990.85317999</v>
      </c>
      <c r="C141" s="7">
        <v>97219474.347340003</v>
      </c>
      <c r="D141" s="12">
        <v>326186.45209999999</v>
      </c>
      <c r="E141" s="7">
        <f t="shared" ref="E141" si="63">SUM(C141:D141)</f>
        <v>97545660.799439996</v>
      </c>
      <c r="F141" s="7">
        <f>B141-E141</f>
        <v>6228330.0537399948</v>
      </c>
      <c r="G141" s="7">
        <f>B141-C141</f>
        <v>6554516.5058399886</v>
      </c>
      <c r="H141" s="8">
        <f>E141/B141*100</f>
        <v>93.998178153761216</v>
      </c>
    </row>
    <row r="142" spans="1:8" s="51" customFormat="1" ht="11.25" customHeight="1" x14ac:dyDescent="0.2">
      <c r="A142" s="80"/>
      <c r="B142" s="11"/>
      <c r="C142" s="9"/>
      <c r="D142" s="11"/>
      <c r="E142" s="9"/>
      <c r="F142" s="9"/>
      <c r="G142" s="9"/>
      <c r="H142" s="8"/>
    </row>
    <row r="143" spans="1:8" s="51" customFormat="1" ht="11.25" customHeight="1" x14ac:dyDescent="0.2">
      <c r="A143" s="75" t="s">
        <v>117</v>
      </c>
      <c r="B143" s="12">
        <v>646300733.59790003</v>
      </c>
      <c r="C143" s="7">
        <v>503315041.25214994</v>
      </c>
      <c r="D143" s="12">
        <v>13368241.920380002</v>
      </c>
      <c r="E143" s="7">
        <f t="shared" ref="E143" si="64">SUM(C143:D143)</f>
        <v>516683283.17252994</v>
      </c>
      <c r="F143" s="7">
        <f>B143-E143</f>
        <v>129617450.4253701</v>
      </c>
      <c r="G143" s="7">
        <f>B143-C143</f>
        <v>142985692.34575009</v>
      </c>
      <c r="H143" s="8">
        <f>E143/B143*100</f>
        <v>79.944715565492089</v>
      </c>
    </row>
    <row r="144" spans="1:8" s="51" customFormat="1" ht="11.25" customHeight="1" x14ac:dyDescent="0.2">
      <c r="A144" s="80"/>
      <c r="B144" s="12"/>
      <c r="C144" s="7"/>
      <c r="D144" s="12"/>
      <c r="E144" s="7"/>
      <c r="F144" s="7"/>
      <c r="G144" s="7"/>
      <c r="H144" s="8"/>
    </row>
    <row r="145" spans="1:8" s="51" customFormat="1" ht="11.25" customHeight="1" x14ac:dyDescent="0.2">
      <c r="A145" s="75" t="s">
        <v>118</v>
      </c>
      <c r="B145" s="22">
        <f t="shared" ref="B145:G145" si="65">SUM(B146:B164)</f>
        <v>24507767.945000008</v>
      </c>
      <c r="C145" s="22">
        <f t="shared" si="65"/>
        <v>22255130.686040003</v>
      </c>
      <c r="D145" s="22">
        <f t="shared" ref="D145" si="66">SUM(D146:D164)</f>
        <v>212588.45543000003</v>
      </c>
      <c r="E145" s="10">
        <f t="shared" si="65"/>
        <v>22467719.141470008</v>
      </c>
      <c r="F145" s="10">
        <f t="shared" si="65"/>
        <v>2040048.8035299978</v>
      </c>
      <c r="G145" s="10">
        <f t="shared" si="65"/>
        <v>2252637.2589599988</v>
      </c>
      <c r="H145" s="8">
        <f t="shared" ref="H145:H164" si="67">E145/B145*100</f>
        <v>91.675909417339639</v>
      </c>
    </row>
    <row r="146" spans="1:8" s="51" customFormat="1" ht="11.25" customHeight="1" x14ac:dyDescent="0.2">
      <c r="A146" s="86" t="s">
        <v>119</v>
      </c>
      <c r="B146" s="12">
        <v>7275867.4790000021</v>
      </c>
      <c r="C146" s="7">
        <v>6544623.1112100035</v>
      </c>
      <c r="D146" s="12">
        <v>94765.592430000004</v>
      </c>
      <c r="E146" s="7">
        <f t="shared" ref="E146:E164" si="68">SUM(C146:D146)</f>
        <v>6639388.7036400037</v>
      </c>
      <c r="F146" s="7">
        <f t="shared" ref="F146:F164" si="69">B146-E146</f>
        <v>636478.77535999846</v>
      </c>
      <c r="G146" s="7">
        <f t="shared" ref="G146:G164" si="70">B146-C146</f>
        <v>731244.36778999865</v>
      </c>
      <c r="H146" s="8">
        <f t="shared" si="67"/>
        <v>91.252193952170828</v>
      </c>
    </row>
    <row r="147" spans="1:8" s="51" customFormat="1" ht="11.25" customHeight="1" x14ac:dyDescent="0.2">
      <c r="A147" s="86" t="s">
        <v>120</v>
      </c>
      <c r="B147" s="12">
        <v>447872.99999999994</v>
      </c>
      <c r="C147" s="7">
        <v>356725.57613999996</v>
      </c>
      <c r="D147" s="12">
        <v>5744.9379300000001</v>
      </c>
      <c r="E147" s="7">
        <f t="shared" si="68"/>
        <v>362470.51406999998</v>
      </c>
      <c r="F147" s="7">
        <f t="shared" si="69"/>
        <v>85402.485929999966</v>
      </c>
      <c r="G147" s="7">
        <f t="shared" si="70"/>
        <v>91147.423859999981</v>
      </c>
      <c r="H147" s="8">
        <f t="shared" si="67"/>
        <v>80.931539536877651</v>
      </c>
    </row>
    <row r="148" spans="1:8" s="51" customFormat="1" ht="11.25" customHeight="1" x14ac:dyDescent="0.2">
      <c r="A148" s="77" t="s">
        <v>121</v>
      </c>
      <c r="B148" s="12">
        <v>512825.99999999994</v>
      </c>
      <c r="C148" s="7">
        <v>371579.92988000001</v>
      </c>
      <c r="D148" s="12">
        <v>852.02458000000001</v>
      </c>
      <c r="E148" s="7">
        <f t="shared" si="68"/>
        <v>372431.95446000004</v>
      </c>
      <c r="F148" s="7">
        <f t="shared" si="69"/>
        <v>140394.0455399999</v>
      </c>
      <c r="G148" s="7">
        <f t="shared" si="70"/>
        <v>141246.07011999993</v>
      </c>
      <c r="H148" s="8">
        <f t="shared" si="67"/>
        <v>72.623454048741692</v>
      </c>
    </row>
    <row r="149" spans="1:8" s="51" customFormat="1" ht="11.25" customHeight="1" x14ac:dyDescent="0.2">
      <c r="A149" s="77" t="s">
        <v>122</v>
      </c>
      <c r="B149" s="12">
        <v>202307.00000000003</v>
      </c>
      <c r="C149" s="7">
        <v>155533.59325000001</v>
      </c>
      <c r="D149" s="12">
        <v>4051.2157599999996</v>
      </c>
      <c r="E149" s="7">
        <f t="shared" si="68"/>
        <v>159584.80901</v>
      </c>
      <c r="F149" s="7">
        <f t="shared" si="69"/>
        <v>42722.190990000032</v>
      </c>
      <c r="G149" s="7">
        <f t="shared" si="70"/>
        <v>46773.406750000024</v>
      </c>
      <c r="H149" s="8">
        <f t="shared" si="67"/>
        <v>78.882494926028244</v>
      </c>
    </row>
    <row r="150" spans="1:8" s="51" customFormat="1" ht="11.25" customHeight="1" x14ac:dyDescent="0.2">
      <c r="A150" s="77" t="s">
        <v>123</v>
      </c>
      <c r="B150" s="12">
        <v>475097.1050000001</v>
      </c>
      <c r="C150" s="7">
        <v>453212.16795999999</v>
      </c>
      <c r="D150" s="12">
        <v>7894.0130999999992</v>
      </c>
      <c r="E150" s="7">
        <f t="shared" si="68"/>
        <v>461106.18105999997</v>
      </c>
      <c r="F150" s="7">
        <f t="shared" si="69"/>
        <v>13990.923940000124</v>
      </c>
      <c r="G150" s="7">
        <f t="shared" si="70"/>
        <v>21884.937040000106</v>
      </c>
      <c r="H150" s="8">
        <f t="shared" si="67"/>
        <v>97.055144349911345</v>
      </c>
    </row>
    <row r="151" spans="1:8" s="51" customFormat="1" ht="11.25" customHeight="1" x14ac:dyDescent="0.2">
      <c r="A151" s="77" t="s">
        <v>124</v>
      </c>
      <c r="B151" s="12">
        <v>211604.073</v>
      </c>
      <c r="C151" s="7">
        <v>205329.264</v>
      </c>
      <c r="D151" s="12">
        <v>633.84122000000002</v>
      </c>
      <c r="E151" s="7">
        <f t="shared" si="68"/>
        <v>205963.10522</v>
      </c>
      <c r="F151" s="7">
        <f t="shared" si="69"/>
        <v>5640.9677800000063</v>
      </c>
      <c r="G151" s="7">
        <f t="shared" si="70"/>
        <v>6274.8090000000084</v>
      </c>
      <c r="H151" s="8">
        <f t="shared" si="67"/>
        <v>97.334187522940539</v>
      </c>
    </row>
    <row r="152" spans="1:8" s="51" customFormat="1" ht="11.25" customHeight="1" x14ac:dyDescent="0.2">
      <c r="A152" s="77" t="s">
        <v>125</v>
      </c>
      <c r="B152" s="12">
        <v>87999.999999999985</v>
      </c>
      <c r="C152" s="7">
        <v>67587.690530000007</v>
      </c>
      <c r="D152" s="12">
        <v>1244.1432199999999</v>
      </c>
      <c r="E152" s="7">
        <f t="shared" si="68"/>
        <v>68831.833750000005</v>
      </c>
      <c r="F152" s="7">
        <f t="shared" si="69"/>
        <v>19168.16624999998</v>
      </c>
      <c r="G152" s="7">
        <f t="shared" si="70"/>
        <v>20412.309469999978</v>
      </c>
      <c r="H152" s="8">
        <f t="shared" si="67"/>
        <v>78.217992897727299</v>
      </c>
    </row>
    <row r="153" spans="1:8" s="51" customFormat="1" ht="11.25" customHeight="1" x14ac:dyDescent="0.2">
      <c r="A153" s="86" t="s">
        <v>126</v>
      </c>
      <c r="B153" s="12">
        <v>159945.99999999997</v>
      </c>
      <c r="C153" s="7">
        <v>115327.00409999999</v>
      </c>
      <c r="D153" s="12">
        <v>653.65213000000006</v>
      </c>
      <c r="E153" s="7">
        <f t="shared" si="68"/>
        <v>115980.65622999999</v>
      </c>
      <c r="F153" s="7">
        <f t="shared" si="69"/>
        <v>43965.343769999978</v>
      </c>
      <c r="G153" s="7">
        <f t="shared" si="70"/>
        <v>44618.99589999998</v>
      </c>
      <c r="H153" s="8">
        <f t="shared" si="67"/>
        <v>72.512383073037157</v>
      </c>
    </row>
    <row r="154" spans="1:8" s="51" customFormat="1" ht="11.25" customHeight="1" x14ac:dyDescent="0.2">
      <c r="A154" s="77" t="s">
        <v>127</v>
      </c>
      <c r="B154" s="12">
        <v>1525285</v>
      </c>
      <c r="C154" s="7">
        <v>1314508.75131</v>
      </c>
      <c r="D154" s="12">
        <v>13109.478630000001</v>
      </c>
      <c r="E154" s="7">
        <f t="shared" si="68"/>
        <v>1327618.22994</v>
      </c>
      <c r="F154" s="7">
        <f t="shared" si="69"/>
        <v>197666.77006000001</v>
      </c>
      <c r="G154" s="7">
        <f t="shared" si="70"/>
        <v>210776.24869000004</v>
      </c>
      <c r="H154" s="8">
        <f t="shared" si="67"/>
        <v>87.040666494458407</v>
      </c>
    </row>
    <row r="155" spans="1:8" s="51" customFormat="1" ht="11.25" customHeight="1" x14ac:dyDescent="0.2">
      <c r="A155" s="77" t="s">
        <v>221</v>
      </c>
      <c r="B155" s="12">
        <v>1310402</v>
      </c>
      <c r="C155" s="7">
        <v>1076506.2566</v>
      </c>
      <c r="D155" s="12">
        <v>40865.242049999993</v>
      </c>
      <c r="E155" s="7">
        <f t="shared" si="68"/>
        <v>1117371.49865</v>
      </c>
      <c r="F155" s="7">
        <f t="shared" si="69"/>
        <v>193030.50135000004</v>
      </c>
      <c r="G155" s="7">
        <f t="shared" si="70"/>
        <v>233895.74340000004</v>
      </c>
      <c r="H155" s="8">
        <f t="shared" si="67"/>
        <v>85.269367617723418</v>
      </c>
    </row>
    <row r="156" spans="1:8" s="51" customFormat="1" ht="11.25" customHeight="1" x14ac:dyDescent="0.2">
      <c r="A156" s="77" t="s">
        <v>128</v>
      </c>
      <c r="B156" s="12">
        <v>921576.99999999988</v>
      </c>
      <c r="C156" s="7">
        <v>833556.35635999998</v>
      </c>
      <c r="D156" s="12">
        <v>9963.7347899999986</v>
      </c>
      <c r="E156" s="7">
        <f t="shared" si="68"/>
        <v>843520.09114999999</v>
      </c>
      <c r="F156" s="7">
        <f t="shared" si="69"/>
        <v>78056.908849999891</v>
      </c>
      <c r="G156" s="7">
        <f t="shared" si="70"/>
        <v>88020.643639999907</v>
      </c>
      <c r="H156" s="8">
        <f t="shared" si="67"/>
        <v>91.530071947325084</v>
      </c>
    </row>
    <row r="157" spans="1:8" s="51" customFormat="1" ht="11.25" customHeight="1" x14ac:dyDescent="0.2">
      <c r="A157" s="77" t="s">
        <v>320</v>
      </c>
      <c r="B157" s="12">
        <v>785738.00000000023</v>
      </c>
      <c r="C157" s="7">
        <v>677373.26361000002</v>
      </c>
      <c r="D157" s="12">
        <v>1003.7245</v>
      </c>
      <c r="E157" s="7">
        <f t="shared" si="68"/>
        <v>678376.98811000003</v>
      </c>
      <c r="F157" s="7">
        <f t="shared" si="69"/>
        <v>107361.0118900002</v>
      </c>
      <c r="G157" s="7">
        <f t="shared" si="70"/>
        <v>108364.73639000021</v>
      </c>
      <c r="H157" s="8">
        <f t="shared" si="67"/>
        <v>86.336283609803758</v>
      </c>
    </row>
    <row r="158" spans="1:8" s="51" customFormat="1" ht="11.25" customHeight="1" x14ac:dyDescent="0.2">
      <c r="A158" s="77" t="s">
        <v>129</v>
      </c>
      <c r="B158" s="12">
        <v>457433.99999999988</v>
      </c>
      <c r="C158" s="7">
        <v>412382.13420999999</v>
      </c>
      <c r="D158" s="12">
        <v>721.17280000000005</v>
      </c>
      <c r="E158" s="7">
        <f t="shared" si="68"/>
        <v>413103.30700999999</v>
      </c>
      <c r="F158" s="7">
        <f t="shared" si="69"/>
        <v>44330.692989999894</v>
      </c>
      <c r="G158" s="7">
        <f t="shared" si="70"/>
        <v>45051.865789999894</v>
      </c>
      <c r="H158" s="8">
        <f t="shared" si="67"/>
        <v>90.308832970439468</v>
      </c>
    </row>
    <row r="159" spans="1:8" s="51" customFormat="1" ht="11.25" customHeight="1" x14ac:dyDescent="0.2">
      <c r="A159" s="77" t="s">
        <v>130</v>
      </c>
      <c r="B159" s="12">
        <v>331716.78700000007</v>
      </c>
      <c r="C159" s="7">
        <v>277319.05697999999</v>
      </c>
      <c r="D159" s="12">
        <v>711.66910999999993</v>
      </c>
      <c r="E159" s="7">
        <f t="shared" si="68"/>
        <v>278030.72609000001</v>
      </c>
      <c r="F159" s="7">
        <f t="shared" si="69"/>
        <v>53686.060910000058</v>
      </c>
      <c r="G159" s="7">
        <f t="shared" si="70"/>
        <v>54397.730020000075</v>
      </c>
      <c r="H159" s="8">
        <f t="shared" si="67"/>
        <v>83.815693683901486</v>
      </c>
    </row>
    <row r="160" spans="1:8" s="51" customFormat="1" ht="11.25" customHeight="1" x14ac:dyDescent="0.2">
      <c r="A160" s="77" t="s">
        <v>131</v>
      </c>
      <c r="B160" s="12">
        <v>2567806.2529999991</v>
      </c>
      <c r="C160" s="7">
        <v>2267997.2207599999</v>
      </c>
      <c r="D160" s="12">
        <v>25880.862240000002</v>
      </c>
      <c r="E160" s="7">
        <f t="shared" si="68"/>
        <v>2293878.0830000001</v>
      </c>
      <c r="F160" s="7">
        <f t="shared" si="69"/>
        <v>273928.16999999899</v>
      </c>
      <c r="G160" s="7">
        <f t="shared" si="70"/>
        <v>299809.03223999916</v>
      </c>
      <c r="H160" s="8">
        <f t="shared" si="67"/>
        <v>89.332210337911377</v>
      </c>
    </row>
    <row r="161" spans="1:8" s="51" customFormat="1" ht="11.25" customHeight="1" x14ac:dyDescent="0.2">
      <c r="A161" s="77" t="s">
        <v>132</v>
      </c>
      <c r="B161" s="12">
        <v>111757.019</v>
      </c>
      <c r="C161" s="7">
        <v>109581.16227</v>
      </c>
      <c r="D161" s="12">
        <v>917.35816</v>
      </c>
      <c r="E161" s="7">
        <f t="shared" si="68"/>
        <v>110498.52043</v>
      </c>
      <c r="F161" s="7">
        <f t="shared" si="69"/>
        <v>1258.4985699999961</v>
      </c>
      <c r="G161" s="7">
        <f t="shared" si="70"/>
        <v>2175.8567299999995</v>
      </c>
      <c r="H161" s="8">
        <f t="shared" si="67"/>
        <v>98.87389751331861</v>
      </c>
    </row>
    <row r="162" spans="1:8" s="51" customFormat="1" ht="11.25" customHeight="1" x14ac:dyDescent="0.2">
      <c r="A162" s="77" t="s">
        <v>133</v>
      </c>
      <c r="B162" s="12">
        <v>6898783.2290000003</v>
      </c>
      <c r="C162" s="7">
        <v>6821526.2176700002</v>
      </c>
      <c r="D162" s="12">
        <v>3002.48279</v>
      </c>
      <c r="E162" s="7">
        <f t="shared" si="68"/>
        <v>6824528.70046</v>
      </c>
      <c r="F162" s="7">
        <f t="shared" si="69"/>
        <v>74254.528540000319</v>
      </c>
      <c r="G162" s="7">
        <f t="shared" si="70"/>
        <v>77257.011330000125</v>
      </c>
      <c r="H162" s="8">
        <f t="shared" si="67"/>
        <v>98.923657606346268</v>
      </c>
    </row>
    <row r="163" spans="1:8" s="51" customFormat="1" ht="11.25" customHeight="1" x14ac:dyDescent="0.2">
      <c r="A163" s="77" t="s">
        <v>134</v>
      </c>
      <c r="B163" s="12">
        <v>96942</v>
      </c>
      <c r="C163" s="7">
        <v>87490.499859999996</v>
      </c>
      <c r="D163" s="12">
        <v>529.31117000000006</v>
      </c>
      <c r="E163" s="7">
        <f t="shared" si="68"/>
        <v>88019.811029999997</v>
      </c>
      <c r="F163" s="7">
        <f t="shared" si="69"/>
        <v>8922.1889700000029</v>
      </c>
      <c r="G163" s="7">
        <f t="shared" si="70"/>
        <v>9451.5001400000037</v>
      </c>
      <c r="H163" s="8">
        <f t="shared" si="67"/>
        <v>90.796363836108185</v>
      </c>
    </row>
    <row r="164" spans="1:8" s="51" customFormat="1" ht="11.25" customHeight="1" x14ac:dyDescent="0.2">
      <c r="A164" s="77" t="s">
        <v>135</v>
      </c>
      <c r="B164" s="12">
        <v>126806</v>
      </c>
      <c r="C164" s="7">
        <v>106971.42934</v>
      </c>
      <c r="D164" s="12">
        <v>43.998820000000002</v>
      </c>
      <c r="E164" s="7">
        <f t="shared" si="68"/>
        <v>107015.42816</v>
      </c>
      <c r="F164" s="7">
        <f t="shared" si="69"/>
        <v>19790.571840000004</v>
      </c>
      <c r="G164" s="7">
        <f t="shared" si="70"/>
        <v>19834.570659999998</v>
      </c>
      <c r="H164" s="8">
        <f t="shared" si="67"/>
        <v>84.393032001640307</v>
      </c>
    </row>
    <row r="165" spans="1:8" s="51" customFormat="1" ht="11.25" customHeight="1" x14ac:dyDescent="0.2">
      <c r="A165" s="80"/>
      <c r="B165" s="12"/>
      <c r="C165" s="7"/>
      <c r="D165" s="12"/>
      <c r="E165" s="7"/>
      <c r="F165" s="7"/>
      <c r="G165" s="7"/>
      <c r="H165" s="8"/>
    </row>
    <row r="166" spans="1:8" s="51" customFormat="1" ht="11.25" customHeight="1" x14ac:dyDescent="0.2">
      <c r="A166" s="75" t="s">
        <v>136</v>
      </c>
      <c r="B166" s="22">
        <f t="shared" ref="B166:G166" si="71">SUM(B167:B174)</f>
        <v>171353752.88501996</v>
      </c>
      <c r="C166" s="22">
        <f t="shared" si="71"/>
        <v>161879985.12783992</v>
      </c>
      <c r="D166" s="22">
        <f t="shared" si="71"/>
        <v>1117798.8692099997</v>
      </c>
      <c r="E166" s="10">
        <f t="shared" si="71"/>
        <v>162997783.99704993</v>
      </c>
      <c r="F166" s="10">
        <f t="shared" si="71"/>
        <v>8355968.8879700582</v>
      </c>
      <c r="G166" s="10">
        <f t="shared" si="71"/>
        <v>9473767.7571800463</v>
      </c>
      <c r="H166" s="8">
        <f t="shared" ref="H166:H174" si="72">E166/B166*100</f>
        <v>95.123556533029671</v>
      </c>
    </row>
    <row r="167" spans="1:8" s="51" customFormat="1" ht="11.25" customHeight="1" x14ac:dyDescent="0.2">
      <c r="A167" s="77" t="s">
        <v>34</v>
      </c>
      <c r="B167" s="12">
        <v>169439425.41053</v>
      </c>
      <c r="C167" s="7">
        <v>160352643.91110995</v>
      </c>
      <c r="D167" s="12">
        <v>1101296.9415299997</v>
      </c>
      <c r="E167" s="7">
        <f t="shared" ref="E167:E174" si="73">SUM(C167:D167)</f>
        <v>161453940.85263994</v>
      </c>
      <c r="F167" s="7">
        <f t="shared" ref="F167:F174" si="74">B167-E167</f>
        <v>7985484.5578900576</v>
      </c>
      <c r="G167" s="7">
        <f t="shared" ref="G167:G174" si="75">B167-C167</f>
        <v>9086781.4994200468</v>
      </c>
      <c r="H167" s="8">
        <f t="shared" si="72"/>
        <v>95.287115416885854</v>
      </c>
    </row>
    <row r="168" spans="1:8" s="51" customFormat="1" ht="11.25" customHeight="1" x14ac:dyDescent="0.2">
      <c r="A168" s="77" t="s">
        <v>137</v>
      </c>
      <c r="B168" s="12">
        <v>73041.364999999991</v>
      </c>
      <c r="C168" s="7">
        <v>43155.310669999999</v>
      </c>
      <c r="D168" s="12">
        <v>615.82317</v>
      </c>
      <c r="E168" s="7">
        <f t="shared" si="73"/>
        <v>43771.133840000002</v>
      </c>
      <c r="F168" s="7">
        <f t="shared" si="74"/>
        <v>29270.231159999988</v>
      </c>
      <c r="G168" s="7">
        <f t="shared" si="75"/>
        <v>29886.054329999992</v>
      </c>
      <c r="H168" s="8">
        <f t="shared" si="72"/>
        <v>59.926500333064702</v>
      </c>
    </row>
    <row r="169" spans="1:8" s="51" customFormat="1" ht="11.25" customHeight="1" x14ac:dyDescent="0.2">
      <c r="A169" s="77" t="s">
        <v>138</v>
      </c>
      <c r="B169" s="12">
        <v>67963.847999999998</v>
      </c>
      <c r="C169" s="7">
        <v>52726.144100000005</v>
      </c>
      <c r="D169" s="12">
        <v>224.55213000000001</v>
      </c>
      <c r="E169" s="7">
        <f t="shared" si="73"/>
        <v>52950.696230000001</v>
      </c>
      <c r="F169" s="7">
        <f t="shared" si="74"/>
        <v>15013.151769999997</v>
      </c>
      <c r="G169" s="7">
        <f t="shared" si="75"/>
        <v>15237.703899999993</v>
      </c>
      <c r="H169" s="8">
        <f t="shared" si="72"/>
        <v>77.910091597521088</v>
      </c>
    </row>
    <row r="170" spans="1:8" s="51" customFormat="1" ht="11.25" customHeight="1" x14ac:dyDescent="0.2">
      <c r="A170" s="77" t="s">
        <v>139</v>
      </c>
      <c r="B170" s="12">
        <v>108090.54700000001</v>
      </c>
      <c r="C170" s="7">
        <v>41526.096890000001</v>
      </c>
      <c r="D170" s="12">
        <v>866.74353000000008</v>
      </c>
      <c r="E170" s="7">
        <f t="shared" si="73"/>
        <v>42392.84042</v>
      </c>
      <c r="F170" s="7">
        <f t="shared" si="74"/>
        <v>65697.706579999998</v>
      </c>
      <c r="G170" s="7">
        <f t="shared" si="75"/>
        <v>66564.450110000005</v>
      </c>
      <c r="H170" s="8">
        <f t="shared" si="72"/>
        <v>39.219748254211353</v>
      </c>
    </row>
    <row r="171" spans="1:8" s="51" customFormat="1" ht="11.25" customHeight="1" x14ac:dyDescent="0.2">
      <c r="A171" s="77" t="s">
        <v>141</v>
      </c>
      <c r="B171" s="12">
        <v>137091.07308999999</v>
      </c>
      <c r="C171" s="7">
        <v>80694.161730000007</v>
      </c>
      <c r="D171" s="12">
        <v>218.60388</v>
      </c>
      <c r="E171" s="7">
        <f t="shared" si="73"/>
        <v>80912.765610000002</v>
      </c>
      <c r="F171" s="7">
        <f t="shared" si="74"/>
        <v>56178.307479999989</v>
      </c>
      <c r="G171" s="7">
        <f t="shared" si="75"/>
        <v>56396.911359999984</v>
      </c>
      <c r="H171" s="8">
        <f t="shared" si="72"/>
        <v>59.021177518160464</v>
      </c>
    </row>
    <row r="172" spans="1:8" s="51" customFormat="1" ht="11.25" customHeight="1" x14ac:dyDescent="0.2">
      <c r="A172" s="77" t="s">
        <v>231</v>
      </c>
      <c r="B172" s="12">
        <v>251137.00000000003</v>
      </c>
      <c r="C172" s="7">
        <v>186213.72956000001</v>
      </c>
      <c r="D172" s="12">
        <v>2109.3054999999999</v>
      </c>
      <c r="E172" s="7">
        <f t="shared" si="73"/>
        <v>188323.03505999999</v>
      </c>
      <c r="F172" s="7">
        <f t="shared" si="74"/>
        <v>62813.964940000034</v>
      </c>
      <c r="G172" s="7">
        <f t="shared" si="75"/>
        <v>64923.270440000022</v>
      </c>
      <c r="H172" s="8">
        <f t="shared" si="72"/>
        <v>74.98816783667877</v>
      </c>
    </row>
    <row r="173" spans="1:8" s="51" customFormat="1" ht="11.25" customHeight="1" x14ac:dyDescent="0.2">
      <c r="A173" s="77" t="s">
        <v>185</v>
      </c>
      <c r="B173" s="12">
        <v>1093863.9553999999</v>
      </c>
      <c r="C173" s="7">
        <v>959585.79274999991</v>
      </c>
      <c r="D173" s="12">
        <v>10413.4581</v>
      </c>
      <c r="E173" s="7">
        <f t="shared" si="73"/>
        <v>969999.25084999995</v>
      </c>
      <c r="F173" s="7">
        <f t="shared" si="74"/>
        <v>123864.70454999991</v>
      </c>
      <c r="G173" s="7">
        <f t="shared" si="75"/>
        <v>134278.16264999995</v>
      </c>
      <c r="H173" s="8">
        <f t="shared" si="72"/>
        <v>88.67640679277109</v>
      </c>
    </row>
    <row r="174" spans="1:8" s="51" customFormat="1" ht="11.25" customHeight="1" x14ac:dyDescent="0.2">
      <c r="A174" s="77" t="s">
        <v>192</v>
      </c>
      <c r="B174" s="12">
        <v>183139.68600000002</v>
      </c>
      <c r="C174" s="7">
        <v>163439.98103</v>
      </c>
      <c r="D174" s="12">
        <v>2053.44137</v>
      </c>
      <c r="E174" s="7">
        <f t="shared" si="73"/>
        <v>165493.42239999998</v>
      </c>
      <c r="F174" s="7">
        <f t="shared" si="74"/>
        <v>17646.263600000035</v>
      </c>
      <c r="G174" s="7">
        <f t="shared" si="75"/>
        <v>19699.704970000021</v>
      </c>
      <c r="H174" s="8">
        <f t="shared" si="72"/>
        <v>90.364587826147073</v>
      </c>
    </row>
    <row r="175" spans="1:8" s="51" customFormat="1" ht="11.25" customHeight="1" x14ac:dyDescent="0.2">
      <c r="A175" s="80"/>
      <c r="B175" s="11"/>
      <c r="C175" s="9"/>
      <c r="D175" s="11"/>
      <c r="E175" s="9"/>
      <c r="F175" s="9"/>
      <c r="G175" s="9"/>
      <c r="H175" s="8"/>
    </row>
    <row r="176" spans="1:8" s="51" customFormat="1" ht="11.25" customHeight="1" x14ac:dyDescent="0.2">
      <c r="A176" s="75" t="s">
        <v>142</v>
      </c>
      <c r="B176" s="22">
        <f t="shared" ref="B176:G176" si="76">SUM(B177:B179)</f>
        <v>2868984.8609999996</v>
      </c>
      <c r="C176" s="22">
        <f t="shared" si="76"/>
        <v>2484184.1549400003</v>
      </c>
      <c r="D176" s="22">
        <f t="shared" si="76"/>
        <v>26281.111250000002</v>
      </c>
      <c r="E176" s="10">
        <f t="shared" si="76"/>
        <v>2510465.2661900003</v>
      </c>
      <c r="F176" s="10">
        <f t="shared" si="76"/>
        <v>358519.59480999934</v>
      </c>
      <c r="G176" s="10">
        <f t="shared" si="76"/>
        <v>384800.70605999959</v>
      </c>
      <c r="H176" s="8">
        <f>E176/B176*100</f>
        <v>87.503607994465497</v>
      </c>
    </row>
    <row r="177" spans="1:8" s="51" customFormat="1" ht="11.25" customHeight="1" x14ac:dyDescent="0.2">
      <c r="A177" s="77" t="s">
        <v>119</v>
      </c>
      <c r="B177" s="12">
        <v>2457670.9119999995</v>
      </c>
      <c r="C177" s="7">
        <v>2113407.1704299999</v>
      </c>
      <c r="D177" s="12">
        <v>21571.751800000002</v>
      </c>
      <c r="E177" s="7">
        <f t="shared" ref="E177:E179" si="77">SUM(C177:D177)</f>
        <v>2134978.9222300001</v>
      </c>
      <c r="F177" s="7">
        <f>B177-E177</f>
        <v>322691.9897699994</v>
      </c>
      <c r="G177" s="7">
        <f>B177-C177</f>
        <v>344263.74156999961</v>
      </c>
      <c r="H177" s="8">
        <f>E177/B177*100</f>
        <v>86.870008177482163</v>
      </c>
    </row>
    <row r="178" spans="1:8" s="51" customFormat="1" ht="11.4" customHeight="1" x14ac:dyDescent="0.2">
      <c r="A178" s="77" t="s">
        <v>143</v>
      </c>
      <c r="B178" s="12">
        <v>198478</v>
      </c>
      <c r="C178" s="7">
        <v>176707.20080000002</v>
      </c>
      <c r="D178" s="12">
        <v>2714.3251500000001</v>
      </c>
      <c r="E178" s="7">
        <f t="shared" si="77"/>
        <v>179421.52595000001</v>
      </c>
      <c r="F178" s="7">
        <f>B178-E178</f>
        <v>19056.47404999999</v>
      </c>
      <c r="G178" s="7">
        <f>B178-C178</f>
        <v>21770.799199999979</v>
      </c>
      <c r="H178" s="8">
        <f>E178/B178*100</f>
        <v>90.398697059623743</v>
      </c>
    </row>
    <row r="179" spans="1:8" s="51" customFormat="1" ht="11.25" customHeight="1" x14ac:dyDescent="0.2">
      <c r="A179" s="77" t="s">
        <v>144</v>
      </c>
      <c r="B179" s="12">
        <v>212835.94899999999</v>
      </c>
      <c r="C179" s="7">
        <v>194069.78371000002</v>
      </c>
      <c r="D179" s="12">
        <v>1995.0343</v>
      </c>
      <c r="E179" s="7">
        <f t="shared" si="77"/>
        <v>196064.81801000002</v>
      </c>
      <c r="F179" s="7">
        <f>B179-E179</f>
        <v>16771.130989999976</v>
      </c>
      <c r="G179" s="7">
        <f>B179-C179</f>
        <v>18766.165289999975</v>
      </c>
      <c r="H179" s="8">
        <f>E179/B179*100</f>
        <v>92.120160589036587</v>
      </c>
    </row>
    <row r="180" spans="1:8" s="51" customFormat="1" ht="11.25" customHeight="1" x14ac:dyDescent="0.2">
      <c r="A180" s="80" t="s">
        <v>145</v>
      </c>
      <c r="B180" s="9"/>
      <c r="C180" s="9"/>
      <c r="D180" s="9"/>
      <c r="E180" s="9"/>
      <c r="F180" s="9"/>
      <c r="G180" s="9"/>
      <c r="H180" s="6"/>
    </row>
    <row r="181" spans="1:8" s="51" customFormat="1" ht="11.25" customHeight="1" x14ac:dyDescent="0.2">
      <c r="A181" s="75" t="s">
        <v>146</v>
      </c>
      <c r="B181" s="10">
        <f t="shared" ref="B181:G181" si="78">SUM(B182:B188)</f>
        <v>20821854.138999999</v>
      </c>
      <c r="C181" s="10">
        <f t="shared" si="78"/>
        <v>19542113.908119999</v>
      </c>
      <c r="D181" s="10">
        <f t="shared" ref="D181" si="79">SUM(D182:D188)</f>
        <v>236563.46739999991</v>
      </c>
      <c r="E181" s="10">
        <f t="shared" si="78"/>
        <v>19778677.375519998</v>
      </c>
      <c r="F181" s="10">
        <f t="shared" si="78"/>
        <v>1043176.7634799986</v>
      </c>
      <c r="G181" s="10">
        <f t="shared" si="78"/>
        <v>1279740.2308799981</v>
      </c>
      <c r="H181" s="6">
        <f t="shared" ref="H181:H188" si="80">E181/B181*100</f>
        <v>94.989991013691252</v>
      </c>
    </row>
    <row r="182" spans="1:8" s="51" customFormat="1" ht="11.25" customHeight="1" x14ac:dyDescent="0.2">
      <c r="A182" s="77" t="s">
        <v>119</v>
      </c>
      <c r="B182" s="12">
        <v>5316138.4687999943</v>
      </c>
      <c r="C182" s="7">
        <v>4642857.0913299993</v>
      </c>
      <c r="D182" s="12">
        <v>99448.004499999908</v>
      </c>
      <c r="E182" s="7">
        <f t="shared" ref="E182:E188" si="81">SUM(C182:D182)</f>
        <v>4742305.0958299991</v>
      </c>
      <c r="F182" s="7">
        <f t="shared" ref="F182:F188" si="82">B182-E182</f>
        <v>573833.37296999525</v>
      </c>
      <c r="G182" s="7">
        <f t="shared" ref="G182:G188" si="83">B182-C182</f>
        <v>673281.37746999506</v>
      </c>
      <c r="H182" s="8">
        <f t="shared" si="80"/>
        <v>89.205823431090465</v>
      </c>
    </row>
    <row r="183" spans="1:8" s="51" customFormat="1" ht="11.25" customHeight="1" x14ac:dyDescent="0.2">
      <c r="A183" s="77" t="s">
        <v>147</v>
      </c>
      <c r="B183" s="12">
        <v>356596.69999999995</v>
      </c>
      <c r="C183" s="7">
        <v>297786.22269000002</v>
      </c>
      <c r="D183" s="12">
        <v>1329.5441499999999</v>
      </c>
      <c r="E183" s="7">
        <f t="shared" si="81"/>
        <v>299115.76684</v>
      </c>
      <c r="F183" s="7">
        <f t="shared" si="82"/>
        <v>57480.933159999957</v>
      </c>
      <c r="G183" s="7">
        <f t="shared" si="83"/>
        <v>58810.477309999929</v>
      </c>
      <c r="H183" s="8">
        <f t="shared" si="80"/>
        <v>83.880688419158119</v>
      </c>
    </row>
    <row r="184" spans="1:8" s="51" customFormat="1" ht="11.25" customHeight="1" x14ac:dyDescent="0.2">
      <c r="A184" s="77" t="s">
        <v>149</v>
      </c>
      <c r="B184" s="12">
        <v>67590.188999999998</v>
      </c>
      <c r="C184" s="7">
        <v>60631.913639999999</v>
      </c>
      <c r="D184" s="12">
        <v>2273.1749</v>
      </c>
      <c r="E184" s="7">
        <f t="shared" si="81"/>
        <v>62905.088539999997</v>
      </c>
      <c r="F184" s="7">
        <f t="shared" si="82"/>
        <v>4685.1004600000015</v>
      </c>
      <c r="G184" s="7">
        <f t="shared" si="83"/>
        <v>6958.2753599999996</v>
      </c>
      <c r="H184" s="8">
        <f t="shared" si="80"/>
        <v>93.068372008842886</v>
      </c>
    </row>
    <row r="185" spans="1:8" s="51" customFormat="1" ht="11.25" customHeight="1" x14ac:dyDescent="0.2">
      <c r="A185" s="77" t="s">
        <v>225</v>
      </c>
      <c r="B185" s="12">
        <v>108273.71500000001</v>
      </c>
      <c r="C185" s="7">
        <v>95252.219040000011</v>
      </c>
      <c r="D185" s="12">
        <v>216.8458</v>
      </c>
      <c r="E185" s="7">
        <f t="shared" si="81"/>
        <v>95469.064840000006</v>
      </c>
      <c r="F185" s="7">
        <f t="shared" si="82"/>
        <v>12804.650160000005</v>
      </c>
      <c r="G185" s="7">
        <f t="shared" si="83"/>
        <v>13021.49596</v>
      </c>
      <c r="H185" s="8">
        <f t="shared" si="80"/>
        <v>88.173814706551809</v>
      </c>
    </row>
    <row r="186" spans="1:8" s="51" customFormat="1" ht="11.25" customHeight="1" x14ac:dyDescent="0.2">
      <c r="A186" s="77" t="s">
        <v>148</v>
      </c>
      <c r="B186" s="12">
        <v>112331.99999999999</v>
      </c>
      <c r="C186" s="7">
        <v>104067.62154000001</v>
      </c>
      <c r="D186" s="12">
        <v>429.98829999999998</v>
      </c>
      <c r="E186" s="7">
        <f t="shared" si="81"/>
        <v>104497.60984</v>
      </c>
      <c r="F186" s="7">
        <f t="shared" si="82"/>
        <v>7834.3901599999808</v>
      </c>
      <c r="G186" s="7">
        <f t="shared" si="83"/>
        <v>8264.3784599999781</v>
      </c>
      <c r="H186" s="8">
        <f t="shared" si="80"/>
        <v>93.025682654987023</v>
      </c>
    </row>
    <row r="187" spans="1:8" s="51" customFormat="1" ht="11.4" x14ac:dyDescent="0.2">
      <c r="A187" s="77" t="s">
        <v>223</v>
      </c>
      <c r="B187" s="12">
        <v>609551.81099999987</v>
      </c>
      <c r="C187" s="7">
        <v>513608.29978000012</v>
      </c>
      <c r="D187" s="12">
        <v>6154.9484299999995</v>
      </c>
      <c r="E187" s="7">
        <f t="shared" si="81"/>
        <v>519763.24821000011</v>
      </c>
      <c r="F187" s="7">
        <f t="shared" si="82"/>
        <v>89788.562789999763</v>
      </c>
      <c r="G187" s="7">
        <f t="shared" si="83"/>
        <v>95943.511219999753</v>
      </c>
      <c r="H187" s="8">
        <f t="shared" si="80"/>
        <v>85.269740624230579</v>
      </c>
    </row>
    <row r="188" spans="1:8" s="51" customFormat="1" ht="11.4" x14ac:dyDescent="0.2">
      <c r="A188" s="77" t="s">
        <v>232</v>
      </c>
      <c r="B188" s="12">
        <v>14251371.255200004</v>
      </c>
      <c r="C188" s="7">
        <v>13827910.540100001</v>
      </c>
      <c r="D188" s="12">
        <v>126710.96132000002</v>
      </c>
      <c r="E188" s="7">
        <f t="shared" si="81"/>
        <v>13954621.501420001</v>
      </c>
      <c r="F188" s="7">
        <f t="shared" si="82"/>
        <v>296749.75378000364</v>
      </c>
      <c r="G188" s="7">
        <f t="shared" si="83"/>
        <v>423460.71510000341</v>
      </c>
      <c r="H188" s="8">
        <f t="shared" si="80"/>
        <v>97.917745959556513</v>
      </c>
    </row>
    <row r="189" spans="1:8" s="51" customFormat="1" ht="11.4" x14ac:dyDescent="0.2">
      <c r="A189" s="80"/>
      <c r="B189" s="9"/>
      <c r="C189" s="9"/>
      <c r="D189" s="9"/>
      <c r="E189" s="9"/>
      <c r="F189" s="9"/>
      <c r="G189" s="9"/>
      <c r="H189" s="6"/>
    </row>
    <row r="190" spans="1:8" s="51" customFormat="1" ht="11.25" customHeight="1" x14ac:dyDescent="0.2">
      <c r="A190" s="75" t="s">
        <v>222</v>
      </c>
      <c r="B190" s="26">
        <f t="shared" ref="B190:G190" si="84">SUM(B191:B197)</f>
        <v>56105227.326229975</v>
      </c>
      <c r="C190" s="26">
        <f t="shared" si="84"/>
        <v>52915743.208289988</v>
      </c>
      <c r="D190" s="26">
        <f t="shared" si="84"/>
        <v>133031.14743000001</v>
      </c>
      <c r="E190" s="26">
        <f t="shared" si="84"/>
        <v>53048774.355719991</v>
      </c>
      <c r="F190" s="26">
        <f t="shared" si="84"/>
        <v>3056452.9705099836</v>
      </c>
      <c r="G190" s="26">
        <f t="shared" si="84"/>
        <v>3189484.1179399858</v>
      </c>
      <c r="H190" s="6">
        <f t="shared" ref="H190:H197" si="85">E190/B190*100</f>
        <v>94.552284847296136</v>
      </c>
    </row>
    <row r="191" spans="1:8" s="51" customFormat="1" ht="11.25" customHeight="1" x14ac:dyDescent="0.2">
      <c r="A191" s="77" t="s">
        <v>119</v>
      </c>
      <c r="B191" s="12">
        <v>38436292.563229978</v>
      </c>
      <c r="C191" s="7">
        <v>36248072.874479994</v>
      </c>
      <c r="D191" s="12">
        <v>97621.061699999991</v>
      </c>
      <c r="E191" s="7">
        <f t="shared" ref="E191:E197" si="86">SUM(C191:D191)</f>
        <v>36345693.936179996</v>
      </c>
      <c r="F191" s="7">
        <f t="shared" ref="F191:F197" si="87">B191-E191</f>
        <v>2090598.6270499825</v>
      </c>
      <c r="G191" s="7">
        <f t="shared" ref="G191:G197" si="88">B191-C191</f>
        <v>2188219.6887499839</v>
      </c>
      <c r="H191" s="8">
        <f t="shared" si="85"/>
        <v>94.560873363083019</v>
      </c>
    </row>
    <row r="192" spans="1:8" s="51" customFormat="1" ht="11.25" customHeight="1" x14ac:dyDescent="0.2">
      <c r="A192" s="77" t="s">
        <v>150</v>
      </c>
      <c r="B192" s="12">
        <v>177002.16900000002</v>
      </c>
      <c r="C192" s="7">
        <v>165995.23422000001</v>
      </c>
      <c r="D192" s="12">
        <v>1813.1586100000002</v>
      </c>
      <c r="E192" s="7">
        <f t="shared" si="86"/>
        <v>167808.39283000003</v>
      </c>
      <c r="F192" s="7">
        <f t="shared" si="87"/>
        <v>9193.7761699999974</v>
      </c>
      <c r="G192" s="7">
        <f t="shared" si="88"/>
        <v>11006.934780000011</v>
      </c>
      <c r="H192" s="8">
        <f t="shared" si="85"/>
        <v>94.805839825612537</v>
      </c>
    </row>
    <row r="193" spans="1:8" s="51" customFormat="1" ht="11.25" customHeight="1" x14ac:dyDescent="0.2">
      <c r="A193" s="77" t="s">
        <v>151</v>
      </c>
      <c r="B193" s="12">
        <v>742125.07699999993</v>
      </c>
      <c r="C193" s="7">
        <v>730030.2479800001</v>
      </c>
      <c r="D193" s="12">
        <v>4270.4722899999997</v>
      </c>
      <c r="E193" s="7">
        <f t="shared" si="86"/>
        <v>734300.72027000005</v>
      </c>
      <c r="F193" s="7">
        <f t="shared" si="87"/>
        <v>7824.3567299998831</v>
      </c>
      <c r="G193" s="7">
        <f t="shared" si="88"/>
        <v>12094.82901999983</v>
      </c>
      <c r="H193" s="8">
        <f t="shared" si="85"/>
        <v>98.945682207421243</v>
      </c>
    </row>
    <row r="194" spans="1:8" s="51" customFormat="1" ht="11.25" customHeight="1" x14ac:dyDescent="0.2">
      <c r="A194" s="77" t="s">
        <v>152</v>
      </c>
      <c r="B194" s="12">
        <v>33664</v>
      </c>
      <c r="C194" s="7">
        <v>33165.947610000003</v>
      </c>
      <c r="D194" s="12">
        <v>0</v>
      </c>
      <c r="E194" s="7">
        <f t="shared" si="86"/>
        <v>33165.947610000003</v>
      </c>
      <c r="F194" s="7">
        <f t="shared" si="87"/>
        <v>498.0523899999971</v>
      </c>
      <c r="G194" s="7">
        <f t="shared" si="88"/>
        <v>498.0523899999971</v>
      </c>
      <c r="H194" s="8">
        <f t="shared" si="85"/>
        <v>98.520519278754762</v>
      </c>
    </row>
    <row r="195" spans="1:8" s="51" customFormat="1" ht="11.25" customHeight="1" x14ac:dyDescent="0.2">
      <c r="A195" s="77" t="s">
        <v>153</v>
      </c>
      <c r="B195" s="12">
        <v>1037978.6599999998</v>
      </c>
      <c r="C195" s="7">
        <v>897526.51965000003</v>
      </c>
      <c r="D195" s="12">
        <v>8552.8496400000004</v>
      </c>
      <c r="E195" s="7">
        <f t="shared" si="86"/>
        <v>906079.36929000006</v>
      </c>
      <c r="F195" s="7">
        <f t="shared" si="87"/>
        <v>131899.29070999974</v>
      </c>
      <c r="G195" s="7">
        <f t="shared" si="88"/>
        <v>140452.14034999977</v>
      </c>
      <c r="H195" s="8">
        <f t="shared" si="85"/>
        <v>87.292677991087047</v>
      </c>
    </row>
    <row r="196" spans="1:8" s="51" customFormat="1" ht="11.25" customHeight="1" x14ac:dyDescent="0.2">
      <c r="A196" s="77" t="s">
        <v>154</v>
      </c>
      <c r="B196" s="12">
        <v>15645731.723000001</v>
      </c>
      <c r="C196" s="7">
        <v>14810806.324959999</v>
      </c>
      <c r="D196" s="12">
        <v>20103.975770000001</v>
      </c>
      <c r="E196" s="7">
        <f t="shared" si="86"/>
        <v>14830910.300729999</v>
      </c>
      <c r="F196" s="7">
        <f t="shared" si="87"/>
        <v>814821.42227000184</v>
      </c>
      <c r="G196" s="7">
        <f t="shared" si="88"/>
        <v>834925.39804000221</v>
      </c>
      <c r="H196" s="8">
        <f t="shared" si="85"/>
        <v>94.792052959260616</v>
      </c>
    </row>
    <row r="197" spans="1:8" s="51" customFormat="1" ht="11.25" customHeight="1" x14ac:dyDescent="0.2">
      <c r="A197" s="77" t="s">
        <v>155</v>
      </c>
      <c r="B197" s="12">
        <v>32433.134000000005</v>
      </c>
      <c r="C197" s="7">
        <v>30146.059390000002</v>
      </c>
      <c r="D197" s="12">
        <v>669.6294200000001</v>
      </c>
      <c r="E197" s="7">
        <f t="shared" si="86"/>
        <v>30815.688810000003</v>
      </c>
      <c r="F197" s="7">
        <f t="shared" si="87"/>
        <v>1617.4451900000022</v>
      </c>
      <c r="G197" s="7">
        <f t="shared" si="88"/>
        <v>2287.0746100000033</v>
      </c>
      <c r="H197" s="8">
        <f t="shared" si="85"/>
        <v>95.012985208274969</v>
      </c>
    </row>
    <row r="198" spans="1:8" s="51" customFormat="1" ht="11.25" customHeight="1" x14ac:dyDescent="0.2">
      <c r="A198" s="80"/>
      <c r="B198" s="9"/>
      <c r="C198" s="9"/>
      <c r="D198" s="9"/>
      <c r="E198" s="9"/>
      <c r="F198" s="9"/>
      <c r="G198" s="9"/>
      <c r="H198" s="6"/>
    </row>
    <row r="199" spans="1:8" s="51" customFormat="1" ht="11.25" customHeight="1" x14ac:dyDescent="0.2">
      <c r="A199" s="75" t="s">
        <v>156</v>
      </c>
      <c r="B199" s="23">
        <f>SUM(B200:B206)</f>
        <v>11442357.592969999</v>
      </c>
      <c r="C199" s="23">
        <f>SUM(C200:C206)</f>
        <v>9567168.0924799982</v>
      </c>
      <c r="D199" s="23">
        <f>SUM(D200:D206)</f>
        <v>168082.59732</v>
      </c>
      <c r="E199" s="23">
        <f t="shared" ref="E199:G199" si="89">SUM(E200:E206)</f>
        <v>9735250.689799998</v>
      </c>
      <c r="F199" s="23">
        <f t="shared" si="89"/>
        <v>1707106.9031699994</v>
      </c>
      <c r="G199" s="23">
        <f t="shared" si="89"/>
        <v>1875189.5004899995</v>
      </c>
      <c r="H199" s="8">
        <f t="shared" ref="H199:H206" si="90">E199/B199*100</f>
        <v>85.080811456034027</v>
      </c>
    </row>
    <row r="200" spans="1:8" s="51" customFormat="1" ht="11.25" customHeight="1" x14ac:dyDescent="0.2">
      <c r="A200" s="77" t="s">
        <v>157</v>
      </c>
      <c r="B200" s="12">
        <v>1835428.3879700024</v>
      </c>
      <c r="C200" s="7">
        <v>1734808.5959299987</v>
      </c>
      <c r="D200" s="12">
        <v>14017.335040000027</v>
      </c>
      <c r="E200" s="7">
        <f t="shared" ref="E200:E206" si="91">SUM(C200:D200)</f>
        <v>1748825.9309699987</v>
      </c>
      <c r="F200" s="7">
        <f t="shared" ref="F200:F206" si="92">B200-E200</f>
        <v>86602.457000003662</v>
      </c>
      <c r="G200" s="7">
        <f t="shared" ref="G200:G206" si="93">B200-C200</f>
        <v>100619.7920400037</v>
      </c>
      <c r="H200" s="8">
        <f t="shared" si="90"/>
        <v>95.281621578503177</v>
      </c>
    </row>
    <row r="201" spans="1:8" s="51" customFormat="1" ht="11.25" customHeight="1" x14ac:dyDescent="0.2">
      <c r="A201" s="77" t="s">
        <v>158</v>
      </c>
      <c r="B201" s="12">
        <v>27108.869999999995</v>
      </c>
      <c r="C201" s="7">
        <v>25188.80169</v>
      </c>
      <c r="D201" s="12">
        <v>151.63066000000001</v>
      </c>
      <c r="E201" s="7">
        <f t="shared" si="91"/>
        <v>25340.432349999999</v>
      </c>
      <c r="F201" s="7">
        <f t="shared" si="92"/>
        <v>1768.4376499999962</v>
      </c>
      <c r="G201" s="7">
        <f t="shared" si="93"/>
        <v>1920.0683099999951</v>
      </c>
      <c r="H201" s="8">
        <f t="shared" si="90"/>
        <v>93.476534986519184</v>
      </c>
    </row>
    <row r="202" spans="1:8" s="51" customFormat="1" ht="11.25" customHeight="1" x14ac:dyDescent="0.2">
      <c r="A202" s="77" t="s">
        <v>159</v>
      </c>
      <c r="B202" s="12">
        <v>181516.25400000002</v>
      </c>
      <c r="C202" s="7">
        <v>161589.28279</v>
      </c>
      <c r="D202" s="12">
        <v>13.2</v>
      </c>
      <c r="E202" s="7">
        <f t="shared" si="91"/>
        <v>161602.48279000001</v>
      </c>
      <c r="F202" s="7">
        <f t="shared" si="92"/>
        <v>19913.771210000006</v>
      </c>
      <c r="G202" s="7">
        <f t="shared" si="93"/>
        <v>19926.971210000018</v>
      </c>
      <c r="H202" s="8">
        <f t="shared" si="90"/>
        <v>89.02920770390071</v>
      </c>
    </row>
    <row r="203" spans="1:8" s="51" customFormat="1" ht="11.25" customHeight="1" x14ac:dyDescent="0.2">
      <c r="A203" s="77" t="s">
        <v>226</v>
      </c>
      <c r="B203" s="12">
        <v>56466.266999999993</v>
      </c>
      <c r="C203" s="7">
        <v>45999.611649999999</v>
      </c>
      <c r="D203" s="12">
        <v>2111.2601500000001</v>
      </c>
      <c r="E203" s="7">
        <f t="shared" si="91"/>
        <v>48110.871800000001</v>
      </c>
      <c r="F203" s="7">
        <f t="shared" si="92"/>
        <v>8355.3951999999917</v>
      </c>
      <c r="G203" s="7">
        <f t="shared" si="93"/>
        <v>10466.655349999994</v>
      </c>
      <c r="H203" s="8">
        <f t="shared" si="90"/>
        <v>85.202855361414294</v>
      </c>
    </row>
    <row r="204" spans="1:8" s="51" customFormat="1" ht="11.25" customHeight="1" x14ac:dyDescent="0.2">
      <c r="A204" s="77" t="s">
        <v>160</v>
      </c>
      <c r="B204" s="12">
        <v>86210.59</v>
      </c>
      <c r="C204" s="7">
        <v>71923.327769999989</v>
      </c>
      <c r="D204" s="12">
        <v>777.38956999999994</v>
      </c>
      <c r="E204" s="7">
        <f t="shared" si="91"/>
        <v>72700.717339999988</v>
      </c>
      <c r="F204" s="7">
        <f t="shared" si="92"/>
        <v>13509.872660000008</v>
      </c>
      <c r="G204" s="7">
        <f t="shared" si="93"/>
        <v>14287.262230000008</v>
      </c>
      <c r="H204" s="8">
        <f t="shared" si="90"/>
        <v>84.329219113336293</v>
      </c>
    </row>
    <row r="205" spans="1:8" s="51" customFormat="1" ht="11.25" customHeight="1" x14ac:dyDescent="0.2">
      <c r="A205" s="77" t="s">
        <v>161</v>
      </c>
      <c r="B205" s="12">
        <v>8754563.9999999963</v>
      </c>
      <c r="C205" s="7">
        <v>7099782.1311800005</v>
      </c>
      <c r="D205" s="12">
        <v>148266.34976999997</v>
      </c>
      <c r="E205" s="7">
        <f t="shared" si="91"/>
        <v>7248048.4809500007</v>
      </c>
      <c r="F205" s="7">
        <f t="shared" si="92"/>
        <v>1506515.5190499956</v>
      </c>
      <c r="G205" s="7">
        <f t="shared" si="93"/>
        <v>1654781.8688199958</v>
      </c>
      <c r="H205" s="8">
        <f t="shared" si="90"/>
        <v>82.791655654696271</v>
      </c>
    </row>
    <row r="206" spans="1:8" s="51" customFormat="1" ht="11.25" customHeight="1" x14ac:dyDescent="0.2">
      <c r="A206" s="77" t="s">
        <v>299</v>
      </c>
      <c r="B206" s="12">
        <v>501063.22400000005</v>
      </c>
      <c r="C206" s="7">
        <v>427876.34146999998</v>
      </c>
      <c r="D206" s="12">
        <v>2745.4321299999997</v>
      </c>
      <c r="E206" s="7">
        <f t="shared" si="91"/>
        <v>430621.77359999996</v>
      </c>
      <c r="F206" s="7">
        <f t="shared" si="92"/>
        <v>70441.450400000089</v>
      </c>
      <c r="G206" s="7">
        <f t="shared" si="93"/>
        <v>73186.882530000061</v>
      </c>
      <c r="H206" s="8">
        <f t="shared" si="90"/>
        <v>85.941604367276398</v>
      </c>
    </row>
    <row r="207" spans="1:8" s="51" customFormat="1" ht="11.25" customHeight="1" x14ac:dyDescent="0.2">
      <c r="A207" s="80"/>
      <c r="B207" s="9"/>
      <c r="C207" s="9"/>
      <c r="D207" s="9"/>
      <c r="E207" s="9"/>
      <c r="F207" s="9"/>
      <c r="G207" s="9"/>
      <c r="H207" s="6"/>
    </row>
    <row r="208" spans="1:8" s="51" customFormat="1" ht="11.25" customHeight="1" x14ac:dyDescent="0.2">
      <c r="A208" s="75" t="s">
        <v>162</v>
      </c>
      <c r="B208" s="26">
        <f t="shared" ref="B208:G208" si="94">SUM(B209:B215)</f>
        <v>1611429.4069999999</v>
      </c>
      <c r="C208" s="26">
        <f t="shared" si="94"/>
        <v>1471501.3518499997</v>
      </c>
      <c r="D208" s="26">
        <f t="shared" si="94"/>
        <v>10487.44433</v>
      </c>
      <c r="E208" s="26">
        <f t="shared" si="94"/>
        <v>1481988.7961799994</v>
      </c>
      <c r="F208" s="26">
        <f t="shared" si="94"/>
        <v>129440.61082000029</v>
      </c>
      <c r="G208" s="26">
        <f t="shared" si="94"/>
        <v>139928.05515000026</v>
      </c>
      <c r="H208" s="6">
        <f t="shared" ref="H208:H215" si="95">E208/B208*100</f>
        <v>91.96734214618931</v>
      </c>
    </row>
    <row r="209" spans="1:8" s="51" customFormat="1" ht="11.25" customHeight="1" x14ac:dyDescent="0.2">
      <c r="A209" s="77" t="s">
        <v>163</v>
      </c>
      <c r="B209" s="12">
        <v>473032.88499999989</v>
      </c>
      <c r="C209" s="7">
        <v>446509.28893999977</v>
      </c>
      <c r="D209" s="12">
        <v>1112.4404000000006</v>
      </c>
      <c r="E209" s="7">
        <f t="shared" ref="E209:E215" si="96">SUM(C209:D209)</f>
        <v>447621.72933999979</v>
      </c>
      <c r="F209" s="7">
        <f t="shared" ref="F209:F215" si="97">B209-E209</f>
        <v>25411.155660000106</v>
      </c>
      <c r="G209" s="7">
        <f t="shared" ref="G209:G215" si="98">B209-C209</f>
        <v>26523.596060000127</v>
      </c>
      <c r="H209" s="8">
        <f t="shared" si="95"/>
        <v>94.628036133259513</v>
      </c>
    </row>
    <row r="210" spans="1:8" s="51" customFormat="1" ht="11.25" customHeight="1" x14ac:dyDescent="0.2">
      <c r="A210" s="77" t="s">
        <v>164</v>
      </c>
      <c r="B210" s="12">
        <v>383972.19800000003</v>
      </c>
      <c r="C210" s="7">
        <v>376904.85787999997</v>
      </c>
      <c r="D210" s="12">
        <v>5420.5107600000001</v>
      </c>
      <c r="E210" s="7">
        <f t="shared" si="96"/>
        <v>382325.36863999994</v>
      </c>
      <c r="F210" s="7">
        <f t="shared" si="97"/>
        <v>1646.8293600000907</v>
      </c>
      <c r="G210" s="7">
        <f t="shared" si="98"/>
        <v>7067.3401200000662</v>
      </c>
      <c r="H210" s="8">
        <f t="shared" si="95"/>
        <v>99.5711071352098</v>
      </c>
    </row>
    <row r="211" spans="1:8" s="51" customFormat="1" ht="11.25" customHeight="1" x14ac:dyDescent="0.2">
      <c r="A211" s="77" t="s">
        <v>165</v>
      </c>
      <c r="B211" s="12">
        <v>61630.998</v>
      </c>
      <c r="C211" s="7">
        <v>53457.947690000001</v>
      </c>
      <c r="D211" s="12">
        <v>1345.5867499999999</v>
      </c>
      <c r="E211" s="7">
        <f t="shared" si="96"/>
        <v>54803.534440000003</v>
      </c>
      <c r="F211" s="7">
        <f t="shared" si="97"/>
        <v>6827.4635599999965</v>
      </c>
      <c r="G211" s="7">
        <f t="shared" si="98"/>
        <v>8173.0503099999987</v>
      </c>
      <c r="H211" s="8">
        <f t="shared" si="95"/>
        <v>88.922029852575164</v>
      </c>
    </row>
    <row r="212" spans="1:8" s="51" customFormat="1" ht="11.25" customHeight="1" x14ac:dyDescent="0.2">
      <c r="A212" s="77" t="s">
        <v>166</v>
      </c>
      <c r="B212" s="12">
        <v>11238</v>
      </c>
      <c r="C212" s="7">
        <v>0</v>
      </c>
      <c r="D212" s="12">
        <v>0</v>
      </c>
      <c r="E212" s="7">
        <f t="shared" si="96"/>
        <v>0</v>
      </c>
      <c r="F212" s="7">
        <f t="shared" si="97"/>
        <v>11238</v>
      </c>
      <c r="G212" s="7">
        <f t="shared" si="98"/>
        <v>11238</v>
      </c>
      <c r="H212" s="8">
        <f t="shared" si="95"/>
        <v>0</v>
      </c>
    </row>
    <row r="213" spans="1:8" s="51" customFormat="1" ht="11.25" customHeight="1" x14ac:dyDescent="0.2">
      <c r="A213" s="77" t="s">
        <v>167</v>
      </c>
      <c r="B213" s="12">
        <v>116094.091</v>
      </c>
      <c r="C213" s="7">
        <v>102418.35193</v>
      </c>
      <c r="D213" s="12">
        <v>2512.9113199999997</v>
      </c>
      <c r="E213" s="7">
        <f t="shared" si="96"/>
        <v>104931.26325</v>
      </c>
      <c r="F213" s="7">
        <f t="shared" si="97"/>
        <v>11162.827749999997</v>
      </c>
      <c r="G213" s="7">
        <f t="shared" si="98"/>
        <v>13675.739069999996</v>
      </c>
      <c r="H213" s="8">
        <f t="shared" si="95"/>
        <v>90.384671903757791</v>
      </c>
    </row>
    <row r="214" spans="1:8" s="51" customFormat="1" ht="11.25" customHeight="1" x14ac:dyDescent="0.2">
      <c r="A214" s="77" t="s">
        <v>168</v>
      </c>
      <c r="B214" s="12">
        <v>339007.799</v>
      </c>
      <c r="C214" s="7">
        <v>331684.90333999996</v>
      </c>
      <c r="D214" s="12">
        <v>35.161169999999998</v>
      </c>
      <c r="E214" s="7">
        <f t="shared" si="96"/>
        <v>331720.06450999994</v>
      </c>
      <c r="F214" s="7">
        <f t="shared" si="97"/>
        <v>7287.7344900000608</v>
      </c>
      <c r="G214" s="7">
        <f t="shared" si="98"/>
        <v>7322.8956600000383</v>
      </c>
      <c r="H214" s="8">
        <f t="shared" si="95"/>
        <v>97.850275270510792</v>
      </c>
    </row>
    <row r="215" spans="1:8" s="51" customFormat="1" ht="11.25" customHeight="1" x14ac:dyDescent="0.2">
      <c r="A215" s="77" t="s">
        <v>169</v>
      </c>
      <c r="B215" s="12">
        <v>226453.43600000002</v>
      </c>
      <c r="C215" s="7">
        <v>160526.00206999999</v>
      </c>
      <c r="D215" s="12">
        <v>60.833930000000002</v>
      </c>
      <c r="E215" s="7">
        <f t="shared" si="96"/>
        <v>160586.83599999998</v>
      </c>
      <c r="F215" s="7">
        <f t="shared" si="97"/>
        <v>65866.600000000035</v>
      </c>
      <c r="G215" s="7">
        <f t="shared" si="98"/>
        <v>65927.433930000028</v>
      </c>
      <c r="H215" s="8">
        <f t="shared" si="95"/>
        <v>70.91384385088331</v>
      </c>
    </row>
    <row r="216" spans="1:8" s="51" customFormat="1" ht="11.25" customHeight="1" x14ac:dyDescent="0.2">
      <c r="A216" s="80"/>
      <c r="B216" s="12"/>
      <c r="C216" s="12"/>
      <c r="D216" s="12"/>
      <c r="E216" s="12"/>
      <c r="F216" s="12"/>
      <c r="G216" s="12"/>
      <c r="H216" s="8"/>
    </row>
    <row r="217" spans="1:8" s="51" customFormat="1" ht="11.25" customHeight="1" x14ac:dyDescent="0.2">
      <c r="A217" s="75" t="s">
        <v>170</v>
      </c>
      <c r="B217" s="23">
        <f t="shared" ref="B217:G217" si="99">SUM(B218:B230)+SUM(B235:B247)</f>
        <v>66850766.152240008</v>
      </c>
      <c r="C217" s="23">
        <f t="shared" si="99"/>
        <v>42464349.805660009</v>
      </c>
      <c r="D217" s="23">
        <f t="shared" si="99"/>
        <v>1318457.8502100001</v>
      </c>
      <c r="E217" s="23">
        <f t="shared" si="99"/>
        <v>43782807.65587002</v>
      </c>
      <c r="F217" s="23">
        <f t="shared" si="99"/>
        <v>23067958.496369995</v>
      </c>
      <c r="G217" s="23">
        <f t="shared" si="99"/>
        <v>24386416.346579999</v>
      </c>
      <c r="H217" s="8">
        <f t="shared" ref="H217:H247" si="100">E217/B217*100</f>
        <v>65.493352097361054</v>
      </c>
    </row>
    <row r="218" spans="1:8" s="51" customFormat="1" ht="11.25" customHeight="1" x14ac:dyDescent="0.2">
      <c r="A218" s="77" t="s">
        <v>171</v>
      </c>
      <c r="B218" s="12">
        <v>174214.685</v>
      </c>
      <c r="C218" s="7">
        <v>91022.295540000006</v>
      </c>
      <c r="D218" s="12">
        <v>0</v>
      </c>
      <c r="E218" s="7">
        <f t="shared" ref="E218:E229" si="101">SUM(C218:D218)</f>
        <v>91022.295540000006</v>
      </c>
      <c r="F218" s="7">
        <f t="shared" ref="F218:F229" si="102">B218-E218</f>
        <v>83192.389459999991</v>
      </c>
      <c r="G218" s="7">
        <f t="shared" ref="G218:G229" si="103">B218-C218</f>
        <v>83192.389459999991</v>
      </c>
      <c r="H218" s="8">
        <f t="shared" si="100"/>
        <v>52.247200366605149</v>
      </c>
    </row>
    <row r="219" spans="1:8" s="51" customFormat="1" ht="11.25" customHeight="1" x14ac:dyDescent="0.2">
      <c r="A219" s="77" t="s">
        <v>172</v>
      </c>
      <c r="B219" s="12">
        <v>133867.753</v>
      </c>
      <c r="C219" s="7">
        <v>101319.14556</v>
      </c>
      <c r="D219" s="12">
        <v>0</v>
      </c>
      <c r="E219" s="7">
        <f t="shared" si="101"/>
        <v>101319.14556</v>
      </c>
      <c r="F219" s="7">
        <f t="shared" si="102"/>
        <v>32548.607439999992</v>
      </c>
      <c r="G219" s="7">
        <f t="shared" si="103"/>
        <v>32548.607439999992</v>
      </c>
      <c r="H219" s="8">
        <f t="shared" si="100"/>
        <v>75.685998524230115</v>
      </c>
    </row>
    <row r="220" spans="1:8" s="51" customFormat="1" ht="11.25" customHeight="1" x14ac:dyDescent="0.2">
      <c r="A220" s="77" t="s">
        <v>173</v>
      </c>
      <c r="B220" s="12">
        <v>141305.68900000001</v>
      </c>
      <c r="C220" s="7">
        <v>106619.41429</v>
      </c>
      <c r="D220" s="12">
        <v>1224.55745</v>
      </c>
      <c r="E220" s="7">
        <f t="shared" si="101"/>
        <v>107843.97173999999</v>
      </c>
      <c r="F220" s="7">
        <f t="shared" si="102"/>
        <v>33461.717260000019</v>
      </c>
      <c r="G220" s="7">
        <f t="shared" si="103"/>
        <v>34686.274710000012</v>
      </c>
      <c r="H220" s="8">
        <f t="shared" si="100"/>
        <v>76.319624852471421</v>
      </c>
    </row>
    <row r="221" spans="1:8" s="51" customFormat="1" ht="11.25" customHeight="1" x14ac:dyDescent="0.2">
      <c r="A221" s="77" t="s">
        <v>174</v>
      </c>
      <c r="B221" s="12">
        <v>51146334.954240009</v>
      </c>
      <c r="C221" s="7">
        <v>30851252.410630014</v>
      </c>
      <c r="D221" s="12">
        <v>850759.55448000017</v>
      </c>
      <c r="E221" s="7">
        <f t="shared" si="101"/>
        <v>31702011.965110015</v>
      </c>
      <c r="F221" s="7">
        <f t="shared" si="102"/>
        <v>19444322.989129994</v>
      </c>
      <c r="G221" s="7">
        <f t="shared" si="103"/>
        <v>20295082.543609995</v>
      </c>
      <c r="H221" s="8">
        <f t="shared" si="100"/>
        <v>61.982959274547071</v>
      </c>
    </row>
    <row r="222" spans="1:8" s="51" customFormat="1" ht="11.25" customHeight="1" x14ac:dyDescent="0.2">
      <c r="A222" s="77" t="s">
        <v>175</v>
      </c>
      <c r="B222" s="12">
        <v>92912.945999999996</v>
      </c>
      <c r="C222" s="7">
        <v>51679.2765</v>
      </c>
      <c r="D222" s="12">
        <v>9.7219699999999989</v>
      </c>
      <c r="E222" s="7">
        <f t="shared" si="101"/>
        <v>51688.998469999999</v>
      </c>
      <c r="F222" s="7">
        <f t="shared" si="102"/>
        <v>41223.947529999998</v>
      </c>
      <c r="G222" s="7">
        <f t="shared" si="103"/>
        <v>41233.669499999996</v>
      </c>
      <c r="H222" s="8">
        <f t="shared" si="100"/>
        <v>55.631643054348956</v>
      </c>
    </row>
    <row r="223" spans="1:8" s="51" customFormat="1" ht="11.25" customHeight="1" x14ac:dyDescent="0.2">
      <c r="A223" s="77" t="s">
        <v>176</v>
      </c>
      <c r="B223" s="12">
        <v>434926.51300000004</v>
      </c>
      <c r="C223" s="7">
        <v>247543.54882</v>
      </c>
      <c r="D223" s="12">
        <v>197.83165</v>
      </c>
      <c r="E223" s="7">
        <f t="shared" si="101"/>
        <v>247741.38047</v>
      </c>
      <c r="F223" s="7">
        <f t="shared" si="102"/>
        <v>187185.13253000003</v>
      </c>
      <c r="G223" s="7">
        <f t="shared" si="103"/>
        <v>187382.96418000004</v>
      </c>
      <c r="H223" s="8">
        <f t="shared" si="100"/>
        <v>56.961664342132202</v>
      </c>
    </row>
    <row r="224" spans="1:8" s="51" customFormat="1" ht="11.25" customHeight="1" x14ac:dyDescent="0.2">
      <c r="A224" s="77" t="s">
        <v>177</v>
      </c>
      <c r="B224" s="12">
        <v>864974.41899999999</v>
      </c>
      <c r="C224" s="7">
        <v>568538.05576999998</v>
      </c>
      <c r="D224" s="12">
        <v>1172.4057499999999</v>
      </c>
      <c r="E224" s="7">
        <f t="shared" si="101"/>
        <v>569710.46152000001</v>
      </c>
      <c r="F224" s="7">
        <f t="shared" si="102"/>
        <v>295263.95747999998</v>
      </c>
      <c r="G224" s="7">
        <f t="shared" si="103"/>
        <v>296436.36323000002</v>
      </c>
      <c r="H224" s="8">
        <f t="shared" si="100"/>
        <v>65.864428936366039</v>
      </c>
    </row>
    <row r="225" spans="1:8" s="51" customFormat="1" ht="11.25" customHeight="1" x14ac:dyDescent="0.2">
      <c r="A225" s="77" t="s">
        <v>178</v>
      </c>
      <c r="B225" s="12">
        <v>191468.76399999997</v>
      </c>
      <c r="C225" s="7">
        <v>140550.93872000001</v>
      </c>
      <c r="D225" s="12">
        <v>5485.0849000000007</v>
      </c>
      <c r="E225" s="7">
        <f t="shared" si="101"/>
        <v>146036.02361999999</v>
      </c>
      <c r="F225" s="7">
        <f t="shared" si="102"/>
        <v>45432.740379999974</v>
      </c>
      <c r="G225" s="7">
        <f t="shared" si="103"/>
        <v>50917.825279999961</v>
      </c>
      <c r="H225" s="8">
        <f t="shared" si="100"/>
        <v>76.271460978355734</v>
      </c>
    </row>
    <row r="226" spans="1:8" s="51" customFormat="1" ht="11.25" customHeight="1" x14ac:dyDescent="0.2">
      <c r="A226" s="77" t="s">
        <v>179</v>
      </c>
      <c r="B226" s="12">
        <v>156910.13200000001</v>
      </c>
      <c r="C226" s="7">
        <v>118045.96377</v>
      </c>
      <c r="D226" s="12">
        <v>2356.9197300000001</v>
      </c>
      <c r="E226" s="7">
        <f t="shared" si="101"/>
        <v>120402.8835</v>
      </c>
      <c r="F226" s="7">
        <f t="shared" si="102"/>
        <v>36507.248500000016</v>
      </c>
      <c r="G226" s="7">
        <f t="shared" si="103"/>
        <v>38864.16823000001</v>
      </c>
      <c r="H226" s="8">
        <f t="shared" si="100"/>
        <v>76.733657645511371</v>
      </c>
    </row>
    <row r="227" spans="1:8" s="51" customFormat="1" ht="11.25" customHeight="1" x14ac:dyDescent="0.2">
      <c r="A227" s="77" t="s">
        <v>180</v>
      </c>
      <c r="B227" s="12">
        <v>170379.44200000001</v>
      </c>
      <c r="C227" s="7">
        <v>137787.25608000002</v>
      </c>
      <c r="D227" s="12">
        <v>3711.6849400000001</v>
      </c>
      <c r="E227" s="7">
        <f t="shared" si="101"/>
        <v>141498.94102000003</v>
      </c>
      <c r="F227" s="7">
        <f t="shared" si="102"/>
        <v>28880.500979999983</v>
      </c>
      <c r="G227" s="7">
        <f t="shared" si="103"/>
        <v>32592.185919999989</v>
      </c>
      <c r="H227" s="8">
        <f t="shared" si="100"/>
        <v>83.049304164289978</v>
      </c>
    </row>
    <row r="228" spans="1:8" s="51" customFormat="1" ht="11.25" customHeight="1" x14ac:dyDescent="0.2">
      <c r="A228" s="77" t="s">
        <v>181</v>
      </c>
      <c r="B228" s="12">
        <v>163159.82</v>
      </c>
      <c r="C228" s="7">
        <v>141199.63425</v>
      </c>
      <c r="D228" s="12">
        <v>42.779720000000005</v>
      </c>
      <c r="E228" s="7">
        <f t="shared" si="101"/>
        <v>141242.41396999999</v>
      </c>
      <c r="F228" s="7">
        <f t="shared" si="102"/>
        <v>21917.406030000013</v>
      </c>
      <c r="G228" s="7">
        <f t="shared" si="103"/>
        <v>21960.185750000004</v>
      </c>
      <c r="H228" s="8">
        <f t="shared" si="100"/>
        <v>86.566909653369308</v>
      </c>
    </row>
    <row r="229" spans="1:8" s="51" customFormat="1" ht="11.25" customHeight="1" x14ac:dyDescent="0.2">
      <c r="A229" s="77" t="s">
        <v>182</v>
      </c>
      <c r="B229" s="12">
        <v>82015.820999999996</v>
      </c>
      <c r="C229" s="7">
        <v>48238.455330000012</v>
      </c>
      <c r="D229" s="12">
        <v>623.11552000000006</v>
      </c>
      <c r="E229" s="7">
        <f t="shared" si="101"/>
        <v>48861.570850000011</v>
      </c>
      <c r="F229" s="7">
        <f t="shared" si="102"/>
        <v>33154.250149999985</v>
      </c>
      <c r="G229" s="7">
        <f t="shared" si="103"/>
        <v>33777.365669999985</v>
      </c>
      <c r="H229" s="8">
        <f t="shared" si="100"/>
        <v>59.575787030163376</v>
      </c>
    </row>
    <row r="230" spans="1:8" s="51" customFormat="1" ht="11.25" customHeight="1" x14ac:dyDescent="0.2">
      <c r="A230" s="77" t="s">
        <v>183</v>
      </c>
      <c r="B230" s="22">
        <f t="shared" ref="B230:G230" si="104">SUM(B231:B234)</f>
        <v>1437658.85</v>
      </c>
      <c r="C230" s="22">
        <f t="shared" si="104"/>
        <v>1119633.0714700001</v>
      </c>
      <c r="D230" s="22">
        <f t="shared" si="104"/>
        <v>4539.4715000000006</v>
      </c>
      <c r="E230" s="10">
        <f t="shared" si="104"/>
        <v>1124172.5429699998</v>
      </c>
      <c r="F230" s="10">
        <f t="shared" si="104"/>
        <v>313486.30703000003</v>
      </c>
      <c r="G230" s="10">
        <f t="shared" si="104"/>
        <v>318025.77853000001</v>
      </c>
      <c r="H230" s="8">
        <f t="shared" si="100"/>
        <v>78.194666486419905</v>
      </c>
    </row>
    <row r="231" spans="1:8" s="51" customFormat="1" ht="11.25" customHeight="1" x14ac:dyDescent="0.2">
      <c r="A231" s="77" t="s">
        <v>224</v>
      </c>
      <c r="B231" s="12">
        <v>647457.03600000008</v>
      </c>
      <c r="C231" s="7">
        <v>542332.71724000003</v>
      </c>
      <c r="D231" s="12">
        <v>2330.5943900000002</v>
      </c>
      <c r="E231" s="7">
        <f t="shared" ref="E231:E247" si="105">SUM(C231:D231)</f>
        <v>544663.31163000001</v>
      </c>
      <c r="F231" s="7">
        <f t="shared" ref="F231:F247" si="106">B231-E231</f>
        <v>102793.72437000007</v>
      </c>
      <c r="G231" s="7">
        <f t="shared" ref="G231:G247" si="107">B231-C231</f>
        <v>105124.31876000005</v>
      </c>
      <c r="H231" s="8">
        <f t="shared" si="100"/>
        <v>84.123467866677089</v>
      </c>
    </row>
    <row r="232" spans="1:8" s="51" customFormat="1" ht="11.25" customHeight="1" x14ac:dyDescent="0.2">
      <c r="A232" s="77" t="s">
        <v>300</v>
      </c>
      <c r="B232" s="12">
        <v>354320.04300000006</v>
      </c>
      <c r="C232" s="7">
        <v>246834.87119999999</v>
      </c>
      <c r="D232" s="12">
        <v>805.44353999999998</v>
      </c>
      <c r="E232" s="7">
        <f t="shared" si="105"/>
        <v>247640.31474</v>
      </c>
      <c r="F232" s="7">
        <f t="shared" si="106"/>
        <v>106679.72826000006</v>
      </c>
      <c r="G232" s="7">
        <f t="shared" si="107"/>
        <v>107485.17180000007</v>
      </c>
      <c r="H232" s="8">
        <f t="shared" si="100"/>
        <v>69.89170373858866</v>
      </c>
    </row>
    <row r="233" spans="1:8" s="51" customFormat="1" ht="11.25" customHeight="1" x14ac:dyDescent="0.2">
      <c r="A233" s="77" t="s">
        <v>184</v>
      </c>
      <c r="B233" s="12">
        <v>209867.40199999997</v>
      </c>
      <c r="C233" s="7">
        <v>143936.45600000001</v>
      </c>
      <c r="D233" s="12">
        <v>1403.4335700000001</v>
      </c>
      <c r="E233" s="7">
        <f t="shared" si="105"/>
        <v>145339.88957</v>
      </c>
      <c r="F233" s="7">
        <f t="shared" si="106"/>
        <v>64527.512429999973</v>
      </c>
      <c r="G233" s="7">
        <f t="shared" si="107"/>
        <v>65930.945999999967</v>
      </c>
      <c r="H233" s="8">
        <f t="shared" si="100"/>
        <v>69.253199012774743</v>
      </c>
    </row>
    <row r="234" spans="1:8" s="51" customFormat="1" ht="11.25" customHeight="1" x14ac:dyDescent="0.2">
      <c r="A234" s="77" t="s">
        <v>301</v>
      </c>
      <c r="B234" s="12">
        <v>226014.36899999992</v>
      </c>
      <c r="C234" s="7">
        <v>186529.02703</v>
      </c>
      <c r="D234" s="12">
        <v>0</v>
      </c>
      <c r="E234" s="7">
        <f t="shared" si="105"/>
        <v>186529.02703</v>
      </c>
      <c r="F234" s="7">
        <f t="shared" si="106"/>
        <v>39485.341969999921</v>
      </c>
      <c r="G234" s="7">
        <f t="shared" si="107"/>
        <v>39485.341969999921</v>
      </c>
      <c r="H234" s="8">
        <f t="shared" si="100"/>
        <v>82.529720501973955</v>
      </c>
    </row>
    <row r="235" spans="1:8" s="51" customFormat="1" ht="11.25" customHeight="1" x14ac:dyDescent="0.2">
      <c r="A235" s="77" t="s">
        <v>321</v>
      </c>
      <c r="B235" s="12">
        <v>55408.851999999999</v>
      </c>
      <c r="C235" s="7">
        <v>27545.41517</v>
      </c>
      <c r="D235" s="12">
        <v>205.05462</v>
      </c>
      <c r="E235" s="7">
        <f t="shared" si="105"/>
        <v>27750.469789999999</v>
      </c>
      <c r="F235" s="7">
        <f t="shared" si="106"/>
        <v>27658.38221</v>
      </c>
      <c r="G235" s="7">
        <f t="shared" si="107"/>
        <v>27863.436829999999</v>
      </c>
      <c r="H235" s="8">
        <f t="shared" si="100"/>
        <v>50.083098256574601</v>
      </c>
    </row>
    <row r="236" spans="1:8" s="51" customFormat="1" ht="11.25" customHeight="1" x14ac:dyDescent="0.2">
      <c r="A236" s="77" t="s">
        <v>186</v>
      </c>
      <c r="B236" s="12">
        <v>931083.88500000001</v>
      </c>
      <c r="C236" s="7">
        <v>868209.86164999998</v>
      </c>
      <c r="D236" s="12">
        <v>7453.5117399999999</v>
      </c>
      <c r="E236" s="7">
        <f t="shared" si="105"/>
        <v>875663.37338999996</v>
      </c>
      <c r="F236" s="7">
        <f t="shared" si="106"/>
        <v>55420.511610000045</v>
      </c>
      <c r="G236" s="7">
        <f t="shared" si="107"/>
        <v>62874.023350000032</v>
      </c>
      <c r="H236" s="8">
        <f t="shared" si="100"/>
        <v>94.047742367488183</v>
      </c>
    </row>
    <row r="237" spans="1:8" s="51" customFormat="1" ht="11.25" customHeight="1" x14ac:dyDescent="0.2">
      <c r="A237" s="77" t="s">
        <v>187</v>
      </c>
      <c r="B237" s="12">
        <v>899014.5070000001</v>
      </c>
      <c r="C237" s="7">
        <v>867970.27587999997</v>
      </c>
      <c r="D237" s="12">
        <v>11752.18931</v>
      </c>
      <c r="E237" s="7">
        <f t="shared" si="105"/>
        <v>879722.46519000002</v>
      </c>
      <c r="F237" s="7">
        <f t="shared" si="106"/>
        <v>19292.041810000082</v>
      </c>
      <c r="G237" s="7">
        <f t="shared" si="107"/>
        <v>31044.231120000128</v>
      </c>
      <c r="H237" s="8">
        <f t="shared" si="100"/>
        <v>97.854090044177667</v>
      </c>
    </row>
    <row r="238" spans="1:8" s="51" customFormat="1" ht="11.25" customHeight="1" x14ac:dyDescent="0.2">
      <c r="A238" s="77" t="s">
        <v>188</v>
      </c>
      <c r="B238" s="12">
        <v>3176838.4209999996</v>
      </c>
      <c r="C238" s="7">
        <v>2392319.4803299997</v>
      </c>
      <c r="D238" s="12">
        <v>339815.45180000004</v>
      </c>
      <c r="E238" s="7">
        <f t="shared" si="105"/>
        <v>2732134.9321299996</v>
      </c>
      <c r="F238" s="7">
        <f t="shared" si="106"/>
        <v>444703.48887</v>
      </c>
      <c r="G238" s="7">
        <f t="shared" si="107"/>
        <v>784518.94066999992</v>
      </c>
      <c r="H238" s="8">
        <f t="shared" si="100"/>
        <v>86.001696342805587</v>
      </c>
    </row>
    <row r="239" spans="1:8" s="51" customFormat="1" ht="11.25" customHeight="1" x14ac:dyDescent="0.2">
      <c r="A239" s="77" t="s">
        <v>302</v>
      </c>
      <c r="B239" s="12">
        <v>67774.671000000002</v>
      </c>
      <c r="C239" s="7">
        <v>61962.828420000005</v>
      </c>
      <c r="D239" s="12">
        <v>279.50153</v>
      </c>
      <c r="E239" s="7">
        <f t="shared" si="105"/>
        <v>62242.329950000007</v>
      </c>
      <c r="F239" s="7">
        <f t="shared" si="106"/>
        <v>5532.3410499999954</v>
      </c>
      <c r="G239" s="7">
        <f t="shared" si="107"/>
        <v>5811.8425799999968</v>
      </c>
      <c r="H239" s="8">
        <f t="shared" si="100"/>
        <v>91.837155432300079</v>
      </c>
    </row>
    <row r="240" spans="1:8" s="51" customFormat="1" ht="11.25" customHeight="1" x14ac:dyDescent="0.2">
      <c r="A240" s="87" t="s">
        <v>39</v>
      </c>
      <c r="B240" s="12">
        <v>445977.33899999992</v>
      </c>
      <c r="C240" s="7">
        <v>339064.39906000003</v>
      </c>
      <c r="D240" s="12">
        <v>8726.4123800000016</v>
      </c>
      <c r="E240" s="7">
        <f t="shared" si="105"/>
        <v>347790.81144000002</v>
      </c>
      <c r="F240" s="7">
        <f t="shared" si="106"/>
        <v>98186.5275599999</v>
      </c>
      <c r="G240" s="7">
        <f t="shared" si="107"/>
        <v>106912.93993999989</v>
      </c>
      <c r="H240" s="8">
        <f t="shared" si="100"/>
        <v>77.983964884816743</v>
      </c>
    </row>
    <row r="241" spans="1:8" s="51" customFormat="1" ht="11.25" customHeight="1" x14ac:dyDescent="0.2">
      <c r="A241" s="87" t="s">
        <v>189</v>
      </c>
      <c r="B241" s="12">
        <v>2897569.9510000004</v>
      </c>
      <c r="C241" s="7">
        <v>2566240.49474</v>
      </c>
      <c r="D241" s="12">
        <v>1423.1411799999998</v>
      </c>
      <c r="E241" s="7">
        <f t="shared" si="105"/>
        <v>2567663.6359199998</v>
      </c>
      <c r="F241" s="7">
        <f t="shared" si="106"/>
        <v>329906.31508000055</v>
      </c>
      <c r="G241" s="7">
        <f t="shared" si="107"/>
        <v>331329.45626000036</v>
      </c>
      <c r="H241" s="8">
        <f t="shared" si="100"/>
        <v>88.614379612607991</v>
      </c>
    </row>
    <row r="242" spans="1:8" s="51" customFormat="1" ht="11.25" customHeight="1" x14ac:dyDescent="0.2">
      <c r="A242" s="87" t="s">
        <v>190</v>
      </c>
      <c r="B242" s="12">
        <v>201834</v>
      </c>
      <c r="C242" s="7">
        <v>152143.8199</v>
      </c>
      <c r="D242" s="12">
        <v>5227.4881299999997</v>
      </c>
      <c r="E242" s="7">
        <f t="shared" si="105"/>
        <v>157371.30803000001</v>
      </c>
      <c r="F242" s="7">
        <f t="shared" si="106"/>
        <v>44462.691969999985</v>
      </c>
      <c r="G242" s="7">
        <f t="shared" si="107"/>
        <v>49690.180099999998</v>
      </c>
      <c r="H242" s="8">
        <f t="shared" si="100"/>
        <v>77.970663034969334</v>
      </c>
    </row>
    <row r="243" spans="1:8" s="51" customFormat="1" ht="11.25" customHeight="1" x14ac:dyDescent="0.2">
      <c r="A243" s="87" t="s">
        <v>303</v>
      </c>
      <c r="B243" s="12">
        <v>319371.71700000006</v>
      </c>
      <c r="C243" s="7">
        <v>42563.447970000001</v>
      </c>
      <c r="D243" s="12">
        <v>133.11077</v>
      </c>
      <c r="E243" s="7">
        <f t="shared" si="105"/>
        <v>42696.55874</v>
      </c>
      <c r="F243" s="7">
        <f t="shared" si="106"/>
        <v>276675.15826000005</v>
      </c>
      <c r="G243" s="7">
        <f t="shared" si="107"/>
        <v>276808.26903000008</v>
      </c>
      <c r="H243" s="8">
        <f t="shared" si="100"/>
        <v>13.368922940662273</v>
      </c>
    </row>
    <row r="244" spans="1:8" s="51" customFormat="1" ht="11.25" customHeight="1" x14ac:dyDescent="0.2">
      <c r="A244" s="87" t="s">
        <v>191</v>
      </c>
      <c r="B244" s="12">
        <v>1719177.1139999998</v>
      </c>
      <c r="C244" s="7">
        <v>693643.06571</v>
      </c>
      <c r="D244" s="12">
        <v>48244.379329999996</v>
      </c>
      <c r="E244" s="7">
        <f t="shared" si="105"/>
        <v>741887.44504000002</v>
      </c>
      <c r="F244" s="7">
        <f t="shared" si="106"/>
        <v>977289.66895999981</v>
      </c>
      <c r="G244" s="7">
        <f t="shared" si="107"/>
        <v>1025534.0482899998</v>
      </c>
      <c r="H244" s="8">
        <f t="shared" si="100"/>
        <v>43.153636643862406</v>
      </c>
    </row>
    <row r="245" spans="1:8" s="51" customFormat="1" ht="11.25" customHeight="1" x14ac:dyDescent="0.2">
      <c r="A245" s="87" t="s">
        <v>193</v>
      </c>
      <c r="B245" s="12">
        <v>108995.58199999999</v>
      </c>
      <c r="C245" s="7">
        <v>79514.145799999998</v>
      </c>
      <c r="D245" s="12">
        <v>797.09903000000008</v>
      </c>
      <c r="E245" s="7">
        <f t="shared" si="105"/>
        <v>80311.244829999996</v>
      </c>
      <c r="F245" s="7">
        <f t="shared" si="106"/>
        <v>28684.337169999999</v>
      </c>
      <c r="G245" s="7">
        <f t="shared" si="107"/>
        <v>29481.436199999996</v>
      </c>
      <c r="H245" s="8">
        <f t="shared" si="100"/>
        <v>73.683027657029257</v>
      </c>
    </row>
    <row r="246" spans="1:8" s="51" customFormat="1" ht="11.25" customHeight="1" x14ac:dyDescent="0.2">
      <c r="A246" s="87" t="s">
        <v>194</v>
      </c>
      <c r="B246" s="12">
        <v>683051.10600000003</v>
      </c>
      <c r="C246" s="7">
        <v>505564.88543999998</v>
      </c>
      <c r="D246" s="12">
        <v>21090.321379999998</v>
      </c>
      <c r="E246" s="7">
        <f t="shared" si="105"/>
        <v>526655.20681999996</v>
      </c>
      <c r="F246" s="7">
        <f t="shared" si="106"/>
        <v>156395.89918000007</v>
      </c>
      <c r="G246" s="7">
        <f t="shared" si="107"/>
        <v>177486.22056000005</v>
      </c>
      <c r="H246" s="8">
        <f t="shared" si="100"/>
        <v>77.103338563366592</v>
      </c>
    </row>
    <row r="247" spans="1:8" s="51" customFormat="1" ht="11.25" customHeight="1" x14ac:dyDescent="0.2">
      <c r="A247" s="77" t="s">
        <v>304</v>
      </c>
      <c r="B247" s="12">
        <v>154539.21900000004</v>
      </c>
      <c r="C247" s="7">
        <v>144178.21886000002</v>
      </c>
      <c r="D247" s="12">
        <v>3187.0614</v>
      </c>
      <c r="E247" s="7">
        <f t="shared" si="105"/>
        <v>147365.28026000003</v>
      </c>
      <c r="F247" s="7">
        <f t="shared" si="106"/>
        <v>7173.9387400000123</v>
      </c>
      <c r="G247" s="7">
        <f t="shared" si="107"/>
        <v>10361.000140000018</v>
      </c>
      <c r="H247" s="8">
        <f t="shared" si="100"/>
        <v>95.357852339088097</v>
      </c>
    </row>
    <row r="248" spans="1:8" s="51" customFormat="1" ht="11.25" customHeight="1" x14ac:dyDescent="0.2">
      <c r="A248" s="80"/>
      <c r="B248" s="12"/>
      <c r="C248" s="7"/>
      <c r="D248" s="12"/>
      <c r="E248" s="7"/>
      <c r="F248" s="7"/>
      <c r="G248" s="7"/>
      <c r="H248" s="8"/>
    </row>
    <row r="249" spans="1:8" s="51" customFormat="1" ht="11.25" customHeight="1" x14ac:dyDescent="0.2">
      <c r="A249" s="75" t="s">
        <v>195</v>
      </c>
      <c r="B249" s="12">
        <v>3704.145</v>
      </c>
      <c r="C249" s="7">
        <v>3586.74359</v>
      </c>
      <c r="D249" s="12">
        <v>2.53504</v>
      </c>
      <c r="E249" s="7">
        <f t="shared" ref="E249" si="108">SUM(C249:D249)</f>
        <v>3589.2786300000002</v>
      </c>
      <c r="F249" s="7">
        <f>B249-E249</f>
        <v>114.86636999999973</v>
      </c>
      <c r="G249" s="7">
        <f>B249-C249</f>
        <v>117.40140999999994</v>
      </c>
      <c r="H249" s="8">
        <f>E249/B249*100</f>
        <v>96.898977496831264</v>
      </c>
    </row>
    <row r="250" spans="1:8" s="51" customFormat="1" ht="11.25" customHeight="1" x14ac:dyDescent="0.2">
      <c r="A250" s="80"/>
      <c r="B250" s="11"/>
      <c r="C250" s="9"/>
      <c r="D250" s="11"/>
      <c r="E250" s="9"/>
      <c r="F250" s="9"/>
      <c r="G250" s="9"/>
      <c r="H250" s="8"/>
    </row>
    <row r="251" spans="1:8" s="51" customFormat="1" ht="11.25" customHeight="1" x14ac:dyDescent="0.2">
      <c r="A251" s="75" t="s">
        <v>196</v>
      </c>
      <c r="B251" s="22">
        <f t="shared" ref="B251:G251" si="109">SUM(B252:B256)</f>
        <v>40090039.327</v>
      </c>
      <c r="C251" s="22">
        <f t="shared" si="109"/>
        <v>35523698.74487</v>
      </c>
      <c r="D251" s="22">
        <f t="shared" ref="D251" si="110">SUM(D252:D256)</f>
        <v>822307.97641999985</v>
      </c>
      <c r="E251" s="10">
        <f t="shared" si="109"/>
        <v>36346006.721290007</v>
      </c>
      <c r="F251" s="10">
        <f t="shared" si="109"/>
        <v>3744032.6057099998</v>
      </c>
      <c r="G251" s="10">
        <f t="shared" si="109"/>
        <v>4566340.58213</v>
      </c>
      <c r="H251" s="8">
        <f t="shared" ref="H251:H256" si="111">E251/B251*100</f>
        <v>90.660940551414114</v>
      </c>
    </row>
    <row r="252" spans="1:8" s="51" customFormat="1" ht="11.25" customHeight="1" x14ac:dyDescent="0.2">
      <c r="A252" s="87" t="s">
        <v>197</v>
      </c>
      <c r="B252" s="12">
        <v>35161920.967</v>
      </c>
      <c r="C252" s="7">
        <v>31541005.48979</v>
      </c>
      <c r="D252" s="12">
        <v>795518.93250999984</v>
      </c>
      <c r="E252" s="7">
        <f t="shared" ref="E252:E256" si="112">SUM(C252:D252)</f>
        <v>32336524.4223</v>
      </c>
      <c r="F252" s="7">
        <f>B252-E252</f>
        <v>2825396.5447000004</v>
      </c>
      <c r="G252" s="7">
        <f>B252-C252</f>
        <v>3620915.4772100002</v>
      </c>
      <c r="H252" s="8">
        <f t="shared" si="111"/>
        <v>91.96461266336479</v>
      </c>
    </row>
    <row r="253" spans="1:8" s="51" customFormat="1" ht="11.25" customHeight="1" x14ac:dyDescent="0.2">
      <c r="A253" s="87" t="s">
        <v>198</v>
      </c>
      <c r="B253" s="12">
        <v>140288.35999999999</v>
      </c>
      <c r="C253" s="7">
        <v>119172.59168000001</v>
      </c>
      <c r="D253" s="12">
        <v>140.10426999999999</v>
      </c>
      <c r="E253" s="7">
        <f t="shared" si="112"/>
        <v>119312.69595000001</v>
      </c>
      <c r="F253" s="7">
        <f>B253-E253</f>
        <v>20975.664049999978</v>
      </c>
      <c r="G253" s="7">
        <f>B253-C253</f>
        <v>21115.768319999974</v>
      </c>
      <c r="H253" s="8">
        <f t="shared" si="111"/>
        <v>85.048179300121561</v>
      </c>
    </row>
    <row r="254" spans="1:8" s="51" customFormat="1" ht="11.25" customHeight="1" x14ac:dyDescent="0.2">
      <c r="A254" s="87" t="s">
        <v>199</v>
      </c>
      <c r="B254" s="12">
        <v>1149523.0000000002</v>
      </c>
      <c r="C254" s="7">
        <v>1000807.19011</v>
      </c>
      <c r="D254" s="12">
        <v>634.86725000000001</v>
      </c>
      <c r="E254" s="7">
        <f t="shared" si="112"/>
        <v>1001442.05736</v>
      </c>
      <c r="F254" s="7">
        <f>B254-E254</f>
        <v>148080.94264000026</v>
      </c>
      <c r="G254" s="7">
        <f>B254-C254</f>
        <v>148715.80989000027</v>
      </c>
      <c r="H254" s="8">
        <f t="shared" si="111"/>
        <v>87.118053084627263</v>
      </c>
    </row>
    <row r="255" spans="1:8" s="51" customFormat="1" ht="11.25" customHeight="1" x14ac:dyDescent="0.2">
      <c r="A255" s="87" t="s">
        <v>200</v>
      </c>
      <c r="B255" s="12">
        <v>3160833</v>
      </c>
      <c r="C255" s="7">
        <v>2438460.9727600003</v>
      </c>
      <c r="D255" s="12">
        <v>25303.558949999999</v>
      </c>
      <c r="E255" s="7">
        <f t="shared" si="112"/>
        <v>2463764.5317100002</v>
      </c>
      <c r="F255" s="7">
        <f>B255-E255</f>
        <v>697068.46828999976</v>
      </c>
      <c r="G255" s="7">
        <f>B255-C255</f>
        <v>722372.02723999973</v>
      </c>
      <c r="H255" s="8">
        <f t="shared" si="111"/>
        <v>77.946684678057977</v>
      </c>
    </row>
    <row r="256" spans="1:8" s="51" customFormat="1" ht="11.25" customHeight="1" x14ac:dyDescent="0.2">
      <c r="A256" s="87" t="s">
        <v>201</v>
      </c>
      <c r="B256" s="12">
        <v>477474</v>
      </c>
      <c r="C256" s="7">
        <v>424252.50052999996</v>
      </c>
      <c r="D256" s="12">
        <v>710.51343999999995</v>
      </c>
      <c r="E256" s="7">
        <f t="shared" si="112"/>
        <v>424963.01396999997</v>
      </c>
      <c r="F256" s="7">
        <f>B256-E256</f>
        <v>52510.986030000029</v>
      </c>
      <c r="G256" s="7">
        <f>B256-C256</f>
        <v>53221.499470000039</v>
      </c>
      <c r="H256" s="8">
        <f t="shared" si="111"/>
        <v>89.002336037145469</v>
      </c>
    </row>
    <row r="257" spans="1:13" s="51" customFormat="1" ht="11.25" customHeight="1" x14ac:dyDescent="0.2">
      <c r="A257" s="80"/>
      <c r="B257" s="12"/>
      <c r="C257" s="7"/>
      <c r="D257" s="12"/>
      <c r="E257" s="7"/>
      <c r="F257" s="7"/>
      <c r="G257" s="7"/>
      <c r="H257" s="6"/>
    </row>
    <row r="258" spans="1:13" s="51" customFormat="1" ht="11.25" customHeight="1" x14ac:dyDescent="0.2">
      <c r="A258" s="75" t="s">
        <v>202</v>
      </c>
      <c r="B258" s="10">
        <f t="shared" ref="B258:G258" si="113">+B259+B260</f>
        <v>1641573.2390000001</v>
      </c>
      <c r="C258" s="10">
        <f t="shared" si="113"/>
        <v>1552260.41255</v>
      </c>
      <c r="D258" s="10">
        <f t="shared" si="113"/>
        <v>5890.8191600000009</v>
      </c>
      <c r="E258" s="10">
        <f t="shared" si="113"/>
        <v>1558151.23171</v>
      </c>
      <c r="F258" s="10">
        <f t="shared" si="113"/>
        <v>83422.007290000067</v>
      </c>
      <c r="G258" s="10">
        <f t="shared" si="113"/>
        <v>89312.826450000066</v>
      </c>
      <c r="H258" s="6">
        <f>E258/B258*100</f>
        <v>94.918167200336526</v>
      </c>
    </row>
    <row r="259" spans="1:13" s="51" customFormat="1" ht="11.25" customHeight="1" x14ac:dyDescent="0.2">
      <c r="A259" s="87" t="s">
        <v>203</v>
      </c>
      <c r="B259" s="12">
        <v>1572417.2390000001</v>
      </c>
      <c r="C259" s="7">
        <v>1490255.26593</v>
      </c>
      <c r="D259" s="12">
        <v>3621.7165800000002</v>
      </c>
      <c r="E259" s="7">
        <f t="shared" ref="E259:E260" si="114">SUM(C259:D259)</f>
        <v>1493876.98251</v>
      </c>
      <c r="F259" s="7">
        <f>B259-E259</f>
        <v>78540.256490000058</v>
      </c>
      <c r="G259" s="7">
        <f>B259-C259</f>
        <v>82161.973070000065</v>
      </c>
      <c r="H259" s="8">
        <f>E259/B259*100</f>
        <v>95.005126213195879</v>
      </c>
    </row>
    <row r="260" spans="1:13" s="51" customFormat="1" ht="11.25" customHeight="1" x14ac:dyDescent="0.2">
      <c r="A260" s="87" t="s">
        <v>204</v>
      </c>
      <c r="B260" s="12">
        <v>69156</v>
      </c>
      <c r="C260" s="7">
        <v>62005.14662</v>
      </c>
      <c r="D260" s="12">
        <v>2269.1025800000002</v>
      </c>
      <c r="E260" s="7">
        <f t="shared" si="114"/>
        <v>64274.249199999998</v>
      </c>
      <c r="F260" s="7">
        <f>B260-E260</f>
        <v>4881.7508000000016</v>
      </c>
      <c r="G260" s="7">
        <f>B260-C260</f>
        <v>7150.8533800000005</v>
      </c>
      <c r="H260" s="8">
        <f>E260/B260*100</f>
        <v>92.940958412863665</v>
      </c>
    </row>
    <row r="261" spans="1:13" s="51" customFormat="1" ht="11.4" x14ac:dyDescent="0.2">
      <c r="A261" s="80"/>
      <c r="B261" s="9"/>
      <c r="C261" s="9"/>
      <c r="D261" s="9"/>
      <c r="E261" s="9"/>
      <c r="F261" s="9"/>
      <c r="G261" s="9"/>
      <c r="H261" s="6"/>
    </row>
    <row r="262" spans="1:13" s="51" customFormat="1" ht="11.25" customHeight="1" x14ac:dyDescent="0.2">
      <c r="A262" s="88" t="s">
        <v>205</v>
      </c>
      <c r="B262" s="12">
        <v>12192887.740999999</v>
      </c>
      <c r="C262" s="7">
        <v>11872603.691360001</v>
      </c>
      <c r="D262" s="12">
        <v>137456.01871999999</v>
      </c>
      <c r="E262" s="7">
        <f t="shared" ref="E262" si="115">SUM(C262:D262)</f>
        <v>12010059.71008</v>
      </c>
      <c r="F262" s="7">
        <f>B262-E262</f>
        <v>182828.03091999888</v>
      </c>
      <c r="G262" s="7">
        <f>B262-C262</f>
        <v>320284.049639998</v>
      </c>
      <c r="H262" s="8">
        <f>E262/B262*100</f>
        <v>98.500535436693809</v>
      </c>
    </row>
    <row r="263" spans="1:13" s="51" customFormat="1" ht="11.25" customHeight="1" x14ac:dyDescent="0.2">
      <c r="A263" s="80"/>
      <c r="B263" s="9"/>
      <c r="C263" s="9"/>
      <c r="D263" s="9"/>
      <c r="E263" s="9"/>
      <c r="F263" s="9"/>
      <c r="G263" s="9"/>
      <c r="H263" s="6"/>
    </row>
    <row r="264" spans="1:13" s="51" customFormat="1" ht="11.25" customHeight="1" x14ac:dyDescent="0.2">
      <c r="A264" s="75" t="s">
        <v>206</v>
      </c>
      <c r="B264" s="12">
        <v>12698172</v>
      </c>
      <c r="C264" s="7">
        <v>10883529.053690001</v>
      </c>
      <c r="D264" s="12">
        <v>47006.58887</v>
      </c>
      <c r="E264" s="7">
        <f t="shared" ref="E264" si="116">SUM(C264:D264)</f>
        <v>10930535.642560001</v>
      </c>
      <c r="F264" s="7">
        <f>B264-E264</f>
        <v>1767636.3574399985</v>
      </c>
      <c r="G264" s="7">
        <f>B264-C264</f>
        <v>1814642.9463099986</v>
      </c>
      <c r="H264" s="8">
        <f>E264/B264*100</f>
        <v>86.079599823974675</v>
      </c>
    </row>
    <row r="265" spans="1:13" s="51" customFormat="1" ht="11.25" customHeight="1" x14ac:dyDescent="0.2">
      <c r="A265" s="80"/>
      <c r="B265" s="9"/>
      <c r="C265" s="9"/>
      <c r="D265" s="9"/>
      <c r="E265" s="9"/>
      <c r="F265" s="9"/>
      <c r="G265" s="9"/>
      <c r="H265" s="6"/>
    </row>
    <row r="266" spans="1:13" s="51" customFormat="1" ht="11.25" customHeight="1" x14ac:dyDescent="0.2">
      <c r="A266" s="75" t="s">
        <v>207</v>
      </c>
      <c r="B266" s="12">
        <v>4107033.4270000001</v>
      </c>
      <c r="C266" s="7">
        <v>3670918.4686400001</v>
      </c>
      <c r="D266" s="12">
        <v>241000.87766999999</v>
      </c>
      <c r="E266" s="7">
        <f t="shared" ref="E266" si="117">SUM(C266:D266)</f>
        <v>3911919.3463099999</v>
      </c>
      <c r="F266" s="7">
        <f>B266-E266</f>
        <v>195114.08069000021</v>
      </c>
      <c r="G266" s="7">
        <f>B266-C266</f>
        <v>436114.95836000005</v>
      </c>
      <c r="H266" s="8">
        <f>E266/B266*100</f>
        <v>95.249269718446826</v>
      </c>
    </row>
    <row r="267" spans="1:13" s="51" customFormat="1" ht="11.25" customHeight="1" x14ac:dyDescent="0.2">
      <c r="A267" s="89"/>
      <c r="B267" s="12"/>
      <c r="C267" s="12"/>
      <c r="D267" s="12"/>
      <c r="E267" s="12"/>
      <c r="F267" s="12"/>
      <c r="G267" s="12"/>
      <c r="H267" s="14"/>
      <c r="I267" s="76"/>
      <c r="J267" s="76"/>
      <c r="K267" s="76"/>
      <c r="L267" s="76"/>
      <c r="M267" s="76"/>
    </row>
    <row r="268" spans="1:13" s="51" customFormat="1" ht="11.25" customHeight="1" x14ac:dyDescent="0.2">
      <c r="A268" s="81" t="s">
        <v>208</v>
      </c>
      <c r="B268" s="22">
        <f t="shared" ref="B268:G268" si="118">+B269+B270</f>
        <v>878355.94799999986</v>
      </c>
      <c r="C268" s="22">
        <f t="shared" si="118"/>
        <v>806217.91095000005</v>
      </c>
      <c r="D268" s="22">
        <f t="shared" si="118"/>
        <v>8481.67461</v>
      </c>
      <c r="E268" s="22">
        <f t="shared" si="118"/>
        <v>814699.58555999992</v>
      </c>
      <c r="F268" s="22">
        <f t="shared" si="118"/>
        <v>63656.362439999895</v>
      </c>
      <c r="G268" s="22">
        <f t="shared" si="118"/>
        <v>72138.037049999853</v>
      </c>
      <c r="H268" s="14">
        <f>E268/B268*100</f>
        <v>92.752782902541469</v>
      </c>
    </row>
    <row r="269" spans="1:13" s="51" customFormat="1" ht="11.25" customHeight="1" x14ac:dyDescent="0.2">
      <c r="A269" s="86" t="s">
        <v>233</v>
      </c>
      <c r="B269" s="12">
        <v>841408.98999999987</v>
      </c>
      <c r="C269" s="7">
        <v>775579.00413000002</v>
      </c>
      <c r="D269" s="12">
        <v>7689.5148399999998</v>
      </c>
      <c r="E269" s="7">
        <f t="shared" ref="E269:E270" si="119">SUM(C269:D269)</f>
        <v>783268.51896999998</v>
      </c>
      <c r="F269" s="7">
        <f>B269-E269</f>
        <v>58140.471029999899</v>
      </c>
      <c r="G269" s="7">
        <f>B269-C269</f>
        <v>65829.985869999859</v>
      </c>
      <c r="H269" s="8">
        <f>E269/B269*100</f>
        <v>93.090105796231157</v>
      </c>
    </row>
    <row r="270" spans="1:13" s="51" customFormat="1" ht="11.25" customHeight="1" x14ac:dyDescent="0.2">
      <c r="A270" s="86" t="s">
        <v>234</v>
      </c>
      <c r="B270" s="12">
        <v>36946.957999999999</v>
      </c>
      <c r="C270" s="7">
        <v>30638.90682</v>
      </c>
      <c r="D270" s="12">
        <v>792.15976999999998</v>
      </c>
      <c r="E270" s="7">
        <f t="shared" si="119"/>
        <v>31431.066589999999</v>
      </c>
      <c r="F270" s="7">
        <f>B270-E270</f>
        <v>5515.8914100000002</v>
      </c>
      <c r="G270" s="7">
        <f>B270-C270</f>
        <v>6308.0511799999986</v>
      </c>
      <c r="H270" s="8">
        <f>E270/B270*100</f>
        <v>85.07078333756192</v>
      </c>
    </row>
    <row r="271" spans="1:13" s="51" customFormat="1" ht="12" customHeight="1" x14ac:dyDescent="0.2">
      <c r="A271" s="90"/>
      <c r="B271" s="12"/>
      <c r="C271" s="12"/>
      <c r="D271" s="12"/>
      <c r="E271" s="12"/>
      <c r="F271" s="12"/>
      <c r="G271" s="12"/>
      <c r="H271" s="14"/>
    </row>
    <row r="272" spans="1:13" s="51" customFormat="1" ht="11.25" customHeight="1" x14ac:dyDescent="0.2">
      <c r="A272" s="91" t="s">
        <v>209</v>
      </c>
      <c r="B272" s="27">
        <f>B10+B17+B19+B21+B23+B35+B39+B47+B49+B51+B59+B71+B78+B82+B86+B92+B104+B116+B127+B143+B145+B166+B176+B181+B190+B199+B208+B217+B249+B251+B258+B262+B264+B266+B268</f>
        <v>2656841103.2310195</v>
      </c>
      <c r="C272" s="27">
        <f t="shared" ref="C272:G272" si="120">C10+C17+C19+C21+C23+C35+C39+C47+C49+C51+C59+C71+C78+C82+C86+C92+C104+C116+C127+C143+C145+C166+C176+C181+C190+C199+C208+C217+C249+C251+C258+C262+C264+C266+C268</f>
        <v>2311185106.3594503</v>
      </c>
      <c r="D272" s="27">
        <f t="shared" si="120"/>
        <v>33584394.947899997</v>
      </c>
      <c r="E272" s="27">
        <f t="shared" si="120"/>
        <v>2344769501.3073497</v>
      </c>
      <c r="F272" s="27">
        <f t="shared" si="120"/>
        <v>312071601.92366982</v>
      </c>
      <c r="G272" s="27">
        <f t="shared" si="120"/>
        <v>345655996.87156963</v>
      </c>
      <c r="H272" s="16">
        <f>E272/B272*100</f>
        <v>88.254035909631341</v>
      </c>
    </row>
    <row r="273" spans="1:8" s="51" customFormat="1" ht="11.25" customHeight="1" x14ac:dyDescent="0.2">
      <c r="A273" s="92"/>
      <c r="B273" s="7"/>
      <c r="C273" s="7"/>
      <c r="D273" s="7"/>
      <c r="E273" s="7"/>
      <c r="F273" s="7"/>
      <c r="G273" s="7"/>
      <c r="H273" s="6"/>
    </row>
    <row r="274" spans="1:8" s="51" customFormat="1" ht="11.25" customHeight="1" x14ac:dyDescent="0.2">
      <c r="A274" s="74" t="s">
        <v>210</v>
      </c>
      <c r="B274" s="7"/>
      <c r="C274" s="7"/>
      <c r="D274" s="7"/>
      <c r="E274" s="7"/>
      <c r="F274" s="7"/>
      <c r="G274" s="7"/>
      <c r="H274" s="8"/>
    </row>
    <row r="275" spans="1:8" s="51" customFormat="1" ht="11.25" customHeight="1" x14ac:dyDescent="0.2">
      <c r="A275" s="77" t="s">
        <v>211</v>
      </c>
      <c r="B275" s="12">
        <v>244655942.38600001</v>
      </c>
      <c r="C275" s="7">
        <v>231964549.21568</v>
      </c>
      <c r="D275" s="12">
        <v>17657.035030000003</v>
      </c>
      <c r="E275" s="7">
        <f t="shared" ref="E275" si="121">SUM(C275:D275)</f>
        <v>231982206.25071001</v>
      </c>
      <c r="F275" s="7">
        <f>B275-E275</f>
        <v>12673736.135289997</v>
      </c>
      <c r="G275" s="7">
        <f>B275-C275</f>
        <v>12691393.170320004</v>
      </c>
      <c r="H275" s="8">
        <f>E275/B275*100</f>
        <v>94.819771793936511</v>
      </c>
    </row>
    <row r="276" spans="1:8" s="51" customFormat="1" ht="11.4" x14ac:dyDescent="0.2">
      <c r="A276" s="93"/>
      <c r="B276" s="7"/>
      <c r="C276" s="7"/>
      <c r="D276" s="7"/>
      <c r="E276" s="7"/>
      <c r="F276" s="7"/>
      <c r="G276" s="7"/>
      <c r="H276" s="8"/>
    </row>
    <row r="277" spans="1:8" s="51" customFormat="1" ht="11.25" customHeight="1" x14ac:dyDescent="0.2">
      <c r="A277" s="77" t="s">
        <v>212</v>
      </c>
      <c r="B277" s="7">
        <f t="shared" ref="B277:G277" si="122">SUM(B278:B279)</f>
        <v>799245694.47889018</v>
      </c>
      <c r="C277" s="7">
        <f t="shared" si="122"/>
        <v>794831386.48399997</v>
      </c>
      <c r="D277" s="7">
        <f t="shared" si="122"/>
        <v>265526.80794000003</v>
      </c>
      <c r="E277" s="7">
        <f t="shared" si="122"/>
        <v>795096913.29193997</v>
      </c>
      <c r="F277" s="7">
        <f t="shared" si="122"/>
        <v>4148781.1869502277</v>
      </c>
      <c r="G277" s="7">
        <f t="shared" si="122"/>
        <v>4414307.9948902028</v>
      </c>
      <c r="H277" s="6">
        <f>E277/B277*100</f>
        <v>99.480912913812418</v>
      </c>
    </row>
    <row r="278" spans="1:8" s="51" customFormat="1" ht="11.25" customHeight="1" x14ac:dyDescent="0.2">
      <c r="A278" s="77" t="s">
        <v>227</v>
      </c>
      <c r="B278" s="12">
        <v>796007083.64489019</v>
      </c>
      <c r="C278" s="7">
        <v>791702789.47031999</v>
      </c>
      <c r="D278" s="12">
        <v>247883.26271000001</v>
      </c>
      <c r="E278" s="7">
        <f t="shared" ref="E278:E279" si="123">SUM(C278:D278)</f>
        <v>791950672.73302996</v>
      </c>
      <c r="F278" s="7">
        <f>B278-E278</f>
        <v>4056410.9118602276</v>
      </c>
      <c r="G278" s="7">
        <f>B278-C278</f>
        <v>4304294.1745702028</v>
      </c>
      <c r="H278" s="8">
        <f>E278/B278*100</f>
        <v>99.490405174124078</v>
      </c>
    </row>
    <row r="279" spans="1:8" s="51" customFormat="1" ht="11.25" customHeight="1" x14ac:dyDescent="0.2">
      <c r="A279" s="94" t="s">
        <v>213</v>
      </c>
      <c r="B279" s="12">
        <v>3238610.8339999998</v>
      </c>
      <c r="C279" s="7">
        <v>3128597.0136799999</v>
      </c>
      <c r="D279" s="12">
        <v>17643.54523</v>
      </c>
      <c r="E279" s="7">
        <f t="shared" si="123"/>
        <v>3146240.5589099997</v>
      </c>
      <c r="F279" s="7">
        <f>B279-E279</f>
        <v>92370.275090000127</v>
      </c>
      <c r="G279" s="7">
        <f>B279-C279</f>
        <v>110013.82031999994</v>
      </c>
      <c r="H279" s="6">
        <f>E279/B279*100</f>
        <v>97.147842707117917</v>
      </c>
    </row>
    <row r="280" spans="1:8" s="51" customFormat="1" ht="11.25" customHeight="1" x14ac:dyDescent="0.2">
      <c r="A280" s="94"/>
      <c r="B280" s="7"/>
      <c r="C280" s="7"/>
      <c r="D280" s="7"/>
      <c r="E280" s="7"/>
      <c r="F280" s="7"/>
      <c r="G280" s="7"/>
      <c r="H280" s="8"/>
    </row>
    <row r="281" spans="1:8" s="51" customFormat="1" ht="11.25" customHeight="1" x14ac:dyDescent="0.2">
      <c r="A281" s="74" t="s">
        <v>214</v>
      </c>
      <c r="B281" s="24">
        <f t="shared" ref="B281:G281" si="124">B275+B277</f>
        <v>1043901636.8648902</v>
      </c>
      <c r="C281" s="24">
        <f t="shared" si="124"/>
        <v>1026795935.69968</v>
      </c>
      <c r="D281" s="24">
        <f t="shared" si="124"/>
        <v>283183.84297000006</v>
      </c>
      <c r="E281" s="24">
        <f t="shared" si="124"/>
        <v>1027079119.54265</v>
      </c>
      <c r="F281" s="24">
        <f t="shared" si="124"/>
        <v>16822517.322240226</v>
      </c>
      <c r="G281" s="24">
        <f t="shared" si="124"/>
        <v>17105701.165210206</v>
      </c>
      <c r="H281" s="8">
        <f>E281/B281*100</f>
        <v>98.388495934084105</v>
      </c>
    </row>
    <row r="282" spans="1:8" s="51" customFormat="1" ht="11.25" customHeight="1" x14ac:dyDescent="0.2">
      <c r="A282" s="77"/>
      <c r="B282" s="7"/>
      <c r="C282" s="7"/>
      <c r="D282" s="7"/>
      <c r="E282" s="7"/>
      <c r="F282" s="7"/>
      <c r="G282" s="7"/>
      <c r="H282" s="8"/>
    </row>
    <row r="283" spans="1:8" s="100" customFormat="1" ht="16.5" customHeight="1" thickBot="1" x14ac:dyDescent="0.3">
      <c r="A283" s="95" t="s">
        <v>215</v>
      </c>
      <c r="B283" s="96">
        <f t="shared" ref="B283:G283" si="125">+B281+B272</f>
        <v>3700742740.0959096</v>
      </c>
      <c r="C283" s="96">
        <f t="shared" si="125"/>
        <v>3337981042.0591302</v>
      </c>
      <c r="D283" s="96">
        <f t="shared" si="125"/>
        <v>33867578.790869996</v>
      </c>
      <c r="E283" s="97">
        <f t="shared" si="125"/>
        <v>3371848620.8499994</v>
      </c>
      <c r="F283" s="96">
        <f t="shared" si="125"/>
        <v>328894119.24591005</v>
      </c>
      <c r="G283" s="98">
        <f t="shared" si="125"/>
        <v>362761698.03677982</v>
      </c>
      <c r="H283" s="99">
        <f>E283/B283*100</f>
        <v>91.11275378095084</v>
      </c>
    </row>
    <row r="284" spans="1:8" s="51" customFormat="1" ht="12" customHeight="1" thickTop="1" x14ac:dyDescent="0.2">
      <c r="A284" s="77"/>
      <c r="B284" s="7"/>
      <c r="C284" s="9"/>
      <c r="D284" s="7"/>
      <c r="E284" s="9"/>
      <c r="F284" s="9"/>
      <c r="G284" s="9"/>
      <c r="H284" s="6"/>
    </row>
    <row r="285" spans="1:8" ht="22.8" customHeight="1" x14ac:dyDescent="0.2">
      <c r="A285" s="104" t="s">
        <v>328</v>
      </c>
      <c r="B285" s="104"/>
      <c r="C285" s="104"/>
      <c r="D285" s="104"/>
      <c r="E285" s="104"/>
      <c r="F285" s="104"/>
      <c r="G285" s="104"/>
      <c r="H285" s="104"/>
    </row>
    <row r="286" spans="1:8" ht="11.4" x14ac:dyDescent="0.2">
      <c r="A286" s="51" t="s">
        <v>322</v>
      </c>
    </row>
    <row r="287" spans="1:8" ht="22.8" customHeight="1" x14ac:dyDescent="0.2">
      <c r="A287" s="104" t="s">
        <v>327</v>
      </c>
      <c r="B287" s="104"/>
      <c r="C287" s="104"/>
      <c r="D287" s="104"/>
      <c r="E287" s="104"/>
      <c r="F287" s="104"/>
      <c r="G287" s="104"/>
      <c r="H287" s="104"/>
    </row>
    <row r="288" spans="1:8" ht="11.4" x14ac:dyDescent="0.2">
      <c r="A288" s="51" t="s">
        <v>323</v>
      </c>
    </row>
    <row r="289" spans="1:9" ht="11.4" x14ac:dyDescent="0.2">
      <c r="A289" s="51" t="s">
        <v>324</v>
      </c>
    </row>
    <row r="290" spans="1:9" ht="11.4" x14ac:dyDescent="0.2">
      <c r="A290" s="51" t="s">
        <v>325</v>
      </c>
    </row>
    <row r="291" spans="1:9" ht="11.4" x14ac:dyDescent="0.2">
      <c r="A291" s="51" t="s">
        <v>326</v>
      </c>
    </row>
    <row r="292" spans="1:9" x14ac:dyDescent="0.2">
      <c r="G292" s="101"/>
    </row>
    <row r="293" spans="1:9" x14ac:dyDescent="0.2">
      <c r="E293" s="51"/>
      <c r="F293" s="51"/>
      <c r="G293" s="15"/>
      <c r="I293" s="49"/>
    </row>
    <row r="294" spans="1:9" x14ac:dyDescent="0.2">
      <c r="E294" s="51"/>
      <c r="F294" s="51"/>
      <c r="G294" s="15"/>
      <c r="I294" s="49"/>
    </row>
    <row r="295" spans="1:9" x14ac:dyDescent="0.2">
      <c r="E295" s="51"/>
      <c r="F295" s="51"/>
      <c r="G295" s="15"/>
      <c r="I295" s="49"/>
    </row>
    <row r="296" spans="1:9" x14ac:dyDescent="0.2">
      <c r="E296" s="51"/>
      <c r="F296" s="51"/>
      <c r="G296" s="15"/>
      <c r="I296" s="49"/>
    </row>
    <row r="297" spans="1:9" x14ac:dyDescent="0.2">
      <c r="E297" s="51"/>
      <c r="F297" s="51"/>
      <c r="G297" s="15"/>
      <c r="I297" s="49"/>
    </row>
    <row r="298" spans="1:9" x14ac:dyDescent="0.2">
      <c r="E298" s="51"/>
      <c r="F298" s="51"/>
      <c r="G298" s="15"/>
      <c r="I298" s="49"/>
    </row>
    <row r="299" spans="1:9" x14ac:dyDescent="0.2">
      <c r="E299" s="51"/>
      <c r="F299" s="51"/>
      <c r="G299" s="15"/>
      <c r="I299" s="49"/>
    </row>
    <row r="300" spans="1:9" x14ac:dyDescent="0.2">
      <c r="E300" s="51"/>
      <c r="F300" s="51"/>
      <c r="G300" s="15"/>
      <c r="I300" s="49"/>
    </row>
    <row r="301" spans="1:9" x14ac:dyDescent="0.2">
      <c r="E301" s="51"/>
      <c r="F301" s="51"/>
      <c r="G301" s="15"/>
      <c r="I301" s="49"/>
    </row>
    <row r="302" spans="1:9" x14ac:dyDescent="0.2">
      <c r="E302" s="51"/>
      <c r="F302" s="51"/>
      <c r="G302" s="15"/>
      <c r="I302" s="49"/>
    </row>
    <row r="303" spans="1:9" x14ac:dyDescent="0.2">
      <c r="E303" s="51"/>
      <c r="F303" s="51"/>
      <c r="G303" s="15"/>
      <c r="I303" s="49"/>
    </row>
    <row r="304" spans="1:9" x14ac:dyDescent="0.2">
      <c r="E304" s="51"/>
      <c r="F304" s="51"/>
      <c r="G304" s="15"/>
      <c r="I304" s="49"/>
    </row>
    <row r="305" spans="5:9" x14ac:dyDescent="0.2">
      <c r="E305" s="51"/>
      <c r="F305" s="51"/>
      <c r="G305" s="15"/>
      <c r="I305" s="49"/>
    </row>
    <row r="306" spans="5:9" x14ac:dyDescent="0.2">
      <c r="E306" s="51"/>
      <c r="F306" s="51"/>
      <c r="G306" s="15"/>
      <c r="I306" s="49"/>
    </row>
    <row r="307" spans="5:9" x14ac:dyDescent="0.2">
      <c r="E307" s="51"/>
      <c r="F307" s="51"/>
      <c r="G307" s="15"/>
      <c r="I307" s="49"/>
    </row>
    <row r="308" spans="5:9" x14ac:dyDescent="0.2">
      <c r="E308" s="51"/>
      <c r="F308" s="51"/>
      <c r="G308" s="15"/>
      <c r="I308" s="49"/>
    </row>
    <row r="309" spans="5:9" x14ac:dyDescent="0.2">
      <c r="E309" s="51"/>
      <c r="F309" s="51"/>
      <c r="G309" s="15"/>
      <c r="I309" s="49"/>
    </row>
    <row r="310" spans="5:9" x14ac:dyDescent="0.2">
      <c r="E310" s="51"/>
      <c r="F310" s="51"/>
      <c r="G310" s="15"/>
      <c r="I310" s="49"/>
    </row>
    <row r="311" spans="5:9" x14ac:dyDescent="0.2">
      <c r="E311" s="51"/>
      <c r="F311" s="51"/>
      <c r="G311" s="15"/>
      <c r="I311" s="49"/>
    </row>
    <row r="312" spans="5:9" x14ac:dyDescent="0.2">
      <c r="E312" s="51"/>
      <c r="F312" s="51"/>
      <c r="G312" s="15"/>
      <c r="I312" s="49"/>
    </row>
    <row r="313" spans="5:9" x14ac:dyDescent="0.2">
      <c r="E313" s="51"/>
      <c r="F313" s="51"/>
      <c r="G313" s="15"/>
      <c r="I313" s="49"/>
    </row>
    <row r="314" spans="5:9" x14ac:dyDescent="0.2">
      <c r="E314" s="51"/>
      <c r="F314" s="51"/>
      <c r="G314" s="15"/>
      <c r="I314" s="49"/>
    </row>
    <row r="315" spans="5:9" x14ac:dyDescent="0.2">
      <c r="E315" s="51"/>
      <c r="F315" s="51"/>
      <c r="G315" s="15"/>
      <c r="I315" s="49"/>
    </row>
    <row r="316" spans="5:9" x14ac:dyDescent="0.2">
      <c r="E316" s="51"/>
      <c r="F316" s="51"/>
      <c r="G316" s="15"/>
      <c r="I316" s="49"/>
    </row>
    <row r="317" spans="5:9" x14ac:dyDescent="0.2">
      <c r="E317" s="51"/>
      <c r="F317" s="51"/>
      <c r="G317" s="15"/>
      <c r="I317" s="49"/>
    </row>
    <row r="318" spans="5:9" x14ac:dyDescent="0.2">
      <c r="E318" s="51"/>
      <c r="F318" s="51"/>
      <c r="G318" s="15"/>
      <c r="I318" s="49"/>
    </row>
    <row r="319" spans="5:9" x14ac:dyDescent="0.2">
      <c r="E319" s="51"/>
      <c r="F319" s="51"/>
      <c r="G319" s="15"/>
      <c r="I319" s="49"/>
    </row>
    <row r="320" spans="5:9" x14ac:dyDescent="0.2">
      <c r="E320" s="51"/>
      <c r="F320" s="51"/>
      <c r="G320" s="15"/>
      <c r="I320" s="49"/>
    </row>
    <row r="321" spans="5:9" x14ac:dyDescent="0.2">
      <c r="E321" s="51"/>
      <c r="F321" s="51"/>
      <c r="G321" s="15"/>
      <c r="I321" s="49"/>
    </row>
    <row r="322" spans="5:9" x14ac:dyDescent="0.2">
      <c r="E322" s="51"/>
      <c r="F322" s="51"/>
      <c r="G322" s="15"/>
      <c r="I322" s="49"/>
    </row>
    <row r="323" spans="5:9" x14ac:dyDescent="0.2">
      <c r="E323" s="51"/>
      <c r="F323" s="51"/>
      <c r="G323" s="15"/>
      <c r="I323" s="49"/>
    </row>
    <row r="324" spans="5:9" x14ac:dyDescent="0.2">
      <c r="E324" s="51"/>
      <c r="F324" s="51"/>
      <c r="G324" s="15"/>
      <c r="I324" s="49"/>
    </row>
    <row r="325" spans="5:9" x14ac:dyDescent="0.2">
      <c r="E325" s="51"/>
      <c r="F325" s="51"/>
      <c r="G325" s="15"/>
      <c r="I325" s="49"/>
    </row>
    <row r="326" spans="5:9" x14ac:dyDescent="0.2">
      <c r="E326" s="51"/>
      <c r="F326" s="51"/>
      <c r="G326" s="15"/>
      <c r="I326" s="49"/>
    </row>
    <row r="327" spans="5:9" x14ac:dyDescent="0.2">
      <c r="E327" s="51"/>
      <c r="F327" s="51"/>
      <c r="G327" s="15"/>
      <c r="I327" s="49"/>
    </row>
    <row r="328" spans="5:9" x14ac:dyDescent="0.2">
      <c r="E328" s="51"/>
      <c r="F328" s="51"/>
      <c r="G328" s="15"/>
      <c r="I328" s="49"/>
    </row>
    <row r="329" spans="5:9" x14ac:dyDescent="0.2">
      <c r="E329" s="51"/>
      <c r="F329" s="51"/>
      <c r="G329" s="15"/>
      <c r="I329" s="49"/>
    </row>
    <row r="330" spans="5:9" x14ac:dyDescent="0.2">
      <c r="E330" s="51"/>
      <c r="F330" s="51"/>
      <c r="G330" s="15"/>
      <c r="I330" s="49"/>
    </row>
  </sheetData>
  <mergeCells count="8">
    <mergeCell ref="A285:H285"/>
    <mergeCell ref="A287:H287"/>
    <mergeCell ref="A5:A7"/>
    <mergeCell ref="B6:B7"/>
    <mergeCell ref="F6:F7"/>
    <mergeCell ref="G6:G7"/>
    <mergeCell ref="H6:H7"/>
    <mergeCell ref="C5:E6"/>
  </mergeCells>
  <printOptions horizontalCentered="1"/>
  <pageMargins left="0.35433070866141736" right="0.35433070866141736" top="0.31496062992125984" bottom="0.23622047244094491" header="0.19685039370078741" footer="0.11811023622047245"/>
  <pageSetup paperSize="9" scale="89" orientation="portrait" r:id="rId1"/>
  <headerFooter alignWithMargins="0">
    <oddFooter>Page &amp;P of &amp;N</oddFooter>
  </headerFooter>
  <rowBreaks count="3" manualBreakCount="3">
    <brk id="80" max="16383" man="1"/>
    <brk id="150" max="16383" man="1"/>
    <brk id="2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Z8"/>
  <sheetViews>
    <sheetView view="pageBreakPreview" zoomScale="52" zoomScaleNormal="70" zoomScaleSheetLayoutView="70" workbookViewId="0">
      <selection activeCell="W30" sqref="W30"/>
    </sheetView>
  </sheetViews>
  <sheetFormatPr defaultRowHeight="13.2" x14ac:dyDescent="0.25"/>
  <cols>
    <col min="1" max="1" width="38.6640625" customWidth="1"/>
    <col min="2" max="12" width="10.6640625" customWidth="1"/>
    <col min="13" max="13" width="10.88671875" customWidth="1"/>
    <col min="14" max="14" width="11.109375" customWidth="1"/>
    <col min="15" max="15" width="10.33203125" bestFit="1" customWidth="1"/>
    <col min="16" max="16" width="11" customWidth="1"/>
    <col min="17" max="17" width="9.44140625" bestFit="1" customWidth="1"/>
    <col min="18" max="18" width="7.6640625" customWidth="1"/>
    <col min="19" max="25" width="11" customWidth="1"/>
  </cols>
  <sheetData>
    <row r="1" spans="1:26" x14ac:dyDescent="0.25">
      <c r="A1" s="30" t="s">
        <v>332</v>
      </c>
    </row>
    <row r="2" spans="1:26" x14ac:dyDescent="0.25">
      <c r="A2" t="s">
        <v>0</v>
      </c>
    </row>
    <row r="3" spans="1:26" x14ac:dyDescent="0.25">
      <c r="A3" t="s">
        <v>1</v>
      </c>
      <c r="O3" t="s">
        <v>2</v>
      </c>
    </row>
    <row r="4" spans="1:26" x14ac:dyDescent="0.25">
      <c r="B4" s="54" t="s">
        <v>306</v>
      </c>
      <c r="C4" s="54" t="s">
        <v>307</v>
      </c>
      <c r="D4" s="54" t="s">
        <v>308</v>
      </c>
      <c r="E4" s="54" t="s">
        <v>309</v>
      </c>
      <c r="F4" s="54" t="s">
        <v>9</v>
      </c>
      <c r="G4" s="54" t="s">
        <v>10</v>
      </c>
      <c r="H4" s="54" t="s">
        <v>11</v>
      </c>
      <c r="I4" s="54" t="s">
        <v>12</v>
      </c>
      <c r="J4" s="54" t="s">
        <v>13</v>
      </c>
      <c r="K4" s="54" t="s">
        <v>329</v>
      </c>
      <c r="L4" s="54" t="s">
        <v>333</v>
      </c>
      <c r="M4" s="54" t="s">
        <v>334</v>
      </c>
      <c r="N4" s="1"/>
      <c r="O4" s="1" t="s">
        <v>3</v>
      </c>
      <c r="P4" s="1" t="s">
        <v>4</v>
      </c>
      <c r="Q4" s="1" t="s">
        <v>5</v>
      </c>
      <c r="R4" s="1" t="s">
        <v>6</v>
      </c>
      <c r="S4" s="1" t="s">
        <v>9</v>
      </c>
      <c r="T4" s="1" t="s">
        <v>310</v>
      </c>
      <c r="U4" s="1" t="s">
        <v>311</v>
      </c>
      <c r="V4" s="1" t="s">
        <v>312</v>
      </c>
      <c r="W4" s="1" t="s">
        <v>315</v>
      </c>
      <c r="X4" s="1" t="s">
        <v>330</v>
      </c>
      <c r="Y4" s="1" t="s">
        <v>335</v>
      </c>
    </row>
    <row r="5" spans="1:26" x14ac:dyDescent="0.25">
      <c r="A5" t="s">
        <v>7</v>
      </c>
      <c r="B5" s="4">
        <v>224077.66640615001</v>
      </c>
      <c r="C5" s="4">
        <v>304402.30395810999</v>
      </c>
      <c r="D5" s="4">
        <v>282201.41311427002</v>
      </c>
      <c r="E5" s="4">
        <v>408356.79556663003</v>
      </c>
      <c r="F5" s="4">
        <v>406839.25308108999</v>
      </c>
      <c r="G5" s="4">
        <v>309836.44993886998</v>
      </c>
      <c r="H5" s="4">
        <v>445065.27952437999</v>
      </c>
      <c r="I5" s="4">
        <v>294852.71586400998</v>
      </c>
      <c r="J5" s="4">
        <v>281753.48978275998</v>
      </c>
      <c r="K5" s="4">
        <v>395132.26687668002</v>
      </c>
      <c r="L5" s="4">
        <v>348225.10598296003</v>
      </c>
      <c r="M5" s="2">
        <f>SUM(B5:L5)</f>
        <v>3700742.7400959102</v>
      </c>
      <c r="N5" s="2"/>
      <c r="O5" s="2">
        <f>B5</f>
        <v>224077.66640615001</v>
      </c>
      <c r="P5" s="2">
        <f t="shared" ref="P5:S6" si="0">+O5+C5</f>
        <v>528479.97036426002</v>
      </c>
      <c r="Q5" s="2">
        <f t="shared" si="0"/>
        <v>810681.38347852998</v>
      </c>
      <c r="R5" s="2">
        <f t="shared" si="0"/>
        <v>1219038.1790451601</v>
      </c>
      <c r="S5" s="2">
        <f t="shared" si="0"/>
        <v>1625877.4321262501</v>
      </c>
      <c r="T5" s="2">
        <f t="shared" ref="T5:T6" si="1">+S5+G5</f>
        <v>1935713.8820651202</v>
      </c>
      <c r="U5" s="2">
        <f t="shared" ref="U5:U6" si="2">+T5+H5</f>
        <v>2380779.1615895</v>
      </c>
      <c r="V5" s="2">
        <f t="shared" ref="V5:V6" si="3">+U5+I5</f>
        <v>2675631.8774535102</v>
      </c>
      <c r="W5" s="2">
        <f t="shared" ref="W5:W6" si="4">+V5+J5</f>
        <v>2957385.3672362701</v>
      </c>
      <c r="X5" s="2">
        <f t="shared" ref="X5:X6" si="5">+W5+K5</f>
        <v>3352517.6341129499</v>
      </c>
      <c r="Y5" s="2">
        <f t="shared" ref="Y5:Y6" si="6">+X5+L5</f>
        <v>3700742.7400959102</v>
      </c>
      <c r="Z5" s="2" t="b">
        <f>Y5=M5</f>
        <v>1</v>
      </c>
    </row>
    <row r="6" spans="1:26" x14ac:dyDescent="0.25">
      <c r="A6" t="s">
        <v>8</v>
      </c>
      <c r="B6" s="4">
        <v>160941.90977395</v>
      </c>
      <c r="C6" s="4">
        <v>287760.09099066001</v>
      </c>
      <c r="D6" s="4">
        <v>340143.01015943999</v>
      </c>
      <c r="E6" s="4">
        <v>293626.05967013002</v>
      </c>
      <c r="F6" s="4">
        <v>399831.52343856002</v>
      </c>
      <c r="G6" s="4">
        <v>388792.54130262998</v>
      </c>
      <c r="H6" s="4">
        <v>256269.79038178001</v>
      </c>
      <c r="I6" s="4">
        <v>319202.65126051998</v>
      </c>
      <c r="J6" s="4">
        <v>370297.02011397999</v>
      </c>
      <c r="K6" s="4">
        <v>233843.12428466001</v>
      </c>
      <c r="L6" s="4">
        <v>321140.89947369002</v>
      </c>
      <c r="M6" s="2">
        <f>SUM(B6:L6)</f>
        <v>3371848.6208499996</v>
      </c>
      <c r="N6" s="2"/>
      <c r="O6" s="2">
        <f>B6</f>
        <v>160941.90977395</v>
      </c>
      <c r="P6" s="2">
        <f t="shared" si="0"/>
        <v>448702.00076461001</v>
      </c>
      <c r="Q6" s="2">
        <f t="shared" si="0"/>
        <v>788845.01092405</v>
      </c>
      <c r="R6" s="2">
        <f t="shared" si="0"/>
        <v>1082471.0705941799</v>
      </c>
      <c r="S6" s="2">
        <f t="shared" si="0"/>
        <v>1482302.59403274</v>
      </c>
      <c r="T6" s="2">
        <f t="shared" si="1"/>
        <v>1871095.13533537</v>
      </c>
      <c r="U6" s="2">
        <f t="shared" si="2"/>
        <v>2127364.9257171499</v>
      </c>
      <c r="V6" s="2">
        <f t="shared" si="3"/>
        <v>2446567.5769776697</v>
      </c>
      <c r="W6" s="2">
        <f t="shared" si="4"/>
        <v>2816864.5970916497</v>
      </c>
      <c r="X6" s="2">
        <f t="shared" si="5"/>
        <v>3050707.7213763096</v>
      </c>
      <c r="Y6" s="2">
        <f t="shared" si="6"/>
        <v>3371848.6208499996</v>
      </c>
      <c r="Z6" s="2" t="b">
        <f t="shared" ref="Z6:Z8" si="7">Y6=M6</f>
        <v>1</v>
      </c>
    </row>
    <row r="7" spans="1:26" hidden="1" x14ac:dyDescent="0.25">
      <c r="A7" t="s">
        <v>313</v>
      </c>
      <c r="B7" s="4">
        <f t="shared" ref="B7:M7" si="8">+B6/B5*100</f>
        <v>71.824163628264571</v>
      </c>
      <c r="C7" s="4">
        <f t="shared" si="8"/>
        <v>94.532822928390132</v>
      </c>
      <c r="D7" s="4">
        <f t="shared" si="8"/>
        <v>120.53200102924646</v>
      </c>
      <c r="E7" s="4">
        <f t="shared" si="8"/>
        <v>71.904291261444229</v>
      </c>
      <c r="F7" s="4">
        <f t="shared" si="8"/>
        <v>98.277518801477797</v>
      </c>
      <c r="G7" s="4">
        <f t="shared" si="8"/>
        <v>125.48315131397156</v>
      </c>
      <c r="H7" s="4">
        <f t="shared" si="8"/>
        <v>57.580270169725054</v>
      </c>
      <c r="I7" s="4">
        <f t="shared" ref="I7:K7" si="9">+I6/I5*100</f>
        <v>108.25833851492843</v>
      </c>
      <c r="J7" s="4">
        <f t="shared" si="9"/>
        <v>131.42588594004269</v>
      </c>
      <c r="K7" s="4">
        <f t="shared" si="9"/>
        <v>59.180974040179301</v>
      </c>
      <c r="L7" s="4">
        <f t="shared" si="8"/>
        <v>92.222213147780522</v>
      </c>
      <c r="M7" s="4">
        <f t="shared" si="8"/>
        <v>91.112753780950825</v>
      </c>
      <c r="N7" s="3"/>
      <c r="O7" s="3"/>
      <c r="P7" s="3"/>
      <c r="Q7" s="3"/>
      <c r="R7" s="3"/>
      <c r="S7" s="3"/>
      <c r="T7" s="3"/>
      <c r="U7" s="3"/>
      <c r="V7" s="3"/>
      <c r="W7" s="3"/>
      <c r="X7" s="3"/>
      <c r="Y7" s="3"/>
      <c r="Z7" s="2" t="b">
        <f t="shared" si="7"/>
        <v>0</v>
      </c>
    </row>
    <row r="8" spans="1:26" x14ac:dyDescent="0.25">
      <c r="A8" t="s">
        <v>314</v>
      </c>
      <c r="B8" s="4">
        <f>+B6/B5*100</f>
        <v>71.824163628264571</v>
      </c>
      <c r="C8" s="4">
        <f>P8</f>
        <v>84.904258614633548</v>
      </c>
      <c r="D8" s="4">
        <f>Q8</f>
        <v>97.306417416324166</v>
      </c>
      <c r="E8" s="4">
        <f>R8</f>
        <v>88.797142632731195</v>
      </c>
      <c r="F8" s="4">
        <f t="shared" ref="F8" si="10">R8</f>
        <v>88.797142632731195</v>
      </c>
      <c r="G8" s="4">
        <f>S8</f>
        <v>91.169393506757189</v>
      </c>
      <c r="H8" s="4">
        <f>T8</f>
        <v>96.661761465449032</v>
      </c>
      <c r="I8" s="4">
        <f>V8</f>
        <v>91.438870854915635</v>
      </c>
      <c r="J8" s="4">
        <f>V8</f>
        <v>91.438870854915635</v>
      </c>
      <c r="K8" s="4">
        <f>W8</f>
        <v>95.248479562339227</v>
      </c>
      <c r="L8" s="4">
        <f>Y8</f>
        <v>91.112753780950825</v>
      </c>
      <c r="M8" s="4">
        <f>+M6/M5*100</f>
        <v>91.112753780950825</v>
      </c>
      <c r="N8" s="3"/>
      <c r="O8" s="4">
        <f>+O6/O5*100</f>
        <v>71.824163628264571</v>
      </c>
      <c r="P8" s="4">
        <f t="shared" ref="P8" si="11">+P6/P5*100</f>
        <v>84.904258614633548</v>
      </c>
      <c r="Q8" s="4">
        <f t="shared" ref="Q8:S8" si="12">+Q6/Q5*100</f>
        <v>97.306417416324166</v>
      </c>
      <c r="R8" s="4">
        <f t="shared" si="12"/>
        <v>88.797142632731195</v>
      </c>
      <c r="S8" s="4">
        <f t="shared" si="12"/>
        <v>91.169393506757189</v>
      </c>
      <c r="T8" s="4">
        <f t="shared" ref="T8:W8" si="13">+T6/T5*100</f>
        <v>96.661761465449032</v>
      </c>
      <c r="U8" s="4">
        <f t="shared" si="13"/>
        <v>89.355827707129237</v>
      </c>
      <c r="V8" s="4">
        <f t="shared" si="13"/>
        <v>91.438870854915635</v>
      </c>
      <c r="W8" s="4">
        <f t="shared" si="13"/>
        <v>95.248479562339227</v>
      </c>
      <c r="X8" s="4">
        <f t="shared" ref="X8:Y8" si="14">+X6/X5*100</f>
        <v>90.997514534580617</v>
      </c>
      <c r="Y8" s="4">
        <f t="shared" si="14"/>
        <v>91.112753780950825</v>
      </c>
      <c r="Z8" s="2" t="b">
        <f t="shared" si="7"/>
        <v>1</v>
      </c>
    </row>
  </sheetData>
  <printOptions horizontalCentered="1"/>
  <pageMargins left="0.35433070866141736" right="0.35433070866141736" top="0.6692913385826772" bottom="0.47244094488188981" header="0.51181102362204722" footer="0.51181102362204722"/>
  <pageSetup paperSize="9" scale="6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Dianne M. Cruz</cp:lastModifiedBy>
  <cp:lastPrinted>2021-12-16T07:56:01Z</cp:lastPrinted>
  <dcterms:created xsi:type="dcterms:W3CDTF">2014-06-18T02:22:11Z</dcterms:created>
  <dcterms:modified xsi:type="dcterms:W3CDTF">2021-12-16T07:56:15Z</dcterms:modified>
</cp:coreProperties>
</file>