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4"/>
  <workbookPr defaultThemeVersion="166925"/>
  <mc:AlternateContent xmlns:mc="http://schemas.openxmlformats.org/markup-compatibility/2006">
    <mc:Choice Requires="x15">
      <x15ac:absPath xmlns:x15ac="http://schemas.microsoft.com/office/spreadsheetml/2010/11/ac" url="C:\Users\mdcruz\Documents\CPD\ACTUAL DISBURSEMENT (BANK)\bank reports\2021\WEBSITE\For website\May 2021\"/>
    </mc:Choice>
  </mc:AlternateContent>
  <xr:revisionPtr revIDLastSave="0" documentId="13_ncr:1_{D8F6340F-74BE-4799-8542-1A2D02C687DA}" xr6:coauthVersionLast="36" xr6:coauthVersionMax="36" xr10:uidLastSave="{00000000-0000-0000-0000-000000000000}"/>
  <bookViews>
    <workbookView xWindow="0" yWindow="0" windowWidth="23040" windowHeight="9060" activeTab="1" xr2:uid="{F808E39F-E939-4BCA-93B2-A78C40180679}"/>
  </bookViews>
  <sheets>
    <sheet name="By Department" sheetId="2" r:id="rId1"/>
    <sheet name="By Agency" sheetId="1" r:id="rId2"/>
    <sheet name="Graph" sheetId="3" r:id="rId3"/>
  </sheets>
  <definedNames>
    <definedName name="_xlnm.Print_Area" localSheetId="1">'By Agency'!$A$1:$H$292</definedName>
    <definedName name="_xlnm.Print_Area" localSheetId="0">'By Department'!$A$1:$R$64</definedName>
    <definedName name="_xlnm.Print_Area" localSheetId="2">Graph!$A$12:$J$51</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Agency'!$132:$132,'By Agency'!$188:$189</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Agency'!$132:$132,'By Agency'!$188:$189</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Agency'!$132:$132,'By Agency'!$188:$189,'By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Agency'!$132:$132,'By Agency'!$188:$189,'By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Agency'!$188:$188</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Agency'!$132:$132,'By Agency'!$188:$189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3" l="1"/>
  <c r="K5" i="3"/>
  <c r="L5" i="3" s="1"/>
  <c r="M5" i="3" s="1"/>
  <c r="K6" i="3"/>
  <c r="L6" i="3" s="1"/>
  <c r="M6" i="3" s="1"/>
  <c r="E7" i="3" l="1"/>
  <c r="F7" i="3" l="1"/>
  <c r="D7" i="3"/>
  <c r="C7" i="3"/>
  <c r="B7" i="3"/>
  <c r="I6" i="3"/>
  <c r="J6" i="3" s="1"/>
  <c r="G6" i="3"/>
  <c r="I5" i="3"/>
  <c r="J5" i="3" s="1"/>
  <c r="I8" i="3" l="1"/>
  <c r="B8" i="3" s="1"/>
  <c r="G7" i="3"/>
  <c r="J8" i="3"/>
  <c r="C8" i="3" s="1"/>
  <c r="L8" i="3" l="1"/>
  <c r="E8" i="3" s="1"/>
  <c r="M8" i="3"/>
  <c r="F8" i="3" s="1"/>
  <c r="K8" i="3"/>
  <c r="D8" i="3" s="1"/>
  <c r="J53" i="2" l="1"/>
  <c r="L53" i="2"/>
  <c r="F53" i="2"/>
  <c r="J52" i="2"/>
  <c r="L52" i="2"/>
  <c r="F52" i="2"/>
  <c r="J50" i="2"/>
  <c r="L50" i="2"/>
  <c r="F50" i="2"/>
  <c r="I48" i="2"/>
  <c r="Q48" i="2" s="1"/>
  <c r="H48" i="2"/>
  <c r="G48" i="2"/>
  <c r="O48" i="2" s="1"/>
  <c r="E48" i="2"/>
  <c r="D48" i="2"/>
  <c r="C48" i="2"/>
  <c r="L46" i="2"/>
  <c r="J46" i="2"/>
  <c r="L45" i="2"/>
  <c r="J45" i="2"/>
  <c r="F45" i="2"/>
  <c r="L44" i="2"/>
  <c r="J44" i="2"/>
  <c r="F44" i="2"/>
  <c r="L43" i="2"/>
  <c r="J43" i="2"/>
  <c r="F43" i="2"/>
  <c r="L42" i="2"/>
  <c r="J42" i="2"/>
  <c r="F42" i="2"/>
  <c r="L41" i="2"/>
  <c r="J41" i="2"/>
  <c r="F41" i="2"/>
  <c r="L40" i="2"/>
  <c r="J40" i="2"/>
  <c r="F40" i="2"/>
  <c r="L39" i="2"/>
  <c r="J39" i="2"/>
  <c r="F39" i="2"/>
  <c r="L38" i="2"/>
  <c r="J38" i="2"/>
  <c r="J37" i="2"/>
  <c r="L37" i="2"/>
  <c r="K37" i="2"/>
  <c r="L36" i="2"/>
  <c r="K36" i="2"/>
  <c r="J36" i="2"/>
  <c r="F36" i="2"/>
  <c r="J35" i="2"/>
  <c r="F35" i="2"/>
  <c r="L34" i="2"/>
  <c r="K34" i="2"/>
  <c r="J34" i="2"/>
  <c r="F34" i="2"/>
  <c r="J33" i="2"/>
  <c r="L33" i="2"/>
  <c r="K33" i="2"/>
  <c r="L32" i="2"/>
  <c r="K32" i="2"/>
  <c r="J32" i="2"/>
  <c r="F32" i="2"/>
  <c r="J31" i="2"/>
  <c r="F31" i="2"/>
  <c r="L30" i="2"/>
  <c r="K30" i="2"/>
  <c r="J30" i="2"/>
  <c r="F30" i="2"/>
  <c r="J29" i="2"/>
  <c r="L29" i="2"/>
  <c r="K29" i="2"/>
  <c r="L28" i="2"/>
  <c r="K28" i="2"/>
  <c r="J28" i="2"/>
  <c r="F28" i="2"/>
  <c r="J27" i="2"/>
  <c r="F27" i="2"/>
  <c r="L26" i="2"/>
  <c r="K26" i="2"/>
  <c r="J26" i="2"/>
  <c r="F26" i="2"/>
  <c r="J25" i="2"/>
  <c r="D10" i="2"/>
  <c r="D8" i="2" s="1"/>
  <c r="K25" i="2"/>
  <c r="P24" i="2"/>
  <c r="O24" i="2"/>
  <c r="L24" i="2"/>
  <c r="Q23" i="2"/>
  <c r="P23" i="2"/>
  <c r="O23" i="2"/>
  <c r="F23" i="2"/>
  <c r="Q22" i="2"/>
  <c r="J22" i="2"/>
  <c r="O22" i="2"/>
  <c r="L22" i="2"/>
  <c r="K22" i="2"/>
  <c r="J21" i="2"/>
  <c r="M21" i="2"/>
  <c r="J20" i="2"/>
  <c r="M20" i="2"/>
  <c r="J19" i="2"/>
  <c r="P18" i="2"/>
  <c r="J18" i="2"/>
  <c r="M17" i="2"/>
  <c r="J17" i="2"/>
  <c r="J16" i="2"/>
  <c r="M16" i="2"/>
  <c r="P15" i="2"/>
  <c r="J15" i="2"/>
  <c r="M15" i="2"/>
  <c r="M14" i="2"/>
  <c r="P14" i="2"/>
  <c r="J14" i="2"/>
  <c r="M13" i="2"/>
  <c r="J13" i="2"/>
  <c r="J12" i="2"/>
  <c r="M12" i="2"/>
  <c r="I10" i="2"/>
  <c r="G10" i="2"/>
  <c r="O10" i="2" s="1"/>
  <c r="C10" i="2"/>
  <c r="G8" i="2"/>
  <c r="C8" i="2"/>
  <c r="N25" i="2" l="1"/>
  <c r="L48" i="2"/>
  <c r="R20" i="2"/>
  <c r="R19" i="2"/>
  <c r="M19" i="2"/>
  <c r="R36" i="2"/>
  <c r="F12" i="2"/>
  <c r="F14" i="2"/>
  <c r="F15" i="2"/>
  <c r="F17" i="2"/>
  <c r="F18" i="2"/>
  <c r="F19" i="2"/>
  <c r="F20" i="2"/>
  <c r="F21" i="2"/>
  <c r="F22" i="2"/>
  <c r="J24" i="2"/>
  <c r="Q24" i="2"/>
  <c r="K27" i="2"/>
  <c r="K31" i="2"/>
  <c r="K35" i="2"/>
  <c r="F38" i="2"/>
  <c r="K38" i="2"/>
  <c r="N38" i="2" s="1"/>
  <c r="F46" i="2"/>
  <c r="F13" i="2"/>
  <c r="F16" i="2"/>
  <c r="O8" i="2"/>
  <c r="O12" i="2"/>
  <c r="O13" i="2"/>
  <c r="O14" i="2"/>
  <c r="O15" i="2"/>
  <c r="O16" i="2"/>
  <c r="O17" i="2"/>
  <c r="O18" i="2"/>
  <c r="O19" i="2"/>
  <c r="O20" i="2"/>
  <c r="O21" i="2"/>
  <c r="K23" i="2"/>
  <c r="L27" i="2"/>
  <c r="L31" i="2"/>
  <c r="L35" i="2"/>
  <c r="M18" i="2"/>
  <c r="M10" i="2" s="1"/>
  <c r="M8" i="2" s="1"/>
  <c r="M22" i="2"/>
  <c r="N22" i="2" s="1"/>
  <c r="R32" i="2"/>
  <c r="P12" i="2"/>
  <c r="P13" i="2"/>
  <c r="P16" i="2"/>
  <c r="P17" i="2"/>
  <c r="P19" i="2"/>
  <c r="P20" i="2"/>
  <c r="P21" i="2"/>
  <c r="P22" i="2"/>
  <c r="L23" i="2"/>
  <c r="R50" i="2"/>
  <c r="J48" i="2"/>
  <c r="R52" i="2"/>
  <c r="R53" i="2"/>
  <c r="I8" i="2"/>
  <c r="Q12" i="2"/>
  <c r="Q13" i="2"/>
  <c r="Q14" i="2"/>
  <c r="Q15" i="2"/>
  <c r="Q16" i="2"/>
  <c r="Q17" i="2"/>
  <c r="Q18" i="2"/>
  <c r="Q19" i="2"/>
  <c r="Q20" i="2"/>
  <c r="Q21" i="2"/>
  <c r="M23" i="2"/>
  <c r="K24" i="2"/>
  <c r="R26" i="2"/>
  <c r="R30" i="2"/>
  <c r="R34" i="2"/>
  <c r="R38" i="2"/>
  <c r="R39" i="2"/>
  <c r="R40" i="2"/>
  <c r="R41" i="2"/>
  <c r="R42" i="2"/>
  <c r="R43" i="2"/>
  <c r="R44" i="2"/>
  <c r="R45" i="2"/>
  <c r="R46" i="2"/>
  <c r="R28" i="2"/>
  <c r="F48" i="2"/>
  <c r="P48" i="2"/>
  <c r="H10" i="2"/>
  <c r="K12" i="2"/>
  <c r="K13" i="2"/>
  <c r="K14" i="2"/>
  <c r="K15" i="2"/>
  <c r="K16" i="2"/>
  <c r="K17" i="2"/>
  <c r="K18" i="2"/>
  <c r="K19" i="2"/>
  <c r="K20" i="2"/>
  <c r="N20" i="2" s="1"/>
  <c r="K21" i="2"/>
  <c r="F24" i="2"/>
  <c r="M24" i="2"/>
  <c r="L25" i="2"/>
  <c r="R27" i="2"/>
  <c r="R31" i="2"/>
  <c r="R35" i="2"/>
  <c r="E10" i="2"/>
  <c r="E8" i="2" s="1"/>
  <c r="L12" i="2"/>
  <c r="L13" i="2"/>
  <c r="L14" i="2"/>
  <c r="L15" i="2"/>
  <c r="L16" i="2"/>
  <c r="L17" i="2"/>
  <c r="L18" i="2"/>
  <c r="L19" i="2"/>
  <c r="L20" i="2"/>
  <c r="L21" i="2"/>
  <c r="J23" i="2"/>
  <c r="J10" i="2" s="1"/>
  <c r="F25" i="2"/>
  <c r="F29" i="2"/>
  <c r="F33" i="2"/>
  <c r="F37" i="2"/>
  <c r="K39" i="2"/>
  <c r="K40" i="2"/>
  <c r="K41" i="2"/>
  <c r="N41" i="2" s="1"/>
  <c r="K42" i="2"/>
  <c r="K43" i="2"/>
  <c r="K44" i="2"/>
  <c r="K45" i="2"/>
  <c r="N45" i="2" s="1"/>
  <c r="K46" i="2"/>
  <c r="N46" i="2" s="1"/>
  <c r="K50" i="2"/>
  <c r="K52" i="2"/>
  <c r="K53" i="2"/>
  <c r="N53" i="2" s="1"/>
  <c r="M25" i="2"/>
  <c r="M26" i="2"/>
  <c r="N26" i="2" s="1"/>
  <c r="M27" i="2"/>
  <c r="M28" i="2"/>
  <c r="N28" i="2" s="1"/>
  <c r="M29" i="2"/>
  <c r="N29" i="2" s="1"/>
  <c r="M30" i="2"/>
  <c r="N30" i="2" s="1"/>
  <c r="M31" i="2"/>
  <c r="M32" i="2"/>
  <c r="N32" i="2" s="1"/>
  <c r="M33" i="2"/>
  <c r="N33" i="2" s="1"/>
  <c r="M34" i="2"/>
  <c r="N34" i="2" s="1"/>
  <c r="M35" i="2"/>
  <c r="M36" i="2"/>
  <c r="N36" i="2" s="1"/>
  <c r="M37" i="2"/>
  <c r="N37" i="2" s="1"/>
  <c r="M38" i="2"/>
  <c r="M39" i="2"/>
  <c r="M40" i="2"/>
  <c r="M41" i="2"/>
  <c r="M42" i="2"/>
  <c r="M43" i="2"/>
  <c r="M44" i="2"/>
  <c r="M45" i="2"/>
  <c r="M46" i="2"/>
  <c r="M50" i="2"/>
  <c r="M48" i="2" s="1"/>
  <c r="M52" i="2"/>
  <c r="M53" i="2"/>
  <c r="O25" i="2"/>
  <c r="O26" i="2"/>
  <c r="O27" i="2"/>
  <c r="O28" i="2"/>
  <c r="O29" i="2"/>
  <c r="O30" i="2"/>
  <c r="O31" i="2"/>
  <c r="O32" i="2"/>
  <c r="O33" i="2"/>
  <c r="O34" i="2"/>
  <c r="O35" i="2"/>
  <c r="O36" i="2"/>
  <c r="O37" i="2"/>
  <c r="O38" i="2"/>
  <c r="O39" i="2"/>
  <c r="O40" i="2"/>
  <c r="O41" i="2"/>
  <c r="O42" i="2"/>
  <c r="O43" i="2"/>
  <c r="O44" i="2"/>
  <c r="O45" i="2"/>
  <c r="O46" i="2"/>
  <c r="O50" i="2"/>
  <c r="O52" i="2"/>
  <c r="O53" i="2"/>
  <c r="P25" i="2"/>
  <c r="P26" i="2"/>
  <c r="P27" i="2"/>
  <c r="P28" i="2"/>
  <c r="P29" i="2"/>
  <c r="P30" i="2"/>
  <c r="P31" i="2"/>
  <c r="P32" i="2"/>
  <c r="P33" i="2"/>
  <c r="P34" i="2"/>
  <c r="P35" i="2"/>
  <c r="P36" i="2"/>
  <c r="P37" i="2"/>
  <c r="P38" i="2"/>
  <c r="P39" i="2"/>
  <c r="P40" i="2"/>
  <c r="P41" i="2"/>
  <c r="P42" i="2"/>
  <c r="P43" i="2"/>
  <c r="P44" i="2"/>
  <c r="P45" i="2"/>
  <c r="P46" i="2"/>
  <c r="P50" i="2"/>
  <c r="P52" i="2"/>
  <c r="P53" i="2"/>
  <c r="Q25" i="2"/>
  <c r="Q26" i="2"/>
  <c r="Q27" i="2"/>
  <c r="Q28" i="2"/>
  <c r="Q29" i="2"/>
  <c r="Q30" i="2"/>
  <c r="Q31" i="2"/>
  <c r="Q32" i="2"/>
  <c r="Q33" i="2"/>
  <c r="Q34" i="2"/>
  <c r="Q35" i="2"/>
  <c r="Q36" i="2"/>
  <c r="Q37" i="2"/>
  <c r="Q38" i="2"/>
  <c r="Q39" i="2"/>
  <c r="Q40" i="2"/>
  <c r="Q41" i="2"/>
  <c r="Q42" i="2"/>
  <c r="Q43" i="2"/>
  <c r="Q44" i="2"/>
  <c r="Q45" i="2"/>
  <c r="Q46" i="2"/>
  <c r="Q50" i="2"/>
  <c r="Q52" i="2"/>
  <c r="Q53" i="2"/>
  <c r="J8" i="2" l="1"/>
  <c r="N19" i="2"/>
  <c r="P10" i="2"/>
  <c r="H8" i="2"/>
  <c r="Q8" i="2"/>
  <c r="R15" i="2"/>
  <c r="N52" i="2"/>
  <c r="N44" i="2"/>
  <c r="N40" i="2"/>
  <c r="L10" i="2"/>
  <c r="L8" i="2" s="1"/>
  <c r="N18" i="2"/>
  <c r="R29" i="2"/>
  <c r="R24" i="2"/>
  <c r="R21" i="2"/>
  <c r="N17" i="2"/>
  <c r="N35" i="2"/>
  <c r="F10" i="2"/>
  <c r="F8" i="2" s="1"/>
  <c r="R12" i="2"/>
  <c r="R13" i="2"/>
  <c r="R23" i="2"/>
  <c r="N50" i="2"/>
  <c r="N48" i="2" s="1"/>
  <c r="K48" i="2"/>
  <c r="N43" i="2"/>
  <c r="N39" i="2"/>
  <c r="N16" i="2"/>
  <c r="N24" i="2"/>
  <c r="R37" i="2"/>
  <c r="R14" i="2"/>
  <c r="N15" i="2"/>
  <c r="R25" i="2"/>
  <c r="N31" i="2"/>
  <c r="R18" i="2"/>
  <c r="R22" i="2"/>
  <c r="N42" i="2"/>
  <c r="N14" i="2"/>
  <c r="R48" i="2"/>
  <c r="R16" i="2"/>
  <c r="K10" i="2"/>
  <c r="K8" i="2" s="1"/>
  <c r="N12" i="2"/>
  <c r="N21" i="2"/>
  <c r="N13" i="2"/>
  <c r="R33" i="2"/>
  <c r="N23" i="2"/>
  <c r="N27" i="2"/>
  <c r="R17" i="2"/>
  <c r="Q10" i="2"/>
  <c r="P8" i="2" l="1"/>
  <c r="R8" i="2"/>
  <c r="N10" i="2"/>
  <c r="N8" i="2" s="1"/>
  <c r="R10" i="2"/>
  <c r="C281" i="1" l="1"/>
  <c r="C277" i="1"/>
  <c r="C272" i="1"/>
  <c r="C268" i="1"/>
  <c r="C258" i="1"/>
  <c r="C251" i="1"/>
  <c r="C230" i="1"/>
  <c r="C217" i="1" s="1"/>
  <c r="C208" i="1"/>
  <c r="C199" i="1"/>
  <c r="C190" i="1"/>
  <c r="C181" i="1"/>
  <c r="C176" i="1"/>
  <c r="C166" i="1"/>
  <c r="C145" i="1"/>
  <c r="C140" i="1"/>
  <c r="C136" i="1"/>
  <c r="C133" i="1"/>
  <c r="C128" i="1" s="1"/>
  <c r="C127" i="1" s="1"/>
  <c r="C116" i="1"/>
  <c r="C104" i="1"/>
  <c r="C92" i="1"/>
  <c r="C86" i="1"/>
  <c r="C82" i="1"/>
  <c r="C78" i="1"/>
  <c r="C71" i="1"/>
  <c r="C59" i="1"/>
  <c r="C51" i="1"/>
  <c r="C39" i="1"/>
  <c r="C35" i="1"/>
  <c r="C23" i="1"/>
  <c r="C10" i="1"/>
  <c r="D277" i="1"/>
  <c r="E279" i="1"/>
  <c r="H279" i="1" s="1"/>
  <c r="G279" i="1"/>
  <c r="E278" i="1"/>
  <c r="G278" i="1"/>
  <c r="G275" i="1"/>
  <c r="E275" i="1"/>
  <c r="D268" i="1"/>
  <c r="B268" i="1"/>
  <c r="E266" i="1"/>
  <c r="H266" i="1" s="1"/>
  <c r="E264" i="1"/>
  <c r="H264" i="1" s="1"/>
  <c r="E260" i="1"/>
  <c r="H260" i="1" s="1"/>
  <c r="D258" i="1"/>
  <c r="E255" i="1"/>
  <c r="H255" i="1" s="1"/>
  <c r="G255" i="1"/>
  <c r="D251" i="1"/>
  <c r="G254" i="1"/>
  <c r="E253" i="1"/>
  <c r="H253" i="1" s="1"/>
  <c r="G253" i="1"/>
  <c r="G252" i="1"/>
  <c r="B251" i="1"/>
  <c r="E249" i="1"/>
  <c r="H249" i="1" s="1"/>
  <c r="E247" i="1"/>
  <c r="H247" i="1" s="1"/>
  <c r="G247" i="1"/>
  <c r="E246" i="1"/>
  <c r="H246" i="1" s="1"/>
  <c r="G246" i="1"/>
  <c r="E245" i="1"/>
  <c r="G245" i="1"/>
  <c r="E244" i="1"/>
  <c r="H244" i="1" s="1"/>
  <c r="G244" i="1"/>
  <c r="E243" i="1"/>
  <c r="H243" i="1" s="1"/>
  <c r="E242" i="1"/>
  <c r="H242" i="1" s="1"/>
  <c r="G241" i="1"/>
  <c r="E241" i="1"/>
  <c r="H241" i="1" s="1"/>
  <c r="E240" i="1"/>
  <c r="H240" i="1" s="1"/>
  <c r="E239" i="1"/>
  <c r="H239" i="1" s="1"/>
  <c r="E237" i="1"/>
  <c r="G237" i="1"/>
  <c r="G236" i="1"/>
  <c r="E235" i="1"/>
  <c r="H235" i="1" s="1"/>
  <c r="G235" i="1"/>
  <c r="E234" i="1"/>
  <c r="H234" i="1" s="1"/>
  <c r="G234" i="1"/>
  <c r="E233" i="1"/>
  <c r="H233" i="1" s="1"/>
  <c r="E232" i="1"/>
  <c r="H232" i="1" s="1"/>
  <c r="D230" i="1"/>
  <c r="E229" i="1"/>
  <c r="H229" i="1" s="1"/>
  <c r="E228" i="1"/>
  <c r="H228" i="1" s="1"/>
  <c r="E227" i="1"/>
  <c r="H227" i="1" s="1"/>
  <c r="G227" i="1"/>
  <c r="E226" i="1"/>
  <c r="H226" i="1" s="1"/>
  <c r="G226" i="1"/>
  <c r="G225" i="1"/>
  <c r="E225" i="1"/>
  <c r="E224" i="1"/>
  <c r="H224" i="1" s="1"/>
  <c r="E223" i="1"/>
  <c r="H223" i="1" s="1"/>
  <c r="E222" i="1"/>
  <c r="H222" i="1" s="1"/>
  <c r="F221" i="1"/>
  <c r="E221" i="1"/>
  <c r="H221" i="1" s="1"/>
  <c r="E220" i="1"/>
  <c r="H220" i="1" s="1"/>
  <c r="H219" i="1"/>
  <c r="E219" i="1"/>
  <c r="E215" i="1"/>
  <c r="H215" i="1" s="1"/>
  <c r="E214" i="1"/>
  <c r="H214" i="1" s="1"/>
  <c r="E212" i="1"/>
  <c r="G212" i="1"/>
  <c r="D208" i="1"/>
  <c r="E211" i="1"/>
  <c r="H211" i="1" s="1"/>
  <c r="E210" i="1"/>
  <c r="H210" i="1" s="1"/>
  <c r="E206" i="1"/>
  <c r="H206" i="1" s="1"/>
  <c r="E205" i="1"/>
  <c r="H205" i="1" s="1"/>
  <c r="G205" i="1"/>
  <c r="E203" i="1"/>
  <c r="H203" i="1" s="1"/>
  <c r="G203" i="1"/>
  <c r="G202" i="1"/>
  <c r="E202" i="1"/>
  <c r="E201" i="1"/>
  <c r="H201" i="1" s="1"/>
  <c r="D199" i="1"/>
  <c r="E197" i="1"/>
  <c r="H197" i="1" s="1"/>
  <c r="E196" i="1"/>
  <c r="H196" i="1" s="1"/>
  <c r="E195" i="1"/>
  <c r="H195" i="1" s="1"/>
  <c r="E194" i="1"/>
  <c r="H194" i="1" s="1"/>
  <c r="G194" i="1"/>
  <c r="G193" i="1"/>
  <c r="H192" i="1"/>
  <c r="E192" i="1"/>
  <c r="E188" i="1"/>
  <c r="H188" i="1" s="1"/>
  <c r="E187" i="1"/>
  <c r="H187" i="1" s="1"/>
  <c r="E186" i="1"/>
  <c r="H186" i="1" s="1"/>
  <c r="E185" i="1"/>
  <c r="H185" i="1" s="1"/>
  <c r="E184" i="1"/>
  <c r="E183" i="1"/>
  <c r="H183" i="1" s="1"/>
  <c r="D181" i="1"/>
  <c r="E179" i="1"/>
  <c r="H179" i="1" s="1"/>
  <c r="D176" i="1"/>
  <c r="E177" i="1"/>
  <c r="G174" i="1"/>
  <c r="D166" i="1"/>
  <c r="E173" i="1"/>
  <c r="H173" i="1" s="1"/>
  <c r="E172" i="1"/>
  <c r="H172" i="1" s="1"/>
  <c r="G172" i="1"/>
  <c r="E170" i="1"/>
  <c r="H170" i="1" s="1"/>
  <c r="E168" i="1"/>
  <c r="H168" i="1" s="1"/>
  <c r="E164" i="1"/>
  <c r="H164" i="1" s="1"/>
  <c r="E163" i="1"/>
  <c r="H163" i="1" s="1"/>
  <c r="G162" i="1"/>
  <c r="E162" i="1"/>
  <c r="H162" i="1" s="1"/>
  <c r="H161" i="1"/>
  <c r="E161" i="1"/>
  <c r="E160" i="1"/>
  <c r="H160" i="1" s="1"/>
  <c r="E158" i="1"/>
  <c r="H158" i="1" s="1"/>
  <c r="G158" i="1"/>
  <c r="E157" i="1"/>
  <c r="H157" i="1" s="1"/>
  <c r="E156" i="1"/>
  <c r="H156" i="1" s="1"/>
  <c r="E155" i="1"/>
  <c r="E154" i="1"/>
  <c r="H154" i="1" s="1"/>
  <c r="E153" i="1"/>
  <c r="H153" i="1" s="1"/>
  <c r="G152" i="1"/>
  <c r="E150" i="1"/>
  <c r="D145" i="1"/>
  <c r="H148" i="1"/>
  <c r="E148" i="1"/>
  <c r="E143" i="1"/>
  <c r="H143" i="1" s="1"/>
  <c r="G141" i="1"/>
  <c r="G140" i="1" s="1"/>
  <c r="E141" i="1"/>
  <c r="E140" i="1" s="1"/>
  <c r="B140" i="1"/>
  <c r="D140" i="1"/>
  <c r="D136" i="1" s="1"/>
  <c r="E139" i="1"/>
  <c r="H139" i="1" s="1"/>
  <c r="E138" i="1"/>
  <c r="H138" i="1" s="1"/>
  <c r="E134" i="1"/>
  <c r="H134" i="1" s="1"/>
  <c r="G134" i="1"/>
  <c r="E132" i="1"/>
  <c r="H132" i="1" s="1"/>
  <c r="E131" i="1"/>
  <c r="H131" i="1" s="1"/>
  <c r="E130" i="1"/>
  <c r="H130" i="1" s="1"/>
  <c r="E125" i="1"/>
  <c r="H125" i="1" s="1"/>
  <c r="G125" i="1"/>
  <c r="E124" i="1"/>
  <c r="G123" i="1"/>
  <c r="E123" i="1"/>
  <c r="H123" i="1" s="1"/>
  <c r="G122" i="1"/>
  <c r="E122" i="1"/>
  <c r="H122" i="1" s="1"/>
  <c r="E121" i="1"/>
  <c r="H121" i="1" s="1"/>
  <c r="E119" i="1"/>
  <c r="D116" i="1"/>
  <c r="E117" i="1"/>
  <c r="G114" i="1"/>
  <c r="E114" i="1"/>
  <c r="H114" i="1" s="1"/>
  <c r="G113" i="1"/>
  <c r="E113" i="1"/>
  <c r="H113" i="1" s="1"/>
  <c r="E112" i="1"/>
  <c r="H112" i="1" s="1"/>
  <c r="E110" i="1"/>
  <c r="G110" i="1"/>
  <c r="E108" i="1"/>
  <c r="H108" i="1" s="1"/>
  <c r="E107" i="1"/>
  <c r="G107" i="1"/>
  <c r="E106" i="1"/>
  <c r="H106" i="1" s="1"/>
  <c r="G105" i="1"/>
  <c r="E105" i="1"/>
  <c r="H105" i="1" s="1"/>
  <c r="B104" i="1"/>
  <c r="E101" i="1"/>
  <c r="D92" i="1"/>
  <c r="E99" i="1"/>
  <c r="H99" i="1" s="1"/>
  <c r="E98" i="1"/>
  <c r="E97" i="1"/>
  <c r="H97" i="1" s="1"/>
  <c r="E96" i="1"/>
  <c r="H96" i="1" s="1"/>
  <c r="F96" i="1"/>
  <c r="F93" i="1"/>
  <c r="E93" i="1"/>
  <c r="G93" i="1"/>
  <c r="E90" i="1"/>
  <c r="H90" i="1" s="1"/>
  <c r="E89" i="1"/>
  <c r="H89" i="1" s="1"/>
  <c r="G89" i="1"/>
  <c r="G87" i="1"/>
  <c r="D86" i="1"/>
  <c r="B86" i="1"/>
  <c r="E83" i="1"/>
  <c r="D82" i="1"/>
  <c r="E80" i="1"/>
  <c r="H80" i="1" s="1"/>
  <c r="D78" i="1"/>
  <c r="E76" i="1"/>
  <c r="H76" i="1" s="1"/>
  <c r="E73" i="1"/>
  <c r="H73" i="1" s="1"/>
  <c r="D71" i="1"/>
  <c r="E69" i="1"/>
  <c r="E68" i="1"/>
  <c r="H68" i="1" s="1"/>
  <c r="E67" i="1"/>
  <c r="H67" i="1" s="1"/>
  <c r="E66" i="1"/>
  <c r="H66" i="1" s="1"/>
  <c r="E65" i="1"/>
  <c r="H65" i="1" s="1"/>
  <c r="E64" i="1"/>
  <c r="E62" i="1"/>
  <c r="H62" i="1" s="1"/>
  <c r="E61" i="1"/>
  <c r="E57" i="1"/>
  <c r="H57" i="1" s="1"/>
  <c r="E55" i="1"/>
  <c r="H55" i="1" s="1"/>
  <c r="E54" i="1"/>
  <c r="G54" i="1"/>
  <c r="G53" i="1"/>
  <c r="D51" i="1"/>
  <c r="E53" i="1"/>
  <c r="E52" i="1"/>
  <c r="H52" i="1" s="1"/>
  <c r="G52" i="1"/>
  <c r="E47" i="1"/>
  <c r="H47" i="1" s="1"/>
  <c r="E45" i="1"/>
  <c r="H45" i="1" s="1"/>
  <c r="E44" i="1"/>
  <c r="H44" i="1" s="1"/>
  <c r="E43" i="1"/>
  <c r="G43" i="1"/>
  <c r="G42" i="1"/>
  <c r="E42" i="1"/>
  <c r="E41" i="1"/>
  <c r="H41" i="1" s="1"/>
  <c r="G41" i="1"/>
  <c r="D39" i="1"/>
  <c r="G40" i="1"/>
  <c r="E37" i="1"/>
  <c r="H37" i="1" s="1"/>
  <c r="D35" i="1"/>
  <c r="E33" i="1"/>
  <c r="G33" i="1"/>
  <c r="G32" i="1"/>
  <c r="E32" i="1"/>
  <c r="E31" i="1"/>
  <c r="H31" i="1" s="1"/>
  <c r="G31" i="1"/>
  <c r="E30" i="1"/>
  <c r="E28" i="1"/>
  <c r="H28" i="1" s="1"/>
  <c r="E27" i="1"/>
  <c r="H27" i="1" s="1"/>
  <c r="G27" i="1"/>
  <c r="E26" i="1"/>
  <c r="H26" i="1" s="1"/>
  <c r="G26" i="1"/>
  <c r="E25" i="1"/>
  <c r="G25" i="1"/>
  <c r="G24" i="1"/>
  <c r="D23" i="1"/>
  <c r="E21" i="1"/>
  <c r="G21" i="1"/>
  <c r="E17" i="1"/>
  <c r="H17" i="1" s="1"/>
  <c r="E14" i="1"/>
  <c r="H14" i="1" s="1"/>
  <c r="G14" i="1"/>
  <c r="E13" i="1"/>
  <c r="G13" i="1"/>
  <c r="G12" i="1"/>
  <c r="E12" i="1"/>
  <c r="E11" i="1"/>
  <c r="H11" i="1" s="1"/>
  <c r="D10" i="1"/>
  <c r="G11" i="1"/>
  <c r="F234" i="1" l="1"/>
  <c r="F28" i="1"/>
  <c r="F67" i="1"/>
  <c r="F131" i="1"/>
  <c r="F185" i="1"/>
  <c r="F17" i="1"/>
  <c r="F123" i="1"/>
  <c r="F139" i="1"/>
  <c r="F105" i="1"/>
  <c r="G277" i="1"/>
  <c r="G281" i="1" s="1"/>
  <c r="F89" i="1"/>
  <c r="F113" i="1"/>
  <c r="G30" i="1"/>
  <c r="E40" i="1"/>
  <c r="G45" i="1"/>
  <c r="F61" i="1"/>
  <c r="H61" i="1"/>
  <c r="H117" i="1"/>
  <c r="E36" i="1"/>
  <c r="H98" i="1"/>
  <c r="F98" i="1"/>
  <c r="F30" i="1"/>
  <c r="H30" i="1"/>
  <c r="F37" i="1"/>
  <c r="H43" i="1"/>
  <c r="F43" i="1"/>
  <c r="E49" i="1"/>
  <c r="G49" i="1"/>
  <c r="H69" i="1"/>
  <c r="F69" i="1"/>
  <c r="H107" i="1"/>
  <c r="F107" i="1"/>
  <c r="H124" i="1"/>
  <c r="F124" i="1"/>
  <c r="H33" i="1"/>
  <c r="F33" i="1"/>
  <c r="H21" i="1"/>
  <c r="F21" i="1"/>
  <c r="H42" i="1"/>
  <c r="F42" i="1"/>
  <c r="G44" i="1"/>
  <c r="F47" i="1"/>
  <c r="H54" i="1"/>
  <c r="F54" i="1"/>
  <c r="E19" i="1"/>
  <c r="H19" i="1" s="1"/>
  <c r="G19" i="1"/>
  <c r="H25" i="1"/>
  <c r="F25" i="1"/>
  <c r="E29" i="1"/>
  <c r="G29" i="1"/>
  <c r="H32" i="1"/>
  <c r="F32" i="1"/>
  <c r="H12" i="1"/>
  <c r="F12" i="1"/>
  <c r="H13" i="1"/>
  <c r="F13" i="1"/>
  <c r="G36" i="1"/>
  <c r="H53" i="1"/>
  <c r="F53" i="1"/>
  <c r="G55" i="1"/>
  <c r="H64" i="1"/>
  <c r="F64" i="1"/>
  <c r="F62" i="1"/>
  <c r="G75" i="1"/>
  <c r="G94" i="1"/>
  <c r="G17" i="1"/>
  <c r="G28" i="1"/>
  <c r="G23" i="1" s="1"/>
  <c r="G37" i="1"/>
  <c r="G47" i="1"/>
  <c r="G83" i="1"/>
  <c r="G96" i="1"/>
  <c r="G98" i="1"/>
  <c r="G101" i="1"/>
  <c r="G106" i="1"/>
  <c r="G119" i="1"/>
  <c r="G131" i="1"/>
  <c r="H141" i="1"/>
  <c r="H140" i="1" s="1"/>
  <c r="E24" i="1"/>
  <c r="F31" i="1"/>
  <c r="B39" i="1"/>
  <c r="F41" i="1"/>
  <c r="F52" i="1"/>
  <c r="G61" i="1"/>
  <c r="E75" i="1"/>
  <c r="H75" i="1" s="1"/>
  <c r="E87" i="1"/>
  <c r="G90" i="1"/>
  <c r="F90" i="1"/>
  <c r="D104" i="1"/>
  <c r="G112" i="1"/>
  <c r="F112" i="1"/>
  <c r="F114" i="1"/>
  <c r="H150" i="1"/>
  <c r="F150" i="1"/>
  <c r="G121" i="1"/>
  <c r="F121" i="1"/>
  <c r="F11" i="1"/>
  <c r="B10" i="1"/>
  <c r="E15" i="1"/>
  <c r="H15" i="1" s="1"/>
  <c r="B51" i="1"/>
  <c r="E56" i="1"/>
  <c r="H56" i="1" s="1"/>
  <c r="E63" i="1"/>
  <c r="G66" i="1"/>
  <c r="F66" i="1"/>
  <c r="E72" i="1"/>
  <c r="F73" i="1"/>
  <c r="G76" i="1"/>
  <c r="H83" i="1"/>
  <c r="H101" i="1"/>
  <c r="F101" i="1"/>
  <c r="H119" i="1"/>
  <c r="F119" i="1"/>
  <c r="G124" i="1"/>
  <c r="G135" i="1"/>
  <c r="E135" i="1"/>
  <c r="G138" i="1"/>
  <c r="F138" i="1"/>
  <c r="B136" i="1"/>
  <c r="H278" i="1"/>
  <c r="E277" i="1"/>
  <c r="D59" i="1"/>
  <c r="F68" i="1"/>
  <c r="B71" i="1"/>
  <c r="H110" i="1"/>
  <c r="F110" i="1"/>
  <c r="G209" i="1"/>
  <c r="G57" i="1"/>
  <c r="F57" i="1"/>
  <c r="B23" i="1"/>
  <c r="F14" i="1"/>
  <c r="F26" i="1"/>
  <c r="F44" i="1"/>
  <c r="F55" i="1"/>
  <c r="G68" i="1"/>
  <c r="G72" i="1"/>
  <c r="E74" i="1"/>
  <c r="H74" i="1" s="1"/>
  <c r="F83" i="1"/>
  <c r="G139" i="1"/>
  <c r="G269" i="1"/>
  <c r="F15" i="1"/>
  <c r="F27" i="1"/>
  <c r="F36" i="1"/>
  <c r="F35" i="1" s="1"/>
  <c r="F45" i="1"/>
  <c r="G62" i="1"/>
  <c r="G63" i="1"/>
  <c r="G65" i="1"/>
  <c r="G67" i="1"/>
  <c r="G69" i="1"/>
  <c r="G73" i="1"/>
  <c r="F76" i="1"/>
  <c r="G80" i="1"/>
  <c r="F80" i="1"/>
  <c r="H93" i="1"/>
  <c r="G95" i="1"/>
  <c r="B92" i="1"/>
  <c r="F97" i="1"/>
  <c r="G99" i="1"/>
  <c r="G100" i="1"/>
  <c r="E100" i="1"/>
  <c r="E102" i="1"/>
  <c r="H102" i="1" s="1"/>
  <c r="G111" i="1"/>
  <c r="G117" i="1"/>
  <c r="G118" i="1"/>
  <c r="E118" i="1"/>
  <c r="F122" i="1"/>
  <c r="G130" i="1"/>
  <c r="F130" i="1"/>
  <c r="F132" i="1"/>
  <c r="D133" i="1"/>
  <c r="D128" i="1" s="1"/>
  <c r="D127" i="1" s="1"/>
  <c r="G155" i="1"/>
  <c r="E256" i="1"/>
  <c r="H256" i="1" s="1"/>
  <c r="B35" i="1"/>
  <c r="B59" i="1"/>
  <c r="G64" i="1"/>
  <c r="E84" i="1"/>
  <c r="H84" i="1" s="1"/>
  <c r="E95" i="1"/>
  <c r="H95" i="1" s="1"/>
  <c r="G97" i="1"/>
  <c r="F106" i="1"/>
  <c r="G108" i="1"/>
  <c r="G109" i="1"/>
  <c r="E109" i="1"/>
  <c r="E111" i="1"/>
  <c r="H111" i="1" s="1"/>
  <c r="G132" i="1"/>
  <c r="H155" i="1"/>
  <c r="F155" i="1"/>
  <c r="H177" i="1"/>
  <c r="G262" i="1"/>
  <c r="E262" i="1"/>
  <c r="E174" i="1"/>
  <c r="H174" i="1" s="1"/>
  <c r="E204" i="1"/>
  <c r="H204" i="1" s="1"/>
  <c r="F206" i="1"/>
  <c r="G206" i="1"/>
  <c r="E238" i="1"/>
  <c r="H238" i="1" s="1"/>
  <c r="B78" i="1"/>
  <c r="F99" i="1"/>
  <c r="F108" i="1"/>
  <c r="F117" i="1"/>
  <c r="F125" i="1"/>
  <c r="F134" i="1"/>
  <c r="G143" i="1"/>
  <c r="E152" i="1"/>
  <c r="H152" i="1" s="1"/>
  <c r="G163" i="1"/>
  <c r="E167" i="1"/>
  <c r="G178" i="1"/>
  <c r="G187" i="1"/>
  <c r="F220" i="1"/>
  <c r="G223" i="1"/>
  <c r="F232" i="1"/>
  <c r="B230" i="1"/>
  <c r="B217" i="1" s="1"/>
  <c r="G232" i="1"/>
  <c r="G242" i="1"/>
  <c r="G266" i="1"/>
  <c r="B116" i="1"/>
  <c r="B133" i="1"/>
  <c r="B128" i="1" s="1"/>
  <c r="F141" i="1"/>
  <c r="F140" i="1" s="1"/>
  <c r="G148" i="1"/>
  <c r="F148" i="1"/>
  <c r="E149" i="1"/>
  <c r="H149" i="1" s="1"/>
  <c r="F154" i="1"/>
  <c r="F157" i="1"/>
  <c r="G160" i="1"/>
  <c r="E169" i="1"/>
  <c r="H169" i="1" s="1"/>
  <c r="G183" i="1"/>
  <c r="F183" i="1"/>
  <c r="B181" i="1"/>
  <c r="G192" i="1"/>
  <c r="F192" i="1"/>
  <c r="B190" i="1"/>
  <c r="G196" i="1"/>
  <c r="F211" i="1"/>
  <c r="G214" i="1"/>
  <c r="G228" i="1"/>
  <c r="G233" i="1"/>
  <c r="G239" i="1"/>
  <c r="H245" i="1"/>
  <c r="F245" i="1"/>
  <c r="F260" i="1"/>
  <c r="H184" i="1"/>
  <c r="F184" i="1"/>
  <c r="G201" i="1"/>
  <c r="F201" i="1"/>
  <c r="B199" i="1"/>
  <c r="G219" i="1"/>
  <c r="F219" i="1"/>
  <c r="F65" i="1"/>
  <c r="B82" i="1"/>
  <c r="F111" i="1"/>
  <c r="E133" i="1"/>
  <c r="H133" i="1" s="1"/>
  <c r="G149" i="1"/>
  <c r="E151" i="1"/>
  <c r="H151" i="1" s="1"/>
  <c r="F153" i="1"/>
  <c r="G153" i="1"/>
  <c r="G156" i="1"/>
  <c r="F156" i="1"/>
  <c r="F158" i="1"/>
  <c r="F162" i="1"/>
  <c r="G168" i="1"/>
  <c r="F172" i="1"/>
  <c r="G177" i="1"/>
  <c r="G186" i="1"/>
  <c r="F194" i="1"/>
  <c r="G210" i="1"/>
  <c r="F210" i="1"/>
  <c r="B208" i="1"/>
  <c r="F212" i="1"/>
  <c r="D217" i="1"/>
  <c r="G222" i="1"/>
  <c r="F226" i="1"/>
  <c r="H237" i="1"/>
  <c r="F237" i="1"/>
  <c r="F241" i="1"/>
  <c r="F249" i="1"/>
  <c r="G249" i="1"/>
  <c r="E252" i="1"/>
  <c r="G264" i="1"/>
  <c r="B145" i="1"/>
  <c r="G147" i="1"/>
  <c r="G150" i="1"/>
  <c r="F163" i="1"/>
  <c r="F170" i="1"/>
  <c r="B166" i="1"/>
  <c r="G170" i="1"/>
  <c r="G173" i="1"/>
  <c r="F173" i="1"/>
  <c r="F179" i="1"/>
  <c r="B176" i="1"/>
  <c r="G179" i="1"/>
  <c r="G184" i="1"/>
  <c r="F188" i="1"/>
  <c r="G188" i="1"/>
  <c r="G191" i="1"/>
  <c r="D190" i="1"/>
  <c r="E193" i="1"/>
  <c r="G195" i="1"/>
  <c r="H202" i="1"/>
  <c r="F202" i="1"/>
  <c r="F203" i="1"/>
  <c r="G213" i="1"/>
  <c r="G220" i="1"/>
  <c r="F224" i="1"/>
  <c r="G224" i="1"/>
  <c r="H225" i="1"/>
  <c r="F225" i="1"/>
  <c r="G231" i="1"/>
  <c r="F242" i="1"/>
  <c r="G259" i="1"/>
  <c r="B258" i="1"/>
  <c r="E281" i="1"/>
  <c r="H275" i="1"/>
  <c r="E147" i="1"/>
  <c r="G154" i="1"/>
  <c r="G157" i="1"/>
  <c r="E159" i="1"/>
  <c r="H159" i="1" s="1"/>
  <c r="F161" i="1"/>
  <c r="G161" i="1"/>
  <c r="G164" i="1"/>
  <c r="F164" i="1"/>
  <c r="G167" i="1"/>
  <c r="G185" i="1"/>
  <c r="F197" i="1"/>
  <c r="G197" i="1"/>
  <c r="G200" i="1"/>
  <c r="G204" i="1"/>
  <c r="G211" i="1"/>
  <c r="E213" i="1"/>
  <c r="H213" i="1" s="1"/>
  <c r="F215" i="1"/>
  <c r="G215" i="1"/>
  <c r="G221" i="1"/>
  <c r="G229" i="1"/>
  <c r="F233" i="1"/>
  <c r="E236" i="1"/>
  <c r="H236" i="1" s="1"/>
  <c r="G238" i="1"/>
  <c r="F240" i="1"/>
  <c r="G240" i="1"/>
  <c r="G243" i="1"/>
  <c r="E254" i="1"/>
  <c r="H254" i="1" s="1"/>
  <c r="E259" i="1"/>
  <c r="F259" i="1" s="1"/>
  <c r="G260" i="1"/>
  <c r="D281" i="1"/>
  <c r="F275" i="1"/>
  <c r="F227" i="1"/>
  <c r="F235" i="1"/>
  <c r="F243" i="1"/>
  <c r="F253" i="1"/>
  <c r="F264" i="1"/>
  <c r="F278" i="1"/>
  <c r="F228" i="1"/>
  <c r="F244" i="1"/>
  <c r="F266" i="1"/>
  <c r="B277" i="1"/>
  <c r="B281" i="1" s="1"/>
  <c r="F279" i="1"/>
  <c r="F229" i="1"/>
  <c r="F255" i="1"/>
  <c r="F151" i="1"/>
  <c r="F168" i="1"/>
  <c r="F177" i="1"/>
  <c r="F186" i="1"/>
  <c r="F195" i="1"/>
  <c r="F204" i="1"/>
  <c r="F213" i="1"/>
  <c r="F222" i="1"/>
  <c r="F238" i="1"/>
  <c r="F246" i="1"/>
  <c r="F143" i="1"/>
  <c r="F152" i="1"/>
  <c r="F160" i="1"/>
  <c r="F169" i="1"/>
  <c r="F187" i="1"/>
  <c r="F196" i="1"/>
  <c r="F205" i="1"/>
  <c r="F214" i="1"/>
  <c r="F223" i="1"/>
  <c r="F239" i="1"/>
  <c r="F247" i="1"/>
  <c r="B127" i="1" l="1"/>
  <c r="F19" i="1"/>
  <c r="G39" i="1"/>
  <c r="F174" i="1"/>
  <c r="D272" i="1"/>
  <c r="D283" i="1" s="1"/>
  <c r="F159" i="1"/>
  <c r="F102" i="1"/>
  <c r="F56" i="1"/>
  <c r="G258" i="1"/>
  <c r="G190" i="1"/>
  <c r="E82" i="1"/>
  <c r="H82" i="1" s="1"/>
  <c r="G199" i="1"/>
  <c r="G230" i="1"/>
  <c r="G35" i="1"/>
  <c r="G104" i="1"/>
  <c r="G208" i="1"/>
  <c r="F149" i="1"/>
  <c r="F236" i="1"/>
  <c r="E51" i="1"/>
  <c r="H51" i="1" s="1"/>
  <c r="E218" i="1"/>
  <c r="E231" i="1"/>
  <c r="E182" i="1"/>
  <c r="F74" i="1"/>
  <c r="E269" i="1"/>
  <c r="E178" i="1"/>
  <c r="G102" i="1"/>
  <c r="G92" i="1" s="1"/>
  <c r="E60" i="1"/>
  <c r="G60" i="1"/>
  <c r="G59" i="1" s="1"/>
  <c r="H135" i="1"/>
  <c r="F135" i="1"/>
  <c r="G15" i="1"/>
  <c r="G10" i="1" s="1"/>
  <c r="F95" i="1"/>
  <c r="H63" i="1"/>
  <c r="F63" i="1"/>
  <c r="E23" i="1"/>
  <c r="H23" i="1" s="1"/>
  <c r="H24" i="1"/>
  <c r="F24" i="1"/>
  <c r="H49" i="1"/>
  <c r="F49" i="1"/>
  <c r="F258" i="1"/>
  <c r="G169" i="1"/>
  <c r="E88" i="1"/>
  <c r="G88" i="1"/>
  <c r="G86" i="1" s="1"/>
  <c r="H277" i="1"/>
  <c r="G129" i="1"/>
  <c r="E129" i="1"/>
  <c r="F75" i="1"/>
  <c r="E209" i="1"/>
  <c r="H87" i="1"/>
  <c r="F277" i="1"/>
  <c r="F281" i="1" s="1"/>
  <c r="G218" i="1"/>
  <c r="G217" i="1" s="1"/>
  <c r="H147" i="1"/>
  <c r="F147" i="1"/>
  <c r="E146" i="1"/>
  <c r="G146" i="1"/>
  <c r="H109" i="1"/>
  <c r="F109" i="1"/>
  <c r="F104" i="1" s="1"/>
  <c r="F87" i="1"/>
  <c r="E79" i="1"/>
  <c r="G137" i="1"/>
  <c r="G136" i="1" s="1"/>
  <c r="E137" i="1"/>
  <c r="H262" i="1"/>
  <c r="F262" i="1"/>
  <c r="G176" i="1"/>
  <c r="E94" i="1"/>
  <c r="F256" i="1"/>
  <c r="E191" i="1"/>
  <c r="H281" i="1"/>
  <c r="G182" i="1"/>
  <c r="G181" i="1" s="1"/>
  <c r="G151" i="1"/>
  <c r="G84" i="1"/>
  <c r="H72" i="1"/>
  <c r="F72" i="1"/>
  <c r="E71" i="1"/>
  <c r="H71" i="1" s="1"/>
  <c r="F51" i="1"/>
  <c r="E35" i="1"/>
  <c r="H35" i="1" s="1"/>
  <c r="H36" i="1"/>
  <c r="E39" i="1"/>
  <c r="H39" i="1" s="1"/>
  <c r="H40" i="1"/>
  <c r="F40" i="1"/>
  <c r="F39" i="1" s="1"/>
  <c r="E251" i="1"/>
  <c r="H251" i="1" s="1"/>
  <c r="H252" i="1"/>
  <c r="F252" i="1"/>
  <c r="H167" i="1"/>
  <c r="F167" i="1"/>
  <c r="G120" i="1"/>
  <c r="G116" i="1" s="1"/>
  <c r="E120" i="1"/>
  <c r="F254" i="1"/>
  <c r="E258" i="1"/>
  <c r="H258" i="1" s="1"/>
  <c r="H259" i="1"/>
  <c r="G270" i="1"/>
  <c r="G268" i="1" s="1"/>
  <c r="E270" i="1"/>
  <c r="F84" i="1"/>
  <c r="F82" i="1" s="1"/>
  <c r="G133" i="1"/>
  <c r="F133" i="1"/>
  <c r="H118" i="1"/>
  <c r="F118" i="1"/>
  <c r="G74" i="1"/>
  <c r="G71" i="1" s="1"/>
  <c r="B272" i="1"/>
  <c r="B283" i="1" s="1"/>
  <c r="G82" i="1"/>
  <c r="H29" i="1"/>
  <c r="F29" i="1"/>
  <c r="E116" i="1"/>
  <c r="H116" i="1" s="1"/>
  <c r="H100" i="1"/>
  <c r="F100" i="1"/>
  <c r="G256" i="1"/>
  <c r="G251" i="1" s="1"/>
  <c r="H193" i="1"/>
  <c r="F193" i="1"/>
  <c r="G159" i="1"/>
  <c r="E171" i="1"/>
  <c r="E166" i="1" s="1"/>
  <c r="H166" i="1" s="1"/>
  <c r="G171" i="1"/>
  <c r="E200" i="1"/>
  <c r="E104" i="1"/>
  <c r="H104" i="1" s="1"/>
  <c r="F10" i="1"/>
  <c r="G79" i="1"/>
  <c r="G78" i="1" s="1"/>
  <c r="E10" i="1"/>
  <c r="G56" i="1"/>
  <c r="G51" i="1" s="1"/>
  <c r="F23" i="1" l="1"/>
  <c r="G166" i="1"/>
  <c r="E190" i="1"/>
  <c r="H190" i="1" s="1"/>
  <c r="H191" i="1"/>
  <c r="F191" i="1"/>
  <c r="F190" i="1" s="1"/>
  <c r="E208" i="1"/>
  <c r="H208" i="1" s="1"/>
  <c r="H209" i="1"/>
  <c r="F209" i="1"/>
  <c r="F208" i="1" s="1"/>
  <c r="H218" i="1"/>
  <c r="F218" i="1"/>
  <c r="F270" i="1"/>
  <c r="H270" i="1"/>
  <c r="H137" i="1"/>
  <c r="E136" i="1"/>
  <c r="H136" i="1" s="1"/>
  <c r="F137" i="1"/>
  <c r="F136" i="1" s="1"/>
  <c r="H269" i="1"/>
  <c r="E268" i="1"/>
  <c r="H268" i="1" s="1"/>
  <c r="F269" i="1"/>
  <c r="E145" i="1"/>
  <c r="H145" i="1" s="1"/>
  <c r="H146" i="1"/>
  <c r="F146" i="1"/>
  <c r="F145" i="1" s="1"/>
  <c r="E199" i="1"/>
  <c r="H199" i="1" s="1"/>
  <c r="H200" i="1"/>
  <c r="F200" i="1"/>
  <c r="F199" i="1" s="1"/>
  <c r="F251" i="1"/>
  <c r="H129" i="1"/>
  <c r="E128" i="1"/>
  <c r="F129" i="1"/>
  <c r="F128" i="1" s="1"/>
  <c r="E59" i="1"/>
  <c r="H59" i="1" s="1"/>
  <c r="H60" i="1"/>
  <c r="F60" i="1"/>
  <c r="F59" i="1" s="1"/>
  <c r="E181" i="1"/>
  <c r="H181" i="1" s="1"/>
  <c r="H182" i="1"/>
  <c r="F182" i="1"/>
  <c r="F181" i="1" s="1"/>
  <c r="H178" i="1"/>
  <c r="F178" i="1"/>
  <c r="F176" i="1" s="1"/>
  <c r="E176" i="1"/>
  <c r="H176" i="1" s="1"/>
  <c r="H94" i="1"/>
  <c r="F94" i="1"/>
  <c r="F92" i="1" s="1"/>
  <c r="E92" i="1"/>
  <c r="H92" i="1" s="1"/>
  <c r="G128" i="1"/>
  <c r="G127" i="1" s="1"/>
  <c r="H10" i="1"/>
  <c r="H88" i="1"/>
  <c r="F88" i="1"/>
  <c r="F86" i="1" s="1"/>
  <c r="E78" i="1"/>
  <c r="H78" i="1" s="1"/>
  <c r="H79" i="1"/>
  <c r="F79" i="1"/>
  <c r="F78" i="1" s="1"/>
  <c r="G145" i="1"/>
  <c r="C283" i="1"/>
  <c r="H171" i="1"/>
  <c r="F171" i="1"/>
  <c r="F166" i="1" s="1"/>
  <c r="H120" i="1"/>
  <c r="F120" i="1"/>
  <c r="F116" i="1" s="1"/>
  <c r="F71" i="1"/>
  <c r="E86" i="1"/>
  <c r="H86" i="1" s="1"/>
  <c r="G272" i="1"/>
  <c r="G283" i="1" s="1"/>
  <c r="E230" i="1"/>
  <c r="H230" i="1" s="1"/>
  <c r="H231" i="1"/>
  <c r="F231" i="1"/>
  <c r="F230" i="1" s="1"/>
  <c r="F127" i="1" l="1"/>
  <c r="F268" i="1"/>
  <c r="E217" i="1"/>
  <c r="H217" i="1" s="1"/>
  <c r="H128" i="1"/>
  <c r="E127" i="1"/>
  <c r="H127" i="1" s="1"/>
  <c r="F217" i="1"/>
  <c r="F272" i="1" s="1"/>
  <c r="F283" i="1" s="1"/>
  <c r="E272" i="1" l="1"/>
  <c r="H272" i="1" l="1"/>
  <c r="E283" i="1"/>
  <c r="H283" i="1" s="1"/>
</calcChain>
</file>

<file path=xl/sharedStrings.xml><?xml version="1.0" encoding="utf-8"?>
<sst xmlns="http://schemas.openxmlformats.org/spreadsheetml/2006/main" count="355" uniqueCount="329">
  <si>
    <t>STATUS OF NCA UTILIZATION (Net Trust and Working Fund), as of May 31, 2021</t>
  </si>
  <si>
    <t>Based on Report of MDS-Government Servicing Banks</t>
  </si>
  <si>
    <t>In Thousand Pesos</t>
  </si>
  <si>
    <t>PARTICULARS</t>
  </si>
  <si>
    <r>
      <t xml:space="preserve">NCAs UTILIZED </t>
    </r>
    <r>
      <rPr>
        <b/>
        <vertAlign val="superscript"/>
        <sz val="8"/>
        <rFont val="Arial"/>
        <family val="2"/>
      </rPr>
      <t>/2</t>
    </r>
  </si>
  <si>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</si>
  <si>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</si>
  <si>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</si>
  <si>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</si>
  <si>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</si>
  <si>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</si>
  <si>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t>TOTAL</t>
  </si>
  <si>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</si>
  <si>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</si>
  <si>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</si>
  <si>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</si>
  <si>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</si>
  <si>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</si>
  <si>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</si>
  <si>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</si>
  <si>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</si>
  <si>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</si>
  <si>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</si>
  <si>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</si>
  <si>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</si>
  <si>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</si>
  <si>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</si>
  <si>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</si>
  <si>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</si>
  <si>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</si>
  <si>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</si>
  <si>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</si>
  <si>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</si>
  <si>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</si>
  <si>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</si>
  <si>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</si>
  <si>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</si>
  <si>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</si>
  <si>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</si>
  <si>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</si>
  <si>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</si>
  <si>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</si>
  <si>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</si>
  <si>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</si>
  <si>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</si>
  <si>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</si>
  <si>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</si>
  <si>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</si>
  <si>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</si>
  <si>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</si>
  <si>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</si>
  <si>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</si>
  <si>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</si>
  <si>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</si>
  <si>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</si>
  <si>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</si>
  <si>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</si>
  <si>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</si>
  <si>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</si>
  <si>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</si>
  <si>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</si>
  <si>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</si>
  <si>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</si>
  <si>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</si>
  <si>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</si>
  <si>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</si>
  <si>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</si>
  <si>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</si>
  <si>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</si>
  <si>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</si>
  <si>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</si>
  <si>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</si>
  <si>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</si>
  <si>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</si>
  <si>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</si>
  <si>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</si>
  <si>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</si>
  <si>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</si>
  <si>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</si>
  <si>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</si>
  <si>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</si>
  <si>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</si>
  <si>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</si>
  <si>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</si>
  <si>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</si>
  <si>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</si>
  <si>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</si>
  <si>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</si>
  <si>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</si>
  <si>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</si>
  <si>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</si>
  <si>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</si>
  <si>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</si>
  <si>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</si>
  <si>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</si>
  <si>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</si>
  <si>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</si>
  <si>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</si>
  <si>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</si>
  <si>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</si>
  <si>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</si>
  <si>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</si>
  <si>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</si>
  <si>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</si>
  <si>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</si>
  <si>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</si>
  <si>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</si>
  <si>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</si>
  <si>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</si>
  <si>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</si>
  <si>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</si>
  <si>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</si>
  <si>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</si>
  <si>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</si>
  <si>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</si>
  <si>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</si>
  <si>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</si>
  <si>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</si>
  <si>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</si>
  <si>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</si>
  <si>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</si>
  <si>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</si>
  <si>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</si>
  <si>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</si>
  <si>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</si>
  <si>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</si>
  <si>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</si>
  <si>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</si>
  <si>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</si>
  <si>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</si>
  <si>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</si>
  <si>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</si>
  <si>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</si>
  <si>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</si>
  <si>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</si>
  <si>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</si>
  <si>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</si>
  <si>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</si>
  <si>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</si>
  <si>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</si>
  <si>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</si>
  <si>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</si>
  <si>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</si>
  <si>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</si>
  <si>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</si>
  <si>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</si>
  <si>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</si>
  <si>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</si>
  <si>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</si>
  <si>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</si>
  <si>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</si>
  <si>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</si>
  <si>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</si>
  <si>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</si>
  <si>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</si>
  <si>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</si>
  <si>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</si>
  <si>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</si>
  <si>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</si>
  <si>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</si>
  <si>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</si>
  <si>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</si>
  <si>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</si>
  <si>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</si>
  <si>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</si>
  <si>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</si>
  <si>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</si>
  <si>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</si>
  <si>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</si>
  <si>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</si>
  <si>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</si>
  <si>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</si>
  <si>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</si>
  <si>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</si>
  <si>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</si>
  <si>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</si>
  <si>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</si>
  <si>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</si>
  <si>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</si>
  <si>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</si>
  <si>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</si>
  <si>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</si>
  <si>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</si>
  <si>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</si>
  <si>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</si>
  <si>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</si>
  <si>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</si>
  <si>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</si>
  <si>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</si>
  <si>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</si>
  <si>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</si>
  <si>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</si>
  <si>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</si>
  <si>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</si>
  <si>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</si>
  <si>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</si>
  <si>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</si>
  <si>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</si>
  <si>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</si>
  <si>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</si>
  <si>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NCSC</t>
  </si>
  <si>
    <t xml:space="preserve">   NICA</t>
  </si>
  <si>
    <t xml:space="preserve">   NSC  </t>
  </si>
  <si>
    <t xml:space="preserve">   OPAPP</t>
  </si>
  <si>
    <t xml:space="preserve">   OMB (VRB)</t>
  </si>
  <si>
    <t xml:space="preserve">   PDEA</t>
  </si>
  <si>
    <t xml:space="preserve">   PHILRACOM</t>
  </si>
  <si>
    <t xml:space="preserve">   PHILSA</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</si>
  <si>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</si>
  <si>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</si>
  <si>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</si>
  <si>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</si>
  <si>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</si>
  <si>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</si>
  <si>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</si>
  <si>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</si>
  <si>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</si>
  <si>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</si>
  <si>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</si>
  <si>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</si>
  <si>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</si>
  <si>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</si>
  <si>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</si>
  <si>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</si>
  <si>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</si>
  <si>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</si>
  <si>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</si>
  <si>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</si>
  <si>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</si>
  <si>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</si>
  <si>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</si>
  <si>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</si>
  <si>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</si>
  <si>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</si>
  <si>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</si>
  <si>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</si>
  <si>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</si>
  <si>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</si>
  <si>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</si>
  <si>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</si>
  <si>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</si>
  <si>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</si>
  <si>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</si>
  <si>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</si>
  <si>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MAY 31, 2021</t>
  </si>
  <si>
    <t>(in thousand pesos)</t>
  </si>
  <si>
    <t>DEPARTMENT</t>
  </si>
  <si>
    <r>
      <t>NCA RELEASES</t>
    </r>
    <r>
      <rPr>
        <vertAlign val="superscript"/>
        <sz val="10"/>
        <rFont val="Arial"/>
        <family val="2"/>
      </rPr>
      <t>/3</t>
    </r>
  </si>
  <si>
    <r>
      <t>NCAs UTILIZED</t>
    </r>
    <r>
      <rPr>
        <vertAlign val="superscript"/>
        <sz val="10"/>
        <rFont val="Arial"/>
        <family val="2"/>
      </rPr>
      <t>/4</t>
    </r>
  </si>
  <si>
    <r>
      <t xml:space="preserve">UNUSED NCAs </t>
    </r>
    <r>
      <rPr>
        <vertAlign val="superscript"/>
        <sz val="10"/>
        <rFont val="Arial"/>
        <family val="2"/>
      </rPr>
      <t>/5</t>
    </r>
  </si>
  <si>
    <r>
      <t>UTILIZATION RATIO (%)</t>
    </r>
    <r>
      <rPr>
        <vertAlign val="superscript"/>
        <sz val="10"/>
        <rFont val="Arial"/>
        <family val="2"/>
      </rPr>
      <t>/6</t>
    </r>
  </si>
  <si>
    <t>Q1</t>
  </si>
  <si>
    <t>April</t>
  </si>
  <si>
    <t>May</t>
  </si>
  <si>
    <t>As of end        May</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</si>
  <si>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</si>
  <si>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</si>
  <si>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</si>
  <si>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</si>
  <si>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</si>
  <si>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</si>
  <si>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</si>
  <si>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</si>
  <si>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</si>
  <si>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</si>
  <si>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</si>
  <si>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</si>
  <si>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</si>
  <si>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</si>
  <si>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Department of Human Settlements and Urban Development</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</si>
  <si>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</si>
  <si>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</si>
  <si>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</si>
  <si>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</si>
  <si>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</si>
  <si>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</si>
  <si>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</si>
  <si>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</si>
  <si>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</si>
  <si>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</si>
  <si>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Department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</si>
  <si>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</si>
  <si>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</si>
  <si>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</si>
  <si>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</si>
  <si>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</si>
  <si>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</si>
  <si>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</si>
  <si>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</si>
  <si>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</si>
  <si>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</si>
  <si>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</si>
  <si>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</si>
  <si>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</si>
  <si>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</si>
  <si>
    <t xml:space="preserve">  o.w.  Metropolitan Manila Development Authority
          (Fund 101)</t>
  </si>
  <si>
    <t>/1</t>
  </si>
  <si>
    <t>Source: Report of MDS-Government Servicing Banks as of May 31, 2021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</si>
  <si>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</si>
  <si>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</si>
  <si>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</si>
  <si>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</si>
  <si>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</si>
  <si>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</si>
  <si>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</si>
  <si>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</si>
  <si>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</si>
  <si>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</si>
  <si>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</si>
  <si>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ALGU: inclusive of IRA, special shares for LGUs, MMDA and other transfers to LGUs</t>
  </si>
  <si>
    <t>As of end     April</t>
  </si>
  <si>
    <t>NCAs CREDITED VS NCA UTILIZATION, JANUARY-APRIL 2021</t>
  </si>
  <si>
    <t>All Departments</t>
  </si>
  <si>
    <t>in millions</t>
  </si>
  <si>
    <t>CUMULATIVE</t>
  </si>
  <si>
    <t>JANUARY</t>
  </si>
  <si>
    <t>FEBRUARY</t>
  </si>
  <si>
    <t>MARCH</t>
  </si>
  <si>
    <t>APRIL</t>
  </si>
  <si>
    <t>JAN</t>
  </si>
  <si>
    <t>FEB</t>
  </si>
  <si>
    <t>MAR</t>
  </si>
  <si>
    <t>APR</t>
  </si>
  <si>
    <t>Monthly NCA Credited</t>
  </si>
  <si>
    <t>Monthly NCA Utilized</t>
  </si>
  <si>
    <t>NCA Utilized / NCAs Credited - Flow</t>
  </si>
  <si>
    <t>NCA Utilized / NCAs Credited - Cumulative</t>
  </si>
  <si>
    <t>MAY</t>
  </si>
  <si>
    <t>AS OF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</si>
</sst>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_(* #,##0_);_(* \(#,##0\);_(* &quot;-&quot;_);_(@_)"/>
    <numFmt numFmtId="167" formatCode="_(* #,##0.0_);_(* \(#,##0.0\);_(* &quot;-&quot;??_);_(@_)"/>
  </numFmts>
  <fonts count="24" x14ac:knownFonts="1">
    <font>
      <sz val="10"/>
      <name val="Arial"/>
    </font>
    <font>
      <b/>
      <sz val="9"/>
      <name val="Arial"/>
      <family val="2"/>
    </font>
    <font>
      <sz val="8"/>
      <name val="Arial"/>
      <family val="2"/>
    </font>
    <font>
      <sz val="10"/>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b/>
      <i/>
      <sz val="9"/>
      <name val="Arial"/>
      <family val="2"/>
    </font>
    <font>
      <vertAlign val="superscript"/>
      <sz val="8"/>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3">
    <xf numFmtId="0" fontId="0" fillId="0" borderId="0"/>
    <xf numFmtId="164" fontId="3" fillId="0" borderId="0" applyFont="0" applyFill="0" applyBorder="0" applyAlignment="0" applyProtection="0"/>
    <xf numFmtId="0" fontId="3" fillId="0" borderId="0"/>
  </cellStyleXfs>
  <cellXfs count="125">
    <xf numFmtId="0" fontId="0" fillId="0" borderId="0" xfId="0"/>
    <xf numFmtId="0" fontId="1" fillId="2" borderId="0" xfId="0" applyFont="1" applyFill="1" applyAlignment="1"/>
    <xf numFmtId="0" fontId="2" fillId="2" borderId="0" xfId="0" applyFont="1" applyFill="1"/>
    <xf numFmtId="165" fontId="2" fillId="2" borderId="0" xfId="1" applyNumberFormat="1" applyFont="1" applyFill="1" applyBorder="1"/>
    <xf numFmtId="0" fontId="4" fillId="3" borderId="0" xfId="0" applyFont="1" applyFill="1" applyBorder="1" applyAlignment="1">
      <alignment horizontal="left"/>
    </xf>
    <xf numFmtId="166" fontId="2" fillId="2" borderId="0" xfId="0" applyNumberFormat="1" applyFont="1" applyFill="1" applyBorder="1" applyAlignment="1">
      <alignment horizontal="left"/>
    </xf>
    <xf numFmtId="0" fontId="2" fillId="2" borderId="0" xfId="0" applyFont="1" applyFill="1" applyBorder="1"/>
    <xf numFmtId="0" fontId="5" fillId="2" borderId="0" xfId="0" applyFont="1" applyFill="1" applyBorder="1" applyAlignment="1">
      <alignment horizontal="left"/>
    </xf>
    <xf numFmtId="166" fontId="2" fillId="2" borderId="0" xfId="0" applyNumberFormat="1" applyFont="1" applyFill="1"/>
    <xf numFmtId="0" fontId="5" fillId="2" borderId="0" xfId="0" applyFont="1" applyFill="1" applyBorder="1"/>
    <xf numFmtId="166" fontId="2" fillId="2" borderId="0" xfId="0" applyNumberFormat="1" applyFont="1" applyFill="1" applyBorder="1"/>
    <xf numFmtId="165" fontId="5" fillId="4" borderId="1" xfId="1" applyNumberFormat="1" applyFont="1" applyFill="1" applyBorder="1" applyAlignment="1">
      <alignment horizontal="center" vertical="center"/>
    </xf>
    <xf numFmtId="165" fontId="5" fillId="4" borderId="4" xfId="1" applyNumberFormat="1" applyFont="1" applyFill="1" applyBorder="1" applyAlignment="1">
      <alignment horizontal="center" vertical="center"/>
    </xf>
    <xf numFmtId="0" fontId="2" fillId="0" borderId="0" xfId="0" applyFont="1" applyFill="1" applyAlignment="1">
      <alignment horizontal="center" vertical="center"/>
    </xf>
    <xf numFmtId="0" fontId="5" fillId="4" borderId="12" xfId="0" applyFont="1" applyFill="1" applyBorder="1" applyAlignment="1">
      <alignment horizontal="center" vertical="center" wrapText="1"/>
    </xf>
    <xf numFmtId="0" fontId="5" fillId="0" borderId="0" xfId="0" applyFont="1" applyAlignment="1">
      <alignment horizontal="center"/>
    </xf>
    <xf numFmtId="165" fontId="2" fillId="0" borderId="0" xfId="1" applyNumberFormat="1" applyFont="1" applyBorder="1"/>
    <xf numFmtId="0" fontId="2" fillId="0" borderId="0" xfId="0" applyFont="1"/>
    <xf numFmtId="0" fontId="5" fillId="0" borderId="0" xfId="0" applyFont="1" applyAlignment="1">
      <alignment horizontal="left"/>
    </xf>
    <xf numFmtId="0" fontId="11" fillId="0" borderId="0" xfId="0" applyFont="1" applyAlignment="1">
      <alignment horizontal="left" indent="1"/>
    </xf>
    <xf numFmtId="165" fontId="12" fillId="0" borderId="7" xfId="1" applyNumberFormat="1" applyFont="1" applyBorder="1" applyAlignment="1">
      <alignment horizontal="right"/>
    </xf>
    <xf numFmtId="165" fontId="13" fillId="0" borderId="0" xfId="1" applyNumberFormat="1" applyFont="1" applyBorder="1" applyAlignment="1"/>
    <xf numFmtId="165" fontId="2" fillId="0" borderId="0" xfId="0" applyNumberFormat="1" applyFont="1"/>
    <xf numFmtId="0" fontId="2" fillId="0" borderId="0" xfId="0" applyFont="1" applyAlignment="1">
      <alignment horizontal="left" indent="1"/>
    </xf>
    <xf numFmtId="165" fontId="12" fillId="0" borderId="0" xfId="1" applyNumberFormat="1" applyFont="1" applyFill="1"/>
    <xf numFmtId="165" fontId="12" fillId="0" borderId="0" xfId="1" applyNumberFormat="1" applyFont="1"/>
    <xf numFmtId="165" fontId="13" fillId="0" borderId="0" xfId="1" applyNumberFormat="1" applyFont="1" applyAlignment="1"/>
    <xf numFmtId="0" fontId="2" fillId="0" borderId="0" xfId="0" applyFont="1" applyAlignment="1" applyProtection="1">
      <alignment horizontal="left" indent="1"/>
      <protection locked="0"/>
    </xf>
    <xf numFmtId="165" fontId="12" fillId="0" borderId="0" xfId="1" applyNumberFormat="1" applyFont="1" applyBorder="1"/>
    <xf numFmtId="165" fontId="12" fillId="0" borderId="0" xfId="1" applyNumberFormat="1" applyFont="1" applyFill="1" applyBorder="1"/>
    <xf numFmtId="165" fontId="12" fillId="0" borderId="7" xfId="1" applyNumberFormat="1" applyFont="1" applyBorder="1"/>
    <xf numFmtId="0" fontId="2" fillId="0" borderId="0" xfId="0" quotePrefix="1" applyFont="1" applyAlignment="1">
      <alignment horizontal="left" indent="1"/>
    </xf>
    <xf numFmtId="0" fontId="14" fillId="0" borderId="0" xfId="0" applyFont="1" applyAlignment="1">
      <alignment horizontal="left" indent="1"/>
    </xf>
    <xf numFmtId="37" fontId="12" fillId="0" borderId="7" xfId="1" applyNumberFormat="1" applyFont="1" applyBorder="1" applyAlignment="1">
      <alignment horizontal="right"/>
    </xf>
    <xf numFmtId="0" fontId="3" fillId="0" borderId="0" xfId="2" applyFont="1" applyFill="1" applyAlignment="1">
      <alignment horizontal="left" indent="2"/>
    </xf>
    <xf numFmtId="165" fontId="12" fillId="0" borderId="7" xfId="1" applyNumberFormat="1" applyFont="1" applyFill="1" applyBorder="1"/>
    <xf numFmtId="0" fontId="11" fillId="0" borderId="0" xfId="0" applyFont="1" applyFill="1" applyAlignment="1">
      <alignment horizontal="left" indent="1"/>
    </xf>
    <xf numFmtId="0" fontId="2" fillId="0" borderId="0" xfId="0" applyFont="1" applyAlignment="1">
      <alignment horizontal="left" wrapText="1" indent="2"/>
    </xf>
    <xf numFmtId="37" fontId="12" fillId="0" borderId="13" xfId="1" applyNumberFormat="1" applyFont="1" applyFill="1" applyBorder="1"/>
    <xf numFmtId="37" fontId="12" fillId="0" borderId="13" xfId="1" applyNumberFormat="1" applyFont="1" applyBorder="1"/>
    <xf numFmtId="0" fontId="2" fillId="0" borderId="0" xfId="0" applyFont="1" applyAlignment="1">
      <alignment horizontal="left" indent="2"/>
    </xf>
    <xf numFmtId="37" fontId="12" fillId="0" borderId="7" xfId="1" applyNumberFormat="1" applyFont="1" applyFill="1" applyBorder="1"/>
    <xf numFmtId="0" fontId="2" fillId="0" borderId="0" xfId="0" applyFont="1" applyAlignment="1">
      <alignment horizontal="left" indent="3"/>
    </xf>
    <xf numFmtId="37" fontId="12" fillId="0" borderId="7" xfId="1" applyNumberFormat="1" applyFont="1" applyBorder="1"/>
    <xf numFmtId="0" fontId="2" fillId="0" borderId="0" xfId="0" applyFont="1" applyAlignment="1">
      <alignment horizontal="left" wrapText="1" indent="3"/>
    </xf>
    <xf numFmtId="37" fontId="13" fillId="0" borderId="0" xfId="1" applyNumberFormat="1" applyFont="1" applyBorder="1" applyAlignment="1"/>
    <xf numFmtId="0" fontId="2" fillId="0" borderId="0" xfId="0" applyFont="1" applyFill="1" applyAlignment="1">
      <alignment horizontal="left" indent="1"/>
    </xf>
    <xf numFmtId="165" fontId="12" fillId="0" borderId="7" xfId="1" applyNumberFormat="1" applyFont="1" applyBorder="1" applyAlignment="1"/>
    <xf numFmtId="165" fontId="12" fillId="0" borderId="7" xfId="1" applyNumberFormat="1" applyFont="1" applyFill="1" applyBorder="1" applyAlignment="1">
      <alignment horizontal="right" vertical="top"/>
    </xf>
    <xf numFmtId="0" fontId="15" fillId="0" borderId="0" xfId="0" applyFont="1" applyAlignment="1">
      <alignment horizontal="left" indent="1"/>
    </xf>
    <xf numFmtId="0" fontId="11" fillId="0" borderId="0" xfId="0" applyFont="1" applyAlignment="1">
      <alignment horizontal="left" vertical="top" indent="1"/>
    </xf>
    <xf numFmtId="0" fontId="14" fillId="0" borderId="0" xfId="0" applyFont="1" applyFill="1" applyAlignment="1">
      <alignment horizontal="left" indent="1"/>
    </xf>
    <xf numFmtId="165" fontId="13" fillId="0" borderId="0" xfId="1" applyNumberFormat="1" applyFont="1" applyFill="1" applyAlignment="1"/>
    <xf numFmtId="0" fontId="2" fillId="0" borderId="0" xfId="0" applyFont="1" applyFill="1" applyAlignment="1"/>
    <xf numFmtId="0" fontId="5" fillId="0" borderId="0" xfId="0" applyFont="1" applyFill="1" applyAlignment="1">
      <alignment wrapText="1"/>
    </xf>
    <xf numFmtId="165" fontId="12" fillId="0" borderId="13" xfId="1" applyNumberFormat="1" applyFont="1" applyFill="1" applyBorder="1"/>
    <xf numFmtId="165" fontId="13" fillId="0" borderId="0" xfId="1" applyNumberFormat="1" applyFont="1" applyFill="1" applyBorder="1" applyAlignment="1"/>
    <xf numFmtId="0" fontId="2" fillId="0" borderId="0" xfId="0" applyFont="1" applyAlignment="1"/>
    <xf numFmtId="0" fontId="5" fillId="0" borderId="0" xfId="0" applyFont="1" applyAlignment="1">
      <alignment horizontal="left" indent="1"/>
    </xf>
    <xf numFmtId="0" fontId="2" fillId="0" borderId="0" xfId="0" applyFont="1" applyAlignment="1">
      <alignment horizontal="left"/>
    </xf>
    <xf numFmtId="165" fontId="12" fillId="0" borderId="13" xfId="1" applyNumberFormat="1" applyFont="1" applyBorder="1" applyAlignment="1">
      <alignment horizontal="right" vertical="top"/>
    </xf>
    <xf numFmtId="0" fontId="5" fillId="0" borderId="0" xfId="0" applyFont="1" applyAlignment="1">
      <alignment horizontal="left" vertical="center"/>
    </xf>
    <xf numFmtId="165" fontId="1" fillId="0" borderId="14" xfId="0" applyNumberFormat="1" applyFont="1" applyBorder="1" applyAlignment="1">
      <alignment vertical="center"/>
    </xf>
    <xf numFmtId="165" fontId="16" fillId="0" borderId="14" xfId="0" applyNumberFormat="1" applyFont="1" applyBorder="1" applyAlignment="1">
      <alignment vertical="center"/>
    </xf>
    <xf numFmtId="165" fontId="1" fillId="0" borderId="14" xfId="0" applyNumberFormat="1" applyFont="1" applyFill="1" applyBorder="1" applyAlignment="1">
      <alignment vertical="center"/>
    </xf>
    <xf numFmtId="165" fontId="17" fillId="0" borderId="0" xfId="0" applyNumberFormat="1" applyFont="1" applyBorder="1" applyAlignment="1">
      <alignment vertical="center"/>
    </xf>
    <xf numFmtId="0" fontId="2" fillId="0" borderId="0" xfId="0" applyFont="1" applyAlignment="1">
      <alignment vertical="center"/>
    </xf>
    <xf numFmtId="0" fontId="2" fillId="0" borderId="0" xfId="0" applyFont="1" applyAlignment="1">
      <alignment vertical="top"/>
    </xf>
    <xf numFmtId="0" fontId="14" fillId="0" borderId="0" xfId="0" applyFont="1" applyBorder="1"/>
    <xf numFmtId="0" fontId="2" fillId="0" borderId="0" xfId="0" applyFont="1" applyBorder="1"/>
    <xf numFmtId="0" fontId="2" fillId="0" borderId="0" xfId="0" applyFont="1" applyFill="1" applyBorder="1"/>
    <xf numFmtId="0" fontId="2" fillId="0" borderId="0" xfId="0" applyFont="1" applyAlignment="1">
      <alignment horizontal="left" vertical="top"/>
    </xf>
    <xf numFmtId="0" fontId="14" fillId="0" borderId="0" xfId="0" applyFont="1" applyFill="1" applyBorder="1"/>
    <xf numFmtId="0" fontId="3" fillId="0" borderId="0" xfId="0" applyNumberFormat="1" applyFont="1" applyAlignment="1"/>
    <xf numFmtId="0" fontId="3" fillId="0" borderId="0" xfId="0" applyFont="1"/>
    <xf numFmtId="0" fontId="3" fillId="0" borderId="0" xfId="0" applyNumberFormat="1" applyFont="1"/>
    <xf numFmtId="0" fontId="3" fillId="0" borderId="0" xfId="0" applyNumberFormat="1" applyFont="1" applyAlignment="1">
      <alignment horizontal="center"/>
    </xf>
    <xf numFmtId="166" fontId="3" fillId="0" borderId="0" xfId="0" applyNumberFormat="1" applyFont="1"/>
    <xf numFmtId="165" fontId="3" fillId="0" borderId="0" xfId="0" applyNumberFormat="1" applyFont="1"/>
    <xf numFmtId="0" fontId="20" fillId="0" borderId="0" xfId="0" applyNumberFormat="1" applyFont="1"/>
    <xf numFmtId="166" fontId="20" fillId="0" borderId="0" xfId="0" applyNumberFormat="1" applyFont="1"/>
    <xf numFmtId="165" fontId="21" fillId="0" borderId="0" xfId="0" applyNumberFormat="1" applyFont="1"/>
    <xf numFmtId="0" fontId="20" fillId="0" borderId="0" xfId="0" applyFont="1"/>
    <xf numFmtId="165" fontId="22" fillId="0" borderId="0" xfId="0" applyNumberFormat="1" applyFont="1"/>
    <xf numFmtId="166" fontId="23" fillId="0" borderId="0" xfId="0" applyNumberFormat="1" applyFont="1"/>
    <xf numFmtId="0" fontId="3" fillId="0" borderId="0" xfId="1" applyNumberFormat="1" applyFont="1"/>
    <xf numFmtId="0" fontId="3" fillId="0" borderId="0" xfId="0" applyNumberFormat="1" applyFont="1" applyFill="1"/>
    <xf numFmtId="0" fontId="3" fillId="0" borderId="0" xfId="0" applyNumberFormat="1" applyFont="1" applyAlignment="1">
      <alignment wrapText="1"/>
    </xf>
    <xf numFmtId="0" fontId="3" fillId="0" borderId="7" xfId="0" applyNumberFormat="1" applyFont="1" applyBorder="1"/>
    <xf numFmtId="166" fontId="3" fillId="0" borderId="7" xfId="0" applyNumberFormat="1" applyFont="1" applyBorder="1"/>
    <xf numFmtId="167" fontId="3" fillId="0" borderId="7" xfId="0" applyNumberFormat="1" applyFont="1" applyBorder="1"/>
    <xf numFmtId="0" fontId="3" fillId="0" borderId="0" xfId="0" applyNumberFormat="1" applyFont="1" applyBorder="1"/>
    <xf numFmtId="166" fontId="3" fillId="0" borderId="0" xfId="0" applyNumberFormat="1" applyFont="1" applyBorder="1"/>
    <xf numFmtId="167" fontId="3" fillId="0" borderId="0" xfId="0" applyNumberFormat="1" applyFont="1" applyBorder="1"/>
    <xf numFmtId="0" fontId="19" fillId="0" borderId="0" xfId="0" applyNumberFormat="1" applyFont="1" applyBorder="1" applyAlignment="1">
      <alignment vertical="center"/>
    </xf>
    <xf numFmtId="0" fontId="3" fillId="0" borderId="0" xfId="0" applyNumberFormat="1" applyFont="1" applyBorder="1" applyAlignment="1"/>
    <xf numFmtId="0" fontId="3" fillId="0" borderId="0" xfId="0" applyNumberFormat="1" applyFont="1" applyBorder="1" applyAlignment="1">
      <alignment wrapText="1"/>
    </xf>
    <xf numFmtId="0" fontId="3" fillId="0" borderId="0" xfId="0" applyFont="1" applyBorder="1"/>
    <xf numFmtId="0" fontId="19" fillId="0" borderId="0" xfId="0" applyNumberFormat="1" applyFont="1" applyBorder="1"/>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0" xfId="0" applyFont="1" applyAlignment="1">
      <alignment horizontal="center"/>
    </xf>
    <xf numFmtId="0" fontId="0" fillId="0" borderId="0" xfId="0" applyAlignment="1">
      <alignment horizontal="center"/>
    </xf>
    <xf numFmtId="165" fontId="0" fillId="0" borderId="0" xfId="0" applyNumberFormat="1"/>
    <xf numFmtId="166" fontId="0" fillId="0" borderId="0" xfId="0" applyNumberFormat="1"/>
    <xf numFmtId="167" fontId="0" fillId="0" borderId="0" xfId="0" applyNumberFormat="1"/>
    <xf numFmtId="0" fontId="3" fillId="0" borderId="12" xfId="0" applyNumberFormat="1" applyFont="1" applyBorder="1" applyAlignment="1">
      <alignment horizontal="center" vertical="center" wrapText="1"/>
    </xf>
    <xf numFmtId="0" fontId="3" fillId="0" borderId="12" xfId="0" applyFont="1" applyBorder="1" applyAlignment="1">
      <alignment horizontal="center" vertical="center" wrapText="1"/>
    </xf>
    <xf numFmtId="0" fontId="5" fillId="4" borderId="1"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10" xfId="0" applyFont="1" applyFill="1" applyBorder="1" applyAlignment="1">
      <alignment horizontal="center" vertical="center"/>
    </xf>
    <xf numFmtId="0" fontId="7" fillId="4" borderId="5" xfId="0" applyFont="1" applyFill="1" applyBorder="1" applyAlignment="1">
      <alignment horizontal="center" vertical="center" wrapText="1"/>
    </xf>
    <xf numFmtId="0" fontId="0" fillId="0" borderId="11" xfId="0" applyBorder="1" applyAlignment="1">
      <alignment horizontal="center" vertical="center"/>
    </xf>
    <xf numFmtId="0" fontId="5" fillId="4" borderId="5"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8" xfId="0" applyFont="1" applyFill="1" applyBorder="1" applyAlignment="1">
      <alignment horizontal="center" vertical="center" wrapText="1"/>
    </xf>
    <xf numFmtId="165" fontId="9" fillId="4" borderId="9" xfId="1" applyNumberFormat="1" applyFont="1" applyFill="1" applyBorder="1" applyAlignment="1">
      <alignment horizontal="center" vertical="center" wrapText="1"/>
    </xf>
    <xf numFmtId="165" fontId="9" fillId="4" borderId="8" xfId="1" applyNumberFormat="1" applyFont="1" applyFill="1" applyBorder="1" applyAlignment="1">
      <alignment horizontal="center" vertical="center" wrapText="1"/>
    </xf>
    <xf numFmtId="165" fontId="5" fillId="4" borderId="2" xfId="1" applyNumberFormat="1" applyFont="1" applyFill="1" applyBorder="1" applyAlignment="1">
      <alignment horizontal="center" vertical="center"/>
    </xf>
    <xf numFmtId="165" fontId="5" fillId="4" borderId="3" xfId="1" applyNumberFormat="1" applyFont="1" applyFill="1" applyBorder="1" applyAlignment="1">
      <alignment horizontal="center" vertical="center"/>
    </xf>
    <xf numFmtId="165" fontId="5" fillId="4" borderId="4" xfId="1" applyNumberFormat="1" applyFont="1" applyFill="1" applyBorder="1" applyAlignment="1">
      <alignment horizontal="center" vertical="center"/>
    </xf>
    <xf numFmtId="165" fontId="5" fillId="4" borderId="6" xfId="1" applyNumberFormat="1" applyFont="1" applyFill="1" applyBorder="1" applyAlignment="1">
      <alignment horizontal="center" vertical="center"/>
    </xf>
    <xf numFmtId="165" fontId="5" fillId="4" borderId="7" xfId="1" applyNumberFormat="1" applyFont="1" applyFill="1" applyBorder="1" applyAlignment="1">
      <alignment horizontal="center" vertical="center"/>
    </xf>
    <xf numFmtId="165" fontId="5" fillId="4" borderId="8" xfId="1" applyNumberFormat="1" applyFont="1" applyFill="1" applyBorder="1" applyAlignment="1">
      <alignment horizontal="center" vertical="center"/>
    </xf>
  </cellXfs>
  <cellStyles count="3">
    <cellStyle name="Comma" xfId="1" builtinId="3"/>
    <cellStyle name="Normal" xfId="0" builtinId="0"/>
    <cellStyle name="Normal 3" xfId="2" xr:uid="{2B2239F5-6CCD-4C15-B1FB-CC19F1ACAC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JANUARY-MAY 2021</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33578850996875848"/>
          <c:y val="3.5431180081760737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3098681313790948"/>
          <c:y val="0.1597544639173866"/>
          <c:w val="0.61401757304289017"/>
          <c:h val="0.5832240031268886"/>
        </c:manualLayout>
      </c:layout>
      <c:barChart>
        <c:barDir val="col"/>
        <c:grouping val="clustered"/>
        <c:varyColors val="0"/>
        <c:ser>
          <c:idx val="0"/>
          <c:order val="0"/>
          <c:tx>
            <c:strRef>
              <c:f>Graph!$A$5</c:f>
              <c:strCache>
                <c:ptCount val="1"/>
                <c:pt idx="0">
                  <c:v>Monthly NCA Credited</c:v>
                </c:pt>
              </c:strCache>
            </c:strRef>
          </c:tx>
          <c:spPr>
            <a:solidFill>
              <a:schemeClr val="accent2">
                <a:shade val="53000"/>
              </a:schemeClr>
            </a:solidFill>
            <a:ln>
              <a:solidFill>
                <a:srgbClr val="F4D35A"/>
              </a:solidFill>
            </a:ln>
            <a:effectLst/>
          </c:spPr>
          <c:invertIfNegative val="0"/>
          <c:cat>
            <c:strRef>
              <c:f>Graph!$B$4:$F$4</c:f>
              <c:strCache>
                <c:ptCount val="5"/>
                <c:pt idx="0">
                  <c:v>JANUARY</c:v>
                </c:pt>
                <c:pt idx="1">
                  <c:v>FEBRUARY</c:v>
                </c:pt>
                <c:pt idx="2">
                  <c:v>MARCH</c:v>
                </c:pt>
                <c:pt idx="3">
                  <c:v>APRIL</c:v>
                </c:pt>
                <c:pt idx="4">
                  <c:v>MAY</c:v>
                </c:pt>
              </c:strCache>
            </c:strRef>
          </c:cat>
          <c:val>
            <c:numRef>
              <c:f>Graph!$B$5:$F$5</c:f>
              <c:numCache>
                <c:formatCode>_(* #,##0_);_(* \(#,##0\);_(* "-"??_);_(@_)</c:formatCode>
                <c:ptCount val="5"/>
                <c:pt idx="0">
                  <c:v>224077.66640615001</c:v>
                </c:pt>
                <c:pt idx="1">
                  <c:v>304402.30395810999</c:v>
                </c:pt>
                <c:pt idx="2">
                  <c:v>282201.41311427002</c:v>
                </c:pt>
                <c:pt idx="3">
                  <c:v>408356.79556663003</c:v>
                </c:pt>
                <c:pt idx="4">
                  <c:v>406839.25308108999</c:v>
                </c:pt>
              </c:numCache>
            </c:numRef>
          </c:val>
          <c:extLst>
            <c:ext xmlns:c16="http://schemas.microsoft.com/office/drawing/2014/chart" uri="{C3380CC4-5D6E-409C-BE32-E72D297353CC}">
              <c16:uniqueId val="{00000000-5EB7-4BBC-B34A-9253829D4A1A}"/>
            </c:ext>
          </c:extLst>
        </c:ser>
        <c:ser>
          <c:idx val="2"/>
          <c:order val="1"/>
          <c:tx>
            <c:strRef>
              <c:f>Graph!$A$6</c:f>
              <c:strCache>
                <c:ptCount val="1"/>
                <c:pt idx="0">
                  <c:v>Monthly NCA Utilized</c:v>
                </c:pt>
              </c:strCache>
            </c:strRef>
          </c:tx>
          <c:spPr>
            <a:solidFill>
              <a:schemeClr val="accent2"/>
            </a:solidFill>
            <a:ln>
              <a:noFill/>
            </a:ln>
            <a:effectLst/>
          </c:spPr>
          <c:invertIfNegative val="0"/>
          <c:cat>
            <c:strRef>
              <c:f>Graph!$B$4:$F$4</c:f>
              <c:strCache>
                <c:ptCount val="5"/>
                <c:pt idx="0">
                  <c:v>JANUARY</c:v>
                </c:pt>
                <c:pt idx="1">
                  <c:v>FEBRUARY</c:v>
                </c:pt>
                <c:pt idx="2">
                  <c:v>MARCH</c:v>
                </c:pt>
                <c:pt idx="3">
                  <c:v>APRIL</c:v>
                </c:pt>
                <c:pt idx="4">
                  <c:v>MAY</c:v>
                </c:pt>
              </c:strCache>
            </c:strRef>
          </c:cat>
          <c:val>
            <c:numRef>
              <c:f>Graph!$B$6:$F$6</c:f>
              <c:numCache>
                <c:formatCode>_(* #,##0_);_(* \(#,##0\);_(* "-"??_);_(@_)</c:formatCode>
                <c:ptCount val="5"/>
                <c:pt idx="0">
                  <c:v>160941.90977395</c:v>
                </c:pt>
                <c:pt idx="1">
                  <c:v>287760.09099066001</c:v>
                </c:pt>
                <c:pt idx="2">
                  <c:v>340143.01015943999</c:v>
                </c:pt>
                <c:pt idx="3">
                  <c:v>293626.05967013002</c:v>
                </c:pt>
                <c:pt idx="4">
                  <c:v>399831.52343856002</c:v>
                </c:pt>
              </c:numCache>
            </c:numRef>
          </c:val>
          <c:extLst>
            <c:ext xmlns:c16="http://schemas.microsoft.com/office/drawing/2014/chart" uri="{C3380CC4-5D6E-409C-BE32-E72D297353CC}">
              <c16:uniqueId val="{00000001-5EB7-4BBC-B34A-9253829D4A1A}"/>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Graph!$B$4:$F$4</c:f>
              <c:strCache>
                <c:ptCount val="5"/>
                <c:pt idx="0">
                  <c:v>JANUARY</c:v>
                </c:pt>
                <c:pt idx="1">
                  <c:v>FEBRUARY</c:v>
                </c:pt>
                <c:pt idx="2">
                  <c:v>MARCH</c:v>
                </c:pt>
                <c:pt idx="3">
                  <c:v>APRIL</c:v>
                </c:pt>
                <c:pt idx="4">
                  <c:v>MAY</c:v>
                </c:pt>
              </c:strCache>
            </c:strRef>
          </c:cat>
          <c:val>
            <c:numRef>
              <c:f>Graph!$B$8:$F$8</c:f>
              <c:numCache>
                <c:formatCode>_(* #,##0_);_(* \(#,##0\);_(* "-"??_);_(@_)</c:formatCode>
                <c:ptCount val="5"/>
                <c:pt idx="0">
                  <c:v>71.824163628264571</c:v>
                </c:pt>
                <c:pt idx="1">
                  <c:v>84.904258614633548</c:v>
                </c:pt>
                <c:pt idx="2">
                  <c:v>97.306417416324166</c:v>
                </c:pt>
                <c:pt idx="3">
                  <c:v>88.797142632731195</c:v>
                </c:pt>
                <c:pt idx="4">
                  <c:v>91.169393506757189</c:v>
                </c:pt>
              </c:numCache>
            </c:numRef>
          </c:val>
          <c:smooth val="0"/>
          <c:extLst>
            <c:ext xmlns:c16="http://schemas.microsoft.com/office/drawing/2014/chart" uri="{C3380CC4-5D6E-409C-BE32-E72D297353CC}">
              <c16:uniqueId val="{00000002-5EB7-4BBC-B34A-9253829D4A1A}"/>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47680279997674224"/>
              <c:y val="0.9249765901179156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4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53521182872808"/>
              <c:y val="0.3390665405105663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456816913633825"/>
              <c:y val="0.279570376283609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100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287269</xdr:colOff>
      <xdr:row>12</xdr:row>
      <xdr:rowOff>20016</xdr:rowOff>
    </xdr:from>
    <xdr:to>
      <xdr:col>9</xdr:col>
      <xdr:colOff>482600</xdr:colOff>
      <xdr:row>50</xdr:row>
      <xdr:rowOff>67641</xdr:rowOff>
    </xdr:to>
    <xdr:graphicFrame macro="">
      <xdr:nvGraphicFramePr>
        <xdr:cNvPr id="2" name="Chart 1">
          <a:extLst>
            <a:ext uri="{FF2B5EF4-FFF2-40B4-BE49-F238E27FC236}">
              <a16:creationId xmlns:a16="http://schemas.microsoft.com/office/drawing/2014/main" id="{DD40CF46-E7B6-4639-BFF8-53FB1C2878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94481-9936-424E-8E31-7CC7069505A1}">
  <dimension ref="A1:R74"/>
  <sheetViews>
    <sheetView zoomScale="85" zoomScaleNormal="85" zoomScaleSheetLayoutView="85" workbookViewId="0">
      <pane xSplit="2" ySplit="6" topLeftCell="C7" activePane="bottomRight" state="frozen"/>
      <selection pane="topRight" activeCell="C1" sqref="C1"/>
      <selection pane="bottomLeft" activeCell="A7" sqref="A7"/>
      <selection pane="bottomRight" activeCell="C6" sqref="C6"/>
    </sheetView>
  </sheetViews>
  <sheetFormatPr defaultColWidth="9.109375" defaultRowHeight="13.2" x14ac:dyDescent="0.25"/>
  <cols>
    <col min="1" max="1" width="1.88671875" style="75" customWidth="1"/>
    <col min="2" max="2" width="48.77734375" style="75" customWidth="1"/>
    <col min="3" max="3" width="13.33203125" style="74" customWidth="1"/>
    <col min="4" max="4" width="12.77734375" style="74" customWidth="1"/>
    <col min="5" max="5" width="13.33203125" style="74" customWidth="1"/>
    <col min="6" max="6" width="14.21875" style="74" customWidth="1"/>
    <col min="7" max="7" width="12.77734375" style="74" customWidth="1"/>
    <col min="8" max="8" width="12.44140625" style="74" customWidth="1"/>
    <col min="9" max="9" width="12.6640625" style="74" customWidth="1"/>
    <col min="10" max="10" width="14.21875" style="74" customWidth="1"/>
    <col min="11" max="11" width="12" style="74" customWidth="1"/>
    <col min="12" max="12" width="13.44140625" style="74" customWidth="1"/>
    <col min="13" max="13" width="12" style="74" customWidth="1"/>
    <col min="14" max="14" width="13.44140625" style="74" customWidth="1"/>
    <col min="15" max="16" width="7.88671875" style="74" customWidth="1"/>
    <col min="17" max="17" width="6.6640625" style="74" hidden="1" customWidth="1"/>
    <col min="18" max="18" width="7.88671875" style="74" customWidth="1"/>
    <col min="19" max="16384" width="9.109375" style="74"/>
  </cols>
  <sheetData>
    <row r="1" spans="1:18" ht="15.6" x14ac:dyDescent="0.25">
      <c r="A1" s="73" t="s">
        <v>243</v>
      </c>
      <c r="B1" s="73"/>
      <c r="C1" s="73"/>
      <c r="D1" s="73"/>
      <c r="E1" s="73"/>
      <c r="F1" s="73"/>
      <c r="G1" s="73"/>
      <c r="H1" s="73"/>
      <c r="I1" s="73"/>
      <c r="J1" s="73"/>
      <c r="K1" s="73"/>
      <c r="L1" s="73"/>
      <c r="M1" s="73"/>
      <c r="N1" s="73"/>
      <c r="O1" s="73"/>
      <c r="P1" s="73"/>
      <c r="Q1" s="73"/>
      <c r="R1" s="73"/>
    </row>
    <row r="2" spans="1:18" x14ac:dyDescent="0.25">
      <c r="A2" s="75" t="s">
        <v>244</v>
      </c>
    </row>
    <row r="3" spans="1:18" x14ac:dyDescent="0.25">
      <c r="A3" s="75" t="s">
        <v>245</v>
      </c>
    </row>
    <row r="5" spans="1:18" s="99" customFormat="1" ht="18.75" customHeight="1" x14ac:dyDescent="0.25">
      <c r="A5" s="106" t="s">
        <v>246</v>
      </c>
      <c r="B5" s="106"/>
      <c r="C5" s="107" t="s">
        <v>247</v>
      </c>
      <c r="D5" s="107"/>
      <c r="E5" s="107"/>
      <c r="F5" s="107"/>
      <c r="G5" s="107" t="s">
        <v>248</v>
      </c>
      <c r="H5" s="107"/>
      <c r="I5" s="107"/>
      <c r="J5" s="107"/>
      <c r="K5" s="107" t="s">
        <v>249</v>
      </c>
      <c r="L5" s="107"/>
      <c r="M5" s="107"/>
      <c r="N5" s="107"/>
      <c r="O5" s="107" t="s">
        <v>250</v>
      </c>
      <c r="P5" s="107"/>
      <c r="Q5" s="107"/>
      <c r="R5" s="107"/>
    </row>
    <row r="6" spans="1:18" s="99" customFormat="1" ht="46.2" customHeight="1" x14ac:dyDescent="0.25">
      <c r="A6" s="106"/>
      <c r="B6" s="106"/>
      <c r="C6" s="100" t="s">
        <v>251</v>
      </c>
      <c r="D6" s="100" t="s">
        <v>252</v>
      </c>
      <c r="E6" s="100" t="s">
        <v>253</v>
      </c>
      <c r="F6" s="100" t="s">
        <v>254</v>
      </c>
      <c r="G6" s="100" t="s">
        <v>251</v>
      </c>
      <c r="H6" s="100" t="s">
        <v>252</v>
      </c>
      <c r="I6" s="100" t="s">
        <v>253</v>
      </c>
      <c r="J6" s="100" t="s">
        <v>254</v>
      </c>
      <c r="K6" s="100" t="s">
        <v>251</v>
      </c>
      <c r="L6" s="100" t="s">
        <v>252</v>
      </c>
      <c r="M6" s="100" t="s">
        <v>253</v>
      </c>
      <c r="N6" s="100" t="s">
        <v>254</v>
      </c>
      <c r="O6" s="100" t="s">
        <v>251</v>
      </c>
      <c r="P6" s="100" t="s">
        <v>310</v>
      </c>
      <c r="Q6" s="100" t="s">
        <v>253</v>
      </c>
      <c r="R6" s="100" t="s">
        <v>254</v>
      </c>
    </row>
    <row r="7" spans="1:18" x14ac:dyDescent="0.25">
      <c r="A7" s="76"/>
      <c r="B7" s="76"/>
      <c r="C7" s="77"/>
      <c r="D7" s="77"/>
      <c r="E7" s="77"/>
      <c r="F7" s="77"/>
      <c r="G7" s="77"/>
      <c r="H7" s="77"/>
      <c r="I7" s="77"/>
      <c r="J7" s="77"/>
      <c r="K7" s="77"/>
      <c r="L7" s="77"/>
      <c r="M7" s="77"/>
      <c r="N7" s="77"/>
      <c r="O7" s="78"/>
      <c r="P7" s="78"/>
      <c r="Q7" s="78"/>
      <c r="R7" s="78"/>
    </row>
    <row r="8" spans="1:18" s="82" customFormat="1" x14ac:dyDescent="0.25">
      <c r="A8" s="79" t="s">
        <v>11</v>
      </c>
      <c r="B8" s="79"/>
      <c r="C8" s="80">
        <f t="shared" ref="C8:N8" si="0">+C10+C48</f>
        <v>810681383.47852993</v>
      </c>
      <c r="D8" s="80">
        <f t="shared" si="0"/>
        <v>408356795.56663001</v>
      </c>
      <c r="E8" s="80">
        <f t="shared" si="0"/>
        <v>406839253.08109003</v>
      </c>
      <c r="F8" s="80">
        <f t="shared" si="0"/>
        <v>1625877432.12625</v>
      </c>
      <c r="G8" s="80">
        <f t="shared" si="0"/>
        <v>788845010.92404997</v>
      </c>
      <c r="H8" s="80">
        <f t="shared" si="0"/>
        <v>293626059.67013001</v>
      </c>
      <c r="I8" s="80">
        <f t="shared" si="0"/>
        <v>399831523.43855995</v>
      </c>
      <c r="J8" s="80">
        <f t="shared" si="0"/>
        <v>1482302594.0327399</v>
      </c>
      <c r="K8" s="80">
        <f t="shared" si="0"/>
        <v>21836372.554479979</v>
      </c>
      <c r="L8" s="80">
        <f t="shared" si="0"/>
        <v>114730735.89650001</v>
      </c>
      <c r="M8" s="80">
        <f t="shared" si="0"/>
        <v>7007729.6425300725</v>
      </c>
      <c r="N8" s="80">
        <f t="shared" si="0"/>
        <v>143574838.09351003</v>
      </c>
      <c r="O8" s="81">
        <f>+G8/C8*100</f>
        <v>97.306417416324166</v>
      </c>
      <c r="P8" s="81">
        <f>+H8/D8*100</f>
        <v>71.904291261444229</v>
      </c>
      <c r="Q8" s="81">
        <f>+I8/E8*100</f>
        <v>98.277518801477754</v>
      </c>
      <c r="R8" s="81">
        <f>+J8/F8*100</f>
        <v>91.169393506757189</v>
      </c>
    </row>
    <row r="9" spans="1:18" x14ac:dyDescent="0.25">
      <c r="C9" s="77"/>
      <c r="D9" s="77"/>
      <c r="E9" s="77"/>
      <c r="F9" s="77"/>
      <c r="G9" s="77"/>
      <c r="H9" s="77"/>
      <c r="I9" s="77"/>
      <c r="J9" s="77"/>
      <c r="K9" s="77"/>
      <c r="L9" s="77"/>
      <c r="M9" s="77"/>
      <c r="N9" s="77"/>
      <c r="O9" s="83"/>
      <c r="P9" s="83"/>
      <c r="Q9" s="83"/>
      <c r="R9" s="83"/>
    </row>
    <row r="10" spans="1:18" ht="15" x14ac:dyDescent="0.4">
      <c r="A10" s="75" t="s">
        <v>255</v>
      </c>
      <c r="C10" s="84">
        <f t="shared" ref="C10:N10" si="1">SUM(C12:C46)</f>
        <v>536242842.87352991</v>
      </c>
      <c r="D10" s="84">
        <f t="shared" si="1"/>
        <v>286173113.30373996</v>
      </c>
      <c r="E10" s="84">
        <f t="shared" si="1"/>
        <v>279879364.33209002</v>
      </c>
      <c r="F10" s="84">
        <f t="shared" si="1"/>
        <v>1102295320.5093601</v>
      </c>
      <c r="G10" s="84">
        <f t="shared" si="1"/>
        <v>522720050.50693995</v>
      </c>
      <c r="H10" s="84">
        <f t="shared" si="1"/>
        <v>177245768.93635008</v>
      </c>
      <c r="I10" s="84">
        <f t="shared" si="1"/>
        <v>271010671.54296994</v>
      </c>
      <c r="J10" s="84">
        <f t="shared" si="1"/>
        <v>970976490.98625994</v>
      </c>
      <c r="K10" s="84">
        <f t="shared" si="1"/>
        <v>13522792.366589986</v>
      </c>
      <c r="L10" s="84">
        <f t="shared" si="1"/>
        <v>108927344.36738993</v>
      </c>
      <c r="M10" s="84">
        <f t="shared" si="1"/>
        <v>8868692.7891200818</v>
      </c>
      <c r="N10" s="84">
        <f t="shared" si="1"/>
        <v>131318829.52309997</v>
      </c>
      <c r="O10" s="83">
        <f>+G10/C10*100</f>
        <v>97.478233500679238</v>
      </c>
      <c r="P10" s="83">
        <f>+H10/D10*100</f>
        <v>61.936555426233909</v>
      </c>
      <c r="Q10" s="83">
        <f>+I10/E10*100</f>
        <v>96.831244486250526</v>
      </c>
      <c r="R10" s="83">
        <f>+J10/F10*100</f>
        <v>88.08678336197427</v>
      </c>
    </row>
    <row r="11" spans="1:18" x14ac:dyDescent="0.25">
      <c r="C11" s="77"/>
      <c r="D11" s="77"/>
      <c r="E11" s="77"/>
      <c r="F11" s="77"/>
      <c r="G11" s="77"/>
      <c r="H11" s="77"/>
      <c r="I11" s="77"/>
      <c r="J11" s="77"/>
      <c r="K11" s="77"/>
      <c r="L11" s="77"/>
      <c r="M11" s="77"/>
      <c r="N11" s="77"/>
      <c r="O11" s="83"/>
      <c r="P11" s="83"/>
      <c r="Q11" s="83"/>
      <c r="R11" s="83"/>
    </row>
    <row r="12" spans="1:18" x14ac:dyDescent="0.25">
      <c r="B12" s="85" t="s">
        <v>256</v>
      </c>
      <c r="C12" s="77">
        <v>4978794</v>
      </c>
      <c r="D12" s="77">
        <v>2417363</v>
      </c>
      <c r="E12" s="77">
        <v>5314439</v>
      </c>
      <c r="F12" s="77">
        <f t="shared" ref="F12:F24" si="2">SUM(C12:E12)</f>
        <v>12710596</v>
      </c>
      <c r="G12" s="77">
        <v>4816396.8848900003</v>
      </c>
      <c r="H12" s="77">
        <v>1174301.8351999996</v>
      </c>
      <c r="I12" s="77">
        <v>5377276.6418599989</v>
      </c>
      <c r="J12" s="77">
        <f t="shared" ref="J12:J24" si="3">SUM(G12:I12)</f>
        <v>11367975.361949999</v>
      </c>
      <c r="K12" s="77">
        <f t="shared" ref="K12:M27" si="4">+C12-G12</f>
        <v>162397.11510999966</v>
      </c>
      <c r="L12" s="77">
        <f t="shared" si="4"/>
        <v>1243061.1648000004</v>
      </c>
      <c r="M12" s="77">
        <f t="shared" si="4"/>
        <v>-62837.641859998927</v>
      </c>
      <c r="N12" s="77">
        <f t="shared" ref="N12:N24" si="5">SUM(K12:M12)</f>
        <v>1342620.6380500011</v>
      </c>
      <c r="O12" s="83">
        <f t="shared" ref="O12:R27" si="6">+G12/C12*100</f>
        <v>96.738223852804524</v>
      </c>
      <c r="P12" s="83">
        <f t="shared" si="6"/>
        <v>48.577802969599503</v>
      </c>
      <c r="Q12" s="83">
        <f t="shared" si="6"/>
        <v>101.1823946395847</v>
      </c>
      <c r="R12" s="83">
        <f t="shared" si="6"/>
        <v>89.436996990148998</v>
      </c>
    </row>
    <row r="13" spans="1:18" x14ac:dyDescent="0.25">
      <c r="B13" s="85" t="s">
        <v>257</v>
      </c>
      <c r="C13" s="77">
        <v>1918406.6329999999</v>
      </c>
      <c r="D13" s="77">
        <v>654773</v>
      </c>
      <c r="E13" s="77">
        <v>684551</v>
      </c>
      <c r="F13" s="77">
        <f t="shared" si="2"/>
        <v>3257730.6329999999</v>
      </c>
      <c r="G13" s="77">
        <v>1534189.47068</v>
      </c>
      <c r="H13" s="77">
        <v>496715.77775999974</v>
      </c>
      <c r="I13" s="77">
        <v>536743.25582000054</v>
      </c>
      <c r="J13" s="77">
        <f t="shared" si="3"/>
        <v>2567648.5042600003</v>
      </c>
      <c r="K13" s="77">
        <f t="shared" si="4"/>
        <v>384217.16231999989</v>
      </c>
      <c r="L13" s="77">
        <f t="shared" si="4"/>
        <v>158057.22224000026</v>
      </c>
      <c r="M13" s="77">
        <f t="shared" si="4"/>
        <v>147807.74417999946</v>
      </c>
      <c r="N13" s="77">
        <f t="shared" si="5"/>
        <v>690082.12873999961</v>
      </c>
      <c r="O13" s="83">
        <f t="shared" si="6"/>
        <v>79.972068710002219</v>
      </c>
      <c r="P13" s="83">
        <f t="shared" si="6"/>
        <v>75.860760562820971</v>
      </c>
      <c r="Q13" s="83">
        <f t="shared" si="6"/>
        <v>78.408074171245161</v>
      </c>
      <c r="R13" s="83">
        <f t="shared" si="6"/>
        <v>78.817090592155182</v>
      </c>
    </row>
    <row r="14" spans="1:18" x14ac:dyDescent="0.25">
      <c r="B14" s="85" t="s">
        <v>258</v>
      </c>
      <c r="C14" s="77">
        <v>157778.91500000001</v>
      </c>
      <c r="D14" s="77">
        <v>97758.20299999995</v>
      </c>
      <c r="E14" s="77">
        <v>95355.000000000058</v>
      </c>
      <c r="F14" s="77">
        <f t="shared" si="2"/>
        <v>350892.11800000002</v>
      </c>
      <c r="G14" s="77">
        <v>143701.22719000001</v>
      </c>
      <c r="H14" s="77">
        <v>48357.769449999993</v>
      </c>
      <c r="I14" s="77">
        <v>77595.342840000027</v>
      </c>
      <c r="J14" s="77">
        <f t="shared" si="3"/>
        <v>269654.33948000002</v>
      </c>
      <c r="K14" s="77">
        <f>+C14-G14</f>
        <v>14077.687810000003</v>
      </c>
      <c r="L14" s="77">
        <f>+D14-H14</f>
        <v>49400.433549999958</v>
      </c>
      <c r="M14" s="77">
        <f>+E14-I14</f>
        <v>17759.657160000032</v>
      </c>
      <c r="N14" s="77">
        <f>SUM(K14:M14)</f>
        <v>81237.778519999993</v>
      </c>
      <c r="O14" s="83">
        <f>+G14/C14*100</f>
        <v>91.077586121060591</v>
      </c>
      <c r="P14" s="83">
        <f>+H14/D14*100</f>
        <v>49.466712732025172</v>
      </c>
      <c r="Q14" s="83">
        <f>+I14/E14*100</f>
        <v>81.375221897121264</v>
      </c>
      <c r="R14" s="83">
        <f>+J14/F14*100</f>
        <v>76.848217912948385</v>
      </c>
    </row>
    <row r="15" spans="1:18" x14ac:dyDescent="0.25">
      <c r="B15" s="85" t="s">
        <v>259</v>
      </c>
      <c r="C15" s="77">
        <v>1684560.102</v>
      </c>
      <c r="D15" s="77">
        <v>772234.62600000016</v>
      </c>
      <c r="E15" s="77">
        <v>1018552.6549999998</v>
      </c>
      <c r="F15" s="77">
        <f t="shared" si="2"/>
        <v>3475347.3829999999</v>
      </c>
      <c r="G15" s="77">
        <v>1679368.82779</v>
      </c>
      <c r="H15" s="77">
        <v>588400.05236000009</v>
      </c>
      <c r="I15" s="77">
        <v>846512.29056000011</v>
      </c>
      <c r="J15" s="77">
        <f t="shared" si="3"/>
        <v>3114281.1707100002</v>
      </c>
      <c r="K15" s="77">
        <f t="shared" si="4"/>
        <v>5191.274209999945</v>
      </c>
      <c r="L15" s="77">
        <f t="shared" si="4"/>
        <v>183834.57364000008</v>
      </c>
      <c r="M15" s="77">
        <f t="shared" si="4"/>
        <v>172040.36443999968</v>
      </c>
      <c r="N15" s="77">
        <f t="shared" si="5"/>
        <v>361066.2122899997</v>
      </c>
      <c r="O15" s="83">
        <f t="shared" si="6"/>
        <v>99.691832057292785</v>
      </c>
      <c r="P15" s="83">
        <f t="shared" si="6"/>
        <v>76.194466364164299</v>
      </c>
      <c r="Q15" s="83">
        <f t="shared" si="6"/>
        <v>83.109330323232072</v>
      </c>
      <c r="R15" s="83">
        <f t="shared" si="6"/>
        <v>89.610643987527965</v>
      </c>
    </row>
    <row r="16" spans="1:18" x14ac:dyDescent="0.25">
      <c r="B16" s="85" t="s">
        <v>260</v>
      </c>
      <c r="C16" s="77">
        <v>16743385.92</v>
      </c>
      <c r="D16" s="77">
        <v>2984162.116249999</v>
      </c>
      <c r="E16" s="77">
        <v>5410191.0141200051</v>
      </c>
      <c r="F16" s="77">
        <f t="shared" si="2"/>
        <v>25137739.050370004</v>
      </c>
      <c r="G16" s="77">
        <v>16477019.35375</v>
      </c>
      <c r="H16" s="77">
        <v>1893849.7356000002</v>
      </c>
      <c r="I16" s="77">
        <v>3614281.5539100021</v>
      </c>
      <c r="J16" s="77">
        <f t="shared" si="3"/>
        <v>21985150.643260002</v>
      </c>
      <c r="K16" s="77">
        <f t="shared" si="4"/>
        <v>266366.56625000015</v>
      </c>
      <c r="L16" s="77">
        <f t="shared" si="4"/>
        <v>1090312.3806499988</v>
      </c>
      <c r="M16" s="77">
        <f t="shared" si="4"/>
        <v>1795909.460210003</v>
      </c>
      <c r="N16" s="77">
        <f t="shared" si="5"/>
        <v>3152588.4071100019</v>
      </c>
      <c r="O16" s="83">
        <f t="shared" si="6"/>
        <v>98.409123653228207</v>
      </c>
      <c r="P16" s="83">
        <f t="shared" si="6"/>
        <v>63.463366326085435</v>
      </c>
      <c r="Q16" s="83">
        <f t="shared" si="6"/>
        <v>66.805063711745547</v>
      </c>
      <c r="R16" s="83">
        <f t="shared" si="6"/>
        <v>87.458743203623172</v>
      </c>
    </row>
    <row r="17" spans="2:18" x14ac:dyDescent="0.25">
      <c r="B17" s="85" t="s">
        <v>261</v>
      </c>
      <c r="C17" s="77">
        <v>1559911.0009999999</v>
      </c>
      <c r="D17" s="77">
        <v>156085.00000000023</v>
      </c>
      <c r="E17" s="77">
        <v>278030.04099999997</v>
      </c>
      <c r="F17" s="77">
        <f t="shared" si="2"/>
        <v>1994026.0420000001</v>
      </c>
      <c r="G17" s="77">
        <v>1435017.3634699995</v>
      </c>
      <c r="H17" s="77">
        <v>87495.307510000421</v>
      </c>
      <c r="I17" s="77">
        <v>288311.84571000072</v>
      </c>
      <c r="J17" s="77">
        <f t="shared" si="3"/>
        <v>1810824.5166900007</v>
      </c>
      <c r="K17" s="77">
        <f t="shared" si="4"/>
        <v>124893.63753000041</v>
      </c>
      <c r="L17" s="77">
        <f t="shared" si="4"/>
        <v>68589.692489999812</v>
      </c>
      <c r="M17" s="77">
        <f t="shared" si="4"/>
        <v>-10281.804710000753</v>
      </c>
      <c r="N17" s="77">
        <f t="shared" si="5"/>
        <v>183201.52530999947</v>
      </c>
      <c r="O17" s="83">
        <f t="shared" si="6"/>
        <v>91.99354082060222</v>
      </c>
      <c r="P17" s="83">
        <f t="shared" si="6"/>
        <v>56.05619214530563</v>
      </c>
      <c r="Q17" s="83">
        <f t="shared" si="6"/>
        <v>103.69809128287714</v>
      </c>
      <c r="R17" s="83">
        <f t="shared" si="6"/>
        <v>90.812480807610257</v>
      </c>
    </row>
    <row r="18" spans="2:18" x14ac:dyDescent="0.25">
      <c r="B18" s="85" t="s">
        <v>262</v>
      </c>
      <c r="C18" s="77">
        <v>113781612.741</v>
      </c>
      <c r="D18" s="77">
        <v>68308319.756999999</v>
      </c>
      <c r="E18" s="77">
        <v>61893497.833419979</v>
      </c>
      <c r="F18" s="77">
        <f t="shared" si="2"/>
        <v>243983430.33141997</v>
      </c>
      <c r="G18" s="77">
        <v>113594194.46528001</v>
      </c>
      <c r="H18" s="77">
        <v>48046635.589929983</v>
      </c>
      <c r="I18" s="77">
        <v>69811926.595719993</v>
      </c>
      <c r="J18" s="77">
        <f t="shared" si="3"/>
        <v>231452756.65092999</v>
      </c>
      <c r="K18" s="77">
        <f t="shared" si="4"/>
        <v>187418.27571998537</v>
      </c>
      <c r="L18" s="77">
        <f t="shared" si="4"/>
        <v>20261684.167070016</v>
      </c>
      <c r="M18" s="77">
        <f t="shared" si="4"/>
        <v>-7918428.7623000145</v>
      </c>
      <c r="N18" s="77">
        <f t="shared" si="5"/>
        <v>12530673.680489987</v>
      </c>
      <c r="O18" s="83">
        <f t="shared" si="6"/>
        <v>99.835282458030719</v>
      </c>
      <c r="P18" s="83">
        <f t="shared" si="6"/>
        <v>70.337896995345631</v>
      </c>
      <c r="Q18" s="83">
        <f t="shared" si="6"/>
        <v>112.79363590600688</v>
      </c>
      <c r="R18" s="83">
        <f t="shared" si="6"/>
        <v>94.864129230633125</v>
      </c>
    </row>
    <row r="19" spans="2:18" x14ac:dyDescent="0.25">
      <c r="B19" s="85" t="s">
        <v>263</v>
      </c>
      <c r="C19" s="77">
        <v>15729011.957</v>
      </c>
      <c r="D19" s="77">
        <v>9468476.9869999979</v>
      </c>
      <c r="E19" s="77">
        <v>8603155.2180000022</v>
      </c>
      <c r="F19" s="77">
        <f t="shared" si="2"/>
        <v>33800644.162</v>
      </c>
      <c r="G19" s="77">
        <v>15486730.119169999</v>
      </c>
      <c r="H19" s="77">
        <v>5870121.9548799992</v>
      </c>
      <c r="I19" s="77">
        <v>8350105.9138400033</v>
      </c>
      <c r="J19" s="77">
        <f t="shared" si="3"/>
        <v>29706957.987890001</v>
      </c>
      <c r="K19" s="77">
        <f t="shared" si="4"/>
        <v>242281.83783000149</v>
      </c>
      <c r="L19" s="77">
        <f t="shared" si="4"/>
        <v>3598355.0321199987</v>
      </c>
      <c r="M19" s="77">
        <f t="shared" si="4"/>
        <v>253049.30415999889</v>
      </c>
      <c r="N19" s="77">
        <f t="shared" si="5"/>
        <v>4093686.1741099991</v>
      </c>
      <c r="O19" s="83">
        <f t="shared" si="6"/>
        <v>98.459649986328756</v>
      </c>
      <c r="P19" s="83">
        <f t="shared" si="6"/>
        <v>61.996474860102026</v>
      </c>
      <c r="Q19" s="83">
        <f t="shared" si="6"/>
        <v>97.058645371984511</v>
      </c>
      <c r="R19" s="83">
        <f t="shared" si="6"/>
        <v>87.888733260556378</v>
      </c>
    </row>
    <row r="20" spans="2:18" x14ac:dyDescent="0.25">
      <c r="B20" s="85" t="s">
        <v>264</v>
      </c>
      <c r="C20" s="77">
        <v>254498</v>
      </c>
      <c r="D20" s="77">
        <v>206272</v>
      </c>
      <c r="E20" s="77">
        <v>209689</v>
      </c>
      <c r="F20" s="77">
        <f t="shared" si="2"/>
        <v>670459</v>
      </c>
      <c r="G20" s="77">
        <v>254266.87129000001</v>
      </c>
      <c r="H20" s="77">
        <v>189332.37459000005</v>
      </c>
      <c r="I20" s="77">
        <v>167432.40090999985</v>
      </c>
      <c r="J20" s="77">
        <f t="shared" si="3"/>
        <v>611031.64678999991</v>
      </c>
      <c r="K20" s="77">
        <f t="shared" si="4"/>
        <v>231.12870999998995</v>
      </c>
      <c r="L20" s="77">
        <f t="shared" si="4"/>
        <v>16939.62540999995</v>
      </c>
      <c r="M20" s="77">
        <f t="shared" si="4"/>
        <v>42256.599090000149</v>
      </c>
      <c r="N20" s="77">
        <f t="shared" si="5"/>
        <v>59427.353210000088</v>
      </c>
      <c r="O20" s="83">
        <f t="shared" si="6"/>
        <v>99.909182504381178</v>
      </c>
      <c r="P20" s="83">
        <f t="shared" si="6"/>
        <v>91.787724262139335</v>
      </c>
      <c r="Q20" s="83">
        <f t="shared" si="6"/>
        <v>79.847965754045205</v>
      </c>
      <c r="R20" s="83">
        <f t="shared" si="6"/>
        <v>91.136318073140927</v>
      </c>
    </row>
    <row r="21" spans="2:18" x14ac:dyDescent="0.25">
      <c r="B21" s="85" t="s">
        <v>265</v>
      </c>
      <c r="C21" s="77">
        <v>4431554.1050000004</v>
      </c>
      <c r="D21" s="77">
        <v>2280956.2892799992</v>
      </c>
      <c r="E21" s="77">
        <v>2468708.1920000017</v>
      </c>
      <c r="F21" s="77">
        <f t="shared" si="2"/>
        <v>9181218.5862800013</v>
      </c>
      <c r="G21" s="77">
        <v>4420462.0453599999</v>
      </c>
      <c r="H21" s="77">
        <v>1285840.49976</v>
      </c>
      <c r="I21" s="77">
        <v>2030377.3046599999</v>
      </c>
      <c r="J21" s="77">
        <f t="shared" si="3"/>
        <v>7736679.8497799998</v>
      </c>
      <c r="K21" s="77">
        <f t="shared" si="4"/>
        <v>11092.059640000574</v>
      </c>
      <c r="L21" s="77">
        <f t="shared" si="4"/>
        <v>995115.78951999918</v>
      </c>
      <c r="M21" s="77">
        <f t="shared" si="4"/>
        <v>438330.88734000176</v>
      </c>
      <c r="N21" s="77">
        <f t="shared" si="5"/>
        <v>1444538.7365000015</v>
      </c>
      <c r="O21" s="83">
        <f t="shared" si="6"/>
        <v>99.749702714280616</v>
      </c>
      <c r="P21" s="83">
        <f t="shared" si="6"/>
        <v>56.372868949886154</v>
      </c>
      <c r="Q21" s="83">
        <f t="shared" si="6"/>
        <v>82.24452412964645</v>
      </c>
      <c r="R21" s="83">
        <f t="shared" si="6"/>
        <v>84.266372454538271</v>
      </c>
    </row>
    <row r="22" spans="2:18" x14ac:dyDescent="0.25">
      <c r="B22" s="85" t="s">
        <v>266</v>
      </c>
      <c r="C22" s="77">
        <v>3869500.2203099974</v>
      </c>
      <c r="D22" s="77">
        <v>1509590.3440699871</v>
      </c>
      <c r="E22" s="77">
        <v>1833394.7440799866</v>
      </c>
      <c r="F22" s="77">
        <f t="shared" si="2"/>
        <v>7212485.3084599711</v>
      </c>
      <c r="G22" s="77">
        <v>3754025.5921600084</v>
      </c>
      <c r="H22" s="77">
        <v>974297.68134004669</v>
      </c>
      <c r="I22" s="77">
        <v>1707201.2773099532</v>
      </c>
      <c r="J22" s="77">
        <f t="shared" si="3"/>
        <v>6435524.5508100083</v>
      </c>
      <c r="K22" s="77">
        <f t="shared" si="4"/>
        <v>115474.62814998906</v>
      </c>
      <c r="L22" s="77">
        <f t="shared" si="4"/>
        <v>535292.66272994038</v>
      </c>
      <c r="M22" s="77">
        <f t="shared" si="4"/>
        <v>126193.46677003335</v>
      </c>
      <c r="N22" s="77">
        <f t="shared" si="5"/>
        <v>776960.75764996279</v>
      </c>
      <c r="O22" s="83">
        <f t="shared" si="6"/>
        <v>97.015774090310344</v>
      </c>
      <c r="P22" s="83">
        <f t="shared" si="6"/>
        <v>64.540534799212836</v>
      </c>
      <c r="Q22" s="83">
        <f t="shared" si="6"/>
        <v>93.116950554292217</v>
      </c>
      <c r="R22" s="83">
        <f t="shared" si="6"/>
        <v>89.227558540207809</v>
      </c>
    </row>
    <row r="23" spans="2:18" x14ac:dyDescent="0.25">
      <c r="B23" s="85" t="s">
        <v>267</v>
      </c>
      <c r="C23" s="77">
        <v>4980421.6040000003</v>
      </c>
      <c r="D23" s="77">
        <v>1024353.4679999994</v>
      </c>
      <c r="E23" s="77">
        <v>2141212.7820000006</v>
      </c>
      <c r="F23" s="77">
        <f t="shared" si="2"/>
        <v>8145987.8540000003</v>
      </c>
      <c r="G23" s="77">
        <v>2933411.18799</v>
      </c>
      <c r="H23" s="77">
        <v>193303.49997000024</v>
      </c>
      <c r="I23" s="77">
        <v>2202623.3667699997</v>
      </c>
      <c r="J23" s="77">
        <f t="shared" si="3"/>
        <v>5329338.05473</v>
      </c>
      <c r="K23" s="77">
        <f t="shared" si="4"/>
        <v>2047010.4160100003</v>
      </c>
      <c r="L23" s="77">
        <f t="shared" si="4"/>
        <v>831049.96802999917</v>
      </c>
      <c r="M23" s="77">
        <f t="shared" si="4"/>
        <v>-61410.584769999143</v>
      </c>
      <c r="N23" s="77">
        <f t="shared" si="5"/>
        <v>2816649.7992700003</v>
      </c>
      <c r="O23" s="83">
        <f t="shared" si="6"/>
        <v>58.898852772505158</v>
      </c>
      <c r="P23" s="83">
        <f t="shared" si="6"/>
        <v>18.87078103493084</v>
      </c>
      <c r="Q23" s="83">
        <f t="shared" si="6"/>
        <v>102.86802812341884</v>
      </c>
      <c r="R23" s="83">
        <f t="shared" si="6"/>
        <v>65.422857856497856</v>
      </c>
    </row>
    <row r="24" spans="2:18" x14ac:dyDescent="0.25">
      <c r="B24" s="85" t="s">
        <v>268</v>
      </c>
      <c r="C24" s="77">
        <v>34412128.204000004</v>
      </c>
      <c r="D24" s="77">
        <v>21245623.674999997</v>
      </c>
      <c r="E24" s="77">
        <v>12916830.363149993</v>
      </c>
      <c r="F24" s="77">
        <f t="shared" si="2"/>
        <v>68574582.242149994</v>
      </c>
      <c r="G24" s="77">
        <v>28581609.46156</v>
      </c>
      <c r="H24" s="77">
        <v>11633883.769759994</v>
      </c>
      <c r="I24" s="77">
        <v>15934993.138480015</v>
      </c>
      <c r="J24" s="77">
        <f t="shared" si="3"/>
        <v>56150486.369800009</v>
      </c>
      <c r="K24" s="77">
        <f t="shared" si="4"/>
        <v>5830518.7424400039</v>
      </c>
      <c r="L24" s="77">
        <f t="shared" si="4"/>
        <v>9611739.905240003</v>
      </c>
      <c r="M24" s="77">
        <f t="shared" si="4"/>
        <v>-3018162.775330022</v>
      </c>
      <c r="N24" s="77">
        <f t="shared" si="5"/>
        <v>12424095.872349985</v>
      </c>
      <c r="O24" s="83">
        <f t="shared" si="6"/>
        <v>83.056791175843998</v>
      </c>
      <c r="P24" s="83">
        <f t="shared" si="6"/>
        <v>54.758965647356995</v>
      </c>
      <c r="Q24" s="83">
        <f t="shared" si="6"/>
        <v>123.36612536106722</v>
      </c>
      <c r="R24" s="83">
        <f t="shared" si="6"/>
        <v>81.88236010176756</v>
      </c>
    </row>
    <row r="25" spans="2:18" x14ac:dyDescent="0.25">
      <c r="B25" s="85" t="s">
        <v>269</v>
      </c>
      <c r="C25" s="77">
        <v>133804.32199999999</v>
      </c>
      <c r="D25" s="77">
        <v>55000</v>
      </c>
      <c r="E25" s="77">
        <v>70378</v>
      </c>
      <c r="F25" s="77">
        <f t="shared" ref="F25:F46" si="7">SUM(C25:E25)</f>
        <v>259182.32199999999</v>
      </c>
      <c r="G25" s="77">
        <v>125292.59722</v>
      </c>
      <c r="H25" s="77">
        <v>37555.13751000003</v>
      </c>
      <c r="I25" s="77">
        <v>64440.594389999984</v>
      </c>
      <c r="J25" s="77">
        <f t="shared" ref="J25:J46" si="8">SUM(G25:I25)</f>
        <v>227288.32912000001</v>
      </c>
      <c r="K25" s="77">
        <f t="shared" si="4"/>
        <v>8511.7247799999896</v>
      </c>
      <c r="L25" s="77">
        <f t="shared" si="4"/>
        <v>17444.86248999997</v>
      </c>
      <c r="M25" s="77">
        <f t="shared" si="4"/>
        <v>5937.4056100000162</v>
      </c>
      <c r="N25" s="77">
        <f t="shared" ref="N25:N46" si="9">SUM(K25:M25)</f>
        <v>31893.992879999976</v>
      </c>
      <c r="O25" s="83">
        <f t="shared" si="6"/>
        <v>93.638677246912849</v>
      </c>
      <c r="P25" s="83">
        <f t="shared" si="6"/>
        <v>68.282068200000055</v>
      </c>
      <c r="Q25" s="83">
        <f t="shared" si="6"/>
        <v>91.563548822075063</v>
      </c>
      <c r="R25" s="83">
        <f t="shared" si="6"/>
        <v>87.694379526393789</v>
      </c>
    </row>
    <row r="26" spans="2:18" x14ac:dyDescent="0.25">
      <c r="B26" s="85" t="s">
        <v>270</v>
      </c>
      <c r="C26" s="77">
        <v>2667402.25</v>
      </c>
      <c r="D26" s="77">
        <v>844174</v>
      </c>
      <c r="E26" s="77">
        <v>685949.71899999958</v>
      </c>
      <c r="F26" s="77">
        <f t="shared" si="7"/>
        <v>4197525.9689999996</v>
      </c>
      <c r="G26" s="77">
        <v>2311998.7557199998</v>
      </c>
      <c r="H26" s="77">
        <v>118386.18017000053</v>
      </c>
      <c r="I26" s="77">
        <v>317661.81356000016</v>
      </c>
      <c r="J26" s="77">
        <f t="shared" si="8"/>
        <v>2748046.7494500005</v>
      </c>
      <c r="K26" s="77">
        <f t="shared" si="4"/>
        <v>355403.49428000022</v>
      </c>
      <c r="L26" s="77">
        <f t="shared" si="4"/>
        <v>725787.81982999947</v>
      </c>
      <c r="M26" s="77">
        <f t="shared" si="4"/>
        <v>368287.90543999942</v>
      </c>
      <c r="N26" s="77">
        <f t="shared" si="9"/>
        <v>1449479.2195499991</v>
      </c>
      <c r="O26" s="83">
        <f t="shared" si="6"/>
        <v>86.676044294406651</v>
      </c>
      <c r="P26" s="83">
        <f t="shared" si="6"/>
        <v>14.023907413637534</v>
      </c>
      <c r="Q26" s="83">
        <f t="shared" si="6"/>
        <v>46.309781134264213</v>
      </c>
      <c r="R26" s="83">
        <f t="shared" si="6"/>
        <v>65.468248910076028</v>
      </c>
    </row>
    <row r="27" spans="2:18" x14ac:dyDescent="0.25">
      <c r="B27" s="85" t="s">
        <v>271</v>
      </c>
      <c r="C27" s="77">
        <v>62616379.648999996</v>
      </c>
      <c r="D27" s="77">
        <v>23013826.185709991</v>
      </c>
      <c r="E27" s="77">
        <v>29092988.707399994</v>
      </c>
      <c r="F27" s="77">
        <f t="shared" si="7"/>
        <v>114723194.54210998</v>
      </c>
      <c r="G27" s="77">
        <v>62364075.078280002</v>
      </c>
      <c r="H27" s="77">
        <v>15223419.029789984</v>
      </c>
      <c r="I27" s="77">
        <v>29838278.291430011</v>
      </c>
      <c r="J27" s="77">
        <f t="shared" si="8"/>
        <v>107425772.3995</v>
      </c>
      <c r="K27" s="77">
        <f t="shared" si="4"/>
        <v>252304.5707199946</v>
      </c>
      <c r="L27" s="77">
        <f t="shared" si="4"/>
        <v>7790407.1559200063</v>
      </c>
      <c r="M27" s="77">
        <f t="shared" si="4"/>
        <v>-745289.58403001726</v>
      </c>
      <c r="N27" s="77">
        <f t="shared" si="9"/>
        <v>7297422.1426099837</v>
      </c>
      <c r="O27" s="83">
        <f t="shared" si="6"/>
        <v>99.597062985541001</v>
      </c>
      <c r="P27" s="83">
        <f t="shared" si="6"/>
        <v>66.149013670932661</v>
      </c>
      <c r="Q27" s="83">
        <f t="shared" si="6"/>
        <v>102.56174981376336</v>
      </c>
      <c r="R27" s="83">
        <f t="shared" si="6"/>
        <v>93.639104828159731</v>
      </c>
    </row>
    <row r="28" spans="2:18" x14ac:dyDescent="0.25">
      <c r="B28" s="85" t="s">
        <v>272</v>
      </c>
      <c r="C28" s="77">
        <v>5348375.5460000001</v>
      </c>
      <c r="D28" s="77">
        <v>1906091.6789999995</v>
      </c>
      <c r="E28" s="77">
        <v>2884923.7740000002</v>
      </c>
      <c r="F28" s="77">
        <f t="shared" si="7"/>
        <v>10139390.999</v>
      </c>
      <c r="G28" s="77">
        <v>4848191.1231499994</v>
      </c>
      <c r="H28" s="77">
        <v>1686220.9879600005</v>
      </c>
      <c r="I28" s="77">
        <v>2494414.2685900014</v>
      </c>
      <c r="J28" s="77">
        <f t="shared" si="8"/>
        <v>9028826.3797000013</v>
      </c>
      <c r="K28" s="77">
        <f t="shared" ref="K28:M46" si="10">+C28-G28</f>
        <v>500184.42285000067</v>
      </c>
      <c r="L28" s="77">
        <f t="shared" si="10"/>
        <v>219870.69103999902</v>
      </c>
      <c r="M28" s="77">
        <f t="shared" si="10"/>
        <v>390509.50540999882</v>
      </c>
      <c r="N28" s="77">
        <f t="shared" si="9"/>
        <v>1110564.6192999985</v>
      </c>
      <c r="O28" s="83">
        <f t="shared" ref="O28:R46" si="11">+G28/C28*100</f>
        <v>90.647918820433546</v>
      </c>
      <c r="P28" s="83">
        <f t="shared" si="11"/>
        <v>88.464841777424326</v>
      </c>
      <c r="Q28" s="83">
        <f t="shared" si="11"/>
        <v>86.463784279868506</v>
      </c>
      <c r="R28" s="83">
        <f t="shared" si="11"/>
        <v>89.047028372714607</v>
      </c>
    </row>
    <row r="29" spans="2:18" x14ac:dyDescent="0.25">
      <c r="B29" s="75" t="s">
        <v>273</v>
      </c>
      <c r="C29" s="77">
        <v>8722585.9299999997</v>
      </c>
      <c r="D29" s="77">
        <v>4316274.8940000031</v>
      </c>
      <c r="E29" s="77">
        <v>4189552.9359999988</v>
      </c>
      <c r="F29" s="77">
        <f t="shared" si="7"/>
        <v>17228413.760000002</v>
      </c>
      <c r="G29" s="77">
        <v>8629004.901399998</v>
      </c>
      <c r="H29" s="77">
        <v>3219623.9148000032</v>
      </c>
      <c r="I29" s="77">
        <v>2891398.4470399972</v>
      </c>
      <c r="J29" s="77">
        <f t="shared" si="8"/>
        <v>14740027.263239998</v>
      </c>
      <c r="K29" s="77">
        <f t="shared" si="10"/>
        <v>93581.028600001708</v>
      </c>
      <c r="L29" s="77">
        <f t="shared" si="10"/>
        <v>1096650.9791999999</v>
      </c>
      <c r="M29" s="77">
        <f t="shared" si="10"/>
        <v>1298154.4889600016</v>
      </c>
      <c r="N29" s="77">
        <f t="shared" si="9"/>
        <v>2488386.4967600033</v>
      </c>
      <c r="O29" s="83">
        <f t="shared" si="11"/>
        <v>98.927141224506101</v>
      </c>
      <c r="P29" s="83">
        <f t="shared" si="11"/>
        <v>74.592652087001227</v>
      </c>
      <c r="Q29" s="83">
        <f t="shared" si="11"/>
        <v>69.01448653852259</v>
      </c>
      <c r="R29" s="83">
        <f t="shared" si="11"/>
        <v>85.556496776636479</v>
      </c>
    </row>
    <row r="30" spans="2:18" x14ac:dyDescent="0.25">
      <c r="B30" s="75" t="s">
        <v>274</v>
      </c>
      <c r="C30" s="77">
        <v>58479336.186499998</v>
      </c>
      <c r="D30" s="77">
        <v>22270361.063799992</v>
      </c>
      <c r="E30" s="77">
        <v>26526641.334660009</v>
      </c>
      <c r="F30" s="77">
        <f t="shared" si="7"/>
        <v>107276338.58496</v>
      </c>
      <c r="G30" s="77">
        <v>57686141.23065</v>
      </c>
      <c r="H30" s="77">
        <v>18013405.669749998</v>
      </c>
      <c r="I30" s="77">
        <v>24834425.871509999</v>
      </c>
      <c r="J30" s="77">
        <f t="shared" si="8"/>
        <v>100533972.77191</v>
      </c>
      <c r="K30" s="77">
        <f t="shared" si="10"/>
        <v>793194.9558499977</v>
      </c>
      <c r="L30" s="77">
        <f t="shared" si="10"/>
        <v>4256955.3940499946</v>
      </c>
      <c r="M30" s="77">
        <f t="shared" si="10"/>
        <v>1692215.4631500095</v>
      </c>
      <c r="N30" s="77">
        <f t="shared" si="9"/>
        <v>6742365.8130500019</v>
      </c>
      <c r="O30" s="83">
        <f t="shared" si="11"/>
        <v>98.643632080021618</v>
      </c>
      <c r="P30" s="83">
        <f t="shared" si="11"/>
        <v>80.885108320180819</v>
      </c>
      <c r="Q30" s="83">
        <f t="shared" si="11"/>
        <v>93.620694599813731</v>
      </c>
      <c r="R30" s="83">
        <f t="shared" si="11"/>
        <v>93.714955318212859</v>
      </c>
    </row>
    <row r="31" spans="2:18" x14ac:dyDescent="0.25">
      <c r="B31" s="75" t="s">
        <v>275</v>
      </c>
      <c r="C31" s="77">
        <v>114620455.80272001</v>
      </c>
      <c r="D31" s="77">
        <v>89198084.87128</v>
      </c>
      <c r="E31" s="77">
        <v>69314797.936760038</v>
      </c>
      <c r="F31" s="77">
        <f t="shared" si="7"/>
        <v>273133338.61076009</v>
      </c>
      <c r="G31" s="77">
        <v>114480717.22971</v>
      </c>
      <c r="H31" s="77">
        <v>49754065.406110033</v>
      </c>
      <c r="I31" s="77">
        <v>57475109.919119954</v>
      </c>
      <c r="J31" s="77">
        <f t="shared" si="8"/>
        <v>221709892.55493999</v>
      </c>
      <c r="K31" s="77">
        <f t="shared" si="10"/>
        <v>139738.57301001251</v>
      </c>
      <c r="L31" s="77">
        <f t="shared" si="10"/>
        <v>39444019.465169966</v>
      </c>
      <c r="M31" s="77">
        <f t="shared" si="10"/>
        <v>11839688.017640084</v>
      </c>
      <c r="N31" s="77">
        <f t="shared" si="9"/>
        <v>51423446.055820063</v>
      </c>
      <c r="O31" s="83">
        <f t="shared" si="11"/>
        <v>99.878085833779508</v>
      </c>
      <c r="P31" s="83">
        <f t="shared" si="11"/>
        <v>55.779297815540708</v>
      </c>
      <c r="Q31" s="83">
        <f t="shared" si="11"/>
        <v>82.918960496080317</v>
      </c>
      <c r="R31" s="83">
        <f t="shared" si="11"/>
        <v>81.172768466355834</v>
      </c>
    </row>
    <row r="32" spans="2:18" x14ac:dyDescent="0.25">
      <c r="B32" s="75" t="s">
        <v>276</v>
      </c>
      <c r="C32" s="77">
        <v>7159554.4929999998</v>
      </c>
      <c r="D32" s="77">
        <v>3435052.7549999999</v>
      </c>
      <c r="E32" s="77">
        <v>1824620.3360000011</v>
      </c>
      <c r="F32" s="77">
        <f t="shared" si="7"/>
        <v>12419227.584000001</v>
      </c>
      <c r="G32" s="77">
        <v>7001334.34834</v>
      </c>
      <c r="H32" s="77">
        <v>1664707.7617200008</v>
      </c>
      <c r="I32" s="77">
        <v>2009056.3237999994</v>
      </c>
      <c r="J32" s="77">
        <f t="shared" si="8"/>
        <v>10675098.43386</v>
      </c>
      <c r="K32" s="77">
        <f t="shared" si="10"/>
        <v>158220.14465999976</v>
      </c>
      <c r="L32" s="77">
        <f t="shared" si="10"/>
        <v>1770344.9932799991</v>
      </c>
      <c r="M32" s="77">
        <f t="shared" si="10"/>
        <v>-184435.98779999837</v>
      </c>
      <c r="N32" s="77">
        <f t="shared" si="9"/>
        <v>1744129.1501400005</v>
      </c>
      <c r="O32" s="83">
        <f t="shared" si="11"/>
        <v>97.790083938676716</v>
      </c>
      <c r="P32" s="83">
        <f t="shared" si="11"/>
        <v>48.46236376710322</v>
      </c>
      <c r="Q32" s="83">
        <f t="shared" si="11"/>
        <v>110.10818438011742</v>
      </c>
      <c r="R32" s="83">
        <f t="shared" si="11"/>
        <v>85.956218787817335</v>
      </c>
    </row>
    <row r="33" spans="1:18" x14ac:dyDescent="0.25">
      <c r="B33" s="75" t="s">
        <v>277</v>
      </c>
      <c r="C33" s="77">
        <v>33498735.960000001</v>
      </c>
      <c r="D33" s="77">
        <v>11856303.683349989</v>
      </c>
      <c r="E33" s="77">
        <v>22508568.825690001</v>
      </c>
      <c r="F33" s="77">
        <f t="shared" si="7"/>
        <v>67863608.469039991</v>
      </c>
      <c r="G33" s="77">
        <v>32805978.870100003</v>
      </c>
      <c r="H33" s="77">
        <v>5794294.2201599963</v>
      </c>
      <c r="I33" s="77">
        <v>24146415.457429998</v>
      </c>
      <c r="J33" s="77">
        <f t="shared" si="8"/>
        <v>62746688.547689997</v>
      </c>
      <c r="K33" s="77">
        <f t="shared" si="10"/>
        <v>692757.08989999816</v>
      </c>
      <c r="L33" s="77">
        <f t="shared" si="10"/>
        <v>6062009.4631899931</v>
      </c>
      <c r="M33" s="77">
        <f t="shared" si="10"/>
        <v>-1637846.6317399964</v>
      </c>
      <c r="N33" s="77">
        <f t="shared" si="9"/>
        <v>5116919.9213499948</v>
      </c>
      <c r="O33" s="83">
        <f t="shared" si="11"/>
        <v>97.931990357107196</v>
      </c>
      <c r="P33" s="83">
        <f t="shared" si="11"/>
        <v>48.871000397004195</v>
      </c>
      <c r="Q33" s="83">
        <f t="shared" si="11"/>
        <v>107.27654718709015</v>
      </c>
      <c r="R33" s="83">
        <f t="shared" si="11"/>
        <v>92.459994337488865</v>
      </c>
    </row>
    <row r="34" spans="1:18" x14ac:dyDescent="0.25">
      <c r="B34" s="75" t="s">
        <v>278</v>
      </c>
      <c r="C34" s="77">
        <v>722323.95900000003</v>
      </c>
      <c r="D34" s="77">
        <v>244374</v>
      </c>
      <c r="E34" s="77">
        <v>313618</v>
      </c>
      <c r="F34" s="77">
        <f t="shared" si="7"/>
        <v>1280315.959</v>
      </c>
      <c r="G34" s="77">
        <v>718225.51563000004</v>
      </c>
      <c r="H34" s="77">
        <v>179638.65312999999</v>
      </c>
      <c r="I34" s="77">
        <v>157079.0041100001</v>
      </c>
      <c r="J34" s="77">
        <f t="shared" si="8"/>
        <v>1054943.1728700001</v>
      </c>
      <c r="K34" s="77">
        <f t="shared" si="10"/>
        <v>4098.4433699999936</v>
      </c>
      <c r="L34" s="77">
        <f t="shared" si="10"/>
        <v>64735.346870000008</v>
      </c>
      <c r="M34" s="77">
        <f t="shared" si="10"/>
        <v>156538.9958899999</v>
      </c>
      <c r="N34" s="77">
        <f t="shared" si="9"/>
        <v>225372.78612999991</v>
      </c>
      <c r="O34" s="83">
        <f t="shared" si="11"/>
        <v>99.43260315279116</v>
      </c>
      <c r="P34" s="83">
        <f t="shared" si="11"/>
        <v>73.509724082758382</v>
      </c>
      <c r="Q34" s="83">
        <f t="shared" si="11"/>
        <v>50.086093307782107</v>
      </c>
      <c r="R34" s="83">
        <f t="shared" si="11"/>
        <v>82.39709623661733</v>
      </c>
    </row>
    <row r="35" spans="1:18" x14ac:dyDescent="0.25">
      <c r="B35" s="75" t="s">
        <v>279</v>
      </c>
      <c r="C35" s="77">
        <v>2672500.5469999998</v>
      </c>
      <c r="D35" s="77">
        <v>2824884.8190000015</v>
      </c>
      <c r="E35" s="77">
        <v>2868911.2039999999</v>
      </c>
      <c r="F35" s="77">
        <f t="shared" si="7"/>
        <v>8366296.5700000012</v>
      </c>
      <c r="G35" s="77">
        <v>2662913.4517000006</v>
      </c>
      <c r="H35" s="77">
        <v>1038660.5676000002</v>
      </c>
      <c r="I35" s="77">
        <v>2804620.1454999996</v>
      </c>
      <c r="J35" s="77">
        <f t="shared" si="8"/>
        <v>6506194.1648000004</v>
      </c>
      <c r="K35" s="77">
        <f t="shared" si="10"/>
        <v>9587.0952999992296</v>
      </c>
      <c r="L35" s="77">
        <f t="shared" si="10"/>
        <v>1786224.2514000013</v>
      </c>
      <c r="M35" s="77">
        <f t="shared" si="10"/>
        <v>64291.058500000276</v>
      </c>
      <c r="N35" s="77">
        <f t="shared" si="9"/>
        <v>1860102.4052000009</v>
      </c>
      <c r="O35" s="83">
        <f t="shared" si="11"/>
        <v>99.641268724499938</v>
      </c>
      <c r="P35" s="83">
        <f t="shared" si="11"/>
        <v>36.768244871933646</v>
      </c>
      <c r="Q35" s="83">
        <f t="shared" si="11"/>
        <v>97.759043277102407</v>
      </c>
      <c r="R35" s="83">
        <f t="shared" si="11"/>
        <v>77.766716854504239</v>
      </c>
    </row>
    <row r="36" spans="1:18" x14ac:dyDescent="0.25">
      <c r="B36" s="75" t="s">
        <v>280</v>
      </c>
      <c r="C36" s="77">
        <v>13027752.646000002</v>
      </c>
      <c r="D36" s="77">
        <v>3373659.3169999998</v>
      </c>
      <c r="E36" s="77">
        <v>3994545.3421600051</v>
      </c>
      <c r="F36" s="77">
        <f t="shared" si="7"/>
        <v>20395957.305160008</v>
      </c>
      <c r="G36" s="77">
        <v>13008199.765489999</v>
      </c>
      <c r="H36" s="77">
        <v>2374677.9530600011</v>
      </c>
      <c r="I36" s="77">
        <v>4526046.1862200014</v>
      </c>
      <c r="J36" s="77">
        <f t="shared" si="8"/>
        <v>19908923.904770002</v>
      </c>
      <c r="K36" s="77">
        <f t="shared" si="10"/>
        <v>19552.880510002375</v>
      </c>
      <c r="L36" s="77">
        <f t="shared" si="10"/>
        <v>998981.36393999867</v>
      </c>
      <c r="M36" s="77">
        <f t="shared" si="10"/>
        <v>-531500.84405999631</v>
      </c>
      <c r="N36" s="77">
        <f t="shared" si="9"/>
        <v>487033.40039000474</v>
      </c>
      <c r="O36" s="83">
        <f t="shared" si="11"/>
        <v>99.849913634060243</v>
      </c>
      <c r="P36" s="83">
        <f t="shared" si="11"/>
        <v>70.388789439820059</v>
      </c>
      <c r="Q36" s="83">
        <f t="shared" si="11"/>
        <v>113.30566556474717</v>
      </c>
      <c r="R36" s="83">
        <f t="shared" si="11"/>
        <v>97.612108158969363</v>
      </c>
    </row>
    <row r="37" spans="1:18" x14ac:dyDescent="0.25">
      <c r="B37" s="86" t="s">
        <v>281</v>
      </c>
      <c r="C37" s="77">
        <v>2327958.61</v>
      </c>
      <c r="D37" s="77">
        <v>863444.44899999956</v>
      </c>
      <c r="E37" s="77">
        <v>847578.04700000025</v>
      </c>
      <c r="F37" s="77">
        <f t="shared" si="7"/>
        <v>4038981.1059999997</v>
      </c>
      <c r="G37" s="77">
        <v>2288033.4882500004</v>
      </c>
      <c r="H37" s="77">
        <v>610842.73151999945</v>
      </c>
      <c r="I37" s="77">
        <v>881576.52845000057</v>
      </c>
      <c r="J37" s="77">
        <f t="shared" si="8"/>
        <v>3780452.7482200004</v>
      </c>
      <c r="K37" s="77">
        <f t="shared" si="10"/>
        <v>39925.121749999467</v>
      </c>
      <c r="L37" s="77">
        <f t="shared" si="10"/>
        <v>252601.71748000011</v>
      </c>
      <c r="M37" s="77">
        <f t="shared" si="10"/>
        <v>-33998.481450000312</v>
      </c>
      <c r="N37" s="77">
        <f t="shared" si="9"/>
        <v>258528.35777999926</v>
      </c>
      <c r="O37" s="83">
        <f t="shared" si="11"/>
        <v>98.284972869427463</v>
      </c>
      <c r="P37" s="83">
        <f t="shared" si="11"/>
        <v>70.744879097601313</v>
      </c>
      <c r="Q37" s="83">
        <f t="shared" si="11"/>
        <v>104.01125083056809</v>
      </c>
      <c r="R37" s="83">
        <f t="shared" si="11"/>
        <v>93.599168924163834</v>
      </c>
    </row>
    <row r="38" spans="1:18" x14ac:dyDescent="0.25">
      <c r="B38" s="75" t="s">
        <v>282</v>
      </c>
      <c r="C38" s="77">
        <v>332404.005</v>
      </c>
      <c r="D38" s="77">
        <v>274603.179</v>
      </c>
      <c r="E38" s="77">
        <v>182994.20299999998</v>
      </c>
      <c r="F38" s="77">
        <f t="shared" si="7"/>
        <v>790001.38699999999</v>
      </c>
      <c r="G38" s="77">
        <v>309246.92401999998</v>
      </c>
      <c r="H38" s="77">
        <v>196422.79223000008</v>
      </c>
      <c r="I38" s="77">
        <v>179029.0232099999</v>
      </c>
      <c r="J38" s="77">
        <f t="shared" si="8"/>
        <v>684698.73945999995</v>
      </c>
      <c r="K38" s="77">
        <f t="shared" si="10"/>
        <v>23157.080980000028</v>
      </c>
      <c r="L38" s="77">
        <f t="shared" si="10"/>
        <v>78180.386769999925</v>
      </c>
      <c r="M38" s="77">
        <f t="shared" si="10"/>
        <v>3965.179790000082</v>
      </c>
      <c r="N38" s="77">
        <f t="shared" si="9"/>
        <v>105302.64754000003</v>
      </c>
      <c r="O38" s="83">
        <f t="shared" si="11"/>
        <v>93.033453077678757</v>
      </c>
      <c r="P38" s="83">
        <f t="shared" si="11"/>
        <v>71.529686198570957</v>
      </c>
      <c r="Q38" s="83">
        <f t="shared" si="11"/>
        <v>97.833166447354571</v>
      </c>
      <c r="R38" s="83">
        <f t="shared" si="11"/>
        <v>86.670574346725786</v>
      </c>
    </row>
    <row r="39" spans="1:18" x14ac:dyDescent="0.25">
      <c r="B39" s="75" t="s">
        <v>283</v>
      </c>
      <c r="C39" s="77">
        <v>5530681.6679999996</v>
      </c>
      <c r="D39" s="77">
        <v>3807234.6030000001</v>
      </c>
      <c r="E39" s="77">
        <v>3170942.2286499981</v>
      </c>
      <c r="F39" s="77">
        <f t="shared" si="7"/>
        <v>12508858.499649998</v>
      </c>
      <c r="G39" s="77">
        <v>4899534.02752</v>
      </c>
      <c r="H39" s="77">
        <v>1431065.0186600005</v>
      </c>
      <c r="I39" s="77">
        <v>1986025.6131699989</v>
      </c>
      <c r="J39" s="77">
        <f t="shared" si="8"/>
        <v>8316624.6593499994</v>
      </c>
      <c r="K39" s="77">
        <f t="shared" si="10"/>
        <v>631147.64047999959</v>
      </c>
      <c r="L39" s="77">
        <f t="shared" si="10"/>
        <v>2376169.5843399996</v>
      </c>
      <c r="M39" s="77">
        <f t="shared" si="10"/>
        <v>1184916.6154799992</v>
      </c>
      <c r="N39" s="77">
        <f t="shared" si="9"/>
        <v>4192233.8402999984</v>
      </c>
      <c r="O39" s="83">
        <f t="shared" si="11"/>
        <v>88.588248639733507</v>
      </c>
      <c r="P39" s="83">
        <f t="shared" si="11"/>
        <v>37.588044023669021</v>
      </c>
      <c r="Q39" s="83">
        <f t="shared" si="11"/>
        <v>62.63203394959146</v>
      </c>
      <c r="R39" s="83">
        <f t="shared" si="11"/>
        <v>66.485880063178442</v>
      </c>
    </row>
    <row r="40" spans="1:18" x14ac:dyDescent="0.25">
      <c r="B40" s="75" t="s">
        <v>284</v>
      </c>
      <c r="C40" s="77">
        <v>959.14499999999998</v>
      </c>
      <c r="D40" s="77">
        <v>305</v>
      </c>
      <c r="E40" s="77">
        <v>505</v>
      </c>
      <c r="F40" s="77">
        <f t="shared" si="7"/>
        <v>1769.145</v>
      </c>
      <c r="G40" s="77">
        <v>942.56033000000002</v>
      </c>
      <c r="H40" s="77">
        <v>285.8614</v>
      </c>
      <c r="I40" s="77">
        <v>509.87206999999989</v>
      </c>
      <c r="J40" s="77">
        <f t="shared" si="8"/>
        <v>1738.2937999999999</v>
      </c>
      <c r="K40" s="77">
        <f t="shared" si="10"/>
        <v>16.58466999999996</v>
      </c>
      <c r="L40" s="77">
        <f t="shared" si="10"/>
        <v>19.138599999999997</v>
      </c>
      <c r="M40" s="77">
        <f t="shared" si="10"/>
        <v>-4.8720699999998942</v>
      </c>
      <c r="N40" s="77">
        <f t="shared" si="9"/>
        <v>30.851200000000063</v>
      </c>
      <c r="O40" s="83">
        <f t="shared" si="11"/>
        <v>98.270890219935467</v>
      </c>
      <c r="P40" s="83">
        <f t="shared" si="11"/>
        <v>93.725049180327872</v>
      </c>
      <c r="Q40" s="83">
        <f t="shared" si="11"/>
        <v>100.96476633663364</v>
      </c>
      <c r="R40" s="83">
        <f t="shared" si="11"/>
        <v>98.256151983020047</v>
      </c>
    </row>
    <row r="41" spans="1:18" x14ac:dyDescent="0.25">
      <c r="B41" s="75" t="s">
        <v>285</v>
      </c>
      <c r="C41" s="77">
        <v>9200515.6720000003</v>
      </c>
      <c r="D41" s="77">
        <v>3699251.7200000025</v>
      </c>
      <c r="E41" s="77">
        <v>4736824.8239999954</v>
      </c>
      <c r="F41" s="77">
        <f t="shared" si="7"/>
        <v>17636592.215999998</v>
      </c>
      <c r="G41" s="77">
        <v>9192988.6660399996</v>
      </c>
      <c r="H41" s="77">
        <v>1774602.753490001</v>
      </c>
      <c r="I41" s="77">
        <v>3153392.6256499998</v>
      </c>
      <c r="J41" s="77">
        <f t="shared" si="8"/>
        <v>14120984.04518</v>
      </c>
      <c r="K41" s="77">
        <f t="shared" si="10"/>
        <v>7527.0059600006789</v>
      </c>
      <c r="L41" s="77">
        <f t="shared" si="10"/>
        <v>1924648.9665100016</v>
      </c>
      <c r="M41" s="77">
        <f t="shared" si="10"/>
        <v>1583432.1983499955</v>
      </c>
      <c r="N41" s="77">
        <f t="shared" si="9"/>
        <v>3515608.1708199978</v>
      </c>
      <c r="O41" s="83">
        <f t="shared" si="11"/>
        <v>99.918189303422338</v>
      </c>
      <c r="P41" s="83">
        <f t="shared" si="11"/>
        <v>47.971938321893916</v>
      </c>
      <c r="Q41" s="83">
        <f t="shared" si="11"/>
        <v>66.571864968971511</v>
      </c>
      <c r="R41" s="83">
        <f t="shared" si="11"/>
        <v>80.066397591079863</v>
      </c>
    </row>
    <row r="42" spans="1:18" x14ac:dyDescent="0.25">
      <c r="B42" s="75" t="s">
        <v>286</v>
      </c>
      <c r="C42" s="77">
        <v>404153</v>
      </c>
      <c r="D42" s="77">
        <v>158309.61899999995</v>
      </c>
      <c r="E42" s="77">
        <v>214908</v>
      </c>
      <c r="F42" s="77">
        <f t="shared" si="7"/>
        <v>777370.61899999995</v>
      </c>
      <c r="G42" s="77">
        <v>404135.26176999998</v>
      </c>
      <c r="H42" s="77">
        <v>94020.304910000006</v>
      </c>
      <c r="I42" s="77">
        <v>214438.01814</v>
      </c>
      <c r="J42" s="77">
        <f t="shared" si="8"/>
        <v>712593.58481999999</v>
      </c>
      <c r="K42" s="77">
        <f t="shared" si="10"/>
        <v>17.738230000017211</v>
      </c>
      <c r="L42" s="77">
        <f t="shared" si="10"/>
        <v>64289.314089999942</v>
      </c>
      <c r="M42" s="77">
        <f t="shared" si="10"/>
        <v>469.98185999999987</v>
      </c>
      <c r="N42" s="77">
        <f t="shared" si="9"/>
        <v>64777.034179999959</v>
      </c>
      <c r="O42" s="83">
        <f t="shared" si="11"/>
        <v>99.99561101117645</v>
      </c>
      <c r="P42" s="83">
        <f t="shared" si="11"/>
        <v>59.390140348957601</v>
      </c>
      <c r="Q42" s="83">
        <f t="shared" si="11"/>
        <v>99.781310207158413</v>
      </c>
      <c r="R42" s="83">
        <f t="shared" si="11"/>
        <v>91.667162020693766</v>
      </c>
    </row>
    <row r="43" spans="1:18" x14ac:dyDescent="0.25">
      <c r="B43" s="75" t="s">
        <v>287</v>
      </c>
      <c r="C43" s="77">
        <v>1656394.993</v>
      </c>
      <c r="D43" s="77">
        <v>1153527.9999999998</v>
      </c>
      <c r="E43" s="77">
        <v>1560912.1979999999</v>
      </c>
      <c r="F43" s="77">
        <f t="shared" si="7"/>
        <v>4370835.1909999996</v>
      </c>
      <c r="G43" s="77">
        <v>1647262.5974399999</v>
      </c>
      <c r="H43" s="77">
        <v>1137657.9345799999</v>
      </c>
      <c r="I43" s="77">
        <v>1452664.5791600011</v>
      </c>
      <c r="J43" s="77">
        <f t="shared" si="8"/>
        <v>4237585.1111800009</v>
      </c>
      <c r="K43" s="77">
        <f t="shared" si="10"/>
        <v>9132.3955600000918</v>
      </c>
      <c r="L43" s="77">
        <f t="shared" si="10"/>
        <v>15870.065419999883</v>
      </c>
      <c r="M43" s="77">
        <f t="shared" si="10"/>
        <v>108247.61883999873</v>
      </c>
      <c r="N43" s="77">
        <f t="shared" si="9"/>
        <v>133250.0798199987</v>
      </c>
      <c r="O43" s="83">
        <f t="shared" si="11"/>
        <v>99.448658345467479</v>
      </c>
      <c r="P43" s="83">
        <f t="shared" si="11"/>
        <v>98.624214980477305</v>
      </c>
      <c r="Q43" s="83">
        <f t="shared" si="11"/>
        <v>93.065105200747581</v>
      </c>
      <c r="R43" s="83">
        <f t="shared" si="11"/>
        <v>96.95138173833746</v>
      </c>
    </row>
    <row r="44" spans="1:18" x14ac:dyDescent="0.25">
      <c r="B44" s="75" t="s">
        <v>288</v>
      </c>
      <c r="C44" s="77">
        <v>1715957</v>
      </c>
      <c r="D44" s="77">
        <v>1299027</v>
      </c>
      <c r="E44" s="77">
        <v>1422970</v>
      </c>
      <c r="F44" s="77">
        <f t="shared" si="7"/>
        <v>4437954</v>
      </c>
      <c r="G44" s="77">
        <v>1324987.1276700001</v>
      </c>
      <c r="H44" s="77">
        <v>246236.21016000002</v>
      </c>
      <c r="I44" s="77">
        <v>419104.61964999977</v>
      </c>
      <c r="J44" s="77">
        <f t="shared" si="8"/>
        <v>1990327.9574799999</v>
      </c>
      <c r="K44" s="77">
        <f t="shared" si="10"/>
        <v>390969.87232999993</v>
      </c>
      <c r="L44" s="77">
        <f t="shared" si="10"/>
        <v>1052790.78984</v>
      </c>
      <c r="M44" s="77">
        <f t="shared" si="10"/>
        <v>1003865.3803500002</v>
      </c>
      <c r="N44" s="77">
        <f t="shared" si="9"/>
        <v>2447626.0425200001</v>
      </c>
      <c r="O44" s="83">
        <f t="shared" si="11"/>
        <v>77.215636969341304</v>
      </c>
      <c r="P44" s="83">
        <f t="shared" si="11"/>
        <v>18.955434348939633</v>
      </c>
      <c r="Q44" s="83">
        <f t="shared" si="11"/>
        <v>29.452807835021101</v>
      </c>
      <c r="R44" s="83">
        <f t="shared" si="11"/>
        <v>44.847872634101208</v>
      </c>
    </row>
    <row r="45" spans="1:18" x14ac:dyDescent="0.25">
      <c r="B45" s="75" t="s">
        <v>289</v>
      </c>
      <c r="C45" s="77">
        <v>710121</v>
      </c>
      <c r="D45" s="77">
        <v>368544</v>
      </c>
      <c r="E45" s="77">
        <v>500725</v>
      </c>
      <c r="F45" s="77">
        <f t="shared" si="7"/>
        <v>1579390</v>
      </c>
      <c r="G45" s="77">
        <v>710105.02741999994</v>
      </c>
      <c r="H45" s="77">
        <v>108847.98024000006</v>
      </c>
      <c r="I45" s="77">
        <v>106571.30033</v>
      </c>
      <c r="J45" s="77">
        <f t="shared" si="8"/>
        <v>925524.30799</v>
      </c>
      <c r="K45" s="77">
        <f t="shared" si="10"/>
        <v>15.972580000059679</v>
      </c>
      <c r="L45" s="77">
        <f t="shared" si="10"/>
        <v>259696.01975999994</v>
      </c>
      <c r="M45" s="77">
        <f t="shared" si="10"/>
        <v>394153.69967</v>
      </c>
      <c r="N45" s="77">
        <f t="shared" si="9"/>
        <v>653865.69201</v>
      </c>
      <c r="O45" s="83">
        <f t="shared" si="11"/>
        <v>99.997750724172349</v>
      </c>
      <c r="P45" s="83">
        <f t="shared" si="11"/>
        <v>29.534595662933071</v>
      </c>
      <c r="Q45" s="83">
        <f t="shared" si="11"/>
        <v>21.283399137250985</v>
      </c>
      <c r="R45" s="83">
        <f t="shared" si="11"/>
        <v>58.60011194131912</v>
      </c>
    </row>
    <row r="46" spans="1:18" x14ac:dyDescent="0.25">
      <c r="B46" s="75" t="s">
        <v>290</v>
      </c>
      <c r="C46" s="77">
        <v>192927.087</v>
      </c>
      <c r="D46" s="77">
        <v>84810</v>
      </c>
      <c r="E46" s="77">
        <v>97901.873000000021</v>
      </c>
      <c r="F46" s="77">
        <f t="shared" si="7"/>
        <v>375638.96</v>
      </c>
      <c r="G46" s="77">
        <v>190349.08851000003</v>
      </c>
      <c r="H46" s="77">
        <v>58596.019289999997</v>
      </c>
      <c r="I46" s="77">
        <v>113032.11205</v>
      </c>
      <c r="J46" s="77">
        <f t="shared" si="8"/>
        <v>361977.21984999999</v>
      </c>
      <c r="K46" s="77">
        <f t="shared" si="10"/>
        <v>2577.998489999969</v>
      </c>
      <c r="L46" s="77">
        <f t="shared" si="10"/>
        <v>26213.980710000003</v>
      </c>
      <c r="M46" s="77">
        <f t="shared" si="10"/>
        <v>-15130.239049999975</v>
      </c>
      <c r="N46" s="77">
        <f t="shared" si="9"/>
        <v>13661.740149999998</v>
      </c>
      <c r="O46" s="83">
        <f t="shared" si="11"/>
        <v>98.663744666398259</v>
      </c>
      <c r="P46" s="83">
        <f t="shared" si="11"/>
        <v>69.090931835868403</v>
      </c>
      <c r="Q46" s="83">
        <f t="shared" si="11"/>
        <v>115.45449396049857</v>
      </c>
      <c r="R46" s="83">
        <f t="shared" si="11"/>
        <v>96.363066240519885</v>
      </c>
    </row>
    <row r="47" spans="1:18" x14ac:dyDescent="0.25">
      <c r="C47" s="77"/>
      <c r="D47" s="77"/>
      <c r="E47" s="77"/>
      <c r="F47" s="77"/>
      <c r="G47" s="77"/>
      <c r="H47" s="77"/>
      <c r="I47" s="77"/>
      <c r="J47" s="77"/>
      <c r="K47" s="77"/>
      <c r="L47" s="77"/>
      <c r="M47" s="77"/>
      <c r="N47" s="77"/>
      <c r="O47" s="83"/>
      <c r="P47" s="83"/>
      <c r="Q47" s="83"/>
      <c r="R47" s="83"/>
    </row>
    <row r="48" spans="1:18" ht="15" x14ac:dyDescent="0.4">
      <c r="A48" s="75" t="s">
        <v>291</v>
      </c>
      <c r="C48" s="84">
        <f t="shared" ref="C48:N48" si="12">SUM(C50:C52)</f>
        <v>274438540.60500002</v>
      </c>
      <c r="D48" s="84">
        <f t="shared" si="12"/>
        <v>122183682.26289004</v>
      </c>
      <c r="E48" s="84">
        <f>SUM(E50:E52)</f>
        <v>126959888.749</v>
      </c>
      <c r="F48" s="84">
        <f>SUM(F50:F52)</f>
        <v>523582111.61689001</v>
      </c>
      <c r="G48" s="84">
        <f t="shared" si="12"/>
        <v>266124960.41711</v>
      </c>
      <c r="H48" s="84">
        <f t="shared" si="12"/>
        <v>116380290.73377997</v>
      </c>
      <c r="I48" s="84">
        <f t="shared" si="12"/>
        <v>128820851.89559001</v>
      </c>
      <c r="J48" s="84">
        <f t="shared" si="12"/>
        <v>511326103.04648</v>
      </c>
      <c r="K48" s="84">
        <f t="shared" si="12"/>
        <v>8313580.1878899932</v>
      </c>
      <c r="L48" s="84">
        <f t="shared" si="12"/>
        <v>5803391.529110074</v>
      </c>
      <c r="M48" s="84">
        <f t="shared" si="12"/>
        <v>-1860963.1465900093</v>
      </c>
      <c r="N48" s="84">
        <f t="shared" si="12"/>
        <v>12256008.570410058</v>
      </c>
      <c r="O48" s="83">
        <f>+G48/C48*100</f>
        <v>96.970695089121691</v>
      </c>
      <c r="P48" s="83">
        <f>+H48/D48*100</f>
        <v>95.25027285016381</v>
      </c>
      <c r="Q48" s="83">
        <f>+I48/E48*100</f>
        <v>101.46578826188887</v>
      </c>
      <c r="R48" s="83">
        <f>+J48/F48*100</f>
        <v>97.659200286166794</v>
      </c>
    </row>
    <row r="49" spans="1:18" x14ac:dyDescent="0.25">
      <c r="C49" s="77"/>
      <c r="D49" s="77"/>
      <c r="E49" s="77"/>
      <c r="F49" s="77"/>
      <c r="G49" s="77"/>
      <c r="H49" s="77"/>
      <c r="I49" s="77"/>
      <c r="J49" s="77"/>
      <c r="K49" s="77"/>
      <c r="L49" s="77"/>
      <c r="M49" s="77"/>
      <c r="N49" s="77"/>
      <c r="O49" s="83"/>
      <c r="P49" s="83"/>
      <c r="Q49" s="83"/>
      <c r="R49" s="83"/>
    </row>
    <row r="50" spans="1:18" x14ac:dyDescent="0.25">
      <c r="B50" s="75" t="s">
        <v>292</v>
      </c>
      <c r="C50" s="77">
        <v>66105140.245999999</v>
      </c>
      <c r="D50" s="77">
        <v>24138298.630000003</v>
      </c>
      <c r="E50" s="77">
        <v>52061161.827000007</v>
      </c>
      <c r="F50" s="77">
        <f>SUM(C50:E50)</f>
        <v>142304600.70300001</v>
      </c>
      <c r="G50" s="77">
        <v>58557843.840630002</v>
      </c>
      <c r="H50" s="77">
        <v>23918155.838759996</v>
      </c>
      <c r="I50" s="77">
        <v>51919754.627739981</v>
      </c>
      <c r="J50" s="77">
        <f>SUM(G50:I50)</f>
        <v>134395754.30712998</v>
      </c>
      <c r="K50" s="77">
        <f>+C50-G50</f>
        <v>7547296.405369997</v>
      </c>
      <c r="L50" s="77">
        <f>+D50-H50</f>
        <v>220142.79124000669</v>
      </c>
      <c r="M50" s="77">
        <f>+E50-I50</f>
        <v>141407.19926002622</v>
      </c>
      <c r="N50" s="77">
        <f>SUM(K50:M50)</f>
        <v>7908846.3958700299</v>
      </c>
      <c r="O50" s="83">
        <f>+G50/C50*100</f>
        <v>88.582890260448877</v>
      </c>
      <c r="P50" s="83">
        <f>+H50/D50*100</f>
        <v>99.087993753766867</v>
      </c>
      <c r="Q50" s="83">
        <f>+I50/E50*100</f>
        <v>99.728382551795676</v>
      </c>
      <c r="R50" s="83">
        <f>+J50/F50*100</f>
        <v>94.442311522748042</v>
      </c>
    </row>
    <row r="51" spans="1:18" ht="15.6" x14ac:dyDescent="0.25">
      <c r="B51" s="75" t="s">
        <v>293</v>
      </c>
      <c r="C51" s="77"/>
      <c r="D51" s="77"/>
      <c r="E51" s="77"/>
      <c r="F51" s="77"/>
      <c r="G51" s="77"/>
      <c r="H51" s="77"/>
      <c r="I51" s="77"/>
      <c r="J51" s="77"/>
      <c r="K51" s="77"/>
      <c r="L51" s="77"/>
      <c r="M51" s="77"/>
      <c r="N51" s="77"/>
      <c r="O51" s="83"/>
      <c r="P51" s="83"/>
      <c r="Q51" s="83"/>
      <c r="R51" s="83"/>
    </row>
    <row r="52" spans="1:18" ht="15.6" x14ac:dyDescent="0.25">
      <c r="B52" s="75" t="s">
        <v>294</v>
      </c>
      <c r="C52" s="77">
        <v>208333400.359</v>
      </c>
      <c r="D52" s="77">
        <v>98045383.632890031</v>
      </c>
      <c r="E52" s="77">
        <v>74898726.921999991</v>
      </c>
      <c r="F52" s="77">
        <f>SUM(C52:E52)</f>
        <v>381277510.91389</v>
      </c>
      <c r="G52" s="77">
        <v>207567116.57648</v>
      </c>
      <c r="H52" s="77">
        <v>92462134.895019963</v>
      </c>
      <c r="I52" s="77">
        <v>76901097.267850026</v>
      </c>
      <c r="J52" s="77">
        <f>SUM(G52:I52)</f>
        <v>376930348.73935002</v>
      </c>
      <c r="K52" s="77">
        <f t="shared" ref="K52:M53" si="13">+C52-G52</f>
        <v>766283.78251999617</v>
      </c>
      <c r="L52" s="77">
        <f t="shared" si="13"/>
        <v>5583248.7378700674</v>
      </c>
      <c r="M52" s="77">
        <f t="shared" si="13"/>
        <v>-2002370.3458500355</v>
      </c>
      <c r="N52" s="77">
        <f>SUM(K52:M52)</f>
        <v>4347162.174540028</v>
      </c>
      <c r="O52" s="83">
        <f t="shared" ref="O52:R53" si="14">+G52/C52*100</f>
        <v>99.632183902725373</v>
      </c>
      <c r="P52" s="83">
        <f t="shared" si="14"/>
        <v>94.305444549255526</v>
      </c>
      <c r="Q52" s="83">
        <f t="shared" si="14"/>
        <v>102.67343709050665</v>
      </c>
      <c r="R52" s="83">
        <f t="shared" si="14"/>
        <v>98.859843014574821</v>
      </c>
    </row>
    <row r="53" spans="1:18" ht="25.5" customHeight="1" x14ac:dyDescent="0.25">
      <c r="B53" s="87" t="s">
        <v>295</v>
      </c>
      <c r="C53" s="77">
        <v>543955</v>
      </c>
      <c r="D53" s="77">
        <v>274126.36699999997</v>
      </c>
      <c r="E53" s="77">
        <v>260614.13399999996</v>
      </c>
      <c r="F53" s="77">
        <f>SUM(C53:E53)</f>
        <v>1078695.5009999999</v>
      </c>
      <c r="G53" s="77">
        <v>543954.98839999991</v>
      </c>
      <c r="H53" s="77">
        <v>263047.95320000011</v>
      </c>
      <c r="I53" s="77">
        <v>251321.10329</v>
      </c>
      <c r="J53" s="77">
        <f>SUM(G53:I53)</f>
        <v>1058324.04489</v>
      </c>
      <c r="K53" s="77">
        <f t="shared" si="13"/>
        <v>1.1600000085309148E-2</v>
      </c>
      <c r="L53" s="77">
        <f t="shared" si="13"/>
        <v>11078.413799999864</v>
      </c>
      <c r="M53" s="77">
        <f t="shared" si="13"/>
        <v>9293.0307099999627</v>
      </c>
      <c r="N53" s="77">
        <f>SUM(K53:M53)</f>
        <v>20371.456109999912</v>
      </c>
      <c r="O53" s="83">
        <f t="shared" si="14"/>
        <v>99.99999786747064</v>
      </c>
      <c r="P53" s="83">
        <f t="shared" si="14"/>
        <v>95.958647130066169</v>
      </c>
      <c r="Q53" s="83">
        <f t="shared" si="14"/>
        <v>96.434180077892478</v>
      </c>
      <c r="R53" s="83">
        <f t="shared" si="14"/>
        <v>98.111472969794107</v>
      </c>
    </row>
    <row r="54" spans="1:18" x14ac:dyDescent="0.25">
      <c r="C54" s="77"/>
      <c r="D54" s="77"/>
      <c r="E54" s="77"/>
      <c r="F54" s="77"/>
      <c r="G54" s="77"/>
      <c r="H54" s="77"/>
      <c r="I54" s="77"/>
      <c r="J54" s="77"/>
      <c r="K54" s="77"/>
      <c r="L54" s="77"/>
      <c r="M54" s="77"/>
      <c r="N54" s="77"/>
      <c r="O54" s="78"/>
      <c r="P54" s="78"/>
      <c r="Q54" s="78"/>
      <c r="R54" s="78"/>
    </row>
    <row r="55" spans="1:18" x14ac:dyDescent="0.25">
      <c r="C55" s="77"/>
      <c r="D55" s="77"/>
      <c r="E55" s="77"/>
      <c r="F55" s="77"/>
      <c r="G55" s="77"/>
      <c r="H55" s="77"/>
      <c r="I55" s="77"/>
      <c r="J55" s="77"/>
      <c r="K55" s="77"/>
      <c r="L55" s="77"/>
      <c r="M55" s="77"/>
      <c r="N55" s="77"/>
      <c r="O55" s="78"/>
      <c r="P55" s="78"/>
      <c r="Q55" s="78"/>
      <c r="R55" s="78"/>
    </row>
    <row r="56" spans="1:18" x14ac:dyDescent="0.25">
      <c r="A56" s="88"/>
      <c r="B56" s="88"/>
      <c r="C56" s="89"/>
      <c r="D56" s="89"/>
      <c r="E56" s="89"/>
      <c r="F56" s="89"/>
      <c r="G56" s="89"/>
      <c r="H56" s="89"/>
      <c r="I56" s="89"/>
      <c r="J56" s="89"/>
      <c r="K56" s="89"/>
      <c r="L56" s="89"/>
      <c r="M56" s="89"/>
      <c r="N56" s="89"/>
      <c r="O56" s="90"/>
      <c r="P56" s="90"/>
      <c r="Q56" s="90"/>
      <c r="R56" s="90"/>
    </row>
    <row r="57" spans="1:18" x14ac:dyDescent="0.25">
      <c r="A57" s="91"/>
      <c r="B57" s="91"/>
      <c r="C57" s="92"/>
      <c r="D57" s="92"/>
      <c r="E57" s="92"/>
      <c r="F57" s="92"/>
      <c r="G57" s="92"/>
      <c r="H57" s="92"/>
      <c r="I57" s="92"/>
      <c r="J57" s="92"/>
      <c r="K57" s="92"/>
      <c r="L57" s="92"/>
      <c r="M57" s="92"/>
      <c r="N57" s="92"/>
      <c r="O57" s="93"/>
      <c r="P57" s="93"/>
      <c r="Q57" s="93"/>
      <c r="R57" s="93"/>
    </row>
    <row r="58" spans="1:18" ht="12.75" customHeight="1" x14ac:dyDescent="0.25">
      <c r="A58" s="94" t="s">
        <v>296</v>
      </c>
      <c r="B58" s="95" t="s">
        <v>297</v>
      </c>
      <c r="C58" s="96"/>
      <c r="D58" s="96"/>
      <c r="E58" s="96"/>
      <c r="F58" s="96"/>
      <c r="G58" s="92"/>
      <c r="H58" s="92"/>
      <c r="I58" s="92"/>
      <c r="J58" s="92"/>
      <c r="K58" s="92"/>
      <c r="L58" s="97"/>
      <c r="M58" s="97"/>
      <c r="N58" s="97"/>
    </row>
    <row r="59" spans="1:18" ht="12.75" customHeight="1" x14ac:dyDescent="0.25">
      <c r="A59" s="94" t="s">
        <v>298</v>
      </c>
      <c r="B59" s="95" t="s">
        <v>299</v>
      </c>
      <c r="C59" s="95"/>
      <c r="D59" s="95"/>
      <c r="E59" s="95"/>
      <c r="F59" s="95"/>
      <c r="G59" s="92"/>
      <c r="H59" s="92"/>
      <c r="I59" s="92"/>
      <c r="J59" s="92"/>
      <c r="K59" s="92"/>
      <c r="L59" s="97"/>
      <c r="M59" s="97"/>
      <c r="N59" s="97"/>
    </row>
    <row r="60" spans="1:18" ht="15.6" x14ac:dyDescent="0.25">
      <c r="A60" s="98" t="s">
        <v>300</v>
      </c>
      <c r="B60" s="91" t="s">
        <v>301</v>
      </c>
      <c r="C60" s="92"/>
      <c r="D60" s="92"/>
      <c r="E60" s="92"/>
      <c r="F60" s="92"/>
      <c r="G60" s="92"/>
      <c r="H60" s="92"/>
      <c r="I60" s="92"/>
      <c r="J60" s="92"/>
      <c r="K60" s="92"/>
      <c r="L60" s="97"/>
      <c r="M60" s="97"/>
      <c r="N60" s="97"/>
    </row>
    <row r="61" spans="1:18" ht="15.6" x14ac:dyDescent="0.25">
      <c r="A61" s="98" t="s">
        <v>302</v>
      </c>
      <c r="B61" s="91" t="s">
        <v>303</v>
      </c>
      <c r="C61" s="92"/>
      <c r="D61" s="92"/>
      <c r="E61" s="92"/>
      <c r="F61" s="92"/>
      <c r="G61" s="92"/>
      <c r="H61" s="92"/>
      <c r="I61" s="92"/>
      <c r="J61" s="92"/>
      <c r="K61" s="92"/>
      <c r="L61" s="97"/>
      <c r="M61" s="97"/>
      <c r="N61" s="97"/>
    </row>
    <row r="62" spans="1:18" ht="15.6" x14ac:dyDescent="0.25">
      <c r="A62" s="98" t="s">
        <v>304</v>
      </c>
      <c r="B62" s="91" t="s">
        <v>305</v>
      </c>
      <c r="C62" s="92"/>
      <c r="D62" s="92"/>
      <c r="E62" s="92"/>
      <c r="F62" s="92"/>
      <c r="G62" s="92"/>
      <c r="H62" s="92"/>
      <c r="I62" s="92"/>
      <c r="J62" s="92"/>
      <c r="K62" s="92"/>
      <c r="L62" s="97"/>
      <c r="M62" s="97"/>
      <c r="N62" s="97"/>
    </row>
    <row r="63" spans="1:18" ht="15.6" x14ac:dyDescent="0.25">
      <c r="A63" s="98" t="s">
        <v>306</v>
      </c>
      <c r="B63" s="91" t="s">
        <v>307</v>
      </c>
      <c r="C63" s="92"/>
      <c r="D63" s="92"/>
      <c r="E63" s="92"/>
      <c r="F63" s="92"/>
      <c r="G63" s="92"/>
      <c r="H63" s="92"/>
      <c r="I63" s="92"/>
      <c r="J63" s="92"/>
      <c r="K63" s="92"/>
      <c r="L63" s="97"/>
      <c r="M63" s="97"/>
      <c r="N63" s="97"/>
    </row>
    <row r="64" spans="1:18" ht="15.6" x14ac:dyDescent="0.25">
      <c r="A64" s="98" t="s">
        <v>308</v>
      </c>
      <c r="B64" s="91" t="s">
        <v>309</v>
      </c>
      <c r="C64" s="92"/>
      <c r="D64" s="92"/>
      <c r="E64" s="92"/>
      <c r="F64" s="92"/>
      <c r="G64" s="92"/>
      <c r="H64" s="92"/>
      <c r="I64" s="92"/>
      <c r="J64" s="92"/>
      <c r="K64" s="92"/>
      <c r="L64" s="97"/>
      <c r="M64" s="97"/>
      <c r="N64" s="97"/>
    </row>
    <row r="65" spans="3:14" x14ac:dyDescent="0.25">
      <c r="C65" s="77"/>
      <c r="D65" s="77"/>
      <c r="E65" s="77"/>
      <c r="F65" s="77"/>
      <c r="G65" s="77"/>
      <c r="H65" s="77"/>
      <c r="I65" s="77"/>
      <c r="J65" s="77"/>
      <c r="K65" s="77"/>
      <c r="L65" s="77"/>
      <c r="M65" s="77"/>
      <c r="N65" s="77"/>
    </row>
    <row r="66" spans="3:14" x14ac:dyDescent="0.25">
      <c r="C66" s="77"/>
      <c r="D66" s="77"/>
      <c r="E66" s="77"/>
      <c r="F66" s="77"/>
      <c r="G66" s="77"/>
      <c r="H66" s="77"/>
      <c r="I66" s="77"/>
      <c r="J66" s="77"/>
      <c r="K66" s="77"/>
      <c r="L66" s="77"/>
      <c r="M66" s="77"/>
      <c r="N66" s="77"/>
    </row>
    <row r="67" spans="3:14" x14ac:dyDescent="0.25">
      <c r="C67" s="77"/>
      <c r="D67" s="77"/>
      <c r="E67" s="77"/>
      <c r="F67" s="77"/>
      <c r="G67" s="77"/>
      <c r="H67" s="77"/>
      <c r="I67" s="77"/>
      <c r="J67" s="77"/>
      <c r="K67" s="77"/>
      <c r="L67" s="77"/>
      <c r="M67" s="77"/>
      <c r="N67" s="77"/>
    </row>
    <row r="68" spans="3:14" x14ac:dyDescent="0.25">
      <c r="C68" s="77"/>
      <c r="D68" s="77"/>
      <c r="E68" s="77"/>
      <c r="F68" s="77"/>
      <c r="G68" s="77"/>
      <c r="H68" s="77"/>
      <c r="I68" s="77"/>
      <c r="J68" s="77"/>
      <c r="K68" s="77"/>
      <c r="L68" s="77"/>
      <c r="M68" s="77"/>
      <c r="N68" s="77"/>
    </row>
    <row r="69" spans="3:14" x14ac:dyDescent="0.25">
      <c r="C69" s="77"/>
      <c r="D69" s="77"/>
      <c r="E69" s="77"/>
      <c r="F69" s="77"/>
      <c r="G69" s="77"/>
      <c r="H69" s="77"/>
      <c r="I69" s="77"/>
      <c r="J69" s="77"/>
      <c r="K69" s="77"/>
      <c r="L69" s="77"/>
      <c r="M69" s="77"/>
      <c r="N69" s="77"/>
    </row>
    <row r="70" spans="3:14" x14ac:dyDescent="0.25">
      <c r="C70" s="77"/>
      <c r="D70" s="77"/>
      <c r="E70" s="77"/>
      <c r="F70" s="77"/>
      <c r="G70" s="77"/>
      <c r="H70" s="77"/>
      <c r="I70" s="77"/>
      <c r="J70" s="77"/>
      <c r="K70" s="77"/>
      <c r="L70" s="77"/>
      <c r="M70" s="77"/>
      <c r="N70" s="77"/>
    </row>
    <row r="71" spans="3:14" x14ac:dyDescent="0.25">
      <c r="C71" s="77"/>
      <c r="D71" s="77"/>
      <c r="E71" s="77"/>
      <c r="F71" s="77"/>
      <c r="G71" s="77"/>
      <c r="H71" s="77"/>
      <c r="I71" s="77"/>
      <c r="J71" s="77"/>
      <c r="K71" s="77"/>
      <c r="L71" s="77"/>
      <c r="M71" s="77"/>
      <c r="N71" s="77"/>
    </row>
    <row r="72" spans="3:14" x14ac:dyDescent="0.25">
      <c r="C72" s="77"/>
      <c r="D72" s="77"/>
      <c r="E72" s="77"/>
      <c r="F72" s="77"/>
      <c r="G72" s="77"/>
      <c r="H72" s="77"/>
      <c r="I72" s="77"/>
      <c r="J72" s="77"/>
      <c r="K72" s="77"/>
      <c r="L72" s="77"/>
      <c r="M72" s="77"/>
      <c r="N72" s="77"/>
    </row>
    <row r="73" spans="3:14" x14ac:dyDescent="0.25">
      <c r="C73" s="77"/>
      <c r="D73" s="77"/>
      <c r="E73" s="77"/>
      <c r="F73" s="77"/>
      <c r="G73" s="77"/>
      <c r="H73" s="77"/>
      <c r="I73" s="77"/>
      <c r="J73" s="77"/>
      <c r="K73" s="77"/>
      <c r="L73" s="77"/>
      <c r="M73" s="77"/>
      <c r="N73" s="77"/>
    </row>
    <row r="74" spans="3:14" x14ac:dyDescent="0.25">
      <c r="C74" s="77"/>
      <c r="D74" s="77"/>
      <c r="E74" s="77"/>
      <c r="F74" s="77"/>
      <c r="G74" s="77"/>
      <c r="H74" s="77"/>
      <c r="I74" s="77"/>
      <c r="J74" s="77"/>
      <c r="K74" s="77"/>
      <c r="L74" s="77"/>
      <c r="M74" s="77"/>
      <c r="N74" s="77"/>
    </row>
  </sheetData>
  <mergeCells count="5">
    <mergeCell ref="A5:B6"/>
    <mergeCell ref="C5:F5"/>
    <mergeCell ref="G5:J5"/>
    <mergeCell ref="K5:N5"/>
    <mergeCell ref="O5:R5"/>
  </mergeCells>
  <printOptions horizontalCentered="1"/>
  <pageMargins left="0.19685039370078741" right="0.19685039370078741" top="0.39370078740157483" bottom="0.39370078740157483" header="0.31496062992125984" footer="0.15748031496062992"/>
  <pageSetup paperSize="9" scale="6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C9E4E-070E-42AB-B10B-D3B99DFE4007}">
  <dimension ref="A1:V330"/>
  <sheetViews>
    <sheetView tabSelected="1" view="pageBreakPreview" zoomScale="115" zoomScaleNormal="100" zoomScaleSheetLayoutView="115" workbookViewId="0">
      <pane xSplit="1" ySplit="7" topLeftCell="B260" activePane="bottomRight" state="frozen"/>
      <selection pane="topRight" activeCell="B1" sqref="B1"/>
      <selection pane="bottomLeft" activeCell="A8" sqref="A8"/>
      <selection pane="bottomRight" activeCell="C262" sqref="C262"/>
    </sheetView>
  </sheetViews>
  <sheetFormatPr defaultColWidth="9.109375" defaultRowHeight="10.199999999999999" x14ac:dyDescent="0.2"/>
  <cols>
    <col min="1" max="1" width="25" style="17" customWidth="1"/>
    <col min="2" max="3" width="13.6640625" style="17" customWidth="1"/>
    <col min="4" max="4" width="12.44140625" style="17" customWidth="1"/>
    <col min="5" max="5" width="12.44140625" style="68" customWidth="1"/>
    <col min="6" max="6" width="12" style="69" bestFit="1" customWidth="1"/>
    <col min="7" max="7" width="12" style="70" bestFit="1" customWidth="1"/>
    <col min="8" max="8" width="8.33203125" style="69" customWidth="1"/>
    <col min="9" max="16384" width="9.109375" style="69"/>
  </cols>
  <sheetData>
    <row r="1" spans="1:22" s="2" customFormat="1" ht="9" customHeight="1" x14ac:dyDescent="0.25">
      <c r="A1" s="1"/>
      <c r="F1" s="3"/>
      <c r="G1" s="3"/>
    </row>
    <row r="2" spans="1:22" s="6" customFormat="1" ht="15" x14ac:dyDescent="0.4">
      <c r="A2" s="4" t="s">
        <v>0</v>
      </c>
      <c r="B2" s="5"/>
      <c r="C2" s="5"/>
      <c r="D2" s="5"/>
      <c r="E2" s="5"/>
      <c r="F2" s="5"/>
      <c r="G2" s="5"/>
    </row>
    <row r="3" spans="1:22" s="6" customFormat="1" x14ac:dyDescent="0.2">
      <c r="A3" s="7" t="s">
        <v>1</v>
      </c>
      <c r="B3" s="5"/>
      <c r="C3" s="5"/>
      <c r="D3" s="5"/>
      <c r="E3" s="5"/>
      <c r="F3" s="8"/>
      <c r="G3" s="8"/>
    </row>
    <row r="4" spans="1:22" s="6" customFormat="1" x14ac:dyDescent="0.2">
      <c r="A4" s="9" t="s">
        <v>2</v>
      </c>
      <c r="B4" s="10"/>
      <c r="C4" s="10"/>
      <c r="D4" s="10"/>
      <c r="E4" s="10"/>
      <c r="F4" s="10"/>
      <c r="G4" s="10"/>
    </row>
    <row r="5" spans="1:22" s="13" customFormat="1" ht="6" customHeight="1" x14ac:dyDescent="0.25">
      <c r="A5" s="108" t="s">
        <v>3</v>
      </c>
      <c r="B5" s="11"/>
      <c r="C5" s="119" t="s">
        <v>4</v>
      </c>
      <c r="D5" s="120"/>
      <c r="E5" s="121"/>
      <c r="F5" s="11"/>
      <c r="G5" s="12"/>
      <c r="H5" s="12"/>
    </row>
    <row r="6" spans="1:22" s="13" customFormat="1" ht="12" customHeight="1" x14ac:dyDescent="0.25">
      <c r="A6" s="109"/>
      <c r="B6" s="111" t="s">
        <v>5</v>
      </c>
      <c r="C6" s="122"/>
      <c r="D6" s="123"/>
      <c r="E6" s="124"/>
      <c r="F6" s="113" t="s">
        <v>6</v>
      </c>
      <c r="G6" s="115" t="s">
        <v>7</v>
      </c>
      <c r="H6" s="117" t="s">
        <v>8</v>
      </c>
    </row>
    <row r="7" spans="1:22" s="13" customFormat="1" ht="42.75" customHeight="1" x14ac:dyDescent="0.25">
      <c r="A7" s="110"/>
      <c r="B7" s="112"/>
      <c r="C7" s="14" t="s">
        <v>9</v>
      </c>
      <c r="D7" s="14" t="s">
        <v>10</v>
      </c>
      <c r="E7" s="14" t="s">
        <v>11</v>
      </c>
      <c r="F7" s="114"/>
      <c r="G7" s="116"/>
      <c r="H7" s="118"/>
    </row>
    <row r="8" spans="1:22" s="17" customFormat="1" x14ac:dyDescent="0.2">
      <c r="A8" s="15"/>
      <c r="B8" s="16"/>
      <c r="C8" s="16"/>
      <c r="D8" s="16"/>
      <c r="E8" s="16"/>
      <c r="F8" s="16"/>
      <c r="G8" s="16"/>
      <c r="H8" s="16"/>
    </row>
    <row r="9" spans="1:22" s="17" customFormat="1" ht="13.8" x14ac:dyDescent="0.25">
      <c r="A9" s="18" t="s">
        <v>12</v>
      </c>
      <c r="B9" s="16"/>
      <c r="C9" s="16"/>
      <c r="D9" s="16"/>
      <c r="E9" s="16"/>
      <c r="F9" s="16"/>
      <c r="G9" s="16"/>
      <c r="H9" s="16"/>
    </row>
    <row r="10" spans="1:22" s="17" customFormat="1" ht="11.25" customHeight="1" x14ac:dyDescent="0.2">
      <c r="A10" s="19" t="s">
        <v>13</v>
      </c>
      <c r="B10" s="20">
        <f t="shared" ref="B10:G10" si="0">SUM(B11:B15)</f>
        <v>12710595.999999998</v>
      </c>
      <c r="C10" s="20">
        <f t="shared" si="0"/>
        <v>10723614.441240001</v>
      </c>
      <c r="D10" s="20">
        <f t="shared" si="0"/>
        <v>644360.92071000009</v>
      </c>
      <c r="E10" s="20">
        <f t="shared" si="0"/>
        <v>11367975.361950003</v>
      </c>
      <c r="F10" s="20">
        <f t="shared" si="0"/>
        <v>1342620.6380499965</v>
      </c>
      <c r="G10" s="20">
        <f t="shared" si="0"/>
        <v>1986981.5587599969</v>
      </c>
      <c r="H10" s="21">
        <f t="shared" ref="H10:H15" si="1">E10/B10*100</f>
        <v>89.436996990149041</v>
      </c>
      <c r="I10" s="22"/>
      <c r="J10" s="22"/>
      <c r="K10" s="22"/>
      <c r="L10" s="22"/>
      <c r="M10" s="22"/>
      <c r="N10" s="22"/>
      <c r="O10" s="22"/>
      <c r="P10" s="22"/>
      <c r="Q10" s="22"/>
      <c r="R10" s="22"/>
      <c r="S10" s="22"/>
      <c r="T10" s="22"/>
      <c r="U10" s="22"/>
      <c r="V10" s="22"/>
    </row>
    <row r="11" spans="1:22" s="17" customFormat="1" ht="11.25" customHeight="1" x14ac:dyDescent="0.2">
      <c r="A11" s="23" t="s">
        <v>14</v>
      </c>
      <c r="B11" s="24">
        <v>5268024.9999999981</v>
      </c>
      <c r="C11" s="25">
        <v>4731572.2039700011</v>
      </c>
      <c r="D11" s="24">
        <v>86828.590299999996</v>
      </c>
      <c r="E11" s="25">
        <f>SUM(C11:D11)</f>
        <v>4818400.7942700014</v>
      </c>
      <c r="F11" s="25">
        <f>B11-E11</f>
        <v>449624.20572999679</v>
      </c>
      <c r="G11" s="25">
        <f>B11-C11</f>
        <v>536452.79602999706</v>
      </c>
      <c r="H11" s="26">
        <f t="shared" si="1"/>
        <v>91.465032802046366</v>
      </c>
    </row>
    <row r="12" spans="1:22" s="17" customFormat="1" ht="11.25" customHeight="1" x14ac:dyDescent="0.2">
      <c r="A12" s="27" t="s">
        <v>15</v>
      </c>
      <c r="B12" s="24">
        <v>125460</v>
      </c>
      <c r="C12" s="25">
        <v>76575.473489999989</v>
      </c>
      <c r="D12" s="24">
        <v>3957.3537299999998</v>
      </c>
      <c r="E12" s="25">
        <f>SUM(C12:D12)</f>
        <v>80532.827219999992</v>
      </c>
      <c r="F12" s="25">
        <f>B12-E12</f>
        <v>44927.172780000008</v>
      </c>
      <c r="G12" s="25">
        <f>B12-C12</f>
        <v>48884.526510000011</v>
      </c>
      <c r="H12" s="26">
        <f t="shared" si="1"/>
        <v>64.19004241989478</v>
      </c>
    </row>
    <row r="13" spans="1:22" s="17" customFormat="1" ht="11.25" customHeight="1" x14ac:dyDescent="0.2">
      <c r="A13" s="23" t="s">
        <v>16</v>
      </c>
      <c r="B13" s="24">
        <v>331058</v>
      </c>
      <c r="C13" s="25">
        <v>245214.35013000001</v>
      </c>
      <c r="D13" s="24">
        <v>27321.238260000002</v>
      </c>
      <c r="E13" s="25">
        <f>SUM(C13:D13)</f>
        <v>272535.58838999999</v>
      </c>
      <c r="F13" s="25">
        <f>B13-E13</f>
        <v>58522.41161000001</v>
      </c>
      <c r="G13" s="25">
        <f>B13-C13</f>
        <v>85843.649869999994</v>
      </c>
      <c r="H13" s="26">
        <f t="shared" si="1"/>
        <v>82.322610657347056</v>
      </c>
    </row>
    <row r="14" spans="1:22" s="17" customFormat="1" ht="11.25" customHeight="1" x14ac:dyDescent="0.2">
      <c r="A14" s="23" t="s">
        <v>17</v>
      </c>
      <c r="B14" s="24">
        <v>6878103</v>
      </c>
      <c r="C14" s="25">
        <v>5598023.9907900002</v>
      </c>
      <c r="D14" s="24">
        <v>525267.55066000007</v>
      </c>
      <c r="E14" s="25">
        <f>SUM(C14:D14)</f>
        <v>6123291.5414500004</v>
      </c>
      <c r="F14" s="25">
        <f>B14-E14</f>
        <v>754811.45854999963</v>
      </c>
      <c r="G14" s="25">
        <f>B14-C14</f>
        <v>1280079.0092099998</v>
      </c>
      <c r="H14" s="26">
        <f t="shared" si="1"/>
        <v>89.025877359644085</v>
      </c>
    </row>
    <row r="15" spans="1:22" s="17" customFormat="1" ht="11.25" customHeight="1" x14ac:dyDescent="0.2">
      <c r="A15" s="23" t="s">
        <v>18</v>
      </c>
      <c r="B15" s="24">
        <v>107950</v>
      </c>
      <c r="C15" s="25">
        <v>72228.422860000006</v>
      </c>
      <c r="D15" s="24">
        <v>986.18776000000003</v>
      </c>
      <c r="E15" s="25">
        <f>SUM(C15:D15)</f>
        <v>73214.610620000007</v>
      </c>
      <c r="F15" s="25">
        <f>B15-E15</f>
        <v>34735.389379999993</v>
      </c>
      <c r="G15" s="25">
        <f>B15-C15</f>
        <v>35721.577139999994</v>
      </c>
      <c r="H15" s="26">
        <f t="shared" si="1"/>
        <v>67.822705530338126</v>
      </c>
    </row>
    <row r="16" spans="1:22" s="17" customFormat="1" ht="11.25" customHeight="1" x14ac:dyDescent="0.2">
      <c r="B16" s="28"/>
      <c r="C16" s="28"/>
      <c r="D16" s="28"/>
      <c r="E16" s="28"/>
      <c r="F16" s="28"/>
      <c r="G16" s="28"/>
      <c r="H16" s="21"/>
    </row>
    <row r="17" spans="1:8" s="17" customFormat="1" ht="11.25" customHeight="1" x14ac:dyDescent="0.2">
      <c r="A17" s="19" t="s">
        <v>19</v>
      </c>
      <c r="B17" s="24">
        <v>3257730.6329999994</v>
      </c>
      <c r="C17" s="25">
        <v>2521383.9169200002</v>
      </c>
      <c r="D17" s="24">
        <v>46264.587340000005</v>
      </c>
      <c r="E17" s="25">
        <f>SUM(C17:D17)</f>
        <v>2567648.5042600003</v>
      </c>
      <c r="F17" s="25">
        <f>B17-E17</f>
        <v>690082.12873999914</v>
      </c>
      <c r="G17" s="25">
        <f>B17-C17</f>
        <v>736346.71607999923</v>
      </c>
      <c r="H17" s="26">
        <f>E17/B17*100</f>
        <v>78.817090592155196</v>
      </c>
    </row>
    <row r="18" spans="1:8" s="17" customFormat="1" ht="11.25" customHeight="1" x14ac:dyDescent="0.2">
      <c r="A18" s="23"/>
      <c r="B18" s="29"/>
      <c r="C18" s="28"/>
      <c r="D18" s="29"/>
      <c r="E18" s="28"/>
      <c r="F18" s="28"/>
      <c r="G18" s="28"/>
      <c r="H18" s="21"/>
    </row>
    <row r="19" spans="1:8" s="17" customFormat="1" ht="11.25" customHeight="1" x14ac:dyDescent="0.2">
      <c r="A19" s="19" t="s">
        <v>20</v>
      </c>
      <c r="B19" s="24">
        <v>350892.11800000002</v>
      </c>
      <c r="C19" s="25">
        <v>266629.26052000001</v>
      </c>
      <c r="D19" s="24">
        <v>3025.0789599999998</v>
      </c>
      <c r="E19" s="25">
        <f>SUM(C19:D19)</f>
        <v>269654.33948000002</v>
      </c>
      <c r="F19" s="25">
        <f>B19-E19</f>
        <v>81237.778519999993</v>
      </c>
      <c r="G19" s="25">
        <f>B19-C19</f>
        <v>84262.857480000006</v>
      </c>
      <c r="H19" s="26">
        <f>E19/B19*100</f>
        <v>76.848217912948385</v>
      </c>
    </row>
    <row r="20" spans="1:8" s="17" customFormat="1" ht="11.25" customHeight="1" x14ac:dyDescent="0.2">
      <c r="A20" s="23"/>
      <c r="B20" s="29"/>
      <c r="C20" s="28"/>
      <c r="D20" s="29"/>
      <c r="E20" s="28"/>
      <c r="F20" s="28"/>
      <c r="G20" s="28"/>
      <c r="H20" s="21"/>
    </row>
    <row r="21" spans="1:8" s="17" customFormat="1" ht="11.25" customHeight="1" x14ac:dyDescent="0.2">
      <c r="A21" s="19" t="s">
        <v>21</v>
      </c>
      <c r="B21" s="24">
        <v>3475347.3829999994</v>
      </c>
      <c r="C21" s="25">
        <v>3060459.5371000003</v>
      </c>
      <c r="D21" s="24">
        <v>53821.633609999997</v>
      </c>
      <c r="E21" s="25">
        <f>SUM(C21:D21)</f>
        <v>3114281.1707100002</v>
      </c>
      <c r="F21" s="25">
        <f>B21-E21</f>
        <v>361066.21228999924</v>
      </c>
      <c r="G21" s="25">
        <f>B21-C21</f>
        <v>414887.84589999914</v>
      </c>
      <c r="H21" s="26">
        <f>E21/B21*100</f>
        <v>89.610643987527979</v>
      </c>
    </row>
    <row r="22" spans="1:8" s="17" customFormat="1" ht="11.25" customHeight="1" x14ac:dyDescent="0.2">
      <c r="A22" s="23"/>
      <c r="B22" s="28"/>
      <c r="C22" s="28"/>
      <c r="D22" s="28"/>
      <c r="E22" s="28"/>
      <c r="F22" s="28"/>
      <c r="G22" s="28"/>
      <c r="H22" s="21"/>
    </row>
    <row r="23" spans="1:8" s="17" customFormat="1" ht="11.25" customHeight="1" x14ac:dyDescent="0.2">
      <c r="A23" s="19" t="s">
        <v>22</v>
      </c>
      <c r="B23" s="20">
        <f>SUM(B24:B33)</f>
        <v>25137739.050369997</v>
      </c>
      <c r="C23" s="20">
        <f>SUM(C24:C33)</f>
        <v>21344449.512809996</v>
      </c>
      <c r="D23" s="20">
        <f t="shared" ref="D23:G23" si="2">SUM(D24:D33)</f>
        <v>640701.13044999994</v>
      </c>
      <c r="E23" s="20">
        <f t="shared" si="2"/>
        <v>21985150.643259995</v>
      </c>
      <c r="F23" s="20">
        <f t="shared" si="2"/>
        <v>3152588.4071100005</v>
      </c>
      <c r="G23" s="20">
        <f t="shared" si="2"/>
        <v>3793289.5375599996</v>
      </c>
      <c r="H23" s="21">
        <f t="shared" ref="H23:H33" si="3">E23/B23*100</f>
        <v>87.458743203623158</v>
      </c>
    </row>
    <row r="24" spans="1:8" s="17" customFormat="1" ht="11.25" customHeight="1" x14ac:dyDescent="0.2">
      <c r="A24" s="23" t="s">
        <v>23</v>
      </c>
      <c r="B24" s="24">
        <v>20948481.810369998</v>
      </c>
      <c r="C24" s="25">
        <v>17947635.258159999</v>
      </c>
      <c r="D24" s="24">
        <v>568557.98381999996</v>
      </c>
      <c r="E24" s="25">
        <f t="shared" ref="E24:E33" si="4">SUM(C24:D24)</f>
        <v>18516193.241979998</v>
      </c>
      <c r="F24" s="25">
        <f t="shared" ref="F24:F33" si="5">B24-E24</f>
        <v>2432288.5683900006</v>
      </c>
      <c r="G24" s="25">
        <f t="shared" ref="G24:G33" si="6">B24-C24</f>
        <v>3000846.5522099994</v>
      </c>
      <c r="H24" s="26">
        <f t="shared" si="3"/>
        <v>88.389189295875553</v>
      </c>
    </row>
    <row r="25" spans="1:8" s="17" customFormat="1" ht="11.25" customHeight="1" x14ac:dyDescent="0.2">
      <c r="A25" s="23" t="s">
        <v>24</v>
      </c>
      <c r="B25" s="24">
        <v>1333313</v>
      </c>
      <c r="C25" s="25">
        <v>866025.54235999996</v>
      </c>
      <c r="D25" s="24">
        <v>11634.24235</v>
      </c>
      <c r="E25" s="25">
        <f t="shared" si="4"/>
        <v>877659.78470999992</v>
      </c>
      <c r="F25" s="25">
        <f t="shared" si="5"/>
        <v>455653.21529000008</v>
      </c>
      <c r="G25" s="25">
        <f t="shared" si="6"/>
        <v>467287.45764000004</v>
      </c>
      <c r="H25" s="26">
        <f t="shared" si="3"/>
        <v>65.825487691937298</v>
      </c>
    </row>
    <row r="26" spans="1:8" s="17" customFormat="1" ht="11.25" customHeight="1" x14ac:dyDescent="0.2">
      <c r="A26" s="23" t="s">
        <v>25</v>
      </c>
      <c r="B26" s="24">
        <v>1671180.8849999998</v>
      </c>
      <c r="C26" s="25">
        <v>1394243.09225</v>
      </c>
      <c r="D26" s="24">
        <v>44778.07708000001</v>
      </c>
      <c r="E26" s="25">
        <f t="shared" si="4"/>
        <v>1439021.1693299999</v>
      </c>
      <c r="F26" s="25">
        <f t="shared" si="5"/>
        <v>232159.71566999983</v>
      </c>
      <c r="G26" s="25">
        <f t="shared" si="6"/>
        <v>276937.79274999979</v>
      </c>
      <c r="H26" s="26">
        <f t="shared" si="3"/>
        <v>86.108043853672982</v>
      </c>
    </row>
    <row r="27" spans="1:8" s="17" customFormat="1" ht="11.25" customHeight="1" x14ac:dyDescent="0.2">
      <c r="A27" s="23" t="s">
        <v>26</v>
      </c>
      <c r="B27" s="24">
        <v>64664</v>
      </c>
      <c r="C27" s="25">
        <v>58025.650820000003</v>
      </c>
      <c r="D27" s="24">
        <v>207.89367000000001</v>
      </c>
      <c r="E27" s="25">
        <f t="shared" si="4"/>
        <v>58233.54449</v>
      </c>
      <c r="F27" s="25">
        <f t="shared" si="5"/>
        <v>6430.4555099999998</v>
      </c>
      <c r="G27" s="25">
        <f t="shared" si="6"/>
        <v>6638.3491799999974</v>
      </c>
      <c r="H27" s="26">
        <f t="shared" si="3"/>
        <v>90.055586555115667</v>
      </c>
    </row>
    <row r="28" spans="1:8" s="17" customFormat="1" ht="11.25" customHeight="1" x14ac:dyDescent="0.2">
      <c r="A28" s="23" t="s">
        <v>27</v>
      </c>
      <c r="B28" s="24">
        <v>152833</v>
      </c>
      <c r="C28" s="25">
        <v>148964.99030999999</v>
      </c>
      <c r="D28" s="24">
        <v>3854.8400099999999</v>
      </c>
      <c r="E28" s="25">
        <f t="shared" si="4"/>
        <v>152819.83032000001</v>
      </c>
      <c r="F28" s="25">
        <f t="shared" si="5"/>
        <v>13.169679999991786</v>
      </c>
      <c r="G28" s="25">
        <f t="shared" si="6"/>
        <v>3868.0096900000062</v>
      </c>
      <c r="H28" s="26">
        <f t="shared" si="3"/>
        <v>99.991382960486291</v>
      </c>
    </row>
    <row r="29" spans="1:8" s="17" customFormat="1" ht="11.25" customHeight="1" x14ac:dyDescent="0.2">
      <c r="A29" s="23" t="s">
        <v>28</v>
      </c>
      <c r="B29" s="24">
        <v>375325.033</v>
      </c>
      <c r="C29" s="25">
        <v>372185.85875000001</v>
      </c>
      <c r="D29" s="24">
        <v>3139.17425</v>
      </c>
      <c r="E29" s="25">
        <f t="shared" si="4"/>
        <v>375325.033</v>
      </c>
      <c r="F29" s="25">
        <f t="shared" si="5"/>
        <v>0</v>
      </c>
      <c r="G29" s="25">
        <f t="shared" si="6"/>
        <v>3139.1742499999818</v>
      </c>
      <c r="H29" s="26">
        <f t="shared" si="3"/>
        <v>100</v>
      </c>
    </row>
    <row r="30" spans="1:8" s="17" customFormat="1" ht="11.25" customHeight="1" x14ac:dyDescent="0.2">
      <c r="A30" s="23" t="s">
        <v>29</v>
      </c>
      <c r="B30" s="24">
        <v>133020</v>
      </c>
      <c r="C30" s="25">
        <v>104016.16566</v>
      </c>
      <c r="D30" s="24">
        <v>5336.1685099999995</v>
      </c>
      <c r="E30" s="25">
        <f t="shared" si="4"/>
        <v>109352.33417</v>
      </c>
      <c r="F30" s="25">
        <f t="shared" si="5"/>
        <v>23667.665829999998</v>
      </c>
      <c r="G30" s="25">
        <f t="shared" si="6"/>
        <v>29003.834340000001</v>
      </c>
      <c r="H30" s="26">
        <f t="shared" si="3"/>
        <v>82.207438107051573</v>
      </c>
    </row>
    <row r="31" spans="1:8" s="17" customFormat="1" ht="11.25" customHeight="1" x14ac:dyDescent="0.2">
      <c r="A31" s="23" t="s">
        <v>30</v>
      </c>
      <c r="B31" s="24">
        <v>176841.00000000003</v>
      </c>
      <c r="C31" s="25">
        <v>175333.03853999998</v>
      </c>
      <c r="D31" s="24">
        <v>0</v>
      </c>
      <c r="E31" s="25">
        <f t="shared" si="4"/>
        <v>175333.03853999998</v>
      </c>
      <c r="F31" s="25">
        <f t="shared" si="5"/>
        <v>1507.9614600000496</v>
      </c>
      <c r="G31" s="25">
        <f t="shared" si="6"/>
        <v>1507.9614600000496</v>
      </c>
      <c r="H31" s="26">
        <f t="shared" si="3"/>
        <v>99.147278368704065</v>
      </c>
    </row>
    <row r="32" spans="1:8" s="17" customFormat="1" ht="11.25" customHeight="1" x14ac:dyDescent="0.2">
      <c r="A32" s="23" t="s">
        <v>31</v>
      </c>
      <c r="B32" s="24">
        <v>90094.999999999985</v>
      </c>
      <c r="C32" s="25">
        <v>87775.828569999998</v>
      </c>
      <c r="D32" s="24">
        <v>2091</v>
      </c>
      <c r="E32" s="25">
        <f t="shared" si="4"/>
        <v>89866.828569999998</v>
      </c>
      <c r="F32" s="25">
        <f t="shared" si="5"/>
        <v>228.17142999998759</v>
      </c>
      <c r="G32" s="25">
        <f t="shared" si="6"/>
        <v>2319.1714299999876</v>
      </c>
      <c r="H32" s="26">
        <f t="shared" si="3"/>
        <v>99.746743515178437</v>
      </c>
    </row>
    <row r="33" spans="1:8" s="17" customFormat="1" ht="11.25" customHeight="1" x14ac:dyDescent="0.2">
      <c r="A33" s="23" t="s">
        <v>32</v>
      </c>
      <c r="B33" s="24">
        <v>191985.32199999999</v>
      </c>
      <c r="C33" s="25">
        <v>190244.08738999997</v>
      </c>
      <c r="D33" s="24">
        <v>1101.7507599999999</v>
      </c>
      <c r="E33" s="25">
        <f t="shared" si="4"/>
        <v>191345.83814999997</v>
      </c>
      <c r="F33" s="25">
        <f t="shared" si="5"/>
        <v>639.48385000001872</v>
      </c>
      <c r="G33" s="25">
        <f t="shared" si="6"/>
        <v>1741.2346100000141</v>
      </c>
      <c r="H33" s="26">
        <f t="shared" si="3"/>
        <v>99.66691003075745</v>
      </c>
    </row>
    <row r="34" spans="1:8" s="17" customFormat="1" ht="11.25" customHeight="1" x14ac:dyDescent="0.2">
      <c r="A34" s="23"/>
      <c r="B34" s="28"/>
      <c r="C34" s="28"/>
      <c r="D34" s="28"/>
      <c r="E34" s="28"/>
      <c r="F34" s="28"/>
      <c r="G34" s="28"/>
      <c r="H34" s="21"/>
    </row>
    <row r="35" spans="1:8" s="17" customFormat="1" ht="11.25" customHeight="1" x14ac:dyDescent="0.2">
      <c r="A35" s="19" t="s">
        <v>33</v>
      </c>
      <c r="B35" s="30">
        <f t="shared" ref="B35:G35" si="7">+B36+B37</f>
        <v>1994026.0420000001</v>
      </c>
      <c r="C35" s="30">
        <f t="shared" si="7"/>
        <v>1805829.8114799999</v>
      </c>
      <c r="D35" s="30">
        <f t="shared" si="7"/>
        <v>4994.7052099999992</v>
      </c>
      <c r="E35" s="30">
        <f t="shared" si="7"/>
        <v>1810824.5166899997</v>
      </c>
      <c r="F35" s="30">
        <f t="shared" si="7"/>
        <v>183201.52531000035</v>
      </c>
      <c r="G35" s="30">
        <f t="shared" si="7"/>
        <v>188196.23052000024</v>
      </c>
      <c r="H35" s="21">
        <f>E35/B35*100</f>
        <v>90.812480807610214</v>
      </c>
    </row>
    <row r="36" spans="1:8" s="17" customFormat="1" ht="11.25" customHeight="1" x14ac:dyDescent="0.2">
      <c r="A36" s="23" t="s">
        <v>34</v>
      </c>
      <c r="B36" s="24">
        <v>1961704.0420000001</v>
      </c>
      <c r="C36" s="25">
        <v>1786691.5379299999</v>
      </c>
      <c r="D36" s="24">
        <v>4899.0334099999991</v>
      </c>
      <c r="E36" s="25">
        <f t="shared" ref="E36:E37" si="8">SUM(C36:D36)</f>
        <v>1791590.5713399998</v>
      </c>
      <c r="F36" s="25">
        <f>B36-E36</f>
        <v>170113.47066000034</v>
      </c>
      <c r="G36" s="25">
        <f>B36-C36</f>
        <v>175012.50407000026</v>
      </c>
      <c r="H36" s="26">
        <f>E36/B36*100</f>
        <v>91.328280565371827</v>
      </c>
    </row>
    <row r="37" spans="1:8" s="17" customFormat="1" ht="11.25" customHeight="1" x14ac:dyDescent="0.2">
      <c r="A37" s="23" t="s">
        <v>35</v>
      </c>
      <c r="B37" s="24">
        <v>32322</v>
      </c>
      <c r="C37" s="25">
        <v>19138.273550000002</v>
      </c>
      <c r="D37" s="24">
        <v>95.671800000000005</v>
      </c>
      <c r="E37" s="25">
        <f t="shared" si="8"/>
        <v>19233.945350000002</v>
      </c>
      <c r="F37" s="25">
        <f>B37-E37</f>
        <v>13088.054649999998</v>
      </c>
      <c r="G37" s="25">
        <f>B37-C37</f>
        <v>13183.726449999998</v>
      </c>
      <c r="H37" s="26">
        <f>E37/B37*100</f>
        <v>59.507287141884788</v>
      </c>
    </row>
    <row r="38" spans="1:8" s="17" customFormat="1" ht="11.25" customHeight="1" x14ac:dyDescent="0.2">
      <c r="A38" s="23"/>
      <c r="B38" s="28"/>
      <c r="C38" s="28"/>
      <c r="D38" s="28"/>
      <c r="E38" s="28"/>
      <c r="F38" s="28"/>
      <c r="G38" s="28"/>
      <c r="H38" s="21"/>
    </row>
    <row r="39" spans="1:8" s="17" customFormat="1" ht="11.25" customHeight="1" x14ac:dyDescent="0.2">
      <c r="A39" s="19" t="s">
        <v>36</v>
      </c>
      <c r="B39" s="30">
        <f t="shared" ref="B39:G39" si="9">SUM(B40:B45)</f>
        <v>243983430.33142003</v>
      </c>
      <c r="C39" s="30">
        <f t="shared" si="9"/>
        <v>228262019.95987999</v>
      </c>
      <c r="D39" s="30">
        <f t="shared" ref="D39" si="10">SUM(D40:D45)</f>
        <v>3190736.6910500005</v>
      </c>
      <c r="E39" s="30">
        <f t="shared" si="9"/>
        <v>231452756.65093005</v>
      </c>
      <c r="F39" s="30">
        <f t="shared" si="9"/>
        <v>12530673.680489965</v>
      </c>
      <c r="G39" s="30">
        <f t="shared" si="9"/>
        <v>15721410.371539969</v>
      </c>
      <c r="H39" s="21">
        <f t="shared" ref="H39:H45" si="11">E39/B39*100</f>
        <v>94.864129230633125</v>
      </c>
    </row>
    <row r="40" spans="1:8" s="17" customFormat="1" ht="11.25" customHeight="1" x14ac:dyDescent="0.2">
      <c r="A40" s="23" t="s">
        <v>37</v>
      </c>
      <c r="B40" s="24">
        <v>243663874.98842001</v>
      </c>
      <c r="C40" s="25">
        <v>227960861.64331004</v>
      </c>
      <c r="D40" s="24">
        <v>3189631.5569500001</v>
      </c>
      <c r="E40" s="25">
        <f t="shared" ref="E40:E45" si="12">SUM(C40:D40)</f>
        <v>231150493.20026004</v>
      </c>
      <c r="F40" s="25">
        <f t="shared" ref="F40:F45" si="13">B40-E40</f>
        <v>12513381.788159966</v>
      </c>
      <c r="G40" s="25">
        <f t="shared" ref="G40:G45" si="14">B40-C40</f>
        <v>15703013.345109969</v>
      </c>
      <c r="H40" s="26">
        <f t="shared" si="11"/>
        <v>94.864490360438268</v>
      </c>
    </row>
    <row r="41" spans="1:8" s="17" customFormat="1" ht="11.25" customHeight="1" x14ac:dyDescent="0.2">
      <c r="A41" s="31" t="s">
        <v>38</v>
      </c>
      <c r="B41" s="24">
        <v>21601.999999999996</v>
      </c>
      <c r="C41" s="25">
        <v>15137.753720000001</v>
      </c>
      <c r="D41" s="24">
        <v>88.405910000000006</v>
      </c>
      <c r="E41" s="25">
        <f t="shared" si="12"/>
        <v>15226.15963</v>
      </c>
      <c r="F41" s="25">
        <f t="shared" si="13"/>
        <v>6375.8403699999963</v>
      </c>
      <c r="G41" s="25">
        <f t="shared" si="14"/>
        <v>6464.2462799999957</v>
      </c>
      <c r="H41" s="26">
        <f t="shared" si="11"/>
        <v>70.48495338394595</v>
      </c>
    </row>
    <row r="42" spans="1:8" s="17" customFormat="1" ht="11.25" customHeight="1" x14ac:dyDescent="0.2">
      <c r="A42" s="31" t="s">
        <v>39</v>
      </c>
      <c r="B42" s="24">
        <v>9338.4850000000006</v>
      </c>
      <c r="C42" s="25">
        <v>9177.5714499999995</v>
      </c>
      <c r="D42" s="24">
        <v>131.53229000000002</v>
      </c>
      <c r="E42" s="25">
        <f t="shared" si="12"/>
        <v>9309.1037399999987</v>
      </c>
      <c r="F42" s="25">
        <f t="shared" si="13"/>
        <v>29.38126000000193</v>
      </c>
      <c r="G42" s="25">
        <f t="shared" si="14"/>
        <v>160.91355000000112</v>
      </c>
      <c r="H42" s="26">
        <f t="shared" si="11"/>
        <v>99.685374447782465</v>
      </c>
    </row>
    <row r="43" spans="1:8" s="17" customFormat="1" ht="11.25" customHeight="1" x14ac:dyDescent="0.2">
      <c r="A43" s="23" t="s">
        <v>40</v>
      </c>
      <c r="B43" s="24">
        <v>211805</v>
      </c>
      <c r="C43" s="25">
        <v>211705.43234</v>
      </c>
      <c r="D43" s="24">
        <v>23.39395</v>
      </c>
      <c r="E43" s="25">
        <f t="shared" si="12"/>
        <v>211728.82629</v>
      </c>
      <c r="F43" s="25">
        <f t="shared" si="13"/>
        <v>76.173710000002757</v>
      </c>
      <c r="G43" s="25">
        <f t="shared" si="14"/>
        <v>99.567660000000615</v>
      </c>
      <c r="H43" s="26">
        <f t="shared" si="11"/>
        <v>99.964035924553244</v>
      </c>
    </row>
    <row r="44" spans="1:8" s="17" customFormat="1" ht="11.25" customHeight="1" x14ac:dyDescent="0.2">
      <c r="A44" s="23" t="s">
        <v>41</v>
      </c>
      <c r="B44" s="24">
        <v>39439.858</v>
      </c>
      <c r="C44" s="25">
        <v>38099.691619999998</v>
      </c>
      <c r="D44" s="24">
        <v>861.80194999999992</v>
      </c>
      <c r="E44" s="25">
        <f t="shared" si="12"/>
        <v>38961.493569999999</v>
      </c>
      <c r="F44" s="25">
        <f t="shared" si="13"/>
        <v>478.36443000000145</v>
      </c>
      <c r="G44" s="25">
        <f t="shared" si="14"/>
        <v>1340.1663800000024</v>
      </c>
      <c r="H44" s="26">
        <f t="shared" si="11"/>
        <v>98.787104076287491</v>
      </c>
    </row>
    <row r="45" spans="1:8" s="17" customFormat="1" ht="11.25" customHeight="1" x14ac:dyDescent="0.2">
      <c r="A45" s="23" t="s">
        <v>42</v>
      </c>
      <c r="B45" s="24">
        <v>37370</v>
      </c>
      <c r="C45" s="25">
        <v>27037.867440000002</v>
      </c>
      <c r="D45" s="24">
        <v>0</v>
      </c>
      <c r="E45" s="25">
        <f t="shared" si="12"/>
        <v>27037.867440000002</v>
      </c>
      <c r="F45" s="25">
        <f t="shared" si="13"/>
        <v>10332.132559999998</v>
      </c>
      <c r="G45" s="25">
        <f t="shared" si="14"/>
        <v>10332.132559999998</v>
      </c>
      <c r="H45" s="26">
        <f t="shared" si="11"/>
        <v>72.35179941129249</v>
      </c>
    </row>
    <row r="46" spans="1:8" s="17" customFormat="1" ht="11.25" customHeight="1" x14ac:dyDescent="0.2">
      <c r="A46" s="23"/>
      <c r="B46" s="25"/>
      <c r="C46" s="25"/>
      <c r="D46" s="25"/>
      <c r="E46" s="25"/>
      <c r="F46" s="25"/>
      <c r="G46" s="25"/>
      <c r="H46" s="26"/>
    </row>
    <row r="47" spans="1:8" s="17" customFormat="1" ht="11.25" customHeight="1" x14ac:dyDescent="0.2">
      <c r="A47" s="19" t="s">
        <v>43</v>
      </c>
      <c r="B47" s="24">
        <v>33800644.162</v>
      </c>
      <c r="C47" s="25">
        <v>29382609.954130001</v>
      </c>
      <c r="D47" s="24">
        <v>324348.03375999996</v>
      </c>
      <c r="E47" s="25">
        <f t="shared" ref="E47" si="15">SUM(C47:D47)</f>
        <v>29706957.987890001</v>
      </c>
      <c r="F47" s="25">
        <f>B47-E47</f>
        <v>4093686.1741099991</v>
      </c>
      <c r="G47" s="25">
        <f>B47-C47</f>
        <v>4418034.2078699991</v>
      </c>
      <c r="H47" s="26">
        <f>E47/B47*100</f>
        <v>87.888733260556378</v>
      </c>
    </row>
    <row r="48" spans="1:8" s="17" customFormat="1" ht="11.25" customHeight="1" x14ac:dyDescent="0.2">
      <c r="A48" s="32"/>
      <c r="B48" s="28"/>
      <c r="C48" s="28"/>
      <c r="D48" s="28"/>
      <c r="E48" s="28"/>
      <c r="F48" s="28"/>
      <c r="G48" s="28"/>
      <c r="H48" s="21"/>
    </row>
    <row r="49" spans="1:8" s="17" customFormat="1" ht="11.25" customHeight="1" x14ac:dyDescent="0.2">
      <c r="A49" s="19" t="s">
        <v>44</v>
      </c>
      <c r="B49" s="24">
        <v>670458.99999999988</v>
      </c>
      <c r="C49" s="25">
        <v>607897.63567999995</v>
      </c>
      <c r="D49" s="24">
        <v>3134.0111099999999</v>
      </c>
      <c r="E49" s="25">
        <f>SUM(C49:D49)</f>
        <v>611031.64678999991</v>
      </c>
      <c r="F49" s="25">
        <f>B49-E49</f>
        <v>59427.353209999972</v>
      </c>
      <c r="G49" s="25">
        <f>B49-C49</f>
        <v>62561.364319999935</v>
      </c>
      <c r="H49" s="26">
        <f>E49/B49*100</f>
        <v>91.136318073140941</v>
      </c>
    </row>
    <row r="50" spans="1:8" s="17" customFormat="1" ht="11.25" customHeight="1" x14ac:dyDescent="0.2">
      <c r="A50" s="23"/>
      <c r="B50" s="28"/>
      <c r="C50" s="28"/>
      <c r="D50" s="28"/>
      <c r="E50" s="28"/>
      <c r="F50" s="28"/>
      <c r="G50" s="28"/>
      <c r="H50" s="21"/>
    </row>
    <row r="51" spans="1:8" s="17" customFormat="1" ht="11.25" customHeight="1" x14ac:dyDescent="0.2">
      <c r="A51" s="19" t="s">
        <v>45</v>
      </c>
      <c r="B51" s="30">
        <f t="shared" ref="B51:G51" si="16">SUM(B52:B57)</f>
        <v>9181218.5862800013</v>
      </c>
      <c r="C51" s="30">
        <f t="shared" si="16"/>
        <v>7599349.4323399989</v>
      </c>
      <c r="D51" s="30">
        <f t="shared" ref="D51" si="17">SUM(D52:D57)</f>
        <v>137330.41743999999</v>
      </c>
      <c r="E51" s="30">
        <f t="shared" si="16"/>
        <v>7736679.8497800007</v>
      </c>
      <c r="F51" s="30">
        <f t="shared" si="16"/>
        <v>1444538.7364999999</v>
      </c>
      <c r="G51" s="30">
        <f t="shared" si="16"/>
        <v>1581869.1539400001</v>
      </c>
      <c r="H51" s="21">
        <f t="shared" ref="H51:H57" si="18">E51/B51*100</f>
        <v>84.266372454538285</v>
      </c>
    </row>
    <row r="52" spans="1:8" s="17" customFormat="1" ht="11.25" customHeight="1" x14ac:dyDescent="0.2">
      <c r="A52" s="23" t="s">
        <v>23</v>
      </c>
      <c r="B52" s="24">
        <v>6920617.2878400004</v>
      </c>
      <c r="C52" s="25">
        <v>5746971.9604000002</v>
      </c>
      <c r="D52" s="24">
        <v>101912.84059000001</v>
      </c>
      <c r="E52" s="25">
        <f t="shared" ref="E52:E57" si="19">SUM(C52:D52)</f>
        <v>5848884.8009900004</v>
      </c>
      <c r="F52" s="25">
        <f t="shared" ref="F52:F57" si="20">B52-E52</f>
        <v>1071732.48685</v>
      </c>
      <c r="G52" s="25">
        <f t="shared" ref="G52:G57" si="21">B52-C52</f>
        <v>1173645.3274400001</v>
      </c>
      <c r="H52" s="26">
        <f t="shared" si="18"/>
        <v>84.513917729086003</v>
      </c>
    </row>
    <row r="53" spans="1:8" s="17" customFormat="1" ht="11.25" customHeight="1" x14ac:dyDescent="0.2">
      <c r="A53" s="23" t="s">
        <v>46</v>
      </c>
      <c r="B53" s="24">
        <v>1086753.2380000001</v>
      </c>
      <c r="C53" s="25">
        <v>835366.32874000003</v>
      </c>
      <c r="D53" s="24">
        <v>22695.596019999997</v>
      </c>
      <c r="E53" s="25">
        <f t="shared" si="19"/>
        <v>858061.92476000008</v>
      </c>
      <c r="F53" s="25">
        <f t="shared" si="20"/>
        <v>228691.31324000005</v>
      </c>
      <c r="G53" s="25">
        <f t="shared" si="21"/>
        <v>251386.9092600001</v>
      </c>
      <c r="H53" s="26">
        <f t="shared" si="18"/>
        <v>78.956463597856796</v>
      </c>
    </row>
    <row r="54" spans="1:8" s="17" customFormat="1" ht="11.25" customHeight="1" x14ac:dyDescent="0.2">
      <c r="A54" s="23" t="s">
        <v>47</v>
      </c>
      <c r="B54" s="24">
        <v>542625.78544000001</v>
      </c>
      <c r="C54" s="25">
        <v>468573.59643000009</v>
      </c>
      <c r="D54" s="24">
        <v>8415.7824999999975</v>
      </c>
      <c r="E54" s="25">
        <f t="shared" si="19"/>
        <v>476989.37893000006</v>
      </c>
      <c r="F54" s="25">
        <f t="shared" si="20"/>
        <v>65636.406509999943</v>
      </c>
      <c r="G54" s="25">
        <f t="shared" si="21"/>
        <v>74052.189009999915</v>
      </c>
      <c r="H54" s="26">
        <f t="shared" si="18"/>
        <v>87.903927850244486</v>
      </c>
    </row>
    <row r="55" spans="1:8" s="17" customFormat="1" ht="11.25" customHeight="1" x14ac:dyDescent="0.2">
      <c r="A55" s="23" t="s">
        <v>48</v>
      </c>
      <c r="B55" s="24">
        <v>529480.98499999999</v>
      </c>
      <c r="C55" s="25">
        <v>459204.09847000003</v>
      </c>
      <c r="D55" s="24">
        <v>2178.4571099999998</v>
      </c>
      <c r="E55" s="25">
        <f t="shared" si="19"/>
        <v>461382.55558000004</v>
      </c>
      <c r="F55" s="25">
        <f t="shared" si="20"/>
        <v>68098.429419999942</v>
      </c>
      <c r="G55" s="25">
        <f t="shared" si="21"/>
        <v>70276.88652999996</v>
      </c>
      <c r="H55" s="26">
        <f t="shared" si="18"/>
        <v>87.138644946805798</v>
      </c>
    </row>
    <row r="56" spans="1:8" s="17" customFormat="1" ht="11.25" customHeight="1" x14ac:dyDescent="0.2">
      <c r="A56" s="23" t="s">
        <v>49</v>
      </c>
      <c r="B56" s="24">
        <v>53841.535000000003</v>
      </c>
      <c r="C56" s="25">
        <v>52185.514710000003</v>
      </c>
      <c r="D56" s="24">
        <v>410.16185999999999</v>
      </c>
      <c r="E56" s="25">
        <f t="shared" si="19"/>
        <v>52595.676570000003</v>
      </c>
      <c r="F56" s="25">
        <f t="shared" si="20"/>
        <v>1245.8584300000002</v>
      </c>
      <c r="G56" s="25">
        <f t="shared" si="21"/>
        <v>1656.0202900000004</v>
      </c>
      <c r="H56" s="26">
        <f t="shared" si="18"/>
        <v>97.686064429626683</v>
      </c>
    </row>
    <row r="57" spans="1:8" s="17" customFormat="1" ht="11.25" customHeight="1" x14ac:dyDescent="0.2">
      <c r="A57" s="23" t="s">
        <v>50</v>
      </c>
      <c r="B57" s="24">
        <v>47899.755000000005</v>
      </c>
      <c r="C57" s="25">
        <v>37047.933590000001</v>
      </c>
      <c r="D57" s="24">
        <v>1717.57936</v>
      </c>
      <c r="E57" s="25">
        <f t="shared" si="19"/>
        <v>38765.512950000004</v>
      </c>
      <c r="F57" s="25">
        <f t="shared" si="20"/>
        <v>9134.2420500000007</v>
      </c>
      <c r="G57" s="25">
        <f t="shared" si="21"/>
        <v>10851.821410000004</v>
      </c>
      <c r="H57" s="26">
        <f t="shared" si="18"/>
        <v>80.930503611135379</v>
      </c>
    </row>
    <row r="58" spans="1:8" s="17" customFormat="1" ht="11.25" customHeight="1" x14ac:dyDescent="0.2">
      <c r="A58" s="23"/>
      <c r="B58" s="28"/>
      <c r="C58" s="28"/>
      <c r="D58" s="28"/>
      <c r="E58" s="28"/>
      <c r="F58" s="28"/>
      <c r="G58" s="28"/>
      <c r="H58" s="21"/>
    </row>
    <row r="59" spans="1:8" s="17" customFormat="1" ht="11.25" customHeight="1" x14ac:dyDescent="0.2">
      <c r="A59" s="19" t="s">
        <v>51</v>
      </c>
      <c r="B59" s="33">
        <f t="shared" ref="B59:G59" si="22">SUM(B60:B69)</f>
        <v>8006568.0266999789</v>
      </c>
      <c r="C59" s="33">
        <f t="shared" si="22"/>
        <v>6562593.5237099938</v>
      </c>
      <c r="D59" s="33">
        <f t="shared" si="22"/>
        <v>667013.69438</v>
      </c>
      <c r="E59" s="33">
        <f t="shared" si="22"/>
        <v>7229607.2180899931</v>
      </c>
      <c r="F59" s="33">
        <f t="shared" si="22"/>
        <v>776960.80860998633</v>
      </c>
      <c r="G59" s="33">
        <f t="shared" si="22"/>
        <v>1443974.502989986</v>
      </c>
      <c r="H59" s="21">
        <f t="shared" ref="H59:H69" si="23">E59/B59*100</f>
        <v>90.295956944111282</v>
      </c>
    </row>
    <row r="60" spans="1:8" s="17" customFormat="1" ht="11.25" customHeight="1" x14ac:dyDescent="0.2">
      <c r="A60" s="23" t="s">
        <v>52</v>
      </c>
      <c r="B60" s="24">
        <v>1163939.4042399791</v>
      </c>
      <c r="C60" s="25">
        <v>1066494.6897499936</v>
      </c>
      <c r="D60" s="24">
        <v>5149.4538800000009</v>
      </c>
      <c r="E60" s="25">
        <f t="shared" ref="E60:E69" si="24">SUM(C60:D60)</f>
        <v>1071644.1436299935</v>
      </c>
      <c r="F60" s="25">
        <f t="shared" ref="F60:F69" si="25">B60-E60</f>
        <v>92295.260609985562</v>
      </c>
      <c r="G60" s="25">
        <f t="shared" ref="G60:G69" si="26">B60-C60</f>
        <v>97444.71448998549</v>
      </c>
      <c r="H60" s="26">
        <f t="shared" si="23"/>
        <v>92.070441100818996</v>
      </c>
    </row>
    <row r="61" spans="1:8" s="17" customFormat="1" ht="11.25" customHeight="1" x14ac:dyDescent="0.2">
      <c r="A61" s="23" t="s">
        <v>53</v>
      </c>
      <c r="B61" s="24">
        <v>1866041.4130000002</v>
      </c>
      <c r="C61" s="25">
        <v>1054688.1063999999</v>
      </c>
      <c r="D61" s="24">
        <v>492248.66557000001</v>
      </c>
      <c r="E61" s="25">
        <f t="shared" si="24"/>
        <v>1546936.7719699999</v>
      </c>
      <c r="F61" s="25">
        <f t="shared" si="25"/>
        <v>319104.64103000029</v>
      </c>
      <c r="G61" s="25">
        <f t="shared" si="26"/>
        <v>811353.30660000024</v>
      </c>
      <c r="H61" s="26">
        <f t="shared" si="23"/>
        <v>82.899380538560408</v>
      </c>
    </row>
    <row r="62" spans="1:8" s="17" customFormat="1" ht="11.25" customHeight="1" x14ac:dyDescent="0.2">
      <c r="A62" s="23" t="s">
        <v>54</v>
      </c>
      <c r="B62" s="24">
        <v>4179489.4494600003</v>
      </c>
      <c r="C62" s="25">
        <v>3801962.9232100002</v>
      </c>
      <c r="D62" s="24">
        <v>159564.84677999999</v>
      </c>
      <c r="E62" s="25">
        <f t="shared" si="24"/>
        <v>3961527.7699899999</v>
      </c>
      <c r="F62" s="25">
        <f t="shared" si="25"/>
        <v>217961.67947000032</v>
      </c>
      <c r="G62" s="25">
        <f t="shared" si="26"/>
        <v>377526.52625000011</v>
      </c>
      <c r="H62" s="26">
        <f t="shared" si="23"/>
        <v>94.784968783731188</v>
      </c>
    </row>
    <row r="63" spans="1:8" s="17" customFormat="1" ht="11.25" customHeight="1" x14ac:dyDescent="0.2">
      <c r="A63" s="23" t="s">
        <v>55</v>
      </c>
      <c r="B63" s="24">
        <v>114685.12900000002</v>
      </c>
      <c r="C63" s="25">
        <v>99021.022470000011</v>
      </c>
      <c r="D63" s="24">
        <v>914.68481000000008</v>
      </c>
      <c r="E63" s="25">
        <f t="shared" si="24"/>
        <v>99935.707280000017</v>
      </c>
      <c r="F63" s="25">
        <f t="shared" si="25"/>
        <v>14749.421719999998</v>
      </c>
      <c r="G63" s="25">
        <f t="shared" si="26"/>
        <v>15664.106530000005</v>
      </c>
      <c r="H63" s="26">
        <f t="shared" si="23"/>
        <v>87.139202921418004</v>
      </c>
    </row>
    <row r="64" spans="1:8" s="17" customFormat="1" ht="11.25" customHeight="1" x14ac:dyDescent="0.2">
      <c r="A64" s="23" t="s">
        <v>56</v>
      </c>
      <c r="B64" s="24">
        <v>523541.63100000005</v>
      </c>
      <c r="C64" s="25">
        <v>396376.80575999996</v>
      </c>
      <c r="D64" s="24">
        <v>3030.5950600000001</v>
      </c>
      <c r="E64" s="25">
        <f t="shared" si="24"/>
        <v>399407.40081999998</v>
      </c>
      <c r="F64" s="25">
        <f t="shared" si="25"/>
        <v>124134.23018000007</v>
      </c>
      <c r="G64" s="25">
        <f t="shared" si="26"/>
        <v>127164.82524000009</v>
      </c>
      <c r="H64" s="26">
        <f t="shared" si="23"/>
        <v>76.289520674240322</v>
      </c>
    </row>
    <row r="65" spans="1:8" s="17" customFormat="1" ht="11.25" customHeight="1" x14ac:dyDescent="0.2">
      <c r="A65" s="23" t="s">
        <v>57</v>
      </c>
      <c r="B65" s="24">
        <v>7270</v>
      </c>
      <c r="C65" s="25">
        <v>6584.7465300000003</v>
      </c>
      <c r="D65" s="24">
        <v>23.48969</v>
      </c>
      <c r="E65" s="25">
        <f t="shared" si="24"/>
        <v>6608.2362200000007</v>
      </c>
      <c r="F65" s="25">
        <f t="shared" si="25"/>
        <v>661.76377999999931</v>
      </c>
      <c r="G65" s="25">
        <f t="shared" si="26"/>
        <v>685.25346999999965</v>
      </c>
      <c r="H65" s="26">
        <f t="shared" si="23"/>
        <v>90.89733452544705</v>
      </c>
    </row>
    <row r="66" spans="1:8" s="17" customFormat="1" ht="11.25" customHeight="1" x14ac:dyDescent="0.2">
      <c r="A66" s="23" t="s">
        <v>58</v>
      </c>
      <c r="B66" s="24">
        <v>91707</v>
      </c>
      <c r="C66" s="25">
        <v>80893.090319999988</v>
      </c>
      <c r="D66" s="24">
        <v>5640.9520300000004</v>
      </c>
      <c r="E66" s="25">
        <f t="shared" si="24"/>
        <v>86534.042349999989</v>
      </c>
      <c r="F66" s="25">
        <f t="shared" si="25"/>
        <v>5172.9576500000112</v>
      </c>
      <c r="G66" s="25">
        <f t="shared" si="26"/>
        <v>10813.909680000012</v>
      </c>
      <c r="H66" s="26">
        <f t="shared" si="23"/>
        <v>94.359255400351103</v>
      </c>
    </row>
    <row r="67" spans="1:8" s="17" customFormat="1" ht="11.25" customHeight="1" x14ac:dyDescent="0.2">
      <c r="A67" s="23" t="s">
        <v>59</v>
      </c>
      <c r="B67" s="24">
        <v>27086</v>
      </c>
      <c r="C67" s="25">
        <v>26706.992670000003</v>
      </c>
      <c r="D67" s="24">
        <v>223.95267000000001</v>
      </c>
      <c r="E67" s="25">
        <f t="shared" si="24"/>
        <v>26930.945340000002</v>
      </c>
      <c r="F67" s="25">
        <f t="shared" si="25"/>
        <v>155.05465999999797</v>
      </c>
      <c r="G67" s="25">
        <f t="shared" si="26"/>
        <v>379.00732999999673</v>
      </c>
      <c r="H67" s="26">
        <f t="shared" si="23"/>
        <v>99.42754685077162</v>
      </c>
    </row>
    <row r="68" spans="1:8" s="17" customFormat="1" ht="11.25" customHeight="1" x14ac:dyDescent="0.2">
      <c r="A68" s="31" t="s">
        <v>60</v>
      </c>
      <c r="B68" s="24">
        <v>32808</v>
      </c>
      <c r="C68" s="25">
        <v>29865.1466</v>
      </c>
      <c r="D68" s="24">
        <v>217.05389000000002</v>
      </c>
      <c r="E68" s="25">
        <f t="shared" si="24"/>
        <v>30082.200489999999</v>
      </c>
      <c r="F68" s="25">
        <f t="shared" si="25"/>
        <v>2725.7995100000007</v>
      </c>
      <c r="G68" s="25">
        <f t="shared" si="26"/>
        <v>2942.8534</v>
      </c>
      <c r="H68" s="26">
        <f t="shared" si="23"/>
        <v>91.691662064130696</v>
      </c>
    </row>
    <row r="69" spans="1:8" s="17" customFormat="1" ht="11.25" hidden="1" customHeight="1" x14ac:dyDescent="0.2">
      <c r="A69" s="23" t="s">
        <v>61</v>
      </c>
      <c r="B69" s="24">
        <v>0</v>
      </c>
      <c r="C69" s="25">
        <v>0</v>
      </c>
      <c r="D69" s="24">
        <v>0</v>
      </c>
      <c r="E69" s="25">
        <f t="shared" si="24"/>
        <v>0</v>
      </c>
      <c r="F69" s="25">
        <f t="shared" si="25"/>
        <v>0</v>
      </c>
      <c r="G69" s="25">
        <f t="shared" si="26"/>
        <v>0</v>
      </c>
      <c r="H69" s="26" t="e">
        <f t="shared" si="23"/>
        <v>#DIV/0!</v>
      </c>
    </row>
    <row r="70" spans="1:8" s="17" customFormat="1" ht="11.25" customHeight="1" x14ac:dyDescent="0.2">
      <c r="A70" s="23"/>
      <c r="B70" s="28"/>
      <c r="C70" s="28"/>
      <c r="D70" s="28"/>
      <c r="E70" s="28"/>
      <c r="F70" s="28"/>
      <c r="G70" s="28"/>
      <c r="H70" s="21"/>
    </row>
    <row r="71" spans="1:8" s="17" customFormat="1" ht="11.25" customHeight="1" x14ac:dyDescent="0.2">
      <c r="A71" s="19" t="s">
        <v>62</v>
      </c>
      <c r="B71" s="30">
        <f t="shared" ref="B71:G71" si="27">SUM(B72:B76)</f>
        <v>8145987.8539999994</v>
      </c>
      <c r="C71" s="30">
        <f t="shared" si="27"/>
        <v>5310871.2178199999</v>
      </c>
      <c r="D71" s="30">
        <f t="shared" si="27"/>
        <v>18466.836910000002</v>
      </c>
      <c r="E71" s="30">
        <f t="shared" si="27"/>
        <v>5329338.0547299981</v>
      </c>
      <c r="F71" s="30">
        <f t="shared" si="27"/>
        <v>2816649.7992700008</v>
      </c>
      <c r="G71" s="30">
        <f t="shared" si="27"/>
        <v>2835116.6361800004</v>
      </c>
      <c r="H71" s="21">
        <f t="shared" ref="H71:H76" si="28">E71/B71*100</f>
        <v>65.422857856497842</v>
      </c>
    </row>
    <row r="72" spans="1:8" s="17" customFormat="1" ht="11.25" customHeight="1" x14ac:dyDescent="0.2">
      <c r="A72" s="23" t="s">
        <v>23</v>
      </c>
      <c r="B72" s="24">
        <v>8076197.3039999995</v>
      </c>
      <c r="C72" s="25">
        <v>5263436.2602399988</v>
      </c>
      <c r="D72" s="24">
        <v>17509.582900000001</v>
      </c>
      <c r="E72" s="25">
        <f t="shared" ref="E72:E76" si="29">SUM(C72:D72)</f>
        <v>5280945.8431399986</v>
      </c>
      <c r="F72" s="25">
        <f>B72-E72</f>
        <v>2795251.4608600009</v>
      </c>
      <c r="G72" s="25">
        <f>B72-C72</f>
        <v>2812761.0437600007</v>
      </c>
      <c r="H72" s="26">
        <f t="shared" si="28"/>
        <v>65.389014710232971</v>
      </c>
    </row>
    <row r="73" spans="1:8" s="17" customFormat="1" ht="11.25" customHeight="1" x14ac:dyDescent="0.2">
      <c r="A73" s="23" t="s">
        <v>63</v>
      </c>
      <c r="B73" s="24">
        <v>41493.75</v>
      </c>
      <c r="C73" s="25">
        <v>30036.707770000001</v>
      </c>
      <c r="D73" s="24">
        <v>213.16540000000001</v>
      </c>
      <c r="E73" s="25">
        <f t="shared" si="29"/>
        <v>30249.873170000003</v>
      </c>
      <c r="F73" s="25">
        <f>B73-E73</f>
        <v>11243.876829999997</v>
      </c>
      <c r="G73" s="25">
        <f>B73-C73</f>
        <v>11457.042229999999</v>
      </c>
      <c r="H73" s="26">
        <f t="shared" si="28"/>
        <v>72.902239903599934</v>
      </c>
    </row>
    <row r="74" spans="1:8" s="17" customFormat="1" ht="11.25" customHeight="1" x14ac:dyDescent="0.2">
      <c r="A74" s="23" t="s">
        <v>64</v>
      </c>
      <c r="B74" s="24">
        <v>1783.3</v>
      </c>
      <c r="C74" s="25">
        <v>1009.9920999999999</v>
      </c>
      <c r="D74" s="24">
        <v>39.239220000000003</v>
      </c>
      <c r="E74" s="25">
        <f t="shared" si="29"/>
        <v>1049.2313199999999</v>
      </c>
      <c r="F74" s="25">
        <f>B74-E74</f>
        <v>734.06868000000009</v>
      </c>
      <c r="G74" s="25">
        <f>B74-C74</f>
        <v>773.30790000000002</v>
      </c>
      <c r="H74" s="26">
        <f t="shared" si="28"/>
        <v>58.836500869175126</v>
      </c>
    </row>
    <row r="75" spans="1:8" s="17" customFormat="1" ht="11.25" customHeight="1" x14ac:dyDescent="0.2">
      <c r="A75" s="23" t="s">
        <v>65</v>
      </c>
      <c r="B75" s="24">
        <v>9416.5</v>
      </c>
      <c r="C75" s="25">
        <v>5899.8148899999997</v>
      </c>
      <c r="D75" s="24">
        <v>0</v>
      </c>
      <c r="E75" s="25">
        <f t="shared" si="29"/>
        <v>5899.8148899999997</v>
      </c>
      <c r="F75" s="25">
        <f>B75-E75</f>
        <v>3516.6851100000003</v>
      </c>
      <c r="G75" s="25">
        <f>B75-C75</f>
        <v>3516.6851100000003</v>
      </c>
      <c r="H75" s="26">
        <f t="shared" si="28"/>
        <v>62.65401040726384</v>
      </c>
    </row>
    <row r="76" spans="1:8" s="17" customFormat="1" ht="11.25" customHeight="1" x14ac:dyDescent="0.2">
      <c r="A76" s="23" t="s">
        <v>66</v>
      </c>
      <c r="B76" s="24">
        <v>17097</v>
      </c>
      <c r="C76" s="25">
        <v>10488.44282</v>
      </c>
      <c r="D76" s="24">
        <v>704.84938999999997</v>
      </c>
      <c r="E76" s="25">
        <f t="shared" si="29"/>
        <v>11193.29221</v>
      </c>
      <c r="F76" s="25">
        <f>B76-E76</f>
        <v>5903.7077900000004</v>
      </c>
      <c r="G76" s="25">
        <f>B76-C76</f>
        <v>6608.5571799999998</v>
      </c>
      <c r="H76" s="26">
        <f t="shared" si="28"/>
        <v>65.469335029537348</v>
      </c>
    </row>
    <row r="77" spans="1:8" s="17" customFormat="1" ht="11.25" customHeight="1" x14ac:dyDescent="0.2">
      <c r="A77" s="23"/>
      <c r="B77" s="28"/>
      <c r="C77" s="28"/>
      <c r="D77" s="28"/>
      <c r="E77" s="28"/>
      <c r="F77" s="28"/>
      <c r="G77" s="28"/>
      <c r="H77" s="21"/>
    </row>
    <row r="78" spans="1:8" s="17" customFormat="1" ht="11.25" customHeight="1" x14ac:dyDescent="0.2">
      <c r="A78" s="19" t="s">
        <v>67</v>
      </c>
      <c r="B78" s="30">
        <f t="shared" ref="B78:G78" si="30">SUM(B79:B80)</f>
        <v>68574582.242149994</v>
      </c>
      <c r="C78" s="30">
        <f t="shared" si="30"/>
        <v>54890483.488150001</v>
      </c>
      <c r="D78" s="30">
        <f t="shared" si="30"/>
        <v>1260002.8816500001</v>
      </c>
      <c r="E78" s="30">
        <f t="shared" si="30"/>
        <v>56150486.369800009</v>
      </c>
      <c r="F78" s="30">
        <f t="shared" si="30"/>
        <v>12424095.872349989</v>
      </c>
      <c r="G78" s="30">
        <f t="shared" si="30"/>
        <v>13684098.753999991</v>
      </c>
      <c r="H78" s="21">
        <f>E78/B78*100</f>
        <v>81.88236010176756</v>
      </c>
    </row>
    <row r="79" spans="1:8" s="17" customFormat="1" ht="11.25" customHeight="1" x14ac:dyDescent="0.2">
      <c r="A79" s="23" t="s">
        <v>68</v>
      </c>
      <c r="B79" s="24">
        <v>68330015.242149994</v>
      </c>
      <c r="C79" s="25">
        <v>54790781.573880002</v>
      </c>
      <c r="D79" s="24">
        <v>1258190.2220500002</v>
      </c>
      <c r="E79" s="25">
        <f t="shared" ref="E79:E80" si="31">SUM(C79:D79)</f>
        <v>56048971.795930006</v>
      </c>
      <c r="F79" s="25">
        <f>B79-E79</f>
        <v>12281043.446219988</v>
      </c>
      <c r="G79" s="25">
        <f>B79-C79</f>
        <v>13539233.668269992</v>
      </c>
      <c r="H79" s="26">
        <f>E79/B79*100</f>
        <v>82.026868569108245</v>
      </c>
    </row>
    <row r="80" spans="1:8" s="17" customFormat="1" ht="11.25" customHeight="1" x14ac:dyDescent="0.2">
      <c r="A80" s="23" t="s">
        <v>69</v>
      </c>
      <c r="B80" s="24">
        <v>244567</v>
      </c>
      <c r="C80" s="25">
        <v>99701.914269999994</v>
      </c>
      <c r="D80" s="24">
        <v>1812.6596000000002</v>
      </c>
      <c r="E80" s="25">
        <f t="shared" si="31"/>
        <v>101514.57386999999</v>
      </c>
      <c r="F80" s="25">
        <f>B80-E80</f>
        <v>143052.42613000001</v>
      </c>
      <c r="G80" s="25">
        <f>B80-C80</f>
        <v>144865.08572999999</v>
      </c>
      <c r="H80" s="26">
        <f>E80/B80*100</f>
        <v>41.507878769416969</v>
      </c>
    </row>
    <row r="81" spans="1:8" s="17" customFormat="1" ht="11.25" customHeight="1" x14ac:dyDescent="0.2">
      <c r="A81" s="23"/>
      <c r="B81" s="28"/>
      <c r="C81" s="28"/>
      <c r="D81" s="28"/>
      <c r="E81" s="28"/>
      <c r="F81" s="28"/>
      <c r="G81" s="28"/>
      <c r="H81" s="21"/>
    </row>
    <row r="82" spans="1:8" s="17" customFormat="1" ht="11.25" customHeight="1" x14ac:dyDescent="0.2">
      <c r="A82" s="19" t="s">
        <v>70</v>
      </c>
      <c r="B82" s="30">
        <f t="shared" ref="B82:G82" si="32">+B83+B84</f>
        <v>259182.32199999999</v>
      </c>
      <c r="C82" s="30">
        <f t="shared" si="32"/>
        <v>222068.43333999999</v>
      </c>
      <c r="D82" s="30">
        <f t="shared" si="32"/>
        <v>5219.8957800000007</v>
      </c>
      <c r="E82" s="30">
        <f t="shared" si="32"/>
        <v>227288.32912000001</v>
      </c>
      <c r="F82" s="30">
        <f t="shared" si="32"/>
        <v>31893.992879999991</v>
      </c>
      <c r="G82" s="30">
        <f t="shared" si="32"/>
        <v>37113.888659999982</v>
      </c>
      <c r="H82" s="21">
        <f>E82/B82*100</f>
        <v>87.694379526393789</v>
      </c>
    </row>
    <row r="83" spans="1:8" s="17" customFormat="1" ht="11.25" customHeight="1" x14ac:dyDescent="0.2">
      <c r="A83" s="23" t="s">
        <v>34</v>
      </c>
      <c r="B83" s="24">
        <v>182919.72299999997</v>
      </c>
      <c r="C83" s="25">
        <v>161514.11462000001</v>
      </c>
      <c r="D83" s="24">
        <v>4096.7215200000001</v>
      </c>
      <c r="E83" s="25">
        <f t="shared" ref="E83:E84" si="33">SUM(C83:D83)</f>
        <v>165610.83614</v>
      </c>
      <c r="F83" s="25">
        <f>B83-E83</f>
        <v>17308.88685999997</v>
      </c>
      <c r="G83" s="25">
        <f>B83-C83</f>
        <v>21405.608379999961</v>
      </c>
      <c r="H83" s="26">
        <f>E83/B83*100</f>
        <v>90.537440918823194</v>
      </c>
    </row>
    <row r="84" spans="1:8" s="17" customFormat="1" ht="11.25" customHeight="1" x14ac:dyDescent="0.2">
      <c r="A84" s="23" t="s">
        <v>71</v>
      </c>
      <c r="B84" s="24">
        <v>76262.599000000017</v>
      </c>
      <c r="C84" s="25">
        <v>60554.318719999996</v>
      </c>
      <c r="D84" s="24">
        <v>1123.1742600000002</v>
      </c>
      <c r="E84" s="25">
        <f t="shared" si="33"/>
        <v>61677.492979999995</v>
      </c>
      <c r="F84" s="25">
        <f>B84-E84</f>
        <v>14585.106020000021</v>
      </c>
      <c r="G84" s="25">
        <f>B84-C84</f>
        <v>15708.280280000021</v>
      </c>
      <c r="H84" s="26">
        <f>E84/B84*100</f>
        <v>80.875152156825891</v>
      </c>
    </row>
    <row r="85" spans="1:8" s="17" customFormat="1" ht="11.25" customHeight="1" x14ac:dyDescent="0.2">
      <c r="A85" s="23"/>
      <c r="B85" s="28"/>
      <c r="C85" s="28"/>
      <c r="D85" s="28"/>
      <c r="E85" s="28"/>
      <c r="F85" s="28"/>
      <c r="G85" s="28"/>
      <c r="H85" s="21"/>
    </row>
    <row r="86" spans="1:8" s="17" customFormat="1" ht="11.25" customHeight="1" x14ac:dyDescent="0.2">
      <c r="A86" s="19" t="s">
        <v>72</v>
      </c>
      <c r="B86" s="30">
        <f t="shared" ref="B86:G86" si="34">SUM(B87:B90)</f>
        <v>4197525.9689999996</v>
      </c>
      <c r="C86" s="30">
        <f t="shared" si="34"/>
        <v>2736453.2117600003</v>
      </c>
      <c r="D86" s="30">
        <f t="shared" ref="D86" si="35">SUM(D87:D90)</f>
        <v>11593.537690000001</v>
      </c>
      <c r="E86" s="30">
        <f t="shared" si="34"/>
        <v>2748046.74945</v>
      </c>
      <c r="F86" s="30">
        <f t="shared" si="34"/>
        <v>1449479.21955</v>
      </c>
      <c r="G86" s="30">
        <f t="shared" si="34"/>
        <v>1461072.7572399997</v>
      </c>
      <c r="H86" s="21">
        <f>E86/B86*100</f>
        <v>65.468248910076028</v>
      </c>
    </row>
    <row r="87" spans="1:8" s="17" customFormat="1" ht="11.25" customHeight="1" x14ac:dyDescent="0.2">
      <c r="A87" s="23" t="s">
        <v>37</v>
      </c>
      <c r="B87" s="24">
        <v>3480497</v>
      </c>
      <c r="C87" s="25">
        <v>2222107.5605100002</v>
      </c>
      <c r="D87" s="24">
        <v>7830.3273300000001</v>
      </c>
      <c r="E87" s="25">
        <f t="shared" ref="E87:E90" si="36">SUM(C87:D87)</f>
        <v>2229937.88784</v>
      </c>
      <c r="F87" s="25">
        <f>B87-E87</f>
        <v>1250559.11216</v>
      </c>
      <c r="G87" s="25">
        <f>B87-C87</f>
        <v>1258389.4394899998</v>
      </c>
      <c r="H87" s="26">
        <f>E87/B87*100</f>
        <v>64.069524778788775</v>
      </c>
    </row>
    <row r="88" spans="1:8" s="17" customFormat="1" ht="11.25" customHeight="1" x14ac:dyDescent="0.2">
      <c r="A88" s="23" t="s">
        <v>73</v>
      </c>
      <c r="B88" s="24">
        <v>10086.411</v>
      </c>
      <c r="C88" s="25">
        <v>7339.8227900000002</v>
      </c>
      <c r="D88" s="24">
        <v>223.55392999999998</v>
      </c>
      <c r="E88" s="25">
        <f t="shared" si="36"/>
        <v>7563.3767200000002</v>
      </c>
      <c r="F88" s="25">
        <f>B88-E88</f>
        <v>2523.0342799999999</v>
      </c>
      <c r="G88" s="25">
        <f>B88-C88</f>
        <v>2746.5882099999999</v>
      </c>
      <c r="H88" s="26">
        <f>E88/B88*100</f>
        <v>74.985807340192665</v>
      </c>
    </row>
    <row r="89" spans="1:8" s="17" customFormat="1" ht="11.25" customHeight="1" x14ac:dyDescent="0.2">
      <c r="A89" s="23" t="s">
        <v>74</v>
      </c>
      <c r="B89" s="24">
        <v>87834</v>
      </c>
      <c r="C89" s="25">
        <v>62599.189049999994</v>
      </c>
      <c r="D89" s="24">
        <v>79</v>
      </c>
      <c r="E89" s="25">
        <f t="shared" si="36"/>
        <v>62678.189049999994</v>
      </c>
      <c r="F89" s="25">
        <f>B89-E89</f>
        <v>25155.810950000006</v>
      </c>
      <c r="G89" s="25">
        <f>B89-C89</f>
        <v>25234.810950000006</v>
      </c>
      <c r="H89" s="26">
        <f>E89/B89*100</f>
        <v>71.3598254092948</v>
      </c>
    </row>
    <row r="90" spans="1:8" s="17" customFormat="1" ht="11.25" customHeight="1" x14ac:dyDescent="0.2">
      <c r="A90" s="23" t="s">
        <v>75</v>
      </c>
      <c r="B90" s="24">
        <v>619108.55799999996</v>
      </c>
      <c r="C90" s="25">
        <v>444406.63940999995</v>
      </c>
      <c r="D90" s="24">
        <v>3460.65643</v>
      </c>
      <c r="E90" s="25">
        <f t="shared" si="36"/>
        <v>447867.29583999992</v>
      </c>
      <c r="F90" s="25">
        <f>B90-E90</f>
        <v>171241.26216000004</v>
      </c>
      <c r="G90" s="25">
        <f>B90-C90</f>
        <v>174701.91859000002</v>
      </c>
      <c r="H90" s="26">
        <f>E90/B90*100</f>
        <v>72.340672738689548</v>
      </c>
    </row>
    <row r="91" spans="1:8" s="17" customFormat="1" ht="11.25" customHeight="1" x14ac:dyDescent="0.25">
      <c r="A91" s="34"/>
      <c r="B91" s="24"/>
      <c r="C91" s="25"/>
      <c r="D91" s="24"/>
      <c r="E91" s="25"/>
      <c r="F91" s="25"/>
      <c r="G91" s="25"/>
      <c r="H91" s="26"/>
    </row>
    <row r="92" spans="1:8" s="17" customFormat="1" ht="11.25" customHeight="1" x14ac:dyDescent="0.2">
      <c r="A92" s="19" t="s">
        <v>76</v>
      </c>
      <c r="B92" s="30">
        <f t="shared" ref="B92:G92" si="37">SUM(B93:B102)</f>
        <v>114723194.54210995</v>
      </c>
      <c r="C92" s="30">
        <f t="shared" si="37"/>
        <v>106989693.70467001</v>
      </c>
      <c r="D92" s="30">
        <f t="shared" ref="D92" si="38">SUM(D93:D102)</f>
        <v>436078.69483000005</v>
      </c>
      <c r="E92" s="30">
        <f t="shared" si="37"/>
        <v>107425772.39950003</v>
      </c>
      <c r="F92" s="30">
        <f t="shared" si="37"/>
        <v>7297422.1426099427</v>
      </c>
      <c r="G92" s="30">
        <f t="shared" si="37"/>
        <v>7733500.8374399468</v>
      </c>
      <c r="H92" s="21">
        <f t="shared" ref="H92:H102" si="39">E92/B92*100</f>
        <v>93.639104828159788</v>
      </c>
    </row>
    <row r="93" spans="1:8" s="17" customFormat="1" ht="11.25" customHeight="1" x14ac:dyDescent="0.2">
      <c r="A93" s="23" t="s">
        <v>52</v>
      </c>
      <c r="B93" s="24">
        <v>4281808.5795400012</v>
      </c>
      <c r="C93" s="25">
        <v>3604377.8348399997</v>
      </c>
      <c r="D93" s="24">
        <v>50770.562699999995</v>
      </c>
      <c r="E93" s="25">
        <f t="shared" ref="E93:E102" si="40">SUM(C93:D93)</f>
        <v>3655148.3975399998</v>
      </c>
      <c r="F93" s="25">
        <f t="shared" ref="F93:F102" si="41">B93-E93</f>
        <v>626660.18200000143</v>
      </c>
      <c r="G93" s="25">
        <f t="shared" ref="G93:G102" si="42">B93-C93</f>
        <v>677430.74470000155</v>
      </c>
      <c r="H93" s="26">
        <f t="shared" si="39"/>
        <v>85.364591378642999</v>
      </c>
    </row>
    <row r="94" spans="1:8" s="17" customFormat="1" ht="11.25" customHeight="1" x14ac:dyDescent="0.2">
      <c r="A94" s="23" t="s">
        <v>77</v>
      </c>
      <c r="B94" s="24">
        <v>10770231.793110002</v>
      </c>
      <c r="C94" s="25">
        <v>10529902.128239999</v>
      </c>
      <c r="D94" s="24">
        <v>88480.041660000017</v>
      </c>
      <c r="E94" s="25">
        <f t="shared" si="40"/>
        <v>10618382.169899998</v>
      </c>
      <c r="F94" s="25">
        <f t="shared" si="41"/>
        <v>151849.6232100036</v>
      </c>
      <c r="G94" s="25">
        <f t="shared" si="42"/>
        <v>240329.66487000324</v>
      </c>
      <c r="H94" s="26">
        <f t="shared" si="39"/>
        <v>98.590098837917807</v>
      </c>
    </row>
    <row r="95" spans="1:8" s="17" customFormat="1" ht="11.25" customHeight="1" x14ac:dyDescent="0.2">
      <c r="A95" s="23" t="s">
        <v>78</v>
      </c>
      <c r="B95" s="24">
        <v>7673611.5099999998</v>
      </c>
      <c r="C95" s="25">
        <v>7325080.0455699991</v>
      </c>
      <c r="D95" s="24">
        <v>205461.89929</v>
      </c>
      <c r="E95" s="25">
        <f t="shared" si="40"/>
        <v>7530541.9448599992</v>
      </c>
      <c r="F95" s="25">
        <f t="shared" si="41"/>
        <v>143069.56514000054</v>
      </c>
      <c r="G95" s="25">
        <f t="shared" si="42"/>
        <v>348531.46443000063</v>
      </c>
      <c r="H95" s="26">
        <f t="shared" si="39"/>
        <v>98.135564134911476</v>
      </c>
    </row>
    <row r="96" spans="1:8" s="17" customFormat="1" ht="11.25" customHeight="1" x14ac:dyDescent="0.2">
      <c r="A96" s="23" t="s">
        <v>79</v>
      </c>
      <c r="B96" s="24">
        <v>93233.572999999989</v>
      </c>
      <c r="C96" s="25">
        <v>59000.853210000001</v>
      </c>
      <c r="D96" s="24">
        <v>1162.3473999999999</v>
      </c>
      <c r="E96" s="25">
        <f t="shared" si="40"/>
        <v>60163.20061</v>
      </c>
      <c r="F96" s="25">
        <f t="shared" si="41"/>
        <v>33070.37238999999</v>
      </c>
      <c r="G96" s="25">
        <f t="shared" si="42"/>
        <v>34232.719789999988</v>
      </c>
      <c r="H96" s="26">
        <f t="shared" si="39"/>
        <v>64.529545177894249</v>
      </c>
    </row>
    <row r="97" spans="1:8" s="17" customFormat="1" ht="11.25" customHeight="1" x14ac:dyDescent="0.2">
      <c r="A97" s="23" t="s">
        <v>80</v>
      </c>
      <c r="B97" s="24">
        <v>419531.00000000012</v>
      </c>
      <c r="C97" s="25">
        <v>358688.22979000001</v>
      </c>
      <c r="D97" s="24">
        <v>9107.0614100000003</v>
      </c>
      <c r="E97" s="25">
        <f t="shared" si="40"/>
        <v>367795.29120000004</v>
      </c>
      <c r="F97" s="25">
        <f t="shared" si="41"/>
        <v>51735.70880000008</v>
      </c>
      <c r="G97" s="25">
        <f t="shared" si="42"/>
        <v>60842.770210000104</v>
      </c>
      <c r="H97" s="26">
        <f t="shared" si="39"/>
        <v>87.668203589246076</v>
      </c>
    </row>
    <row r="98" spans="1:8" s="17" customFormat="1" ht="11.25" customHeight="1" x14ac:dyDescent="0.2">
      <c r="A98" s="23" t="s">
        <v>81</v>
      </c>
      <c r="B98" s="24">
        <v>90713089.041459963</v>
      </c>
      <c r="C98" s="25">
        <v>84447344.653490022</v>
      </c>
      <c r="D98" s="24">
        <v>65745.646740000026</v>
      </c>
      <c r="E98" s="25">
        <f t="shared" si="40"/>
        <v>84513090.300230026</v>
      </c>
      <c r="F98" s="25">
        <f t="shared" si="41"/>
        <v>6199998.7412299365</v>
      </c>
      <c r="G98" s="25">
        <f t="shared" si="42"/>
        <v>6265744.3879699409</v>
      </c>
      <c r="H98" s="26">
        <f t="shared" si="39"/>
        <v>93.165265556775097</v>
      </c>
    </row>
    <row r="99" spans="1:8" s="17" customFormat="1" ht="11.25" customHeight="1" x14ac:dyDescent="0.2">
      <c r="A99" s="23" t="s">
        <v>82</v>
      </c>
      <c r="B99" s="24">
        <v>323043.989</v>
      </c>
      <c r="C99" s="25">
        <v>302718.85326</v>
      </c>
      <c r="D99" s="24">
        <v>8733.7975900000001</v>
      </c>
      <c r="E99" s="25">
        <f t="shared" si="40"/>
        <v>311452.65084999998</v>
      </c>
      <c r="F99" s="25">
        <f t="shared" si="41"/>
        <v>11591.338150000025</v>
      </c>
      <c r="G99" s="25">
        <f t="shared" si="42"/>
        <v>20325.135739999998</v>
      </c>
      <c r="H99" s="26">
        <f t="shared" si="39"/>
        <v>96.411839085481319</v>
      </c>
    </row>
    <row r="100" spans="1:8" s="17" customFormat="1" ht="11.25" customHeight="1" x14ac:dyDescent="0.2">
      <c r="A100" s="23" t="s">
        <v>83</v>
      </c>
      <c r="B100" s="24">
        <v>342160.47</v>
      </c>
      <c r="C100" s="25">
        <v>288010.92624</v>
      </c>
      <c r="D100" s="24">
        <v>5177.04252</v>
      </c>
      <c r="E100" s="25">
        <f t="shared" si="40"/>
        <v>293187.96876000002</v>
      </c>
      <c r="F100" s="25">
        <f t="shared" si="41"/>
        <v>48972.501239999954</v>
      </c>
      <c r="G100" s="25">
        <f t="shared" si="42"/>
        <v>54149.543759999971</v>
      </c>
      <c r="H100" s="26">
        <f t="shared" si="39"/>
        <v>85.687270876147693</v>
      </c>
    </row>
    <row r="101" spans="1:8" s="17" customFormat="1" ht="11.25" customHeight="1" x14ac:dyDescent="0.2">
      <c r="A101" s="23" t="s">
        <v>84</v>
      </c>
      <c r="B101" s="24">
        <v>43031</v>
      </c>
      <c r="C101" s="25">
        <v>36795.897409999998</v>
      </c>
      <c r="D101" s="24">
        <v>8.6648300000000003</v>
      </c>
      <c r="E101" s="25">
        <f t="shared" si="40"/>
        <v>36804.562239999999</v>
      </c>
      <c r="F101" s="25">
        <f t="shared" si="41"/>
        <v>6226.4377600000007</v>
      </c>
      <c r="G101" s="25">
        <f t="shared" si="42"/>
        <v>6235.1025900000022</v>
      </c>
      <c r="H101" s="26">
        <f t="shared" si="39"/>
        <v>85.530343798656787</v>
      </c>
    </row>
    <row r="102" spans="1:8" s="17" customFormat="1" ht="11.25" customHeight="1" x14ac:dyDescent="0.2">
      <c r="A102" s="23" t="s">
        <v>85</v>
      </c>
      <c r="B102" s="24">
        <v>63453.585999999996</v>
      </c>
      <c r="C102" s="25">
        <v>37774.282619999998</v>
      </c>
      <c r="D102" s="24">
        <v>1431.63069</v>
      </c>
      <c r="E102" s="25">
        <f t="shared" si="40"/>
        <v>39205.913309999996</v>
      </c>
      <c r="F102" s="25">
        <f t="shared" si="41"/>
        <v>24247.672689999999</v>
      </c>
      <c r="G102" s="25">
        <f t="shared" si="42"/>
        <v>25679.303379999998</v>
      </c>
      <c r="H102" s="26">
        <f t="shared" si="39"/>
        <v>61.786757504926513</v>
      </c>
    </row>
    <row r="103" spans="1:8" s="17" customFormat="1" ht="11.25" customHeight="1" x14ac:dyDescent="0.2">
      <c r="A103" s="23"/>
      <c r="B103" s="24"/>
      <c r="C103" s="25"/>
      <c r="D103" s="24"/>
      <c r="E103" s="25"/>
      <c r="F103" s="25"/>
      <c r="G103" s="25"/>
      <c r="H103" s="26"/>
    </row>
    <row r="104" spans="1:8" s="17" customFormat="1" ht="11.25" customHeight="1" x14ac:dyDescent="0.2">
      <c r="A104" s="19" t="s">
        <v>86</v>
      </c>
      <c r="B104" s="35">
        <f t="shared" ref="B104:G104" si="43">SUM(B105:B114)</f>
        <v>10139390.998999998</v>
      </c>
      <c r="C104" s="35">
        <f t="shared" si="43"/>
        <v>8875302.513939999</v>
      </c>
      <c r="D104" s="35">
        <f t="shared" si="43"/>
        <v>153523.86575999999</v>
      </c>
      <c r="E104" s="30">
        <f t="shared" si="43"/>
        <v>9028826.3796999995</v>
      </c>
      <c r="F104" s="30">
        <f t="shared" si="43"/>
        <v>1110564.6193000004</v>
      </c>
      <c r="G104" s="30">
        <f t="shared" si="43"/>
        <v>1264088.4850599999</v>
      </c>
      <c r="H104" s="26">
        <f t="shared" ref="H104:H114" si="44">E104/B104*100</f>
        <v>89.047028372714607</v>
      </c>
    </row>
    <row r="105" spans="1:8" s="17" customFormat="1" ht="11.25" customHeight="1" x14ac:dyDescent="0.2">
      <c r="A105" s="23" t="s">
        <v>23</v>
      </c>
      <c r="B105" s="24">
        <v>3580417.6369999996</v>
      </c>
      <c r="C105" s="25">
        <v>3130457.4836599999</v>
      </c>
      <c r="D105" s="24">
        <v>74633.009959999996</v>
      </c>
      <c r="E105" s="25">
        <f t="shared" ref="E105:E114" si="45">SUM(C105:D105)</f>
        <v>3205090.4936199998</v>
      </c>
      <c r="F105" s="25">
        <f t="shared" ref="F105:F114" si="46">B105-E105</f>
        <v>375327.14337999979</v>
      </c>
      <c r="G105" s="25">
        <f t="shared" ref="G105:G114" si="47">B105-C105</f>
        <v>449960.15333999973</v>
      </c>
      <c r="H105" s="26">
        <f t="shared" si="44"/>
        <v>89.517224485172548</v>
      </c>
    </row>
    <row r="106" spans="1:8" s="17" customFormat="1" ht="11.25" customHeight="1" x14ac:dyDescent="0.2">
      <c r="A106" s="23" t="s">
        <v>87</v>
      </c>
      <c r="B106" s="24">
        <v>1459579.2180000001</v>
      </c>
      <c r="C106" s="25">
        <v>1385058.12745</v>
      </c>
      <c r="D106" s="24">
        <v>8078.4495499999994</v>
      </c>
      <c r="E106" s="25">
        <f t="shared" si="45"/>
        <v>1393136.577</v>
      </c>
      <c r="F106" s="25">
        <f t="shared" si="46"/>
        <v>66442.641000000061</v>
      </c>
      <c r="G106" s="25">
        <f t="shared" si="47"/>
        <v>74521.090550000081</v>
      </c>
      <c r="H106" s="26">
        <f t="shared" si="44"/>
        <v>95.447822209263606</v>
      </c>
    </row>
    <row r="107" spans="1:8" s="17" customFormat="1" ht="11.25" customHeight="1" x14ac:dyDescent="0.2">
      <c r="A107" s="23" t="s">
        <v>88</v>
      </c>
      <c r="B107" s="24">
        <v>622725.67000000004</v>
      </c>
      <c r="C107" s="25">
        <v>475280.75050999998</v>
      </c>
      <c r="D107" s="24">
        <v>6258.8678</v>
      </c>
      <c r="E107" s="25">
        <f t="shared" si="45"/>
        <v>481539.61830999999</v>
      </c>
      <c r="F107" s="25">
        <f t="shared" si="46"/>
        <v>141186.05169000005</v>
      </c>
      <c r="G107" s="25">
        <f t="shared" si="47"/>
        <v>147444.91949000006</v>
      </c>
      <c r="H107" s="26">
        <f t="shared" si="44"/>
        <v>77.327728967717036</v>
      </c>
    </row>
    <row r="108" spans="1:8" s="17" customFormat="1" ht="11.25" customHeight="1" x14ac:dyDescent="0.2">
      <c r="A108" s="23" t="s">
        <v>89</v>
      </c>
      <c r="B108" s="24">
        <v>625120.14899999998</v>
      </c>
      <c r="C108" s="25">
        <v>546539.5040800001</v>
      </c>
      <c r="D108" s="24">
        <v>7487.4616900000001</v>
      </c>
      <c r="E108" s="25">
        <f t="shared" si="45"/>
        <v>554026.96577000013</v>
      </c>
      <c r="F108" s="25">
        <f t="shared" si="46"/>
        <v>71093.18322999985</v>
      </c>
      <c r="G108" s="25">
        <f t="shared" si="47"/>
        <v>78580.644919999875</v>
      </c>
      <c r="H108" s="26">
        <f t="shared" si="44"/>
        <v>88.627276957281396</v>
      </c>
    </row>
    <row r="109" spans="1:8" s="17" customFormat="1" ht="11.25" customHeight="1" x14ac:dyDescent="0.2">
      <c r="A109" s="23" t="s">
        <v>90</v>
      </c>
      <c r="B109" s="24">
        <v>798384.08199999994</v>
      </c>
      <c r="C109" s="25">
        <v>670669.28503000003</v>
      </c>
      <c r="D109" s="24">
        <v>48676.343489999999</v>
      </c>
      <c r="E109" s="25">
        <f t="shared" si="45"/>
        <v>719345.62852000003</v>
      </c>
      <c r="F109" s="25">
        <f t="shared" si="46"/>
        <v>79038.453479999909</v>
      </c>
      <c r="G109" s="25">
        <f t="shared" si="47"/>
        <v>127714.79696999991</v>
      </c>
      <c r="H109" s="26">
        <f t="shared" si="44"/>
        <v>90.100196727118629</v>
      </c>
    </row>
    <row r="110" spans="1:8" s="17" customFormat="1" ht="11.25" customHeight="1" x14ac:dyDescent="0.2">
      <c r="A110" s="23" t="s">
        <v>91</v>
      </c>
      <c r="B110" s="24">
        <v>87089.616999999998</v>
      </c>
      <c r="C110" s="25">
        <v>71746.354739999995</v>
      </c>
      <c r="D110" s="24">
        <v>990.95673999999997</v>
      </c>
      <c r="E110" s="25">
        <f t="shared" si="45"/>
        <v>72737.311479999989</v>
      </c>
      <c r="F110" s="25">
        <f t="shared" si="46"/>
        <v>14352.305520000009</v>
      </c>
      <c r="G110" s="25">
        <f t="shared" si="47"/>
        <v>15343.262260000003</v>
      </c>
      <c r="H110" s="26">
        <f t="shared" si="44"/>
        <v>83.520072754482314</v>
      </c>
    </row>
    <row r="111" spans="1:8" s="17" customFormat="1" ht="11.25" customHeight="1" x14ac:dyDescent="0.2">
      <c r="A111" s="23" t="s">
        <v>92</v>
      </c>
      <c r="B111" s="24">
        <v>469273.59600000002</v>
      </c>
      <c r="C111" s="25">
        <v>433678.51626999996</v>
      </c>
      <c r="D111" s="24">
        <v>301.75920000000002</v>
      </c>
      <c r="E111" s="25">
        <f t="shared" si="45"/>
        <v>433980.27546999994</v>
      </c>
      <c r="F111" s="25">
        <f t="shared" si="46"/>
        <v>35293.320530000085</v>
      </c>
      <c r="G111" s="25">
        <f t="shared" si="47"/>
        <v>35595.079730000056</v>
      </c>
      <c r="H111" s="26">
        <f t="shared" si="44"/>
        <v>92.479159102316061</v>
      </c>
    </row>
    <row r="112" spans="1:8" s="17" customFormat="1" ht="11.25" customHeight="1" x14ac:dyDescent="0.2">
      <c r="A112" s="23" t="s">
        <v>93</v>
      </c>
      <c r="B112" s="24">
        <v>427299.90200000006</v>
      </c>
      <c r="C112" s="25">
        <v>361717.75481999968</v>
      </c>
      <c r="D112" s="24">
        <v>5006.6288399999894</v>
      </c>
      <c r="E112" s="25">
        <f t="shared" si="45"/>
        <v>366724.38365999964</v>
      </c>
      <c r="F112" s="25">
        <f t="shared" si="46"/>
        <v>60575.518340000417</v>
      </c>
      <c r="G112" s="25">
        <f t="shared" si="47"/>
        <v>65582.147180000378</v>
      </c>
      <c r="H112" s="26">
        <f t="shared" si="44"/>
        <v>85.823652648532459</v>
      </c>
    </row>
    <row r="113" spans="1:8" s="17" customFormat="1" ht="11.25" customHeight="1" x14ac:dyDescent="0.2">
      <c r="A113" s="23" t="s">
        <v>94</v>
      </c>
      <c r="B113" s="24">
        <v>68423</v>
      </c>
      <c r="C113" s="25">
        <v>53559.287960000001</v>
      </c>
      <c r="D113" s="24">
        <v>1003.24374</v>
      </c>
      <c r="E113" s="25">
        <f t="shared" si="45"/>
        <v>54562.5317</v>
      </c>
      <c r="F113" s="25">
        <f t="shared" si="46"/>
        <v>13860.4683</v>
      </c>
      <c r="G113" s="25">
        <f t="shared" si="47"/>
        <v>14863.712039999999</v>
      </c>
      <c r="H113" s="26">
        <f t="shared" si="44"/>
        <v>79.742969030881426</v>
      </c>
    </row>
    <row r="114" spans="1:8" s="17" customFormat="1" ht="11.25" customHeight="1" x14ac:dyDescent="0.2">
      <c r="A114" s="23" t="s">
        <v>95</v>
      </c>
      <c r="B114" s="24">
        <v>2001078.128</v>
      </c>
      <c r="C114" s="25">
        <v>1746595.44942</v>
      </c>
      <c r="D114" s="24">
        <v>1087.1447499999999</v>
      </c>
      <c r="E114" s="25">
        <f t="shared" si="45"/>
        <v>1747682.5941699999</v>
      </c>
      <c r="F114" s="25">
        <f t="shared" si="46"/>
        <v>253395.53383000009</v>
      </c>
      <c r="G114" s="25">
        <f t="shared" si="47"/>
        <v>254482.67858000007</v>
      </c>
      <c r="H114" s="26">
        <f t="shared" si="44"/>
        <v>87.337049449275668</v>
      </c>
    </row>
    <row r="115" spans="1:8" s="17" customFormat="1" ht="11.25" customHeight="1" x14ac:dyDescent="0.2">
      <c r="A115" s="23"/>
      <c r="B115" s="24"/>
      <c r="C115" s="25"/>
      <c r="D115" s="24"/>
      <c r="E115" s="25"/>
      <c r="F115" s="25"/>
      <c r="G115" s="25"/>
      <c r="H115" s="26"/>
    </row>
    <row r="116" spans="1:8" s="17" customFormat="1" ht="11.25" customHeight="1" x14ac:dyDescent="0.2">
      <c r="A116" s="19" t="s">
        <v>96</v>
      </c>
      <c r="B116" s="35">
        <f t="shared" ref="B116:G116" si="48">SUM(B117:B125)</f>
        <v>17228413.760000002</v>
      </c>
      <c r="C116" s="35">
        <f t="shared" si="48"/>
        <v>14076672.876429999</v>
      </c>
      <c r="D116" s="35">
        <f t="shared" si="48"/>
        <v>663354.38680999982</v>
      </c>
      <c r="E116" s="30">
        <f t="shared" si="48"/>
        <v>14740027.263239998</v>
      </c>
      <c r="F116" s="30">
        <f t="shared" si="48"/>
        <v>2488386.4967600005</v>
      </c>
      <c r="G116" s="30">
        <f t="shared" si="48"/>
        <v>3151740.8835700005</v>
      </c>
      <c r="H116" s="26">
        <f t="shared" ref="H116:H125" si="49">E116/B116*100</f>
        <v>85.556496776636479</v>
      </c>
    </row>
    <row r="117" spans="1:8" s="17" customFormat="1" ht="11.25" customHeight="1" x14ac:dyDescent="0.2">
      <c r="A117" s="23" t="s">
        <v>23</v>
      </c>
      <c r="B117" s="24">
        <v>8582226.5120000001</v>
      </c>
      <c r="C117" s="25">
        <v>6347084.1273499997</v>
      </c>
      <c r="D117" s="24">
        <v>547412.36053999991</v>
      </c>
      <c r="E117" s="25">
        <f t="shared" ref="E117:E125" si="50">SUM(C117:D117)</f>
        <v>6894496.4878899995</v>
      </c>
      <c r="F117" s="25">
        <f t="shared" ref="F117:F125" si="51">B117-E117</f>
        <v>1687730.0241100006</v>
      </c>
      <c r="G117" s="25">
        <f t="shared" ref="G117:G125" si="52">B117-C117</f>
        <v>2235142.3846500004</v>
      </c>
      <c r="H117" s="26">
        <f t="shared" si="49"/>
        <v>80.334590076943897</v>
      </c>
    </row>
    <row r="118" spans="1:8" s="17" customFormat="1" ht="11.25" customHeight="1" x14ac:dyDescent="0.2">
      <c r="A118" s="23" t="s">
        <v>97</v>
      </c>
      <c r="B118" s="24">
        <v>19982.740000000002</v>
      </c>
      <c r="C118" s="25">
        <v>19780.44457</v>
      </c>
      <c r="D118" s="24">
        <v>35.694379999999995</v>
      </c>
      <c r="E118" s="25">
        <f t="shared" si="50"/>
        <v>19816.13895</v>
      </c>
      <c r="F118" s="25">
        <f t="shared" si="51"/>
        <v>166.60105000000112</v>
      </c>
      <c r="G118" s="25">
        <f t="shared" si="52"/>
        <v>202.29543000000194</v>
      </c>
      <c r="H118" s="26">
        <f t="shared" si="49"/>
        <v>99.166275245536895</v>
      </c>
    </row>
    <row r="119" spans="1:8" s="17" customFormat="1" ht="11.25" customHeight="1" x14ac:dyDescent="0.2">
      <c r="A119" s="23" t="s">
        <v>98</v>
      </c>
      <c r="B119" s="24">
        <v>113605</v>
      </c>
      <c r="C119" s="25">
        <v>88826.76446999998</v>
      </c>
      <c r="D119" s="24">
        <v>3419.9130499999992</v>
      </c>
      <c r="E119" s="25">
        <f t="shared" si="50"/>
        <v>92246.677519999983</v>
      </c>
      <c r="F119" s="25">
        <f t="shared" si="51"/>
        <v>21358.322480000017</v>
      </c>
      <c r="G119" s="25">
        <f t="shared" si="52"/>
        <v>24778.23553000002</v>
      </c>
      <c r="H119" s="26">
        <f t="shared" si="49"/>
        <v>81.199487276088192</v>
      </c>
    </row>
    <row r="120" spans="1:8" s="17" customFormat="1" ht="11.25" customHeight="1" x14ac:dyDescent="0.2">
      <c r="A120" s="23" t="s">
        <v>99</v>
      </c>
      <c r="B120" s="24">
        <v>643972.75799999991</v>
      </c>
      <c r="C120" s="25">
        <v>604727.3557999999</v>
      </c>
      <c r="D120" s="24">
        <v>5473.5567000000001</v>
      </c>
      <c r="E120" s="25">
        <f t="shared" si="50"/>
        <v>610200.91249999986</v>
      </c>
      <c r="F120" s="25">
        <f t="shared" si="51"/>
        <v>33771.845500000054</v>
      </c>
      <c r="G120" s="25">
        <f t="shared" si="52"/>
        <v>39245.402200000011</v>
      </c>
      <c r="H120" s="26">
        <f t="shared" si="49"/>
        <v>94.75570277151381</v>
      </c>
    </row>
    <row r="121" spans="1:8" s="17" customFormat="1" ht="11.25" customHeight="1" x14ac:dyDescent="0.2">
      <c r="A121" s="23" t="s">
        <v>100</v>
      </c>
      <c r="B121" s="24">
        <v>66396.721000000005</v>
      </c>
      <c r="C121" s="25">
        <v>42072.66171</v>
      </c>
      <c r="D121" s="24">
        <v>257.23926999999998</v>
      </c>
      <c r="E121" s="25">
        <f t="shared" si="50"/>
        <v>42329.900979999999</v>
      </c>
      <c r="F121" s="25">
        <f t="shared" si="51"/>
        <v>24066.820020000006</v>
      </c>
      <c r="G121" s="25">
        <f t="shared" si="52"/>
        <v>24324.059290000005</v>
      </c>
      <c r="H121" s="26">
        <f t="shared" si="49"/>
        <v>63.752999157895154</v>
      </c>
    </row>
    <row r="122" spans="1:8" s="17" customFormat="1" ht="11.25" customHeight="1" x14ac:dyDescent="0.2">
      <c r="A122" s="23" t="s">
        <v>101</v>
      </c>
      <c r="B122" s="24">
        <v>106888.00000000003</v>
      </c>
      <c r="C122" s="25">
        <v>88464.715180000014</v>
      </c>
      <c r="D122" s="24">
        <v>1631.7161300000002</v>
      </c>
      <c r="E122" s="25">
        <f t="shared" si="50"/>
        <v>90096.431310000014</v>
      </c>
      <c r="F122" s="25">
        <f t="shared" si="51"/>
        <v>16791.568690000015</v>
      </c>
      <c r="G122" s="25">
        <f t="shared" si="52"/>
        <v>18423.284820000015</v>
      </c>
      <c r="H122" s="26">
        <f t="shared" si="49"/>
        <v>84.290501562383042</v>
      </c>
    </row>
    <row r="123" spans="1:8" s="17" customFormat="1" ht="11.25" customHeight="1" x14ac:dyDescent="0.2">
      <c r="A123" s="23" t="s">
        <v>102</v>
      </c>
      <c r="B123" s="24">
        <v>6900932.4369999999</v>
      </c>
      <c r="C123" s="25">
        <v>6258734.5187799996</v>
      </c>
      <c r="D123" s="24">
        <v>98918.385150000002</v>
      </c>
      <c r="E123" s="25">
        <f t="shared" si="50"/>
        <v>6357652.90393</v>
      </c>
      <c r="F123" s="25">
        <f t="shared" si="51"/>
        <v>543279.53306999989</v>
      </c>
      <c r="G123" s="25">
        <f t="shared" si="52"/>
        <v>642197.91822000034</v>
      </c>
      <c r="H123" s="26">
        <f t="shared" si="49"/>
        <v>92.127447442360761</v>
      </c>
    </row>
    <row r="124" spans="1:8" s="17" customFormat="1" ht="11.4" x14ac:dyDescent="0.2">
      <c r="A124" s="23" t="s">
        <v>103</v>
      </c>
      <c r="B124" s="24">
        <v>195019.03200000001</v>
      </c>
      <c r="C124" s="25">
        <v>193965.81496000002</v>
      </c>
      <c r="D124" s="24">
        <v>953.54367999999999</v>
      </c>
      <c r="E124" s="25">
        <f t="shared" si="50"/>
        <v>194919.35864000002</v>
      </c>
      <c r="F124" s="25">
        <f t="shared" si="51"/>
        <v>99.673359999986133</v>
      </c>
      <c r="G124" s="25">
        <f t="shared" si="52"/>
        <v>1053.2170399999886</v>
      </c>
      <c r="H124" s="26">
        <f t="shared" si="49"/>
        <v>99.948890444702869</v>
      </c>
    </row>
    <row r="125" spans="1:8" s="17" customFormat="1" ht="11.25" customHeight="1" x14ac:dyDescent="0.2">
      <c r="A125" s="23" t="s">
        <v>104</v>
      </c>
      <c r="B125" s="24">
        <v>599390.56000000006</v>
      </c>
      <c r="C125" s="25">
        <v>433016.47360999999</v>
      </c>
      <c r="D125" s="24">
        <v>5251.9779100000005</v>
      </c>
      <c r="E125" s="25">
        <f t="shared" si="50"/>
        <v>438268.45152</v>
      </c>
      <c r="F125" s="25">
        <f t="shared" si="51"/>
        <v>161122.10848000005</v>
      </c>
      <c r="G125" s="25">
        <f t="shared" si="52"/>
        <v>166374.08639000007</v>
      </c>
      <c r="H125" s="26">
        <f t="shared" si="49"/>
        <v>73.119011337115481</v>
      </c>
    </row>
    <row r="126" spans="1:8" s="17" customFormat="1" ht="11.25" customHeight="1" x14ac:dyDescent="0.2">
      <c r="A126" s="32"/>
      <c r="B126" s="24"/>
      <c r="C126" s="25"/>
      <c r="D126" s="24"/>
      <c r="E126" s="25"/>
      <c r="F126" s="25"/>
      <c r="G126" s="25"/>
      <c r="H126" s="26"/>
    </row>
    <row r="127" spans="1:8" s="17" customFormat="1" ht="11.25" customHeight="1" x14ac:dyDescent="0.2">
      <c r="A127" s="36" t="s">
        <v>105</v>
      </c>
      <c r="B127" s="35">
        <f t="shared" ref="B127:G127" si="53">+B128+B136</f>
        <v>107276338.58496</v>
      </c>
      <c r="C127" s="35">
        <f t="shared" si="53"/>
        <v>99825412.195500001</v>
      </c>
      <c r="D127" s="35">
        <f t="shared" si="53"/>
        <v>708560.57640999998</v>
      </c>
      <c r="E127" s="30">
        <f t="shared" si="53"/>
        <v>100533972.77191</v>
      </c>
      <c r="F127" s="30">
        <f t="shared" si="53"/>
        <v>6742365.8130500065</v>
      </c>
      <c r="G127" s="30">
        <f t="shared" si="53"/>
        <v>7450926.3894600067</v>
      </c>
      <c r="H127" s="26">
        <f t="shared" ref="H127:H139" si="54">E127/B127*100</f>
        <v>93.714955318212859</v>
      </c>
    </row>
    <row r="128" spans="1:8" s="17" customFormat="1" ht="22.5" customHeight="1" x14ac:dyDescent="0.2">
      <c r="A128" s="37" t="s">
        <v>106</v>
      </c>
      <c r="B128" s="38">
        <f t="shared" ref="B128:G128" si="55">SUM(B129:B133)</f>
        <v>8994875.1530000009</v>
      </c>
      <c r="C128" s="38">
        <f t="shared" si="55"/>
        <v>8608730.2540700007</v>
      </c>
      <c r="D128" s="38">
        <f t="shared" ref="D128" si="56">SUM(D129:D133)</f>
        <v>70362.844450000004</v>
      </c>
      <c r="E128" s="39">
        <f t="shared" si="55"/>
        <v>8679093.0985199995</v>
      </c>
      <c r="F128" s="39">
        <f t="shared" si="55"/>
        <v>315782.05448000022</v>
      </c>
      <c r="G128" s="39">
        <f t="shared" si="55"/>
        <v>386144.89893000026</v>
      </c>
      <c r="H128" s="26">
        <f t="shared" si="54"/>
        <v>96.489311423353314</v>
      </c>
    </row>
    <row r="129" spans="1:8" s="17" customFormat="1" ht="11.25" customHeight="1" x14ac:dyDescent="0.2">
      <c r="A129" s="40" t="s">
        <v>107</v>
      </c>
      <c r="B129" s="24">
        <v>194093.82699999999</v>
      </c>
      <c r="C129" s="25">
        <v>183728.90561000002</v>
      </c>
      <c r="D129" s="24">
        <v>9884.0851500000008</v>
      </c>
      <c r="E129" s="25">
        <f t="shared" ref="E129:E135" si="57">SUM(C129:D129)</f>
        <v>193612.99076000002</v>
      </c>
      <c r="F129" s="25">
        <f t="shared" ref="F129:F135" si="58">B129-E129</f>
        <v>480.83623999997508</v>
      </c>
      <c r="G129" s="25">
        <f t="shared" ref="G129:G135" si="59">B129-C129</f>
        <v>10364.921389999974</v>
      </c>
      <c r="H129" s="26">
        <f t="shared" si="54"/>
        <v>99.752266083145457</v>
      </c>
    </row>
    <row r="130" spans="1:8" s="17" customFormat="1" ht="11.25" customHeight="1" x14ac:dyDescent="0.2">
      <c r="A130" s="40" t="s">
        <v>108</v>
      </c>
      <c r="B130" s="24">
        <v>803179.69900000002</v>
      </c>
      <c r="C130" s="25">
        <v>531744.80391000002</v>
      </c>
      <c r="D130" s="24">
        <v>232.04115999999999</v>
      </c>
      <c r="E130" s="25">
        <f t="shared" si="57"/>
        <v>531976.84507000004</v>
      </c>
      <c r="F130" s="25">
        <f t="shared" si="58"/>
        <v>271202.85392999998</v>
      </c>
      <c r="G130" s="25">
        <f t="shared" si="59"/>
        <v>271434.89509000001</v>
      </c>
      <c r="H130" s="26">
        <f t="shared" si="54"/>
        <v>66.233850996525263</v>
      </c>
    </row>
    <row r="131" spans="1:8" s="17" customFormat="1" ht="11.25" customHeight="1" x14ac:dyDescent="0.2">
      <c r="A131" s="40" t="s">
        <v>109</v>
      </c>
      <c r="B131" s="24">
        <v>52760.982000000004</v>
      </c>
      <c r="C131" s="25">
        <v>48875.64604</v>
      </c>
      <c r="D131" s="24">
        <v>82.539810000000003</v>
      </c>
      <c r="E131" s="25">
        <f t="shared" si="57"/>
        <v>48958.185850000002</v>
      </c>
      <c r="F131" s="25">
        <f t="shared" si="58"/>
        <v>3802.7961500000019</v>
      </c>
      <c r="G131" s="25">
        <f t="shared" si="59"/>
        <v>3885.335960000004</v>
      </c>
      <c r="H131" s="26">
        <f t="shared" si="54"/>
        <v>92.792408317949807</v>
      </c>
    </row>
    <row r="132" spans="1:8" s="17" customFormat="1" ht="11.4" x14ac:dyDescent="0.2">
      <c r="A132" s="40" t="s">
        <v>110</v>
      </c>
      <c r="B132" s="24">
        <v>2792232.1030000001</v>
      </c>
      <c r="C132" s="25">
        <v>2779458.13735</v>
      </c>
      <c r="D132" s="24">
        <v>3852.9762400000004</v>
      </c>
      <c r="E132" s="25">
        <f t="shared" si="57"/>
        <v>2783311.1135900002</v>
      </c>
      <c r="F132" s="25">
        <f t="shared" si="58"/>
        <v>8920.9894099999219</v>
      </c>
      <c r="G132" s="25">
        <f t="shared" si="59"/>
        <v>12773.965650000144</v>
      </c>
      <c r="H132" s="26">
        <f t="shared" si="54"/>
        <v>99.680506881916614</v>
      </c>
    </row>
    <row r="133" spans="1:8" s="17" customFormat="1" ht="11.25" customHeight="1" x14ac:dyDescent="0.2">
      <c r="A133" s="37" t="s">
        <v>111</v>
      </c>
      <c r="B133" s="41">
        <f>SUM(B134:B135)</f>
        <v>5152608.5420000004</v>
      </c>
      <c r="C133" s="41">
        <f>SUM(C134:C135)</f>
        <v>5064922.7611600002</v>
      </c>
      <c r="D133" s="41">
        <f>SUM(D134:D135)</f>
        <v>56311.202089999999</v>
      </c>
      <c r="E133" s="30">
        <f t="shared" si="57"/>
        <v>5121233.96325</v>
      </c>
      <c r="F133" s="30">
        <f t="shared" si="58"/>
        <v>31374.578750000335</v>
      </c>
      <c r="G133" s="30">
        <f t="shared" si="59"/>
        <v>87685.780840000138</v>
      </c>
      <c r="H133" s="26">
        <f t="shared" si="54"/>
        <v>99.391093297807132</v>
      </c>
    </row>
    <row r="134" spans="1:8" s="17" customFormat="1" ht="11.25" customHeight="1" x14ac:dyDescent="0.2">
      <c r="A134" s="42" t="s">
        <v>111</v>
      </c>
      <c r="B134" s="24">
        <v>4421220.5420000004</v>
      </c>
      <c r="C134" s="25">
        <v>4349170.5832500001</v>
      </c>
      <c r="D134" s="24">
        <v>41558.024109999998</v>
      </c>
      <c r="E134" s="25">
        <f t="shared" si="57"/>
        <v>4390728.6073599998</v>
      </c>
      <c r="F134" s="25">
        <f t="shared" si="58"/>
        <v>30491.934640000574</v>
      </c>
      <c r="G134" s="25">
        <f t="shared" si="59"/>
        <v>72049.958750000224</v>
      </c>
      <c r="H134" s="26">
        <f t="shared" si="54"/>
        <v>99.310327671955335</v>
      </c>
    </row>
    <row r="135" spans="1:8" s="17" customFormat="1" ht="11.25" customHeight="1" x14ac:dyDescent="0.2">
      <c r="A135" s="42" t="s">
        <v>112</v>
      </c>
      <c r="B135" s="24">
        <v>731388</v>
      </c>
      <c r="C135" s="25">
        <v>715752.17790999997</v>
      </c>
      <c r="D135" s="24">
        <v>14753.17798</v>
      </c>
      <c r="E135" s="25">
        <f t="shared" si="57"/>
        <v>730505.35589000001</v>
      </c>
      <c r="F135" s="25">
        <f t="shared" si="58"/>
        <v>882.64410999999382</v>
      </c>
      <c r="G135" s="25">
        <f t="shared" si="59"/>
        <v>15635.822090000031</v>
      </c>
      <c r="H135" s="26">
        <f t="shared" si="54"/>
        <v>99.879319306578722</v>
      </c>
    </row>
    <row r="136" spans="1:8" s="17" customFormat="1" ht="11.25" customHeight="1" x14ac:dyDescent="0.2">
      <c r="A136" s="37" t="s">
        <v>113</v>
      </c>
      <c r="B136" s="43">
        <f t="shared" ref="B136:G136" si="60">SUM(B137:B140)</f>
        <v>98281463.431960002</v>
      </c>
      <c r="C136" s="43">
        <f t="shared" si="60"/>
        <v>91216681.941430002</v>
      </c>
      <c r="D136" s="43">
        <f t="shared" si="60"/>
        <v>638197.73196</v>
      </c>
      <c r="E136" s="43">
        <f t="shared" si="60"/>
        <v>91854879.673390001</v>
      </c>
      <c r="F136" s="43">
        <f t="shared" si="60"/>
        <v>6426583.7585700061</v>
      </c>
      <c r="G136" s="43">
        <f t="shared" si="60"/>
        <v>7064781.4905300066</v>
      </c>
      <c r="H136" s="26">
        <f t="shared" si="54"/>
        <v>93.461041854531288</v>
      </c>
    </row>
    <row r="137" spans="1:8" s="17" customFormat="1" ht="11.25" customHeight="1" x14ac:dyDescent="0.2">
      <c r="A137" s="42" t="s">
        <v>114</v>
      </c>
      <c r="B137" s="24">
        <v>39347014.001780003</v>
      </c>
      <c r="C137" s="25">
        <v>36034035.564079992</v>
      </c>
      <c r="D137" s="24">
        <v>328362.62181999994</v>
      </c>
      <c r="E137" s="25">
        <f t="shared" ref="E137:E139" si="61">SUM(C137:D137)</f>
        <v>36362398.185899995</v>
      </c>
      <c r="F137" s="25">
        <f>B137-E137</f>
        <v>2984615.815880008</v>
      </c>
      <c r="G137" s="25">
        <f>B137-C137</f>
        <v>3312978.4377000108</v>
      </c>
      <c r="H137" s="26">
        <f t="shared" si="54"/>
        <v>92.414631982632812</v>
      </c>
    </row>
    <row r="138" spans="1:8" s="17" customFormat="1" ht="11.25" customHeight="1" x14ac:dyDescent="0.2">
      <c r="A138" s="42" t="s">
        <v>115</v>
      </c>
      <c r="B138" s="24">
        <v>9536420.7488799989</v>
      </c>
      <c r="C138" s="25">
        <v>9386170.0150500014</v>
      </c>
      <c r="D138" s="24">
        <v>106139.92162000002</v>
      </c>
      <c r="E138" s="25">
        <f t="shared" si="61"/>
        <v>9492309.9366700016</v>
      </c>
      <c r="F138" s="25">
        <f>B138-E138</f>
        <v>44110.812209997326</v>
      </c>
      <c r="G138" s="25">
        <f>B138-C138</f>
        <v>150250.73382999748</v>
      </c>
      <c r="H138" s="26">
        <f t="shared" si="54"/>
        <v>99.537448971982727</v>
      </c>
    </row>
    <row r="139" spans="1:8" s="17" customFormat="1" ht="11.25" customHeight="1" x14ac:dyDescent="0.2">
      <c r="A139" s="42" t="s">
        <v>116</v>
      </c>
      <c r="B139" s="24">
        <v>11475877.117150001</v>
      </c>
      <c r="C139" s="25">
        <v>10490648.677620001</v>
      </c>
      <c r="D139" s="24">
        <v>70841.633780000004</v>
      </c>
      <c r="E139" s="25">
        <f t="shared" si="61"/>
        <v>10561490.311400002</v>
      </c>
      <c r="F139" s="25">
        <f>B139-E139</f>
        <v>914386.80574999936</v>
      </c>
      <c r="G139" s="25">
        <f>B139-C139</f>
        <v>985228.43953000009</v>
      </c>
      <c r="H139" s="26">
        <f t="shared" si="54"/>
        <v>92.032096576012449</v>
      </c>
    </row>
    <row r="140" spans="1:8" s="17" customFormat="1" ht="22.5" customHeight="1" x14ac:dyDescent="0.2">
      <c r="A140" s="44" t="s">
        <v>117</v>
      </c>
      <c r="B140" s="30">
        <f t="shared" ref="B140:G140" si="62">SUM(B141)</f>
        <v>37922151.564149998</v>
      </c>
      <c r="C140" s="30">
        <f t="shared" si="62"/>
        <v>35305827.68468</v>
      </c>
      <c r="D140" s="30">
        <f t="shared" si="62"/>
        <v>132853.55474000002</v>
      </c>
      <c r="E140" s="30">
        <f t="shared" si="62"/>
        <v>35438681.239419997</v>
      </c>
      <c r="F140" s="30">
        <f t="shared" si="62"/>
        <v>2483470.3247300014</v>
      </c>
      <c r="G140" s="30">
        <f t="shared" si="62"/>
        <v>2616323.8794699982</v>
      </c>
      <c r="H140" s="45">
        <f>+H141</f>
        <v>93.451135491273746</v>
      </c>
    </row>
    <row r="141" spans="1:8" s="17" customFormat="1" ht="11.25" customHeight="1" x14ac:dyDescent="0.2">
      <c r="A141" s="42" t="s">
        <v>118</v>
      </c>
      <c r="B141" s="24">
        <v>37922151.564149998</v>
      </c>
      <c r="C141" s="25">
        <v>35305827.68468</v>
      </c>
      <c r="D141" s="24">
        <v>132853.55474000002</v>
      </c>
      <c r="E141" s="25">
        <f t="shared" ref="E141" si="63">SUM(C141:D141)</f>
        <v>35438681.239419997</v>
      </c>
      <c r="F141" s="25">
        <f>B141-E141</f>
        <v>2483470.3247300014</v>
      </c>
      <c r="G141" s="25">
        <f>B141-C141</f>
        <v>2616323.8794699982</v>
      </c>
      <c r="H141" s="26">
        <f>E141/B141*100</f>
        <v>93.451135491273746</v>
      </c>
    </row>
    <row r="142" spans="1:8" s="17" customFormat="1" ht="11.25" customHeight="1" x14ac:dyDescent="0.2">
      <c r="A142" s="32"/>
      <c r="B142" s="29"/>
      <c r="C142" s="28"/>
      <c r="D142" s="29"/>
      <c r="E142" s="28"/>
      <c r="F142" s="28"/>
      <c r="G142" s="28"/>
      <c r="H142" s="26"/>
    </row>
    <row r="143" spans="1:8" s="17" customFormat="1" ht="11.25" customHeight="1" x14ac:dyDescent="0.2">
      <c r="A143" s="19" t="s">
        <v>119</v>
      </c>
      <c r="B143" s="24">
        <v>273133338.61076003</v>
      </c>
      <c r="C143" s="25">
        <v>208750336.09604996</v>
      </c>
      <c r="D143" s="24">
        <v>12959556.458889998</v>
      </c>
      <c r="E143" s="25">
        <f t="shared" ref="E143" si="64">SUM(C143:D143)</f>
        <v>221709892.55493996</v>
      </c>
      <c r="F143" s="25">
        <f>B143-E143</f>
        <v>51423446.055820078</v>
      </c>
      <c r="G143" s="25">
        <f>B143-C143</f>
        <v>64383002.514710069</v>
      </c>
      <c r="H143" s="26">
        <f>E143/B143*100</f>
        <v>81.172768466355848</v>
      </c>
    </row>
    <row r="144" spans="1:8" s="17" customFormat="1" ht="11.25" customHeight="1" x14ac:dyDescent="0.2">
      <c r="A144" s="32"/>
      <c r="B144" s="24"/>
      <c r="C144" s="25"/>
      <c r="D144" s="24"/>
      <c r="E144" s="25"/>
      <c r="F144" s="25"/>
      <c r="G144" s="25"/>
      <c r="H144" s="26"/>
    </row>
    <row r="145" spans="1:8" s="17" customFormat="1" ht="11.25" customHeight="1" x14ac:dyDescent="0.2">
      <c r="A145" s="19" t="s">
        <v>120</v>
      </c>
      <c r="B145" s="35">
        <f t="shared" ref="B145:G145" si="65">SUM(B146:B164)</f>
        <v>12419227.584000001</v>
      </c>
      <c r="C145" s="35">
        <f t="shared" si="65"/>
        <v>10445453.493930001</v>
      </c>
      <c r="D145" s="35">
        <f t="shared" ref="D145" si="66">SUM(D146:D164)</f>
        <v>229644.93993000005</v>
      </c>
      <c r="E145" s="30">
        <f t="shared" si="65"/>
        <v>10675098.433860002</v>
      </c>
      <c r="F145" s="30">
        <f t="shared" si="65"/>
        <v>1744129.1501400014</v>
      </c>
      <c r="G145" s="30">
        <f t="shared" si="65"/>
        <v>1973774.0900700011</v>
      </c>
      <c r="H145" s="26">
        <f t="shared" ref="H145:H164" si="67">E145/B145*100</f>
        <v>85.956218787817335</v>
      </c>
    </row>
    <row r="146" spans="1:8" s="17" customFormat="1" ht="11.25" customHeight="1" x14ac:dyDescent="0.2">
      <c r="A146" s="46" t="s">
        <v>121</v>
      </c>
      <c r="B146" s="24">
        <v>4355065.3510000007</v>
      </c>
      <c r="C146" s="25">
        <v>3077659.6057900004</v>
      </c>
      <c r="D146" s="24">
        <v>127840.86629000002</v>
      </c>
      <c r="E146" s="25">
        <f t="shared" ref="E146:E164" si="68">SUM(C146:D146)</f>
        <v>3205500.4720800002</v>
      </c>
      <c r="F146" s="25">
        <f t="shared" ref="F146:F164" si="69">B146-E146</f>
        <v>1149564.8789200005</v>
      </c>
      <c r="G146" s="25">
        <f t="shared" ref="G146:G164" si="70">B146-C146</f>
        <v>1277405.7452100003</v>
      </c>
      <c r="H146" s="26">
        <f t="shared" si="67"/>
        <v>73.603958005910513</v>
      </c>
    </row>
    <row r="147" spans="1:8" s="17" customFormat="1" ht="11.25" customHeight="1" x14ac:dyDescent="0.2">
      <c r="A147" s="46" t="s">
        <v>122</v>
      </c>
      <c r="B147" s="24">
        <v>230312</v>
      </c>
      <c r="C147" s="25">
        <v>141117.38175999999</v>
      </c>
      <c r="D147" s="24">
        <v>6856.7375300000003</v>
      </c>
      <c r="E147" s="25">
        <f t="shared" si="68"/>
        <v>147974.11929</v>
      </c>
      <c r="F147" s="25">
        <f t="shared" si="69"/>
        <v>82337.880709999998</v>
      </c>
      <c r="G147" s="25">
        <f t="shared" si="70"/>
        <v>89194.618240000011</v>
      </c>
      <c r="H147" s="26">
        <f t="shared" si="67"/>
        <v>64.249417872277604</v>
      </c>
    </row>
    <row r="148" spans="1:8" s="17" customFormat="1" ht="11.25" customHeight="1" x14ac:dyDescent="0.2">
      <c r="A148" s="23" t="s">
        <v>123</v>
      </c>
      <c r="B148" s="24">
        <v>249089</v>
      </c>
      <c r="C148" s="25">
        <v>152686.16006999998</v>
      </c>
      <c r="D148" s="24">
        <v>321.78895</v>
      </c>
      <c r="E148" s="25">
        <f t="shared" si="68"/>
        <v>153007.94901999997</v>
      </c>
      <c r="F148" s="25">
        <f t="shared" si="69"/>
        <v>96081.050980000029</v>
      </c>
      <c r="G148" s="25">
        <f t="shared" si="70"/>
        <v>96402.839930000016</v>
      </c>
      <c r="H148" s="26">
        <f t="shared" si="67"/>
        <v>61.427019667668972</v>
      </c>
    </row>
    <row r="149" spans="1:8" s="17" customFormat="1" ht="11.25" customHeight="1" x14ac:dyDescent="0.2">
      <c r="A149" s="23" t="s">
        <v>124</v>
      </c>
      <c r="B149" s="24">
        <v>87688.000000000015</v>
      </c>
      <c r="C149" s="25">
        <v>63232.457979999999</v>
      </c>
      <c r="D149" s="24">
        <v>488.19453000000004</v>
      </c>
      <c r="E149" s="25">
        <f t="shared" si="68"/>
        <v>63720.65251</v>
      </c>
      <c r="F149" s="25">
        <f t="shared" si="69"/>
        <v>23967.347490000015</v>
      </c>
      <c r="G149" s="25">
        <f t="shared" si="70"/>
        <v>24455.542020000015</v>
      </c>
      <c r="H149" s="26">
        <f t="shared" si="67"/>
        <v>72.667471615272319</v>
      </c>
    </row>
    <row r="150" spans="1:8" s="17" customFormat="1" ht="11.25" customHeight="1" x14ac:dyDescent="0.2">
      <c r="A150" s="23" t="s">
        <v>125</v>
      </c>
      <c r="B150" s="24">
        <v>237244.97099999999</v>
      </c>
      <c r="C150" s="25">
        <v>228129.34101</v>
      </c>
      <c r="D150" s="24">
        <v>6970.3529699999999</v>
      </c>
      <c r="E150" s="25">
        <f t="shared" si="68"/>
        <v>235099.69398000001</v>
      </c>
      <c r="F150" s="25">
        <f t="shared" si="69"/>
        <v>2145.2770199999795</v>
      </c>
      <c r="G150" s="25">
        <f t="shared" si="70"/>
        <v>9115.6299899999867</v>
      </c>
      <c r="H150" s="26">
        <f t="shared" si="67"/>
        <v>99.095754480713524</v>
      </c>
    </row>
    <row r="151" spans="1:8" s="17" customFormat="1" ht="11.25" customHeight="1" x14ac:dyDescent="0.2">
      <c r="A151" s="23" t="s">
        <v>126</v>
      </c>
      <c r="B151" s="24">
        <v>98594</v>
      </c>
      <c r="C151" s="25">
        <v>90009.527150000009</v>
      </c>
      <c r="D151" s="24">
        <v>130.08241999999998</v>
      </c>
      <c r="E151" s="25">
        <f t="shared" si="68"/>
        <v>90139.609570000015</v>
      </c>
      <c r="F151" s="25">
        <f t="shared" si="69"/>
        <v>8454.3904299999849</v>
      </c>
      <c r="G151" s="25">
        <f t="shared" si="70"/>
        <v>8584.472849999991</v>
      </c>
      <c r="H151" s="26">
        <f t="shared" si="67"/>
        <v>91.425045712720873</v>
      </c>
    </row>
    <row r="152" spans="1:8" s="17" customFormat="1" ht="11.25" customHeight="1" x14ac:dyDescent="0.2">
      <c r="A152" s="23" t="s">
        <v>127</v>
      </c>
      <c r="B152" s="24">
        <v>33453</v>
      </c>
      <c r="C152" s="25">
        <v>28232.651579999998</v>
      </c>
      <c r="D152" s="24">
        <v>294.28661</v>
      </c>
      <c r="E152" s="25">
        <f t="shared" si="68"/>
        <v>28526.938189999997</v>
      </c>
      <c r="F152" s="25">
        <f t="shared" si="69"/>
        <v>4926.0618100000029</v>
      </c>
      <c r="G152" s="25">
        <f t="shared" si="70"/>
        <v>5220.3484200000021</v>
      </c>
      <c r="H152" s="26">
        <f t="shared" si="67"/>
        <v>85.274678474277337</v>
      </c>
    </row>
    <row r="153" spans="1:8" s="17" customFormat="1" ht="11.25" customHeight="1" x14ac:dyDescent="0.2">
      <c r="A153" s="46" t="s">
        <v>128</v>
      </c>
      <c r="B153" s="24">
        <v>85566</v>
      </c>
      <c r="C153" s="25">
        <v>76962.651310000001</v>
      </c>
      <c r="D153" s="24">
        <v>36.29</v>
      </c>
      <c r="E153" s="25">
        <f t="shared" si="68"/>
        <v>76998.941309999995</v>
      </c>
      <c r="F153" s="25">
        <f t="shared" si="69"/>
        <v>8567.0586900000053</v>
      </c>
      <c r="G153" s="25">
        <f t="shared" si="70"/>
        <v>8603.3486899999989</v>
      </c>
      <c r="H153" s="26">
        <f t="shared" si="67"/>
        <v>89.987777049295275</v>
      </c>
    </row>
    <row r="154" spans="1:8" s="17" customFormat="1" ht="11.25" customHeight="1" x14ac:dyDescent="0.2">
      <c r="A154" s="23" t="s">
        <v>129</v>
      </c>
      <c r="B154" s="24">
        <v>601247</v>
      </c>
      <c r="C154" s="25">
        <v>568858.26876999997</v>
      </c>
      <c r="D154" s="24">
        <v>21915.598149999998</v>
      </c>
      <c r="E154" s="25">
        <f t="shared" si="68"/>
        <v>590773.86691999994</v>
      </c>
      <c r="F154" s="25">
        <f t="shared" si="69"/>
        <v>10473.133080000058</v>
      </c>
      <c r="G154" s="25">
        <f t="shared" si="70"/>
        <v>32388.731230000034</v>
      </c>
      <c r="H154" s="26">
        <f t="shared" si="67"/>
        <v>98.258098072838607</v>
      </c>
    </row>
    <row r="155" spans="1:8" s="17" customFormat="1" ht="11.25" customHeight="1" x14ac:dyDescent="0.2">
      <c r="A155" s="23" t="s">
        <v>130</v>
      </c>
      <c r="B155" s="24">
        <v>575696</v>
      </c>
      <c r="C155" s="25">
        <v>549849.0686</v>
      </c>
      <c r="D155" s="24">
        <v>1668.9901100000002</v>
      </c>
      <c r="E155" s="25">
        <f t="shared" si="68"/>
        <v>551518.05871000001</v>
      </c>
      <c r="F155" s="25">
        <f t="shared" si="69"/>
        <v>24177.941289999988</v>
      </c>
      <c r="G155" s="25">
        <f t="shared" si="70"/>
        <v>25846.931400000001</v>
      </c>
      <c r="H155" s="26">
        <f t="shared" si="67"/>
        <v>95.800224199924969</v>
      </c>
    </row>
    <row r="156" spans="1:8" s="17" customFormat="1" ht="11.25" customHeight="1" x14ac:dyDescent="0.2">
      <c r="A156" s="23" t="s">
        <v>131</v>
      </c>
      <c r="B156" s="24">
        <v>492105</v>
      </c>
      <c r="C156" s="25">
        <v>360274.94624999998</v>
      </c>
      <c r="D156" s="24">
        <v>4728.1337300000005</v>
      </c>
      <c r="E156" s="25">
        <f t="shared" si="68"/>
        <v>365003.07997999998</v>
      </c>
      <c r="F156" s="25">
        <f t="shared" si="69"/>
        <v>127101.92002000002</v>
      </c>
      <c r="G156" s="25">
        <f t="shared" si="70"/>
        <v>131830.05375000002</v>
      </c>
      <c r="H156" s="26">
        <f t="shared" si="67"/>
        <v>74.171788536999216</v>
      </c>
    </row>
    <row r="157" spans="1:8" s="17" customFormat="1" ht="11.25" customHeight="1" x14ac:dyDescent="0.2">
      <c r="A157" s="23" t="s">
        <v>132</v>
      </c>
      <c r="B157" s="24">
        <v>363293</v>
      </c>
      <c r="C157" s="25">
        <v>282797.30527999997</v>
      </c>
      <c r="D157" s="24">
        <v>208.47345000000001</v>
      </c>
      <c r="E157" s="25">
        <f t="shared" si="68"/>
        <v>283005.77872999996</v>
      </c>
      <c r="F157" s="25">
        <f t="shared" si="69"/>
        <v>80287.221270000038</v>
      </c>
      <c r="G157" s="25">
        <f t="shared" si="70"/>
        <v>80495.694720000029</v>
      </c>
      <c r="H157" s="26">
        <f t="shared" si="67"/>
        <v>77.90014636395415</v>
      </c>
    </row>
    <row r="158" spans="1:8" s="17" customFormat="1" ht="11.25" customHeight="1" x14ac:dyDescent="0.2">
      <c r="A158" s="23" t="s">
        <v>133</v>
      </c>
      <c r="B158" s="24">
        <v>177249</v>
      </c>
      <c r="C158" s="25">
        <v>147642.84185</v>
      </c>
      <c r="D158" s="24">
        <v>8801.1644299999989</v>
      </c>
      <c r="E158" s="25">
        <f t="shared" si="68"/>
        <v>156444.00628</v>
      </c>
      <c r="F158" s="25">
        <f t="shared" si="69"/>
        <v>20804.993719999999</v>
      </c>
      <c r="G158" s="25">
        <f t="shared" si="70"/>
        <v>29606.158150000003</v>
      </c>
      <c r="H158" s="26">
        <f t="shared" si="67"/>
        <v>88.262278647552321</v>
      </c>
    </row>
    <row r="159" spans="1:8" s="17" customFormat="1" ht="11.25" customHeight="1" x14ac:dyDescent="0.2">
      <c r="A159" s="23" t="s">
        <v>134</v>
      </c>
      <c r="B159" s="24">
        <v>101781.02899999998</v>
      </c>
      <c r="C159" s="25">
        <v>100306.77794999999</v>
      </c>
      <c r="D159" s="24">
        <v>1194.15561</v>
      </c>
      <c r="E159" s="25">
        <f t="shared" si="68"/>
        <v>101500.93355999999</v>
      </c>
      <c r="F159" s="25">
        <f t="shared" si="69"/>
        <v>280.09543999999005</v>
      </c>
      <c r="G159" s="25">
        <f t="shared" si="70"/>
        <v>1474.2510499999917</v>
      </c>
      <c r="H159" s="26">
        <f t="shared" si="67"/>
        <v>99.724805847659496</v>
      </c>
    </row>
    <row r="160" spans="1:8" s="17" customFormat="1" ht="11.25" customHeight="1" x14ac:dyDescent="0.2">
      <c r="A160" s="23" t="s">
        <v>135</v>
      </c>
      <c r="B160" s="24">
        <v>1069203.8829999999</v>
      </c>
      <c r="C160" s="25">
        <v>948826.58564000006</v>
      </c>
      <c r="D160" s="24">
        <v>24124.97883</v>
      </c>
      <c r="E160" s="25">
        <f t="shared" si="68"/>
        <v>972951.5644700001</v>
      </c>
      <c r="F160" s="25">
        <f t="shared" si="69"/>
        <v>96252.318529999815</v>
      </c>
      <c r="G160" s="25">
        <f t="shared" si="70"/>
        <v>120377.29735999985</v>
      </c>
      <c r="H160" s="26">
        <f t="shared" si="67"/>
        <v>90.99775823298242</v>
      </c>
    </row>
    <row r="161" spans="1:8" s="17" customFormat="1" ht="11.25" customHeight="1" x14ac:dyDescent="0.2">
      <c r="A161" s="23" t="s">
        <v>136</v>
      </c>
      <c r="B161" s="24">
        <v>46579.120999999999</v>
      </c>
      <c r="C161" s="25">
        <v>43791.110930000003</v>
      </c>
      <c r="D161" s="24">
        <v>1582.7882500000001</v>
      </c>
      <c r="E161" s="25">
        <f t="shared" si="68"/>
        <v>45373.89918</v>
      </c>
      <c r="F161" s="25">
        <f t="shared" si="69"/>
        <v>1205.2218199999988</v>
      </c>
      <c r="G161" s="25">
        <f t="shared" si="70"/>
        <v>2788.0100699999966</v>
      </c>
      <c r="H161" s="26">
        <f t="shared" si="67"/>
        <v>97.412527771831506</v>
      </c>
    </row>
    <row r="162" spans="1:8" s="17" customFormat="1" ht="11.25" customHeight="1" x14ac:dyDescent="0.2">
      <c r="A162" s="23" t="s">
        <v>137</v>
      </c>
      <c r="B162" s="24">
        <v>3526382.2290000003</v>
      </c>
      <c r="C162" s="25">
        <v>3505537.0134099997</v>
      </c>
      <c r="D162" s="24">
        <v>20622.575570000001</v>
      </c>
      <c r="E162" s="25">
        <f t="shared" si="68"/>
        <v>3526159.5889799995</v>
      </c>
      <c r="F162" s="25">
        <f t="shared" si="69"/>
        <v>222.64002000074834</v>
      </c>
      <c r="G162" s="25">
        <f t="shared" si="70"/>
        <v>20845.215590000618</v>
      </c>
      <c r="H162" s="26">
        <f t="shared" si="67"/>
        <v>99.993686446745059</v>
      </c>
    </row>
    <row r="163" spans="1:8" s="17" customFormat="1" ht="11.25" customHeight="1" x14ac:dyDescent="0.2">
      <c r="A163" s="23" t="s">
        <v>138</v>
      </c>
      <c r="B163" s="24">
        <v>35293</v>
      </c>
      <c r="C163" s="25">
        <v>33989.776290000002</v>
      </c>
      <c r="D163" s="24">
        <v>1261.36367</v>
      </c>
      <c r="E163" s="25">
        <f t="shared" si="68"/>
        <v>35251.13996</v>
      </c>
      <c r="F163" s="25">
        <f t="shared" si="69"/>
        <v>41.860039999999572</v>
      </c>
      <c r="G163" s="25">
        <f t="shared" si="70"/>
        <v>1303.2237099999984</v>
      </c>
      <c r="H163" s="26">
        <f t="shared" si="67"/>
        <v>99.881392797438579</v>
      </c>
    </row>
    <row r="164" spans="1:8" s="17" customFormat="1" ht="11.25" customHeight="1" x14ac:dyDescent="0.2">
      <c r="A164" s="23" t="s">
        <v>139</v>
      </c>
      <c r="B164" s="24">
        <v>53386</v>
      </c>
      <c r="C164" s="25">
        <v>45550.02231</v>
      </c>
      <c r="D164" s="24">
        <v>598.11883</v>
      </c>
      <c r="E164" s="25">
        <f t="shared" si="68"/>
        <v>46148.14114</v>
      </c>
      <c r="F164" s="25">
        <f t="shared" si="69"/>
        <v>7237.8588600000003</v>
      </c>
      <c r="G164" s="25">
        <f t="shared" si="70"/>
        <v>7835.9776899999997</v>
      </c>
      <c r="H164" s="26">
        <f t="shared" si="67"/>
        <v>86.442402764769781</v>
      </c>
    </row>
    <row r="165" spans="1:8" s="17" customFormat="1" ht="11.25" customHeight="1" x14ac:dyDescent="0.2">
      <c r="A165" s="32"/>
      <c r="B165" s="24"/>
      <c r="C165" s="25"/>
      <c r="D165" s="24"/>
      <c r="E165" s="25"/>
      <c r="F165" s="25"/>
      <c r="G165" s="25"/>
      <c r="H165" s="26"/>
    </row>
    <row r="166" spans="1:8" s="17" customFormat="1" ht="11.25" customHeight="1" x14ac:dyDescent="0.2">
      <c r="A166" s="19" t="s">
        <v>140</v>
      </c>
      <c r="B166" s="35">
        <f t="shared" ref="B166:G166" si="71">SUM(B167:B174)</f>
        <v>67863608.469040006</v>
      </c>
      <c r="C166" s="35">
        <f t="shared" si="71"/>
        <v>61316310.425710015</v>
      </c>
      <c r="D166" s="35">
        <f t="shared" si="71"/>
        <v>1430378.1219799998</v>
      </c>
      <c r="E166" s="30">
        <f t="shared" si="71"/>
        <v>62746688.547690004</v>
      </c>
      <c r="F166" s="30">
        <f t="shared" si="71"/>
        <v>5116919.9213499874</v>
      </c>
      <c r="G166" s="30">
        <f t="shared" si="71"/>
        <v>6547298.0433299858</v>
      </c>
      <c r="H166" s="26">
        <f t="shared" ref="H166:H174" si="72">E166/B166*100</f>
        <v>92.459994337488865</v>
      </c>
    </row>
    <row r="167" spans="1:8" s="17" customFormat="1" ht="11.25" customHeight="1" x14ac:dyDescent="0.2">
      <c r="A167" s="23" t="s">
        <v>23</v>
      </c>
      <c r="B167" s="24">
        <v>67076751.031949997</v>
      </c>
      <c r="C167" s="25">
        <v>60699333.163830012</v>
      </c>
      <c r="D167" s="24">
        <v>1416072.2784399998</v>
      </c>
      <c r="E167" s="25">
        <f t="shared" ref="E167:E174" si="73">SUM(C167:D167)</f>
        <v>62115405.442270011</v>
      </c>
      <c r="F167" s="25">
        <f t="shared" ref="F167:F174" si="74">B167-E167</f>
        <v>4961345.5896799862</v>
      </c>
      <c r="G167" s="25">
        <f t="shared" ref="G167:G174" si="75">B167-C167</f>
        <v>6377417.8681199849</v>
      </c>
      <c r="H167" s="26">
        <f t="shared" si="72"/>
        <v>92.603479576229333</v>
      </c>
    </row>
    <row r="168" spans="1:8" s="17" customFormat="1" ht="11.25" customHeight="1" x14ac:dyDescent="0.2">
      <c r="A168" s="23" t="s">
        <v>141</v>
      </c>
      <c r="B168" s="24">
        <v>30293.512999999999</v>
      </c>
      <c r="C168" s="25">
        <v>20353.504559999998</v>
      </c>
      <c r="D168" s="24">
        <v>266.35614000000004</v>
      </c>
      <c r="E168" s="25">
        <f t="shared" si="73"/>
        <v>20619.860699999997</v>
      </c>
      <c r="F168" s="25">
        <f t="shared" si="74"/>
        <v>9673.6523000000016</v>
      </c>
      <c r="G168" s="25">
        <f t="shared" si="75"/>
        <v>9940.0084400000014</v>
      </c>
      <c r="H168" s="26">
        <f t="shared" si="72"/>
        <v>68.066918155051866</v>
      </c>
    </row>
    <row r="169" spans="1:8" s="17" customFormat="1" ht="11.25" customHeight="1" x14ac:dyDescent="0.2">
      <c r="A169" s="23" t="s">
        <v>142</v>
      </c>
      <c r="B169" s="24">
        <v>27486</v>
      </c>
      <c r="C169" s="25">
        <v>17810.55746</v>
      </c>
      <c r="D169" s="24">
        <v>14.385389999999999</v>
      </c>
      <c r="E169" s="25">
        <f t="shared" si="73"/>
        <v>17824.942849999999</v>
      </c>
      <c r="F169" s="25">
        <f t="shared" si="74"/>
        <v>9661.0571500000005</v>
      </c>
      <c r="G169" s="25">
        <f t="shared" si="75"/>
        <v>9675.44254</v>
      </c>
      <c r="H169" s="26">
        <f t="shared" si="72"/>
        <v>64.850989048970391</v>
      </c>
    </row>
    <row r="170" spans="1:8" s="17" customFormat="1" ht="11.25" customHeight="1" x14ac:dyDescent="0.2">
      <c r="A170" s="23" t="s">
        <v>143</v>
      </c>
      <c r="B170" s="24">
        <v>21952</v>
      </c>
      <c r="C170" s="25">
        <v>15004.900089999999</v>
      </c>
      <c r="D170" s="24">
        <v>389.55465999999996</v>
      </c>
      <c r="E170" s="25">
        <f t="shared" si="73"/>
        <v>15394.454749999999</v>
      </c>
      <c r="F170" s="25">
        <f t="shared" si="74"/>
        <v>6557.545250000001</v>
      </c>
      <c r="G170" s="25">
        <f t="shared" si="75"/>
        <v>6947.0999100000008</v>
      </c>
      <c r="H170" s="26">
        <f t="shared" si="72"/>
        <v>70.127800428206982</v>
      </c>
    </row>
    <row r="171" spans="1:8" s="17" customFormat="1" ht="11.25" customHeight="1" x14ac:dyDescent="0.2">
      <c r="A171" s="23" t="s">
        <v>144</v>
      </c>
      <c r="B171" s="24">
        <v>50189.36909</v>
      </c>
      <c r="C171" s="25">
        <v>36844.335520000001</v>
      </c>
      <c r="D171" s="24">
        <v>47.322480000000006</v>
      </c>
      <c r="E171" s="25">
        <f t="shared" si="73"/>
        <v>36891.658000000003</v>
      </c>
      <c r="F171" s="25">
        <f t="shared" si="74"/>
        <v>13297.711089999997</v>
      </c>
      <c r="G171" s="25">
        <f t="shared" si="75"/>
        <v>13345.03357</v>
      </c>
      <c r="H171" s="26">
        <f t="shared" si="72"/>
        <v>73.504924785656442</v>
      </c>
    </row>
    <row r="172" spans="1:8" s="17" customFormat="1" ht="11.25" customHeight="1" x14ac:dyDescent="0.2">
      <c r="A172" s="23" t="s">
        <v>145</v>
      </c>
      <c r="B172" s="24">
        <v>103241</v>
      </c>
      <c r="C172" s="25">
        <v>75868.246029999995</v>
      </c>
      <c r="D172" s="24">
        <v>571.57353000000001</v>
      </c>
      <c r="E172" s="25">
        <f t="shared" si="73"/>
        <v>76439.819559999989</v>
      </c>
      <c r="F172" s="25">
        <f t="shared" si="74"/>
        <v>26801.180440000011</v>
      </c>
      <c r="G172" s="25">
        <f t="shared" si="75"/>
        <v>27372.753970000005</v>
      </c>
      <c r="H172" s="26">
        <f t="shared" si="72"/>
        <v>74.040177410137431</v>
      </c>
    </row>
    <row r="173" spans="1:8" s="17" customFormat="1" ht="11.25" customHeight="1" x14ac:dyDescent="0.2">
      <c r="A173" s="23" t="s">
        <v>146</v>
      </c>
      <c r="B173" s="24">
        <v>478722.55499999993</v>
      </c>
      <c r="C173" s="25">
        <v>388110.18971999991</v>
      </c>
      <c r="D173" s="24">
        <v>12921.760040000001</v>
      </c>
      <c r="E173" s="25">
        <f t="shared" si="73"/>
        <v>401031.94975999993</v>
      </c>
      <c r="F173" s="25">
        <f t="shared" si="74"/>
        <v>77690.605240000004</v>
      </c>
      <c r="G173" s="25">
        <f t="shared" si="75"/>
        <v>90612.365280000027</v>
      </c>
      <c r="H173" s="26">
        <f t="shared" si="72"/>
        <v>83.771267004538771</v>
      </c>
    </row>
    <row r="174" spans="1:8" s="17" customFormat="1" ht="11.25" customHeight="1" x14ac:dyDescent="0.2">
      <c r="A174" s="23" t="s">
        <v>147</v>
      </c>
      <c r="B174" s="24">
        <v>74973</v>
      </c>
      <c r="C174" s="25">
        <v>62985.5285</v>
      </c>
      <c r="D174" s="24">
        <v>94.891300000000001</v>
      </c>
      <c r="E174" s="25">
        <f t="shared" si="73"/>
        <v>63080.419800000003</v>
      </c>
      <c r="F174" s="25">
        <f t="shared" si="74"/>
        <v>11892.580199999997</v>
      </c>
      <c r="G174" s="25">
        <f t="shared" si="75"/>
        <v>11987.4715</v>
      </c>
      <c r="H174" s="26">
        <f t="shared" si="72"/>
        <v>84.137515905726062</v>
      </c>
    </row>
    <row r="175" spans="1:8" s="17" customFormat="1" ht="11.25" customHeight="1" x14ac:dyDescent="0.2">
      <c r="A175" s="32"/>
      <c r="B175" s="29"/>
      <c r="C175" s="28"/>
      <c r="D175" s="29"/>
      <c r="E175" s="28"/>
      <c r="F175" s="28"/>
      <c r="G175" s="28"/>
      <c r="H175" s="26"/>
    </row>
    <row r="176" spans="1:8" s="17" customFormat="1" ht="11.25" customHeight="1" x14ac:dyDescent="0.2">
      <c r="A176" s="19" t="s">
        <v>148</v>
      </c>
      <c r="B176" s="35">
        <f t="shared" ref="B176:G176" si="76">SUM(B177:B179)</f>
        <v>1280315.9590000003</v>
      </c>
      <c r="C176" s="35">
        <f t="shared" si="76"/>
        <v>1027733.2222399999</v>
      </c>
      <c r="D176" s="35">
        <f t="shared" si="76"/>
        <v>27209.950629999992</v>
      </c>
      <c r="E176" s="30">
        <f t="shared" si="76"/>
        <v>1054943.1728699999</v>
      </c>
      <c r="F176" s="30">
        <f t="shared" si="76"/>
        <v>225372.78613000031</v>
      </c>
      <c r="G176" s="30">
        <f t="shared" si="76"/>
        <v>252582.73676000035</v>
      </c>
      <c r="H176" s="26">
        <f>E176/B176*100</f>
        <v>82.397096236617301</v>
      </c>
    </row>
    <row r="177" spans="1:8" s="17" customFormat="1" ht="11.25" customHeight="1" x14ac:dyDescent="0.2">
      <c r="A177" s="23" t="s">
        <v>121</v>
      </c>
      <c r="B177" s="24">
        <v>1148313.9590000003</v>
      </c>
      <c r="C177" s="25">
        <v>923826.20078999992</v>
      </c>
      <c r="D177" s="24">
        <v>21412.927199999995</v>
      </c>
      <c r="E177" s="25">
        <f t="shared" ref="E177:E179" si="77">SUM(C177:D177)</f>
        <v>945239.12798999995</v>
      </c>
      <c r="F177" s="25">
        <f>B177-E177</f>
        <v>203074.83101000031</v>
      </c>
      <c r="G177" s="25">
        <f>B177-C177</f>
        <v>224487.75821000035</v>
      </c>
      <c r="H177" s="26">
        <f>E177/B177*100</f>
        <v>82.315391237876582</v>
      </c>
    </row>
    <row r="178" spans="1:8" s="17" customFormat="1" ht="11.4" customHeight="1" x14ac:dyDescent="0.2">
      <c r="A178" s="23" t="s">
        <v>149</v>
      </c>
      <c r="B178" s="24">
        <v>35602.000000000007</v>
      </c>
      <c r="C178" s="25">
        <v>23357.143070000002</v>
      </c>
      <c r="D178" s="24">
        <v>807.67128000000002</v>
      </c>
      <c r="E178" s="25">
        <f t="shared" si="77"/>
        <v>24164.814350000001</v>
      </c>
      <c r="F178" s="25">
        <f>B178-E178</f>
        <v>11437.185650000007</v>
      </c>
      <c r="G178" s="25">
        <f>B178-C178</f>
        <v>12244.856930000005</v>
      </c>
      <c r="H178" s="26">
        <f>E178/B178*100</f>
        <v>67.874878798943868</v>
      </c>
    </row>
    <row r="179" spans="1:8" s="17" customFormat="1" ht="11.25" customHeight="1" x14ac:dyDescent="0.2">
      <c r="A179" s="23" t="s">
        <v>150</v>
      </c>
      <c r="B179" s="24">
        <v>96400</v>
      </c>
      <c r="C179" s="25">
        <v>80549.878379999995</v>
      </c>
      <c r="D179" s="24">
        <v>4989.3521500000006</v>
      </c>
      <c r="E179" s="25">
        <f t="shared" si="77"/>
        <v>85539.230530000001</v>
      </c>
      <c r="F179" s="25">
        <f>B179-E179</f>
        <v>10860.769469999999</v>
      </c>
      <c r="G179" s="25">
        <f>B179-C179</f>
        <v>15850.121620000005</v>
      </c>
      <c r="H179" s="26">
        <f>E179/B179*100</f>
        <v>88.733641628630707</v>
      </c>
    </row>
    <row r="180" spans="1:8" s="17" customFormat="1" ht="11.25" customHeight="1" x14ac:dyDescent="0.2">
      <c r="A180" s="32" t="s">
        <v>151</v>
      </c>
      <c r="B180" s="28"/>
      <c r="C180" s="28"/>
      <c r="D180" s="28"/>
      <c r="E180" s="28"/>
      <c r="F180" s="28"/>
      <c r="G180" s="28"/>
      <c r="H180" s="21"/>
    </row>
    <row r="181" spans="1:8" s="17" customFormat="1" ht="11.25" customHeight="1" x14ac:dyDescent="0.2">
      <c r="A181" s="19" t="s">
        <v>152</v>
      </c>
      <c r="B181" s="30">
        <f t="shared" ref="B181:G181" si="78">SUM(B182:B188)</f>
        <v>8366296.5700000003</v>
      </c>
      <c r="C181" s="30">
        <f t="shared" si="78"/>
        <v>6265460.3784799995</v>
      </c>
      <c r="D181" s="30">
        <f t="shared" ref="D181" si="79">SUM(D182:D188)</f>
        <v>240733.78632000001</v>
      </c>
      <c r="E181" s="30">
        <f t="shared" si="78"/>
        <v>6506194.1647999994</v>
      </c>
      <c r="F181" s="30">
        <f t="shared" si="78"/>
        <v>1860102.4052000006</v>
      </c>
      <c r="G181" s="30">
        <f t="shared" si="78"/>
        <v>2100836.1915200003</v>
      </c>
      <c r="H181" s="21">
        <f t="shared" ref="H181:H188" si="80">E181/B181*100</f>
        <v>77.766716854504224</v>
      </c>
    </row>
    <row r="182" spans="1:8" s="17" customFormat="1" ht="11.25" customHeight="1" x14ac:dyDescent="0.2">
      <c r="A182" s="23" t="s">
        <v>121</v>
      </c>
      <c r="B182" s="24">
        <v>2164168.4578000018</v>
      </c>
      <c r="C182" s="25">
        <v>1870080.2164899989</v>
      </c>
      <c r="D182" s="24">
        <v>11929.516959999979</v>
      </c>
      <c r="E182" s="25">
        <f t="shared" ref="E182:E188" si="81">SUM(C182:D182)</f>
        <v>1882009.7334499988</v>
      </c>
      <c r="F182" s="25">
        <f t="shared" ref="F182:F188" si="82">B182-E182</f>
        <v>282158.72435000306</v>
      </c>
      <c r="G182" s="25">
        <f t="shared" ref="G182:G188" si="83">B182-C182</f>
        <v>294088.24131000298</v>
      </c>
      <c r="H182" s="26">
        <f t="shared" si="80"/>
        <v>86.962256873624654</v>
      </c>
    </row>
    <row r="183" spans="1:8" s="17" customFormat="1" ht="11.25" customHeight="1" x14ac:dyDescent="0.2">
      <c r="A183" s="23" t="s">
        <v>153</v>
      </c>
      <c r="B183" s="24">
        <v>141582</v>
      </c>
      <c r="C183" s="25">
        <v>134509.15162000002</v>
      </c>
      <c r="D183" s="24">
        <v>2247.61013</v>
      </c>
      <c r="E183" s="25">
        <f t="shared" si="81"/>
        <v>136756.76175000001</v>
      </c>
      <c r="F183" s="25">
        <f t="shared" si="82"/>
        <v>4825.2382499999949</v>
      </c>
      <c r="G183" s="25">
        <f t="shared" si="83"/>
        <v>7072.8483799999813</v>
      </c>
      <c r="H183" s="26">
        <f t="shared" si="80"/>
        <v>96.591912637199655</v>
      </c>
    </row>
    <row r="184" spans="1:8" s="17" customFormat="1" ht="11.25" customHeight="1" x14ac:dyDescent="0.2">
      <c r="A184" s="23" t="s">
        <v>154</v>
      </c>
      <c r="B184" s="24">
        <v>23721</v>
      </c>
      <c r="C184" s="25">
        <v>18219.274069999999</v>
      </c>
      <c r="D184" s="24">
        <v>476.83027000000004</v>
      </c>
      <c r="E184" s="25">
        <f t="shared" si="81"/>
        <v>18696.104339999998</v>
      </c>
      <c r="F184" s="25">
        <f t="shared" si="82"/>
        <v>5024.895660000002</v>
      </c>
      <c r="G184" s="25">
        <f t="shared" si="83"/>
        <v>5501.7259300000005</v>
      </c>
      <c r="H184" s="26">
        <f t="shared" si="80"/>
        <v>78.816678639180466</v>
      </c>
    </row>
    <row r="185" spans="1:8" s="17" customFormat="1" ht="11.25" customHeight="1" x14ac:dyDescent="0.2">
      <c r="A185" s="23" t="s">
        <v>155</v>
      </c>
      <c r="B185" s="24">
        <v>27503</v>
      </c>
      <c r="C185" s="25">
        <v>26960.593270000001</v>
      </c>
      <c r="D185" s="24">
        <v>517.63355999999999</v>
      </c>
      <c r="E185" s="25">
        <f t="shared" si="81"/>
        <v>27478.22683</v>
      </c>
      <c r="F185" s="25">
        <f t="shared" si="82"/>
        <v>24.773170000000391</v>
      </c>
      <c r="G185" s="25">
        <f t="shared" si="83"/>
        <v>542.40672999999879</v>
      </c>
      <c r="H185" s="26">
        <f t="shared" si="80"/>
        <v>99.909925571755807</v>
      </c>
    </row>
    <row r="186" spans="1:8" s="17" customFormat="1" ht="11.25" customHeight="1" x14ac:dyDescent="0.2">
      <c r="A186" s="23" t="s">
        <v>156</v>
      </c>
      <c r="B186" s="24">
        <v>51485</v>
      </c>
      <c r="C186" s="25">
        <v>41073.64155</v>
      </c>
      <c r="D186" s="24">
        <v>404.86872</v>
      </c>
      <c r="E186" s="25">
        <f t="shared" si="81"/>
        <v>41478.510269999999</v>
      </c>
      <c r="F186" s="25">
        <f t="shared" si="82"/>
        <v>10006.489730000001</v>
      </c>
      <c r="G186" s="25">
        <f t="shared" si="83"/>
        <v>10411.35845</v>
      </c>
      <c r="H186" s="26">
        <f t="shared" si="80"/>
        <v>80.564261959794109</v>
      </c>
    </row>
    <row r="187" spans="1:8" s="17" customFormat="1" ht="11.4" x14ac:dyDescent="0.2">
      <c r="A187" s="23" t="s">
        <v>157</v>
      </c>
      <c r="B187" s="24">
        <v>240660.25099999999</v>
      </c>
      <c r="C187" s="25">
        <v>221252.52389000004</v>
      </c>
      <c r="D187" s="24">
        <v>3588.5288700000001</v>
      </c>
      <c r="E187" s="25">
        <f t="shared" si="81"/>
        <v>224841.05276000005</v>
      </c>
      <c r="F187" s="25">
        <f t="shared" si="82"/>
        <v>15819.19823999994</v>
      </c>
      <c r="G187" s="25">
        <f t="shared" si="83"/>
        <v>19407.727109999949</v>
      </c>
      <c r="H187" s="26">
        <f t="shared" si="80"/>
        <v>93.42675071007055</v>
      </c>
    </row>
    <row r="188" spans="1:8" s="17" customFormat="1" ht="11.4" x14ac:dyDescent="0.2">
      <c r="A188" s="23" t="s">
        <v>158</v>
      </c>
      <c r="B188" s="24">
        <v>5717176.8611999983</v>
      </c>
      <c r="C188" s="25">
        <v>3953364.9775900007</v>
      </c>
      <c r="D188" s="24">
        <v>221568.79781000005</v>
      </c>
      <c r="E188" s="25">
        <f t="shared" si="81"/>
        <v>4174933.7754000006</v>
      </c>
      <c r="F188" s="25">
        <f t="shared" si="82"/>
        <v>1542243.0857999977</v>
      </c>
      <c r="G188" s="25">
        <f t="shared" si="83"/>
        <v>1763811.8836099976</v>
      </c>
      <c r="H188" s="26">
        <f t="shared" si="80"/>
        <v>73.024394325343806</v>
      </c>
    </row>
    <row r="189" spans="1:8" s="17" customFormat="1" ht="11.4" x14ac:dyDescent="0.2">
      <c r="A189" s="32"/>
      <c r="B189" s="28"/>
      <c r="C189" s="28"/>
      <c r="D189" s="28"/>
      <c r="E189" s="28"/>
      <c r="F189" s="28"/>
      <c r="G189" s="28"/>
      <c r="H189" s="21"/>
    </row>
    <row r="190" spans="1:8" s="17" customFormat="1" ht="11.25" customHeight="1" x14ac:dyDescent="0.2">
      <c r="A190" s="19" t="s">
        <v>159</v>
      </c>
      <c r="B190" s="47">
        <f t="shared" ref="B190:G190" si="84">SUM(B191:B197)</f>
        <v>20395957.305160005</v>
      </c>
      <c r="C190" s="47">
        <f t="shared" si="84"/>
        <v>19406920.490769997</v>
      </c>
      <c r="D190" s="47">
        <f t="shared" si="84"/>
        <v>502003.41400000005</v>
      </c>
      <c r="E190" s="47">
        <f t="shared" si="84"/>
        <v>19908923.904769994</v>
      </c>
      <c r="F190" s="47">
        <f t="shared" si="84"/>
        <v>487033.40039000468</v>
      </c>
      <c r="G190" s="47">
        <f t="shared" si="84"/>
        <v>989036.8143900038</v>
      </c>
      <c r="H190" s="21">
        <f t="shared" ref="H190:H197" si="85">E190/B190*100</f>
        <v>97.612108158969349</v>
      </c>
    </row>
    <row r="191" spans="1:8" s="17" customFormat="1" ht="11.25" customHeight="1" x14ac:dyDescent="0.2">
      <c r="A191" s="23" t="s">
        <v>121</v>
      </c>
      <c r="B191" s="24">
        <v>13677468.519159999</v>
      </c>
      <c r="C191" s="25">
        <v>12753261.122079996</v>
      </c>
      <c r="D191" s="24">
        <v>492290.09668999998</v>
      </c>
      <c r="E191" s="25">
        <f t="shared" ref="E191:E197" si="86">SUM(C191:D191)</f>
        <v>13245551.218769995</v>
      </c>
      <c r="F191" s="25">
        <f t="shared" ref="F191:F197" si="87">B191-E191</f>
        <v>431917.30039000325</v>
      </c>
      <c r="G191" s="25">
        <f t="shared" ref="G191:G197" si="88">B191-C191</f>
        <v>924207.39708000235</v>
      </c>
      <c r="H191" s="26">
        <f t="shared" si="85"/>
        <v>96.842125428510727</v>
      </c>
    </row>
    <row r="192" spans="1:8" s="17" customFormat="1" ht="11.25" customHeight="1" x14ac:dyDescent="0.2">
      <c r="A192" s="23" t="s">
        <v>160</v>
      </c>
      <c r="B192" s="24">
        <v>81863.891000000003</v>
      </c>
      <c r="C192" s="25">
        <v>68023.059829999998</v>
      </c>
      <c r="D192" s="24">
        <v>255.51196999999999</v>
      </c>
      <c r="E192" s="25">
        <f t="shared" si="86"/>
        <v>68278.571800000005</v>
      </c>
      <c r="F192" s="25">
        <f t="shared" si="87"/>
        <v>13585.319199999998</v>
      </c>
      <c r="G192" s="25">
        <f t="shared" si="88"/>
        <v>13840.831170000005</v>
      </c>
      <c r="H192" s="26">
        <f t="shared" si="85"/>
        <v>83.404992073978008</v>
      </c>
    </row>
    <row r="193" spans="1:8" s="17" customFormat="1" ht="11.25" customHeight="1" x14ac:dyDescent="0.2">
      <c r="A193" s="23" t="s">
        <v>161</v>
      </c>
      <c r="B193" s="24">
        <v>328275.60499999998</v>
      </c>
      <c r="C193" s="25">
        <v>320161.50440000003</v>
      </c>
      <c r="D193" s="24">
        <v>3399.2711500000005</v>
      </c>
      <c r="E193" s="25">
        <f t="shared" si="86"/>
        <v>323560.77555000002</v>
      </c>
      <c r="F193" s="25">
        <f t="shared" si="87"/>
        <v>4714.8294499999611</v>
      </c>
      <c r="G193" s="25">
        <f t="shared" si="88"/>
        <v>8114.100599999947</v>
      </c>
      <c r="H193" s="26">
        <f t="shared" si="85"/>
        <v>98.563758811746013</v>
      </c>
    </row>
    <row r="194" spans="1:8" s="17" customFormat="1" ht="11.25" customHeight="1" x14ac:dyDescent="0.2">
      <c r="A194" s="23" t="s">
        <v>162</v>
      </c>
      <c r="B194" s="24">
        <v>14750</v>
      </c>
      <c r="C194" s="25">
        <v>14671.3195</v>
      </c>
      <c r="D194" s="24">
        <v>50.389189999999999</v>
      </c>
      <c r="E194" s="25">
        <f t="shared" si="86"/>
        <v>14721.708689999999</v>
      </c>
      <c r="F194" s="25">
        <f t="shared" si="87"/>
        <v>28.291310000000522</v>
      </c>
      <c r="G194" s="25">
        <f t="shared" si="88"/>
        <v>78.680500000000393</v>
      </c>
      <c r="H194" s="26">
        <f t="shared" si="85"/>
        <v>99.808194508474571</v>
      </c>
    </row>
    <row r="195" spans="1:8" s="17" customFormat="1" ht="11.25" customHeight="1" x14ac:dyDescent="0.2">
      <c r="A195" s="23" t="s">
        <v>163</v>
      </c>
      <c r="B195" s="24">
        <v>408425.27800000005</v>
      </c>
      <c r="C195" s="25">
        <v>396556.69741999998</v>
      </c>
      <c r="D195" s="24">
        <v>465.74252000000001</v>
      </c>
      <c r="E195" s="25">
        <f t="shared" si="86"/>
        <v>397022.43994000001</v>
      </c>
      <c r="F195" s="25">
        <f t="shared" si="87"/>
        <v>11402.838060000038</v>
      </c>
      <c r="G195" s="25">
        <f t="shared" si="88"/>
        <v>11868.580580000067</v>
      </c>
      <c r="H195" s="26">
        <f t="shared" si="85"/>
        <v>97.208096884737856</v>
      </c>
    </row>
    <row r="196" spans="1:8" s="17" customFormat="1" ht="11.25" customHeight="1" x14ac:dyDescent="0.2">
      <c r="A196" s="23" t="s">
        <v>164</v>
      </c>
      <c r="B196" s="24">
        <v>5870206.0120000029</v>
      </c>
      <c r="C196" s="25">
        <v>5841320.0721700015</v>
      </c>
      <c r="D196" s="24">
        <v>4693.7525099999993</v>
      </c>
      <c r="E196" s="25">
        <f t="shared" si="86"/>
        <v>5846013.8246800015</v>
      </c>
      <c r="F196" s="25">
        <f t="shared" si="87"/>
        <v>24192.187320001423</v>
      </c>
      <c r="G196" s="25">
        <f t="shared" si="88"/>
        <v>28885.939830001444</v>
      </c>
      <c r="H196" s="26">
        <f t="shared" si="85"/>
        <v>99.58788180056122</v>
      </c>
    </row>
    <row r="197" spans="1:8" s="17" customFormat="1" ht="11.25" customHeight="1" x14ac:dyDescent="0.2">
      <c r="A197" s="23" t="s">
        <v>165</v>
      </c>
      <c r="B197" s="24">
        <v>14968</v>
      </c>
      <c r="C197" s="25">
        <v>12926.71537</v>
      </c>
      <c r="D197" s="24">
        <v>848.64996999999994</v>
      </c>
      <c r="E197" s="25">
        <f t="shared" si="86"/>
        <v>13775.36534</v>
      </c>
      <c r="F197" s="25">
        <f t="shared" si="87"/>
        <v>1192.6346599999997</v>
      </c>
      <c r="G197" s="25">
        <f t="shared" si="88"/>
        <v>2041.2846300000001</v>
      </c>
      <c r="H197" s="26">
        <f t="shared" si="85"/>
        <v>92.032104088722605</v>
      </c>
    </row>
    <row r="198" spans="1:8" s="17" customFormat="1" ht="11.25" customHeight="1" x14ac:dyDescent="0.2">
      <c r="A198" s="32"/>
      <c r="B198" s="28"/>
      <c r="C198" s="28"/>
      <c r="D198" s="28"/>
      <c r="E198" s="28"/>
      <c r="F198" s="28"/>
      <c r="G198" s="28"/>
      <c r="H198" s="21"/>
    </row>
    <row r="199" spans="1:8" s="17" customFormat="1" ht="11.25" customHeight="1" x14ac:dyDescent="0.2">
      <c r="A199" s="19" t="s">
        <v>166</v>
      </c>
      <c r="B199" s="48">
        <f>SUM(B200:B206)</f>
        <v>4038981.1060000001</v>
      </c>
      <c r="C199" s="48">
        <f>SUM(C200:C206)</f>
        <v>3754321.2867400008</v>
      </c>
      <c r="D199" s="48">
        <f>SUM(D200:D206)</f>
        <v>26131.461479999998</v>
      </c>
      <c r="E199" s="48">
        <f t="shared" ref="E199:G199" si="89">SUM(E200:E206)</f>
        <v>3780452.7482200004</v>
      </c>
      <c r="F199" s="48">
        <f t="shared" si="89"/>
        <v>258528.35777999961</v>
      </c>
      <c r="G199" s="48">
        <f t="shared" si="89"/>
        <v>284659.81925999979</v>
      </c>
      <c r="H199" s="26">
        <f t="shared" ref="H199:H206" si="90">E199/B199*100</f>
        <v>93.59916892416382</v>
      </c>
    </row>
    <row r="200" spans="1:8" s="17" customFormat="1" ht="11.25" customHeight="1" x14ac:dyDescent="0.2">
      <c r="A200" s="23" t="s">
        <v>167</v>
      </c>
      <c r="B200" s="24">
        <v>894914.61500000022</v>
      </c>
      <c r="C200" s="25">
        <v>812622.98326000047</v>
      </c>
      <c r="D200" s="24">
        <v>12564.187989999999</v>
      </c>
      <c r="E200" s="25">
        <f t="shared" ref="E200:E206" si="91">SUM(C200:D200)</f>
        <v>825187.17125000048</v>
      </c>
      <c r="F200" s="25">
        <f t="shared" ref="F200:F206" si="92">B200-E200</f>
        <v>69727.443749999744</v>
      </c>
      <c r="G200" s="25">
        <f t="shared" ref="G200:G206" si="93">B200-C200</f>
        <v>82291.63173999975</v>
      </c>
      <c r="H200" s="26">
        <f t="shared" si="90"/>
        <v>92.20848083367153</v>
      </c>
    </row>
    <row r="201" spans="1:8" s="17" customFormat="1" ht="11.25" customHeight="1" x14ac:dyDescent="0.2">
      <c r="A201" s="23" t="s">
        <v>168</v>
      </c>
      <c r="B201" s="24">
        <v>11004.999999999998</v>
      </c>
      <c r="C201" s="25">
        <v>9623.3049300000002</v>
      </c>
      <c r="D201" s="24">
        <v>529.15862000000004</v>
      </c>
      <c r="E201" s="25">
        <f t="shared" si="91"/>
        <v>10152.46355</v>
      </c>
      <c r="F201" s="25">
        <f t="shared" si="92"/>
        <v>852.53644999999779</v>
      </c>
      <c r="G201" s="25">
        <f t="shared" si="93"/>
        <v>1381.6950699999979</v>
      </c>
      <c r="H201" s="26">
        <f t="shared" si="90"/>
        <v>92.253189913675627</v>
      </c>
    </row>
    <row r="202" spans="1:8" s="17" customFormat="1" ht="11.25" customHeight="1" x14ac:dyDescent="0.2">
      <c r="A202" s="23" t="s">
        <v>169</v>
      </c>
      <c r="B202" s="24">
        <v>80633</v>
      </c>
      <c r="C202" s="25">
        <v>69466.721310000008</v>
      </c>
      <c r="D202" s="24">
        <v>1124.23227</v>
      </c>
      <c r="E202" s="25">
        <f t="shared" si="91"/>
        <v>70590.953580000001</v>
      </c>
      <c r="F202" s="25">
        <f t="shared" si="92"/>
        <v>10042.046419999999</v>
      </c>
      <c r="G202" s="25">
        <f t="shared" si="93"/>
        <v>11166.278689999992</v>
      </c>
      <c r="H202" s="26">
        <f t="shared" si="90"/>
        <v>87.545984373643549</v>
      </c>
    </row>
    <row r="203" spans="1:8" s="17" customFormat="1" ht="11.25" customHeight="1" x14ac:dyDescent="0.2">
      <c r="A203" s="23" t="s">
        <v>170</v>
      </c>
      <c r="B203" s="24">
        <v>28631.267</v>
      </c>
      <c r="C203" s="25">
        <v>21761.143059999999</v>
      </c>
      <c r="D203" s="24">
        <v>708.92684999999994</v>
      </c>
      <c r="E203" s="25">
        <f t="shared" si="91"/>
        <v>22470.069909999998</v>
      </c>
      <c r="F203" s="25">
        <f t="shared" si="92"/>
        <v>6161.1970900000015</v>
      </c>
      <c r="G203" s="25">
        <f t="shared" si="93"/>
        <v>6870.1239400000013</v>
      </c>
      <c r="H203" s="26">
        <f t="shared" si="90"/>
        <v>78.480878649205422</v>
      </c>
    </row>
    <row r="204" spans="1:8" s="17" customFormat="1" ht="11.25" customHeight="1" x14ac:dyDescent="0.2">
      <c r="A204" s="23" t="s">
        <v>171</v>
      </c>
      <c r="B204" s="24">
        <v>38390</v>
      </c>
      <c r="C204" s="25">
        <v>32302.70552</v>
      </c>
      <c r="D204" s="24">
        <v>591.20627000000002</v>
      </c>
      <c r="E204" s="25">
        <f t="shared" si="91"/>
        <v>32893.911789999998</v>
      </c>
      <c r="F204" s="25">
        <f t="shared" si="92"/>
        <v>5496.0882100000017</v>
      </c>
      <c r="G204" s="25">
        <f t="shared" si="93"/>
        <v>6087.2944800000005</v>
      </c>
      <c r="H204" s="26">
        <f t="shared" si="90"/>
        <v>85.683542042198482</v>
      </c>
    </row>
    <row r="205" spans="1:8" s="17" customFormat="1" ht="11.25" customHeight="1" x14ac:dyDescent="0.2">
      <c r="A205" s="23" t="s">
        <v>172</v>
      </c>
      <c r="B205" s="24">
        <v>2760585</v>
      </c>
      <c r="C205" s="25">
        <v>2615826.0854400001</v>
      </c>
      <c r="D205" s="24">
        <v>7686.8119699999988</v>
      </c>
      <c r="E205" s="25">
        <f t="shared" si="91"/>
        <v>2623512.8974100002</v>
      </c>
      <c r="F205" s="25">
        <f t="shared" si="92"/>
        <v>137072.10258999979</v>
      </c>
      <c r="G205" s="25">
        <f t="shared" si="93"/>
        <v>144758.91455999995</v>
      </c>
      <c r="H205" s="26">
        <f t="shared" si="90"/>
        <v>95.034671905049123</v>
      </c>
    </row>
    <row r="206" spans="1:8" s="17" customFormat="1" ht="11.25" customHeight="1" x14ac:dyDescent="0.2">
      <c r="A206" s="23" t="s">
        <v>173</v>
      </c>
      <c r="B206" s="24">
        <v>224822.22400000005</v>
      </c>
      <c r="C206" s="25">
        <v>192718.34321999998</v>
      </c>
      <c r="D206" s="24">
        <v>2926.9375099999997</v>
      </c>
      <c r="E206" s="25">
        <f t="shared" si="91"/>
        <v>195645.28072999997</v>
      </c>
      <c r="F206" s="25">
        <f t="shared" si="92"/>
        <v>29176.943270000076</v>
      </c>
      <c r="G206" s="25">
        <f t="shared" si="93"/>
        <v>32103.880780000065</v>
      </c>
      <c r="H206" s="26">
        <f t="shared" si="90"/>
        <v>87.022215708532414</v>
      </c>
    </row>
    <row r="207" spans="1:8" s="17" customFormat="1" ht="11.25" customHeight="1" x14ac:dyDescent="0.2">
      <c r="A207" s="32"/>
      <c r="B207" s="28"/>
      <c r="C207" s="28"/>
      <c r="D207" s="28"/>
      <c r="E207" s="28"/>
      <c r="F207" s="28"/>
      <c r="G207" s="28"/>
      <c r="H207" s="21"/>
    </row>
    <row r="208" spans="1:8" s="17" customFormat="1" ht="11.25" customHeight="1" x14ac:dyDescent="0.2">
      <c r="A208" s="19" t="s">
        <v>174</v>
      </c>
      <c r="B208" s="47">
        <f t="shared" ref="B208:G208" si="94">SUM(B209:B215)</f>
        <v>790001.38699999987</v>
      </c>
      <c r="C208" s="47">
        <f t="shared" si="94"/>
        <v>681305.15760999999</v>
      </c>
      <c r="D208" s="47">
        <f t="shared" si="94"/>
        <v>3393.58185</v>
      </c>
      <c r="E208" s="47">
        <f t="shared" si="94"/>
        <v>684698.73945999995</v>
      </c>
      <c r="F208" s="47">
        <f t="shared" si="94"/>
        <v>105302.64753999992</v>
      </c>
      <c r="G208" s="47">
        <f t="shared" si="94"/>
        <v>108696.22938999993</v>
      </c>
      <c r="H208" s="21">
        <f t="shared" ref="H208:H215" si="95">E208/B208*100</f>
        <v>86.6705743467258</v>
      </c>
    </row>
    <row r="209" spans="1:8" s="17" customFormat="1" ht="11.25" customHeight="1" x14ac:dyDescent="0.2">
      <c r="A209" s="23" t="s">
        <v>175</v>
      </c>
      <c r="B209" s="24">
        <v>244582.99999999994</v>
      </c>
      <c r="C209" s="25">
        <v>225573.80417999998</v>
      </c>
      <c r="D209" s="24">
        <v>135.42225000000005</v>
      </c>
      <c r="E209" s="25">
        <f t="shared" ref="E209:E215" si="96">SUM(C209:D209)</f>
        <v>225709.22642999998</v>
      </c>
      <c r="F209" s="25">
        <f t="shared" ref="F209:F215" si="97">B209-E209</f>
        <v>18873.773569999961</v>
      </c>
      <c r="G209" s="25">
        <f t="shared" ref="G209:G215" si="98">B209-C209</f>
        <v>19009.195819999964</v>
      </c>
      <c r="H209" s="26">
        <f t="shared" si="95"/>
        <v>92.283284786759523</v>
      </c>
    </row>
    <row r="210" spans="1:8" s="17" customFormat="1" ht="11.25" customHeight="1" x14ac:dyDescent="0.2">
      <c r="A210" s="23" t="s">
        <v>176</v>
      </c>
      <c r="B210" s="24">
        <v>187458.29399999999</v>
      </c>
      <c r="C210" s="25">
        <v>176041.35855999999</v>
      </c>
      <c r="D210" s="24">
        <v>2588.1935600000002</v>
      </c>
      <c r="E210" s="25">
        <f t="shared" si="96"/>
        <v>178629.55212000001</v>
      </c>
      <c r="F210" s="25">
        <f t="shared" si="97"/>
        <v>8828.7418799999868</v>
      </c>
      <c r="G210" s="25">
        <f t="shared" si="98"/>
        <v>11416.935440000001</v>
      </c>
      <c r="H210" s="26">
        <f t="shared" si="95"/>
        <v>95.2902900738017</v>
      </c>
    </row>
    <row r="211" spans="1:8" s="17" customFormat="1" ht="11.25" customHeight="1" x14ac:dyDescent="0.2">
      <c r="A211" s="23" t="s">
        <v>177</v>
      </c>
      <c r="B211" s="24">
        <v>27738.203000000001</v>
      </c>
      <c r="C211" s="25">
        <v>23096.52248</v>
      </c>
      <c r="D211" s="24">
        <v>8.6999999999999993</v>
      </c>
      <c r="E211" s="25">
        <f t="shared" si="96"/>
        <v>23105.22248</v>
      </c>
      <c r="F211" s="25">
        <f t="shared" si="97"/>
        <v>4632.980520000001</v>
      </c>
      <c r="G211" s="25">
        <f t="shared" si="98"/>
        <v>4641.6805200000017</v>
      </c>
      <c r="H211" s="26">
        <f t="shared" si="95"/>
        <v>83.297474173074576</v>
      </c>
    </row>
    <row r="212" spans="1:8" s="17" customFormat="1" ht="11.25" customHeight="1" x14ac:dyDescent="0.2">
      <c r="A212" s="23" t="s">
        <v>178</v>
      </c>
      <c r="B212" s="24">
        <v>0</v>
      </c>
      <c r="C212" s="25">
        <v>0</v>
      </c>
      <c r="D212" s="24">
        <v>0</v>
      </c>
      <c r="E212" s="25">
        <f t="shared" si="96"/>
        <v>0</v>
      </c>
      <c r="F212" s="25">
        <f t="shared" si="97"/>
        <v>0</v>
      </c>
      <c r="G212" s="25">
        <f t="shared" si="98"/>
        <v>0</v>
      </c>
      <c r="H212" s="26"/>
    </row>
    <row r="213" spans="1:8" s="17" customFormat="1" ht="11.25" customHeight="1" x14ac:dyDescent="0.2">
      <c r="A213" s="23" t="s">
        <v>179</v>
      </c>
      <c r="B213" s="24">
        <v>53821.091</v>
      </c>
      <c r="C213" s="25">
        <v>41539.382619999997</v>
      </c>
      <c r="D213" s="24">
        <v>338.50628999999998</v>
      </c>
      <c r="E213" s="25">
        <f t="shared" si="96"/>
        <v>41877.888909999994</v>
      </c>
      <c r="F213" s="25">
        <f t="shared" si="97"/>
        <v>11943.202090000006</v>
      </c>
      <c r="G213" s="25">
        <f t="shared" si="98"/>
        <v>12281.708380000004</v>
      </c>
      <c r="H213" s="26">
        <f t="shared" si="95"/>
        <v>77.809438887071224</v>
      </c>
    </row>
    <row r="214" spans="1:8" s="17" customFormat="1" ht="11.25" customHeight="1" x14ac:dyDescent="0.2">
      <c r="A214" s="23" t="s">
        <v>180</v>
      </c>
      <c r="B214" s="24">
        <v>153297.799</v>
      </c>
      <c r="C214" s="25">
        <v>151137.26343000002</v>
      </c>
      <c r="D214" s="24">
        <v>3.4272</v>
      </c>
      <c r="E214" s="25">
        <f t="shared" si="96"/>
        <v>151140.69063000003</v>
      </c>
      <c r="F214" s="25">
        <f t="shared" si="97"/>
        <v>2157.1083699999726</v>
      </c>
      <c r="G214" s="25">
        <f t="shared" si="98"/>
        <v>2160.5355699999782</v>
      </c>
      <c r="H214" s="26">
        <f t="shared" si="95"/>
        <v>98.592864095850473</v>
      </c>
    </row>
    <row r="215" spans="1:8" s="17" customFormat="1" ht="11.25" customHeight="1" x14ac:dyDescent="0.2">
      <c r="A215" s="23" t="s">
        <v>181</v>
      </c>
      <c r="B215" s="24">
        <v>123103</v>
      </c>
      <c r="C215" s="25">
        <v>63916.826340000007</v>
      </c>
      <c r="D215" s="24">
        <v>319.33254999999997</v>
      </c>
      <c r="E215" s="25">
        <f t="shared" si="96"/>
        <v>64236.158890000006</v>
      </c>
      <c r="F215" s="25">
        <f t="shared" si="97"/>
        <v>58866.841109999994</v>
      </c>
      <c r="G215" s="25">
        <f t="shared" si="98"/>
        <v>59186.173659999993</v>
      </c>
      <c r="H215" s="26">
        <f t="shared" si="95"/>
        <v>52.180823286191249</v>
      </c>
    </row>
    <row r="216" spans="1:8" s="17" customFormat="1" ht="11.25" customHeight="1" x14ac:dyDescent="0.2">
      <c r="A216" s="32"/>
      <c r="B216" s="24"/>
      <c r="C216" s="25"/>
      <c r="D216" s="24"/>
      <c r="E216" s="25"/>
      <c r="F216" s="25"/>
      <c r="G216" s="25"/>
      <c r="H216" s="26"/>
    </row>
    <row r="217" spans="1:8" s="17" customFormat="1" ht="11.25" customHeight="1" x14ac:dyDescent="0.2">
      <c r="A217" s="19" t="s">
        <v>182</v>
      </c>
      <c r="B217" s="48">
        <f t="shared" ref="B217:G217" si="99">SUM(B218:B230)+SUM(B235:B247)</f>
        <v>12508858.499649998</v>
      </c>
      <c r="C217" s="48">
        <f t="shared" si="99"/>
        <v>7082620.7989299987</v>
      </c>
      <c r="D217" s="48">
        <f t="shared" si="99"/>
        <v>1234003.8604200005</v>
      </c>
      <c r="E217" s="48">
        <f t="shared" si="99"/>
        <v>8316624.6593499985</v>
      </c>
      <c r="F217" s="48">
        <f t="shared" si="99"/>
        <v>4192233.8403000003</v>
      </c>
      <c r="G217" s="48">
        <f t="shared" si="99"/>
        <v>5426237.7007200019</v>
      </c>
      <c r="H217" s="26">
        <f t="shared" ref="H217:H247" si="100">E217/B217*100</f>
        <v>66.485880063178428</v>
      </c>
    </row>
    <row r="218" spans="1:8" s="17" customFormat="1" ht="11.25" customHeight="1" x14ac:dyDescent="0.2">
      <c r="A218" s="23" t="s">
        <v>183</v>
      </c>
      <c r="B218" s="24">
        <v>51921.684999999998</v>
      </c>
      <c r="C218" s="25">
        <v>35521.027959999999</v>
      </c>
      <c r="D218" s="24">
        <v>97.005600000000001</v>
      </c>
      <c r="E218" s="25">
        <f t="shared" ref="E218:E229" si="101">SUM(C218:D218)</f>
        <v>35618.033559999996</v>
      </c>
      <c r="F218" s="25">
        <f t="shared" ref="F218:F229" si="102">B218-E218</f>
        <v>16303.651440000001</v>
      </c>
      <c r="G218" s="25">
        <f t="shared" ref="G218:G229" si="103">B218-C218</f>
        <v>16400.657039999998</v>
      </c>
      <c r="H218" s="26">
        <f t="shared" si="100"/>
        <v>68.599533239339209</v>
      </c>
    </row>
    <row r="219" spans="1:8" s="17" customFormat="1" ht="11.25" customHeight="1" x14ac:dyDescent="0.2">
      <c r="A219" s="23" t="s">
        <v>184</v>
      </c>
      <c r="B219" s="24">
        <v>54397.394</v>
      </c>
      <c r="C219" s="25">
        <v>40251.747060000002</v>
      </c>
      <c r="D219" s="24">
        <v>300.85174000000001</v>
      </c>
      <c r="E219" s="25">
        <f t="shared" si="101"/>
        <v>40552.5988</v>
      </c>
      <c r="F219" s="25">
        <f t="shared" si="102"/>
        <v>13844.7952</v>
      </c>
      <c r="G219" s="25">
        <f t="shared" si="103"/>
        <v>14145.646939999999</v>
      </c>
      <c r="H219" s="26">
        <f t="shared" si="100"/>
        <v>74.548789598266424</v>
      </c>
    </row>
    <row r="220" spans="1:8" s="17" customFormat="1" ht="11.25" customHeight="1" x14ac:dyDescent="0.2">
      <c r="A220" s="23" t="s">
        <v>185</v>
      </c>
      <c r="B220" s="24">
        <v>69796.093999999997</v>
      </c>
      <c r="C220" s="25">
        <v>43134.652950000003</v>
      </c>
      <c r="D220" s="24">
        <v>2025.6070400000001</v>
      </c>
      <c r="E220" s="25">
        <f t="shared" si="101"/>
        <v>45160.259990000006</v>
      </c>
      <c r="F220" s="25">
        <f t="shared" si="102"/>
        <v>24635.834009999991</v>
      </c>
      <c r="G220" s="25">
        <f t="shared" si="103"/>
        <v>26661.441049999994</v>
      </c>
      <c r="H220" s="26">
        <f t="shared" si="100"/>
        <v>64.703133659599928</v>
      </c>
    </row>
    <row r="221" spans="1:8" s="17" customFormat="1" ht="11.25" customHeight="1" x14ac:dyDescent="0.2">
      <c r="A221" s="23" t="s">
        <v>186</v>
      </c>
      <c r="B221" s="24">
        <v>6258681.8576499987</v>
      </c>
      <c r="C221" s="25">
        <v>2832840.1667799982</v>
      </c>
      <c r="D221" s="24">
        <v>728224.28750000079</v>
      </c>
      <c r="E221" s="25">
        <f t="shared" si="101"/>
        <v>3561064.4542799992</v>
      </c>
      <c r="F221" s="25">
        <f t="shared" si="102"/>
        <v>2697617.4033699995</v>
      </c>
      <c r="G221" s="25">
        <f t="shared" si="103"/>
        <v>3425841.6908700005</v>
      </c>
      <c r="H221" s="26">
        <f t="shared" si="100"/>
        <v>56.897994422376705</v>
      </c>
    </row>
    <row r="222" spans="1:8" s="17" customFormat="1" ht="11.25" customHeight="1" x14ac:dyDescent="0.2">
      <c r="A222" s="23" t="s">
        <v>187</v>
      </c>
      <c r="B222" s="24">
        <v>35638.642999999996</v>
      </c>
      <c r="C222" s="25">
        <v>21168.498039999999</v>
      </c>
      <c r="D222" s="24">
        <v>0</v>
      </c>
      <c r="E222" s="25">
        <f t="shared" si="101"/>
        <v>21168.498039999999</v>
      </c>
      <c r="F222" s="25">
        <f t="shared" si="102"/>
        <v>14470.144959999998</v>
      </c>
      <c r="G222" s="25">
        <f t="shared" si="103"/>
        <v>14470.144959999998</v>
      </c>
      <c r="H222" s="26">
        <f t="shared" si="100"/>
        <v>59.397598387794957</v>
      </c>
    </row>
    <row r="223" spans="1:8" s="17" customFormat="1" ht="11.25" customHeight="1" x14ac:dyDescent="0.2">
      <c r="A223" s="23" t="s">
        <v>188</v>
      </c>
      <c r="B223" s="24">
        <v>152737.00900000002</v>
      </c>
      <c r="C223" s="25">
        <v>103941.73506000001</v>
      </c>
      <c r="D223" s="24">
        <v>30.269200000000001</v>
      </c>
      <c r="E223" s="25">
        <f t="shared" si="101"/>
        <v>103972.00426</v>
      </c>
      <c r="F223" s="25">
        <f t="shared" si="102"/>
        <v>48765.004740000019</v>
      </c>
      <c r="G223" s="25">
        <f t="shared" si="103"/>
        <v>48795.273940000014</v>
      </c>
      <c r="H223" s="26">
        <f t="shared" si="100"/>
        <v>68.072567965502046</v>
      </c>
    </row>
    <row r="224" spans="1:8" s="17" customFormat="1" ht="11.25" customHeight="1" x14ac:dyDescent="0.2">
      <c r="A224" s="23" t="s">
        <v>189</v>
      </c>
      <c r="B224" s="24">
        <v>330745.61499999999</v>
      </c>
      <c r="C224" s="25">
        <v>197671.07822</v>
      </c>
      <c r="D224" s="24">
        <v>16996.391829999997</v>
      </c>
      <c r="E224" s="25">
        <f t="shared" si="101"/>
        <v>214667.47005</v>
      </c>
      <c r="F224" s="25">
        <f t="shared" si="102"/>
        <v>116078.14494999999</v>
      </c>
      <c r="G224" s="25">
        <f t="shared" si="103"/>
        <v>133074.53677999999</v>
      </c>
      <c r="H224" s="26">
        <f t="shared" si="100"/>
        <v>64.904101615980608</v>
      </c>
    </row>
    <row r="225" spans="1:8" s="17" customFormat="1" ht="11.25" customHeight="1" x14ac:dyDescent="0.2">
      <c r="A225" s="23" t="s">
        <v>190</v>
      </c>
      <c r="B225" s="24">
        <v>72708.805999999997</v>
      </c>
      <c r="C225" s="25">
        <v>41140.29638</v>
      </c>
      <c r="D225" s="24">
        <v>2706.6383100000003</v>
      </c>
      <c r="E225" s="25">
        <f t="shared" si="101"/>
        <v>43846.934690000002</v>
      </c>
      <c r="F225" s="25">
        <f t="shared" si="102"/>
        <v>28861.871309999995</v>
      </c>
      <c r="G225" s="25">
        <f t="shared" si="103"/>
        <v>31568.509619999997</v>
      </c>
      <c r="H225" s="26">
        <f t="shared" si="100"/>
        <v>60.304847654904414</v>
      </c>
    </row>
    <row r="226" spans="1:8" s="17" customFormat="1" ht="11.25" customHeight="1" x14ac:dyDescent="0.2">
      <c r="A226" s="23" t="s">
        <v>191</v>
      </c>
      <c r="B226" s="24">
        <v>49806</v>
      </c>
      <c r="C226" s="25">
        <v>38573.940009999998</v>
      </c>
      <c r="D226" s="24">
        <v>1201.43974</v>
      </c>
      <c r="E226" s="25">
        <f t="shared" si="101"/>
        <v>39775.37975</v>
      </c>
      <c r="F226" s="25">
        <f t="shared" si="102"/>
        <v>10030.62025</v>
      </c>
      <c r="G226" s="25">
        <f t="shared" si="103"/>
        <v>11232.059990000002</v>
      </c>
      <c r="H226" s="26">
        <f t="shared" si="100"/>
        <v>79.860618700558163</v>
      </c>
    </row>
    <row r="227" spans="1:8" s="17" customFormat="1" ht="11.25" customHeight="1" x14ac:dyDescent="0.2">
      <c r="A227" s="23" t="s">
        <v>192</v>
      </c>
      <c r="B227" s="24">
        <v>77630</v>
      </c>
      <c r="C227" s="25">
        <v>51606.59996</v>
      </c>
      <c r="D227" s="24">
        <v>1490.2724800000001</v>
      </c>
      <c r="E227" s="25">
        <f t="shared" si="101"/>
        <v>53096.872439999999</v>
      </c>
      <c r="F227" s="25">
        <f t="shared" si="102"/>
        <v>24533.127560000001</v>
      </c>
      <c r="G227" s="25">
        <f t="shared" si="103"/>
        <v>26023.40004</v>
      </c>
      <c r="H227" s="26">
        <f t="shared" si="100"/>
        <v>68.397362411438877</v>
      </c>
    </row>
    <row r="228" spans="1:8" s="17" customFormat="1" ht="11.25" customHeight="1" x14ac:dyDescent="0.2">
      <c r="A228" s="23" t="s">
        <v>193</v>
      </c>
      <c r="B228" s="24">
        <v>67640</v>
      </c>
      <c r="C228" s="25">
        <v>64774.698149999997</v>
      </c>
      <c r="D228" s="24">
        <v>71.673320000000004</v>
      </c>
      <c r="E228" s="25">
        <f t="shared" si="101"/>
        <v>64846.371469999998</v>
      </c>
      <c r="F228" s="25">
        <f t="shared" si="102"/>
        <v>2793.6285300000018</v>
      </c>
      <c r="G228" s="25">
        <f t="shared" si="103"/>
        <v>2865.3018500000035</v>
      </c>
      <c r="H228" s="26">
        <f t="shared" si="100"/>
        <v>95.86985728858663</v>
      </c>
    </row>
    <row r="229" spans="1:8" s="17" customFormat="1" ht="11.25" customHeight="1" x14ac:dyDescent="0.2">
      <c r="A229" s="23" t="s">
        <v>194</v>
      </c>
      <c r="B229" s="24">
        <v>39152.571000000004</v>
      </c>
      <c r="C229" s="25">
        <v>23203.453870000001</v>
      </c>
      <c r="D229" s="24">
        <v>587.55376999999999</v>
      </c>
      <c r="E229" s="25">
        <f t="shared" si="101"/>
        <v>23791.00764</v>
      </c>
      <c r="F229" s="25">
        <f t="shared" si="102"/>
        <v>15361.563360000004</v>
      </c>
      <c r="G229" s="25">
        <f t="shared" si="103"/>
        <v>15949.117130000002</v>
      </c>
      <c r="H229" s="26">
        <f t="shared" si="100"/>
        <v>60.764866858935008</v>
      </c>
    </row>
    <row r="230" spans="1:8" s="17" customFormat="1" ht="11.25" customHeight="1" x14ac:dyDescent="0.2">
      <c r="A230" s="23" t="s">
        <v>195</v>
      </c>
      <c r="B230" s="35">
        <f t="shared" ref="B230:G230" si="104">SUM(B231:B234)</f>
        <v>596164.52099999995</v>
      </c>
      <c r="C230" s="35">
        <f t="shared" si="104"/>
        <v>457901.90146999998</v>
      </c>
      <c r="D230" s="35">
        <f t="shared" si="104"/>
        <v>11794.646359999999</v>
      </c>
      <c r="E230" s="30">
        <f t="shared" si="104"/>
        <v>469696.54783</v>
      </c>
      <c r="F230" s="30">
        <f t="shared" si="104"/>
        <v>126467.97317000006</v>
      </c>
      <c r="G230" s="30">
        <f t="shared" si="104"/>
        <v>138262.61953000005</v>
      </c>
      <c r="H230" s="26">
        <f t="shared" si="100"/>
        <v>78.786397258618493</v>
      </c>
    </row>
    <row r="231" spans="1:8" s="17" customFormat="1" ht="11.25" customHeight="1" x14ac:dyDescent="0.2">
      <c r="A231" s="23" t="s">
        <v>196</v>
      </c>
      <c r="B231" s="24">
        <v>277812.25600000005</v>
      </c>
      <c r="C231" s="25">
        <v>190925.67807999998</v>
      </c>
      <c r="D231" s="24">
        <v>8199.5027599999994</v>
      </c>
      <c r="E231" s="25">
        <f t="shared" ref="E231:E247" si="105">SUM(C231:D231)</f>
        <v>199125.18083999999</v>
      </c>
      <c r="F231" s="25">
        <f t="shared" ref="F231:F247" si="106">B231-E231</f>
        <v>78687.075160000066</v>
      </c>
      <c r="G231" s="25">
        <f t="shared" ref="G231:G247" si="107">B231-C231</f>
        <v>86886.577920000069</v>
      </c>
      <c r="H231" s="26">
        <f t="shared" si="100"/>
        <v>71.67616854167872</v>
      </c>
    </row>
    <row r="232" spans="1:8" s="17" customFormat="1" ht="11.25" customHeight="1" x14ac:dyDescent="0.2">
      <c r="A232" s="23" t="s">
        <v>197</v>
      </c>
      <c r="B232" s="24">
        <v>128810.70999999999</v>
      </c>
      <c r="C232" s="25">
        <v>114700.45094</v>
      </c>
      <c r="D232" s="24">
        <v>1490.2906200000002</v>
      </c>
      <c r="E232" s="25">
        <f t="shared" si="105"/>
        <v>116190.74155999999</v>
      </c>
      <c r="F232" s="25">
        <f t="shared" si="106"/>
        <v>12619.968439999997</v>
      </c>
      <c r="G232" s="25">
        <f t="shared" si="107"/>
        <v>14110.259059999997</v>
      </c>
      <c r="H232" s="26">
        <f t="shared" si="100"/>
        <v>90.202702523726487</v>
      </c>
    </row>
    <row r="233" spans="1:8" s="17" customFormat="1" ht="11.25" customHeight="1" x14ac:dyDescent="0.2">
      <c r="A233" s="23" t="s">
        <v>198</v>
      </c>
      <c r="B233" s="24">
        <v>70008.853000000003</v>
      </c>
      <c r="C233" s="25">
        <v>62074.409169999999</v>
      </c>
      <c r="D233" s="24">
        <v>2104.8529800000001</v>
      </c>
      <c r="E233" s="25">
        <f t="shared" si="105"/>
        <v>64179.262150000002</v>
      </c>
      <c r="F233" s="25">
        <f t="shared" si="106"/>
        <v>5829.5908500000005</v>
      </c>
      <c r="G233" s="25">
        <f t="shared" si="107"/>
        <v>7934.4438300000038</v>
      </c>
      <c r="H233" s="26">
        <f t="shared" si="100"/>
        <v>91.673066190643056</v>
      </c>
    </row>
    <row r="234" spans="1:8" s="17" customFormat="1" ht="11.25" customHeight="1" x14ac:dyDescent="0.2">
      <c r="A234" s="23" t="s">
        <v>199</v>
      </c>
      <c r="B234" s="24">
        <v>119532.70199999999</v>
      </c>
      <c r="C234" s="25">
        <v>90201.363280000005</v>
      </c>
      <c r="D234" s="24">
        <v>0</v>
      </c>
      <c r="E234" s="25">
        <f t="shared" si="105"/>
        <v>90201.363280000005</v>
      </c>
      <c r="F234" s="25">
        <f t="shared" si="106"/>
        <v>29331.338719999985</v>
      </c>
      <c r="G234" s="25">
        <f t="shared" si="107"/>
        <v>29331.338719999985</v>
      </c>
      <c r="H234" s="26">
        <f t="shared" si="100"/>
        <v>75.461661763489644</v>
      </c>
    </row>
    <row r="235" spans="1:8" s="17" customFormat="1" ht="11.25" customHeight="1" x14ac:dyDescent="0.2">
      <c r="A235" s="23" t="s">
        <v>200</v>
      </c>
      <c r="B235" s="24">
        <v>19757.103999999999</v>
      </c>
      <c r="C235" s="25">
        <v>10872.576880000001</v>
      </c>
      <c r="D235" s="24">
        <v>179.55760000000001</v>
      </c>
      <c r="E235" s="25">
        <f t="shared" si="105"/>
        <v>11052.134480000001</v>
      </c>
      <c r="F235" s="25">
        <f t="shared" si="106"/>
        <v>8704.9695199999987</v>
      </c>
      <c r="G235" s="25">
        <f t="shared" si="107"/>
        <v>8884.5271199999988</v>
      </c>
      <c r="H235" s="26">
        <f t="shared" si="100"/>
        <v>55.940053157588288</v>
      </c>
    </row>
    <row r="236" spans="1:8" s="17" customFormat="1" ht="11.25" customHeight="1" x14ac:dyDescent="0.2">
      <c r="A236" s="23" t="s">
        <v>201</v>
      </c>
      <c r="B236" s="24">
        <v>415238.40300000005</v>
      </c>
      <c r="C236" s="25">
        <v>351095.53072000004</v>
      </c>
      <c r="D236" s="24">
        <v>1167.07655</v>
      </c>
      <c r="E236" s="25">
        <f t="shared" si="105"/>
        <v>352262.60727000004</v>
      </c>
      <c r="F236" s="25">
        <f t="shared" si="106"/>
        <v>62975.795730000013</v>
      </c>
      <c r="G236" s="25">
        <f t="shared" si="107"/>
        <v>64142.872280000011</v>
      </c>
      <c r="H236" s="26">
        <f t="shared" si="100"/>
        <v>84.833821902065253</v>
      </c>
    </row>
    <row r="237" spans="1:8" s="17" customFormat="1" ht="11.25" customHeight="1" x14ac:dyDescent="0.2">
      <c r="A237" s="23" t="s">
        <v>202</v>
      </c>
      <c r="B237" s="24">
        <v>285057</v>
      </c>
      <c r="C237" s="25">
        <v>279094.57601000002</v>
      </c>
      <c r="D237" s="24">
        <v>2852.3294900000001</v>
      </c>
      <c r="E237" s="25">
        <f t="shared" si="105"/>
        <v>281946.90549999999</v>
      </c>
      <c r="F237" s="25">
        <f t="shared" si="106"/>
        <v>3110.0945000000065</v>
      </c>
      <c r="G237" s="25">
        <f t="shared" si="107"/>
        <v>5962.4239899999811</v>
      </c>
      <c r="H237" s="26">
        <f t="shared" si="100"/>
        <v>98.908956980533716</v>
      </c>
    </row>
    <row r="238" spans="1:8" s="17" customFormat="1" ht="11.25" customHeight="1" x14ac:dyDescent="0.2">
      <c r="A238" s="23" t="s">
        <v>203</v>
      </c>
      <c r="B238" s="24">
        <v>1367421.6490000002</v>
      </c>
      <c r="C238" s="25">
        <v>631804.28998999996</v>
      </c>
      <c r="D238" s="24">
        <v>410373.38683999999</v>
      </c>
      <c r="E238" s="25">
        <f t="shared" si="105"/>
        <v>1042177.67683</v>
      </c>
      <c r="F238" s="25">
        <f t="shared" si="106"/>
        <v>325243.9721700002</v>
      </c>
      <c r="G238" s="25">
        <f t="shared" si="107"/>
        <v>735617.35901000025</v>
      </c>
      <c r="H238" s="26">
        <f t="shared" si="100"/>
        <v>76.214800138066252</v>
      </c>
    </row>
    <row r="239" spans="1:8" s="17" customFormat="1" ht="11.25" customHeight="1" x14ac:dyDescent="0.2">
      <c r="A239" s="23" t="s">
        <v>204</v>
      </c>
      <c r="B239" s="24">
        <v>33408.861000000004</v>
      </c>
      <c r="C239" s="25">
        <v>30791.476139999999</v>
      </c>
      <c r="D239" s="24">
        <v>450.00205999999997</v>
      </c>
      <c r="E239" s="25">
        <f t="shared" si="105"/>
        <v>31241.478199999998</v>
      </c>
      <c r="F239" s="25">
        <f t="shared" si="106"/>
        <v>2167.3828000000067</v>
      </c>
      <c r="G239" s="25">
        <f t="shared" si="107"/>
        <v>2617.3848600000056</v>
      </c>
      <c r="H239" s="26">
        <f t="shared" si="100"/>
        <v>93.512551056439762</v>
      </c>
    </row>
    <row r="240" spans="1:8" s="17" customFormat="1" ht="11.25" customHeight="1" x14ac:dyDescent="0.2">
      <c r="A240" s="49" t="s">
        <v>28</v>
      </c>
      <c r="B240" s="24">
        <v>178955</v>
      </c>
      <c r="C240" s="25">
        <v>168770.10862000001</v>
      </c>
      <c r="D240" s="24">
        <v>3045.2146699999998</v>
      </c>
      <c r="E240" s="25">
        <f t="shared" si="105"/>
        <v>171815.32329</v>
      </c>
      <c r="F240" s="25">
        <f t="shared" si="106"/>
        <v>7139.6767099999997</v>
      </c>
      <c r="G240" s="25">
        <f t="shared" si="107"/>
        <v>10184.891379999986</v>
      </c>
      <c r="H240" s="26">
        <f t="shared" si="100"/>
        <v>96.010350808862569</v>
      </c>
    </row>
    <row r="241" spans="1:8" s="17" customFormat="1" ht="11.25" customHeight="1" x14ac:dyDescent="0.2">
      <c r="A241" s="49" t="s">
        <v>205</v>
      </c>
      <c r="B241" s="24">
        <v>1170931.9509999999</v>
      </c>
      <c r="C241" s="25">
        <v>1134616.40851</v>
      </c>
      <c r="D241" s="24">
        <v>5724.1550700000007</v>
      </c>
      <c r="E241" s="25">
        <f t="shared" si="105"/>
        <v>1140340.5635800001</v>
      </c>
      <c r="F241" s="25">
        <f t="shared" si="106"/>
        <v>30591.38741999981</v>
      </c>
      <c r="G241" s="25">
        <f t="shared" si="107"/>
        <v>36315.542489999905</v>
      </c>
      <c r="H241" s="26">
        <f t="shared" si="100"/>
        <v>97.387432515282029</v>
      </c>
    </row>
    <row r="242" spans="1:8" s="17" customFormat="1" ht="11.25" customHeight="1" x14ac:dyDescent="0.2">
      <c r="A242" s="49" t="s">
        <v>206</v>
      </c>
      <c r="B242" s="24">
        <v>72030</v>
      </c>
      <c r="C242" s="25">
        <v>62877.681320000003</v>
      </c>
      <c r="D242" s="24">
        <v>5133.4848400000001</v>
      </c>
      <c r="E242" s="25">
        <f t="shared" si="105"/>
        <v>68011.166160000008</v>
      </c>
      <c r="F242" s="25">
        <f t="shared" si="106"/>
        <v>4018.8338399999921</v>
      </c>
      <c r="G242" s="25">
        <f t="shared" si="107"/>
        <v>9152.3186799999967</v>
      </c>
      <c r="H242" s="26">
        <f t="shared" si="100"/>
        <v>94.420611078717215</v>
      </c>
    </row>
    <row r="243" spans="1:8" s="17" customFormat="1" ht="11.25" customHeight="1" x14ac:dyDescent="0.2">
      <c r="A243" s="49" t="s">
        <v>207</v>
      </c>
      <c r="B243" s="24">
        <v>117785.916</v>
      </c>
      <c r="C243" s="25">
        <v>13885.264150000001</v>
      </c>
      <c r="D243" s="24">
        <v>506.66802000000001</v>
      </c>
      <c r="E243" s="25">
        <f t="shared" si="105"/>
        <v>14391.93217</v>
      </c>
      <c r="F243" s="25">
        <f t="shared" si="106"/>
        <v>103393.98383</v>
      </c>
      <c r="G243" s="25">
        <f t="shared" si="107"/>
        <v>103900.65184999999</v>
      </c>
      <c r="H243" s="26">
        <f t="shared" si="100"/>
        <v>12.218720759449713</v>
      </c>
    </row>
    <row r="244" spans="1:8" s="17" customFormat="1" ht="11.25" customHeight="1" x14ac:dyDescent="0.2">
      <c r="A244" s="49" t="s">
        <v>208</v>
      </c>
      <c r="B244" s="24">
        <v>614395.31400000001</v>
      </c>
      <c r="C244" s="25">
        <v>151454.36788999999</v>
      </c>
      <c r="D244" s="24">
        <v>34309.161850000004</v>
      </c>
      <c r="E244" s="25">
        <f t="shared" si="105"/>
        <v>185763.52974</v>
      </c>
      <c r="F244" s="25">
        <f t="shared" si="106"/>
        <v>428631.78425999999</v>
      </c>
      <c r="G244" s="25">
        <f t="shared" si="107"/>
        <v>462940.94611000002</v>
      </c>
      <c r="H244" s="26">
        <f t="shared" si="100"/>
        <v>30.235180104254507</v>
      </c>
    </row>
    <row r="245" spans="1:8" s="17" customFormat="1" ht="11.25" customHeight="1" x14ac:dyDescent="0.2">
      <c r="A245" s="49" t="s">
        <v>209</v>
      </c>
      <c r="B245" s="24">
        <v>51724</v>
      </c>
      <c r="C245" s="25">
        <v>34008.445460000003</v>
      </c>
      <c r="D245" s="24">
        <v>286.65102000000002</v>
      </c>
      <c r="E245" s="25">
        <f t="shared" si="105"/>
        <v>34295.09648</v>
      </c>
      <c r="F245" s="25">
        <f t="shared" si="106"/>
        <v>17428.90352</v>
      </c>
      <c r="G245" s="25">
        <f t="shared" si="107"/>
        <v>17715.554539999997</v>
      </c>
      <c r="H245" s="26">
        <f t="shared" si="100"/>
        <v>66.304030005413352</v>
      </c>
    </row>
    <row r="246" spans="1:8" s="17" customFormat="1" ht="11.25" customHeight="1" x14ac:dyDescent="0.2">
      <c r="A246" s="49" t="s">
        <v>210</v>
      </c>
      <c r="B246" s="24">
        <v>267088.10600000003</v>
      </c>
      <c r="C246" s="25">
        <v>211891.85705000002</v>
      </c>
      <c r="D246" s="24">
        <v>4336.1010199999992</v>
      </c>
      <c r="E246" s="25">
        <f t="shared" si="105"/>
        <v>216227.95807000002</v>
      </c>
      <c r="F246" s="25">
        <f t="shared" si="106"/>
        <v>50860.147930000006</v>
      </c>
      <c r="G246" s="25">
        <f t="shared" si="107"/>
        <v>55196.248950000008</v>
      </c>
      <c r="H246" s="26">
        <f t="shared" si="100"/>
        <v>80.957539183717898</v>
      </c>
    </row>
    <row r="247" spans="1:8" s="17" customFormat="1" ht="11.25" customHeight="1" x14ac:dyDescent="0.2">
      <c r="A247" s="23" t="s">
        <v>211</v>
      </c>
      <c r="B247" s="24">
        <v>58045</v>
      </c>
      <c r="C247" s="25">
        <v>49728.420279999998</v>
      </c>
      <c r="D247" s="24">
        <v>113.4345</v>
      </c>
      <c r="E247" s="25">
        <f t="shared" si="105"/>
        <v>49841.854780000001</v>
      </c>
      <c r="F247" s="25">
        <f t="shared" si="106"/>
        <v>8203.1452199999985</v>
      </c>
      <c r="G247" s="25">
        <f t="shared" si="107"/>
        <v>8316.5797200000015</v>
      </c>
      <c r="H247" s="26">
        <f t="shared" si="100"/>
        <v>85.867610957016112</v>
      </c>
    </row>
    <row r="248" spans="1:8" s="17" customFormat="1" ht="11.25" customHeight="1" x14ac:dyDescent="0.2">
      <c r="A248" s="32"/>
      <c r="B248" s="24"/>
      <c r="C248" s="25"/>
      <c r="D248" s="24"/>
      <c r="E248" s="25"/>
      <c r="F248" s="25"/>
      <c r="G248" s="25"/>
      <c r="H248" s="26"/>
    </row>
    <row r="249" spans="1:8" s="17" customFormat="1" ht="11.25" customHeight="1" x14ac:dyDescent="0.2">
      <c r="A249" s="19" t="s">
        <v>212</v>
      </c>
      <c r="B249" s="24">
        <v>1769.145</v>
      </c>
      <c r="C249" s="25">
        <v>1661.86906</v>
      </c>
      <c r="D249" s="24">
        <v>76.42474</v>
      </c>
      <c r="E249" s="25">
        <f t="shared" ref="E249" si="108">SUM(C249:D249)</f>
        <v>1738.2937999999999</v>
      </c>
      <c r="F249" s="25">
        <f>B249-E249</f>
        <v>30.851200000000063</v>
      </c>
      <c r="G249" s="25">
        <f>B249-C249</f>
        <v>107.27593999999999</v>
      </c>
      <c r="H249" s="26">
        <f>E249/B249*100</f>
        <v>98.256151983020047</v>
      </c>
    </row>
    <row r="250" spans="1:8" s="17" customFormat="1" ht="11.25" customHeight="1" x14ac:dyDescent="0.2">
      <c r="A250" s="32"/>
      <c r="B250" s="29"/>
      <c r="C250" s="28"/>
      <c r="D250" s="29"/>
      <c r="E250" s="28"/>
      <c r="F250" s="28"/>
      <c r="G250" s="28"/>
      <c r="H250" s="26"/>
    </row>
    <row r="251" spans="1:8" s="17" customFormat="1" ht="11.25" customHeight="1" x14ac:dyDescent="0.2">
      <c r="A251" s="19" t="s">
        <v>213</v>
      </c>
      <c r="B251" s="35">
        <f t="shared" ref="B251:G251" si="109">SUM(B252:B256)</f>
        <v>17636592.216000002</v>
      </c>
      <c r="C251" s="35">
        <f t="shared" si="109"/>
        <v>13945487.030390002</v>
      </c>
      <c r="D251" s="35">
        <f t="shared" ref="D251" si="110">SUM(D252:D256)</f>
        <v>175497.01478999996</v>
      </c>
      <c r="E251" s="30">
        <f t="shared" si="109"/>
        <v>14120984.04518</v>
      </c>
      <c r="F251" s="30">
        <f t="shared" si="109"/>
        <v>3515608.1708200024</v>
      </c>
      <c r="G251" s="30">
        <f t="shared" si="109"/>
        <v>3691105.1856100019</v>
      </c>
      <c r="H251" s="26">
        <f t="shared" ref="H251:H256" si="111">E251/B251*100</f>
        <v>80.066397591079834</v>
      </c>
    </row>
    <row r="252" spans="1:8" s="17" customFormat="1" ht="11.25" customHeight="1" x14ac:dyDescent="0.2">
      <c r="A252" s="49" t="s">
        <v>214</v>
      </c>
      <c r="B252" s="24">
        <v>15714636.856000002</v>
      </c>
      <c r="C252" s="25">
        <v>12540606.439230001</v>
      </c>
      <c r="D252" s="24">
        <v>173215.00136999998</v>
      </c>
      <c r="E252" s="25">
        <f t="shared" ref="E252:E256" si="112">SUM(C252:D252)</f>
        <v>12713821.4406</v>
      </c>
      <c r="F252" s="25">
        <f>B252-E252</f>
        <v>3000815.4154000022</v>
      </c>
      <c r="G252" s="25">
        <f>B252-C252</f>
        <v>3174030.4167700019</v>
      </c>
      <c r="H252" s="26">
        <f t="shared" si="111"/>
        <v>80.90432860206846</v>
      </c>
    </row>
    <row r="253" spans="1:8" s="17" customFormat="1" ht="11.25" customHeight="1" x14ac:dyDescent="0.2">
      <c r="A253" s="49" t="s">
        <v>215</v>
      </c>
      <c r="B253" s="24">
        <v>67631.360000000015</v>
      </c>
      <c r="C253" s="25">
        <v>42868.39546</v>
      </c>
      <c r="D253" s="24">
        <v>920.65203000000008</v>
      </c>
      <c r="E253" s="25">
        <f t="shared" si="112"/>
        <v>43789.047489999997</v>
      </c>
      <c r="F253" s="25">
        <f>B253-E253</f>
        <v>23842.312510000018</v>
      </c>
      <c r="G253" s="25">
        <f>B253-C253</f>
        <v>24762.964540000015</v>
      </c>
      <c r="H253" s="26">
        <f t="shared" si="111"/>
        <v>64.746661149502231</v>
      </c>
    </row>
    <row r="254" spans="1:8" s="17" customFormat="1" ht="11.25" customHeight="1" x14ac:dyDescent="0.2">
      <c r="A254" s="49" t="s">
        <v>216</v>
      </c>
      <c r="B254" s="24">
        <v>467813</v>
      </c>
      <c r="C254" s="25">
        <v>358659.07295999996</v>
      </c>
      <c r="D254" s="24">
        <v>136.97821999999999</v>
      </c>
      <c r="E254" s="25">
        <f t="shared" si="112"/>
        <v>358796.05117999995</v>
      </c>
      <c r="F254" s="25">
        <f>B254-E254</f>
        <v>109016.94882000005</v>
      </c>
      <c r="G254" s="25">
        <f>B254-C254</f>
        <v>109153.92704000004</v>
      </c>
      <c r="H254" s="26">
        <f t="shared" si="111"/>
        <v>76.696468712925878</v>
      </c>
    </row>
    <row r="255" spans="1:8" s="17" customFormat="1" ht="11.25" customHeight="1" x14ac:dyDescent="0.2">
      <c r="A255" s="49" t="s">
        <v>217</v>
      </c>
      <c r="B255" s="24">
        <v>1174555</v>
      </c>
      <c r="C255" s="25">
        <v>852753.06484999997</v>
      </c>
      <c r="D255" s="24">
        <v>1050.75334</v>
      </c>
      <c r="E255" s="25">
        <f t="shared" si="112"/>
        <v>853803.81819000002</v>
      </c>
      <c r="F255" s="25">
        <f>B255-E255</f>
        <v>320751.18180999998</v>
      </c>
      <c r="G255" s="25">
        <f>B255-C255</f>
        <v>321801.93515000003</v>
      </c>
      <c r="H255" s="26">
        <f t="shared" si="111"/>
        <v>72.691684781896129</v>
      </c>
    </row>
    <row r="256" spans="1:8" s="17" customFormat="1" ht="11.25" customHeight="1" x14ac:dyDescent="0.2">
      <c r="A256" s="49" t="s">
        <v>218</v>
      </c>
      <c r="B256" s="24">
        <v>211956</v>
      </c>
      <c r="C256" s="25">
        <v>150600.05789</v>
      </c>
      <c r="D256" s="24">
        <v>173.62983</v>
      </c>
      <c r="E256" s="25">
        <f t="shared" si="112"/>
        <v>150773.68771999999</v>
      </c>
      <c r="F256" s="25">
        <f>B256-E256</f>
        <v>61182.312280000013</v>
      </c>
      <c r="G256" s="25">
        <f>B256-C256</f>
        <v>61355.942110000004</v>
      </c>
      <c r="H256" s="26">
        <f t="shared" si="111"/>
        <v>71.134427768027322</v>
      </c>
    </row>
    <row r="257" spans="1:13" s="17" customFormat="1" ht="11.25" customHeight="1" x14ac:dyDescent="0.2">
      <c r="A257" s="32"/>
      <c r="B257" s="24"/>
      <c r="C257" s="25"/>
      <c r="D257" s="24"/>
      <c r="E257" s="25"/>
      <c r="F257" s="25"/>
      <c r="G257" s="25"/>
      <c r="H257" s="21"/>
    </row>
    <row r="258" spans="1:13" s="17" customFormat="1" ht="11.25" customHeight="1" x14ac:dyDescent="0.2">
      <c r="A258" s="19" t="s">
        <v>219</v>
      </c>
      <c r="B258" s="30">
        <f t="shared" ref="B258:G258" si="113">+B259+B260</f>
        <v>777370.61899999995</v>
      </c>
      <c r="C258" s="30">
        <f t="shared" si="113"/>
        <v>693343.50492000009</v>
      </c>
      <c r="D258" s="30">
        <f t="shared" si="113"/>
        <v>19250.079899999997</v>
      </c>
      <c r="E258" s="30">
        <f t="shared" si="113"/>
        <v>712593.58481999999</v>
      </c>
      <c r="F258" s="30">
        <f t="shared" si="113"/>
        <v>64777.034179999901</v>
      </c>
      <c r="G258" s="30">
        <f t="shared" si="113"/>
        <v>84027.114079999898</v>
      </c>
      <c r="H258" s="21">
        <f>E258/B258*100</f>
        <v>91.667162020693766</v>
      </c>
    </row>
    <row r="259" spans="1:13" s="17" customFormat="1" ht="11.25" customHeight="1" x14ac:dyDescent="0.2">
      <c r="A259" s="49" t="s">
        <v>220</v>
      </c>
      <c r="B259" s="24">
        <v>747451.61899999995</v>
      </c>
      <c r="C259" s="25">
        <v>665217.71125000005</v>
      </c>
      <c r="D259" s="24">
        <v>18233.698689999997</v>
      </c>
      <c r="E259" s="25">
        <f t="shared" ref="E259:E260" si="114">SUM(C259:D259)</f>
        <v>683451.40994000004</v>
      </c>
      <c r="F259" s="25">
        <f>B259-E259</f>
        <v>64000.209059999906</v>
      </c>
      <c r="G259" s="25">
        <f>B259-C259</f>
        <v>82233.907749999897</v>
      </c>
      <c r="H259" s="26">
        <f>E259/B259*100</f>
        <v>91.437544928242389</v>
      </c>
    </row>
    <row r="260" spans="1:13" s="17" customFormat="1" ht="11.25" customHeight="1" x14ac:dyDescent="0.2">
      <c r="A260" s="49" t="s">
        <v>221</v>
      </c>
      <c r="B260" s="24">
        <v>29919</v>
      </c>
      <c r="C260" s="25">
        <v>28125.793670000003</v>
      </c>
      <c r="D260" s="24">
        <v>1016.38121</v>
      </c>
      <c r="E260" s="25">
        <f t="shared" si="114"/>
        <v>29142.174880000002</v>
      </c>
      <c r="F260" s="25">
        <f>B260-E260</f>
        <v>776.8251199999977</v>
      </c>
      <c r="G260" s="25">
        <f>B260-C260</f>
        <v>1793.2063299999973</v>
      </c>
      <c r="H260" s="26">
        <f>E260/B260*100</f>
        <v>97.403572579297446</v>
      </c>
    </row>
    <row r="261" spans="1:13" s="17" customFormat="1" ht="11.4" x14ac:dyDescent="0.2">
      <c r="A261" s="32"/>
      <c r="B261" s="28"/>
      <c r="C261" s="28"/>
      <c r="D261" s="28"/>
      <c r="E261" s="28"/>
      <c r="F261" s="28"/>
      <c r="G261" s="28"/>
      <c r="H261" s="21"/>
    </row>
    <row r="262" spans="1:13" s="17" customFormat="1" ht="11.25" customHeight="1" x14ac:dyDescent="0.2">
      <c r="A262" s="50" t="s">
        <v>222</v>
      </c>
      <c r="B262" s="24">
        <v>4370835.1909999996</v>
      </c>
      <c r="C262" s="25">
        <v>4232640.7091700006</v>
      </c>
      <c r="D262" s="24">
        <v>4944.4020099999998</v>
      </c>
      <c r="E262" s="25">
        <f t="shared" ref="E262" si="115">SUM(C262:D262)</f>
        <v>4237585.1111800009</v>
      </c>
      <c r="F262" s="25">
        <f>B262-E262</f>
        <v>133250.0798199987</v>
      </c>
      <c r="G262" s="25">
        <f>B262-C262</f>
        <v>138194.48182999901</v>
      </c>
      <c r="H262" s="26">
        <f>E262/B262*100</f>
        <v>96.95138173833746</v>
      </c>
    </row>
    <row r="263" spans="1:13" s="17" customFormat="1" ht="11.25" customHeight="1" x14ac:dyDescent="0.2">
      <c r="A263" s="32"/>
      <c r="B263" s="28"/>
      <c r="C263" s="28"/>
      <c r="D263" s="28"/>
      <c r="E263" s="28"/>
      <c r="F263" s="28"/>
      <c r="G263" s="28"/>
      <c r="H263" s="21"/>
    </row>
    <row r="264" spans="1:13" s="17" customFormat="1" ht="11.25" customHeight="1" x14ac:dyDescent="0.2">
      <c r="A264" s="19" t="s">
        <v>223</v>
      </c>
      <c r="B264" s="24">
        <v>4437954</v>
      </c>
      <c r="C264" s="25">
        <v>1978704.1705499999</v>
      </c>
      <c r="D264" s="24">
        <v>11623.78693</v>
      </c>
      <c r="E264" s="25">
        <f t="shared" ref="E264" si="116">SUM(C264:D264)</f>
        <v>1990327.9574799999</v>
      </c>
      <c r="F264" s="25">
        <f>B264-E264</f>
        <v>2447626.0425200001</v>
      </c>
      <c r="G264" s="25">
        <f>B264-C264</f>
        <v>2459249.8294500001</v>
      </c>
      <c r="H264" s="26">
        <f>E264/B264*100</f>
        <v>44.847872634101208</v>
      </c>
    </row>
    <row r="265" spans="1:13" s="17" customFormat="1" ht="11.25" customHeight="1" x14ac:dyDescent="0.2">
      <c r="A265" s="32"/>
      <c r="B265" s="28"/>
      <c r="C265" s="28"/>
      <c r="D265" s="28"/>
      <c r="E265" s="28"/>
      <c r="F265" s="28"/>
      <c r="G265" s="28"/>
      <c r="H265" s="21"/>
    </row>
    <row r="266" spans="1:13" s="17" customFormat="1" ht="11.25" customHeight="1" x14ac:dyDescent="0.2">
      <c r="A266" s="19" t="s">
        <v>224</v>
      </c>
      <c r="B266" s="24">
        <v>1579390.0000000002</v>
      </c>
      <c r="C266" s="25">
        <v>918417.27917999995</v>
      </c>
      <c r="D266" s="24">
        <v>7107.0288099999998</v>
      </c>
      <c r="E266" s="25">
        <f t="shared" ref="E266" si="117">SUM(C266:D266)</f>
        <v>925524.30799</v>
      </c>
      <c r="F266" s="25">
        <f>B266-E266</f>
        <v>653865.69201000023</v>
      </c>
      <c r="G266" s="25">
        <f>B266-C266</f>
        <v>660972.72082000028</v>
      </c>
      <c r="H266" s="26">
        <f>E266/B266*100</f>
        <v>58.600111941319113</v>
      </c>
    </row>
    <row r="267" spans="1:13" s="17" customFormat="1" ht="11.25" customHeight="1" x14ac:dyDescent="0.2">
      <c r="A267" s="51"/>
      <c r="B267" s="24"/>
      <c r="C267" s="24"/>
      <c r="D267" s="24"/>
      <c r="E267" s="24"/>
      <c r="F267" s="24"/>
      <c r="G267" s="24"/>
      <c r="H267" s="52"/>
      <c r="I267" s="22"/>
      <c r="J267" s="22"/>
      <c r="K267" s="22"/>
      <c r="L267" s="22"/>
      <c r="M267" s="22"/>
    </row>
    <row r="268" spans="1:13" s="17" customFormat="1" ht="11.25" customHeight="1" x14ac:dyDescent="0.2">
      <c r="A268" s="36" t="s">
        <v>225</v>
      </c>
      <c r="B268" s="35">
        <f t="shared" ref="B268:G268" si="118">+B269+B270</f>
        <v>375638.95999999996</v>
      </c>
      <c r="C268" s="35">
        <f t="shared" si="118"/>
        <v>360230.92550000001</v>
      </c>
      <c r="D268" s="35">
        <f t="shared" si="118"/>
        <v>1746.2943500000001</v>
      </c>
      <c r="E268" s="35">
        <f t="shared" si="118"/>
        <v>361977.21985000005</v>
      </c>
      <c r="F268" s="35">
        <f t="shared" si="118"/>
        <v>13661.740149999927</v>
      </c>
      <c r="G268" s="35">
        <f t="shared" si="118"/>
        <v>15408.034499999931</v>
      </c>
      <c r="H268" s="52">
        <f>E268/B268*100</f>
        <v>96.363066240519913</v>
      </c>
    </row>
    <row r="269" spans="1:13" s="17" customFormat="1" ht="11.25" customHeight="1" x14ac:dyDescent="0.2">
      <c r="A269" s="46" t="s">
        <v>226</v>
      </c>
      <c r="B269" s="24">
        <v>357486.95999999996</v>
      </c>
      <c r="C269" s="25">
        <v>349627.57910000003</v>
      </c>
      <c r="D269" s="24">
        <v>1593.5836600000002</v>
      </c>
      <c r="E269" s="25">
        <f t="shared" ref="E269:E270" si="119">SUM(C269:D269)</f>
        <v>351221.16276000004</v>
      </c>
      <c r="F269" s="25">
        <f>B269-E269</f>
        <v>6265.7972399999271</v>
      </c>
      <c r="G269" s="25">
        <f>B269-C269</f>
        <v>7859.380899999931</v>
      </c>
      <c r="H269" s="26">
        <f>E269/B269*100</f>
        <v>98.247265511446926</v>
      </c>
    </row>
    <row r="270" spans="1:13" s="17" customFormat="1" ht="11.25" customHeight="1" x14ac:dyDescent="0.2">
      <c r="A270" s="46" t="s">
        <v>227</v>
      </c>
      <c r="B270" s="24">
        <v>18152</v>
      </c>
      <c r="C270" s="25">
        <v>10603.3464</v>
      </c>
      <c r="D270" s="24">
        <v>152.71069</v>
      </c>
      <c r="E270" s="25">
        <f t="shared" si="119"/>
        <v>10756.05709</v>
      </c>
      <c r="F270" s="25">
        <f>B270-E270</f>
        <v>7395.9429099999998</v>
      </c>
      <c r="G270" s="25">
        <f>B270-C270</f>
        <v>7548.6535999999996</v>
      </c>
      <c r="H270" s="26">
        <f>E270/B270*100</f>
        <v>59.255493003525785</v>
      </c>
    </row>
    <row r="271" spans="1:13" s="17" customFormat="1" ht="12" customHeight="1" x14ac:dyDescent="0.2">
      <c r="A271" s="53"/>
      <c r="B271" s="24"/>
      <c r="C271" s="24"/>
      <c r="D271" s="24"/>
      <c r="E271" s="24"/>
      <c r="F271" s="24"/>
      <c r="G271" s="24"/>
      <c r="H271" s="52"/>
    </row>
    <row r="272" spans="1:13" s="17" customFormat="1" ht="11.25" customHeight="1" x14ac:dyDescent="0.2">
      <c r="A272" s="54" t="s">
        <v>228</v>
      </c>
      <c r="B272" s="55">
        <f>B10+B17+B19+B21+B23+B35+B39+B47+B49+B51+B59+B71+B78+B82+B86+B92+B104+B116+B127+B143+B145+B166+B176+B181+B190+B199+B208+B217+B249+B251+B258+B262+B264+B266+B268</f>
        <v>1103089403.2275999</v>
      </c>
      <c r="C272" s="55">
        <f>C10+C17+C19+C21+C23+C35+C39+C47+C49+C51+C59+C71+C78+C82+C86+C92+C104+C116+C127+C143+C145+C166+C176+C181+C190+C199+C208+C217+C249+C251+C258+C262+C264+C266+C268</f>
        <v>945924741.46665001</v>
      </c>
      <c r="D272" s="55">
        <f t="shared" ref="D272:G272" si="120">D10+D17+D19+D21+D23+D35+D39+D47+D49+D51+D59+D71+D78+D82+D86+D92+D104+D116+D127+D143+D145+D166+D176+D181+D190+D199+D208+D217+D249+D251+D258+D262+D264+D266+D268</f>
        <v>25845832.186889999</v>
      </c>
      <c r="E272" s="55">
        <f t="shared" si="120"/>
        <v>971770573.65354002</v>
      </c>
      <c r="F272" s="55">
        <f t="shared" si="120"/>
        <v>131318829.57405995</v>
      </c>
      <c r="G272" s="55">
        <f t="shared" si="120"/>
        <v>157164661.76095</v>
      </c>
      <c r="H272" s="56">
        <f>E272/B272*100</f>
        <v>88.095359343510538</v>
      </c>
    </row>
    <row r="273" spans="1:8" s="17" customFormat="1" ht="11.25" customHeight="1" x14ac:dyDescent="0.2">
      <c r="A273" s="57"/>
      <c r="B273" s="25"/>
      <c r="C273" s="25"/>
      <c r="D273" s="25"/>
      <c r="E273" s="25"/>
      <c r="F273" s="25"/>
      <c r="G273" s="25"/>
      <c r="H273" s="21"/>
    </row>
    <row r="274" spans="1:8" s="17" customFormat="1" ht="11.25" customHeight="1" x14ac:dyDescent="0.2">
      <c r="A274" s="18" t="s">
        <v>229</v>
      </c>
      <c r="B274" s="25"/>
      <c r="C274" s="25"/>
      <c r="D274" s="25"/>
      <c r="E274" s="25"/>
      <c r="F274" s="25"/>
      <c r="G274" s="25"/>
      <c r="H274" s="26"/>
    </row>
    <row r="275" spans="1:8" s="17" customFormat="1" ht="11.25" customHeight="1" x14ac:dyDescent="0.2">
      <c r="A275" s="23" t="s">
        <v>230</v>
      </c>
      <c r="B275" s="24">
        <v>142304600.70299998</v>
      </c>
      <c r="C275" s="25">
        <v>134382525.96992999</v>
      </c>
      <c r="D275" s="24">
        <v>13228.3372</v>
      </c>
      <c r="E275" s="25">
        <f t="shared" ref="E275" si="121">SUM(C275:D275)</f>
        <v>134395754.30712998</v>
      </c>
      <c r="F275" s="25">
        <f>B275-E275</f>
        <v>7908846.3958700001</v>
      </c>
      <c r="G275" s="25">
        <f>B275-C275</f>
        <v>7922074.7330699861</v>
      </c>
      <c r="H275" s="26">
        <f>E275/B275*100</f>
        <v>94.442311522748071</v>
      </c>
    </row>
    <row r="276" spans="1:8" s="17" customFormat="1" ht="11.4" x14ac:dyDescent="0.2">
      <c r="A276" s="58"/>
      <c r="B276" s="25"/>
      <c r="C276" s="25"/>
      <c r="D276" s="25"/>
      <c r="E276" s="25"/>
      <c r="F276" s="25"/>
      <c r="G276" s="25"/>
      <c r="H276" s="26"/>
    </row>
    <row r="277" spans="1:8" s="17" customFormat="1" ht="11.25" customHeight="1" x14ac:dyDescent="0.2">
      <c r="A277" s="23" t="s">
        <v>231</v>
      </c>
      <c r="B277" s="25">
        <f t="shared" ref="B277:G277" si="122">SUM(B278:B279)</f>
        <v>380483428.19565004</v>
      </c>
      <c r="C277" s="25">
        <f t="shared" si="122"/>
        <v>375993319.06850004</v>
      </c>
      <c r="D277" s="25">
        <f t="shared" si="122"/>
        <v>142947.00357</v>
      </c>
      <c r="E277" s="25">
        <f t="shared" si="122"/>
        <v>376136266.07207</v>
      </c>
      <c r="F277" s="25">
        <f t="shared" si="122"/>
        <v>4347162.1235800376</v>
      </c>
      <c r="G277" s="25">
        <f t="shared" si="122"/>
        <v>4490109.127150042</v>
      </c>
      <c r="H277" s="21">
        <f>E277/B277*100</f>
        <v>98.857463478975831</v>
      </c>
    </row>
    <row r="278" spans="1:8" s="17" customFormat="1" ht="11.25" customHeight="1" x14ac:dyDescent="0.2">
      <c r="A278" s="23" t="s">
        <v>232</v>
      </c>
      <c r="B278" s="24">
        <v>379404732.69465005</v>
      </c>
      <c r="C278" s="25">
        <v>374973225.28003001</v>
      </c>
      <c r="D278" s="24">
        <v>104716.74715000001</v>
      </c>
      <c r="E278" s="25">
        <f t="shared" ref="E278:E279" si="123">SUM(C278:D278)</f>
        <v>375077942.02718002</v>
      </c>
      <c r="F278" s="25">
        <f>B278-E278</f>
        <v>4326790.6674700379</v>
      </c>
      <c r="G278" s="25">
        <f>B278-C278</f>
        <v>4431507.4146200418</v>
      </c>
      <c r="H278" s="26">
        <f>E278/B278*100</f>
        <v>98.859584424068771</v>
      </c>
    </row>
    <row r="279" spans="1:8" s="17" customFormat="1" ht="11.25" customHeight="1" x14ac:dyDescent="0.2">
      <c r="A279" s="59" t="s">
        <v>233</v>
      </c>
      <c r="B279" s="24">
        <v>1078695.5009999999</v>
      </c>
      <c r="C279" s="25">
        <v>1020093.78847</v>
      </c>
      <c r="D279" s="24">
        <v>38230.256420000005</v>
      </c>
      <c r="E279" s="25">
        <f t="shared" si="123"/>
        <v>1058324.04489</v>
      </c>
      <c r="F279" s="25">
        <f>B279-E279</f>
        <v>20371.456109999912</v>
      </c>
      <c r="G279" s="25">
        <f>B279-C279</f>
        <v>58601.712529999902</v>
      </c>
      <c r="H279" s="21">
        <f>E279/B279*100</f>
        <v>98.111472969794107</v>
      </c>
    </row>
    <row r="280" spans="1:8" s="17" customFormat="1" ht="11.25" customHeight="1" x14ac:dyDescent="0.2">
      <c r="A280" s="59"/>
      <c r="B280" s="25"/>
      <c r="C280" s="25"/>
      <c r="D280" s="25"/>
      <c r="E280" s="25"/>
      <c r="F280" s="25"/>
      <c r="G280" s="25"/>
      <c r="H280" s="26"/>
    </row>
    <row r="281" spans="1:8" s="17" customFormat="1" ht="11.25" customHeight="1" x14ac:dyDescent="0.2">
      <c r="A281" s="18" t="s">
        <v>234</v>
      </c>
      <c r="B281" s="60">
        <f t="shared" ref="B281:G281" si="124">B275+B277</f>
        <v>522788028.89865005</v>
      </c>
      <c r="C281" s="60">
        <f t="shared" si="124"/>
        <v>510375845.03843004</v>
      </c>
      <c r="D281" s="60">
        <f t="shared" si="124"/>
        <v>156175.34077000001</v>
      </c>
      <c r="E281" s="60">
        <f t="shared" si="124"/>
        <v>510532020.37919998</v>
      </c>
      <c r="F281" s="60">
        <f t="shared" si="124"/>
        <v>12256008.519450039</v>
      </c>
      <c r="G281" s="60">
        <f t="shared" si="124"/>
        <v>12412183.860220028</v>
      </c>
      <c r="H281" s="26">
        <f>E281/B281*100</f>
        <v>97.655644765762972</v>
      </c>
    </row>
    <row r="282" spans="1:8" s="17" customFormat="1" ht="11.25" customHeight="1" x14ac:dyDescent="0.2">
      <c r="A282" s="23"/>
      <c r="B282" s="25"/>
      <c r="C282" s="25"/>
      <c r="D282" s="25"/>
      <c r="E282" s="25"/>
      <c r="F282" s="25"/>
      <c r="G282" s="25"/>
      <c r="H282" s="26"/>
    </row>
    <row r="283" spans="1:8" s="66" customFormat="1" ht="16.5" customHeight="1" thickBot="1" x14ac:dyDescent="0.3">
      <c r="A283" s="61" t="s">
        <v>235</v>
      </c>
      <c r="B283" s="62">
        <f t="shared" ref="B283:G283" si="125">+B281+B272</f>
        <v>1625877432.1262498</v>
      </c>
      <c r="C283" s="62">
        <f t="shared" si="125"/>
        <v>1456300586.50508</v>
      </c>
      <c r="D283" s="62">
        <f t="shared" si="125"/>
        <v>26002007.527659997</v>
      </c>
      <c r="E283" s="63">
        <f t="shared" si="125"/>
        <v>1482302594.0327401</v>
      </c>
      <c r="F283" s="62">
        <f t="shared" si="125"/>
        <v>143574838.09350997</v>
      </c>
      <c r="G283" s="64">
        <f t="shared" si="125"/>
        <v>169576845.62117001</v>
      </c>
      <c r="H283" s="65">
        <f>E283/B283*100</f>
        <v>91.169393506757217</v>
      </c>
    </row>
    <row r="284" spans="1:8" s="17" customFormat="1" ht="12" customHeight="1" thickTop="1" x14ac:dyDescent="0.2">
      <c r="A284" s="23"/>
      <c r="B284" s="25"/>
      <c r="C284" s="28"/>
      <c r="D284" s="25"/>
      <c r="E284" s="28"/>
      <c r="F284" s="28"/>
      <c r="G284" s="28"/>
      <c r="H284" s="21"/>
    </row>
    <row r="285" spans="1:8" ht="11.4" x14ac:dyDescent="0.2">
      <c r="A285" s="67" t="s">
        <v>236</v>
      </c>
    </row>
    <row r="286" spans="1:8" ht="11.4" x14ac:dyDescent="0.2">
      <c r="A286" s="17" t="s">
        <v>237</v>
      </c>
    </row>
    <row r="287" spans="1:8" ht="11.4" x14ac:dyDescent="0.2">
      <c r="A287" s="71" t="s">
        <v>238</v>
      </c>
    </row>
    <row r="288" spans="1:8" ht="11.4" x14ac:dyDescent="0.2">
      <c r="A288" s="17" t="s">
        <v>239</v>
      </c>
    </row>
    <row r="289" spans="1:9" ht="11.4" x14ac:dyDescent="0.2">
      <c r="A289" s="17" t="s">
        <v>240</v>
      </c>
    </row>
    <row r="290" spans="1:9" ht="11.4" x14ac:dyDescent="0.2">
      <c r="A290" s="17" t="s">
        <v>241</v>
      </c>
    </row>
    <row r="291" spans="1:9" ht="11.4" x14ac:dyDescent="0.2">
      <c r="A291" s="17" t="s">
        <v>242</v>
      </c>
    </row>
    <row r="292" spans="1:9" x14ac:dyDescent="0.2">
      <c r="G292" s="72"/>
    </row>
    <row r="293" spans="1:9" x14ac:dyDescent="0.2">
      <c r="E293" s="17"/>
      <c r="F293" s="17"/>
      <c r="G293" s="68"/>
      <c r="I293" s="70"/>
    </row>
    <row r="294" spans="1:9" x14ac:dyDescent="0.2">
      <c r="E294" s="17"/>
      <c r="F294" s="17"/>
      <c r="G294" s="68"/>
      <c r="I294" s="70"/>
    </row>
    <row r="295" spans="1:9" x14ac:dyDescent="0.2">
      <c r="E295" s="17"/>
      <c r="F295" s="17"/>
      <c r="G295" s="68"/>
      <c r="I295" s="70"/>
    </row>
    <row r="296" spans="1:9" x14ac:dyDescent="0.2">
      <c r="E296" s="17"/>
      <c r="F296" s="17"/>
      <c r="G296" s="68"/>
      <c r="I296" s="70"/>
    </row>
    <row r="297" spans="1:9" x14ac:dyDescent="0.2">
      <c r="E297" s="17"/>
      <c r="F297" s="17"/>
      <c r="G297" s="68"/>
      <c r="I297" s="70"/>
    </row>
    <row r="298" spans="1:9" x14ac:dyDescent="0.2">
      <c r="E298" s="17"/>
      <c r="F298" s="17"/>
      <c r="G298" s="68"/>
      <c r="I298" s="70"/>
    </row>
    <row r="299" spans="1:9" x14ac:dyDescent="0.2">
      <c r="E299" s="17"/>
      <c r="F299" s="17"/>
      <c r="G299" s="68"/>
      <c r="I299" s="70"/>
    </row>
    <row r="300" spans="1:9" x14ac:dyDescent="0.2">
      <c r="E300" s="17"/>
      <c r="F300" s="17"/>
      <c r="G300" s="68"/>
      <c r="I300" s="70"/>
    </row>
    <row r="301" spans="1:9" x14ac:dyDescent="0.2">
      <c r="E301" s="17"/>
      <c r="F301" s="17"/>
      <c r="G301" s="68"/>
      <c r="I301" s="70"/>
    </row>
    <row r="302" spans="1:9" x14ac:dyDescent="0.2">
      <c r="E302" s="17"/>
      <c r="F302" s="17"/>
      <c r="G302" s="68"/>
      <c r="I302" s="70"/>
    </row>
    <row r="303" spans="1:9" x14ac:dyDescent="0.2">
      <c r="E303" s="17"/>
      <c r="F303" s="17"/>
      <c r="G303" s="68"/>
      <c r="I303" s="70"/>
    </row>
    <row r="304" spans="1:9" x14ac:dyDescent="0.2">
      <c r="E304" s="17"/>
      <c r="F304" s="17"/>
      <c r="G304" s="68"/>
      <c r="I304" s="70"/>
    </row>
    <row r="305" spans="5:9" x14ac:dyDescent="0.2">
      <c r="E305" s="17"/>
      <c r="F305" s="17"/>
      <c r="G305" s="68"/>
      <c r="I305" s="70"/>
    </row>
    <row r="306" spans="5:9" x14ac:dyDescent="0.2">
      <c r="E306" s="17"/>
      <c r="F306" s="17"/>
      <c r="G306" s="68"/>
      <c r="I306" s="70"/>
    </row>
    <row r="307" spans="5:9" x14ac:dyDescent="0.2">
      <c r="E307" s="17"/>
      <c r="F307" s="17"/>
      <c r="G307" s="68"/>
      <c r="I307" s="70"/>
    </row>
    <row r="308" spans="5:9" x14ac:dyDescent="0.2">
      <c r="E308" s="17"/>
      <c r="F308" s="17"/>
      <c r="G308" s="68"/>
      <c r="I308" s="70"/>
    </row>
    <row r="309" spans="5:9" x14ac:dyDescent="0.2">
      <c r="E309" s="17"/>
      <c r="F309" s="17"/>
      <c r="G309" s="68"/>
      <c r="I309" s="70"/>
    </row>
    <row r="310" spans="5:9" x14ac:dyDescent="0.2">
      <c r="E310" s="17"/>
      <c r="F310" s="17"/>
      <c r="G310" s="68"/>
      <c r="I310" s="70"/>
    </row>
    <row r="311" spans="5:9" x14ac:dyDescent="0.2">
      <c r="E311" s="17"/>
      <c r="F311" s="17"/>
      <c r="G311" s="68"/>
      <c r="I311" s="70"/>
    </row>
    <row r="312" spans="5:9" x14ac:dyDescent="0.2">
      <c r="E312" s="17"/>
      <c r="F312" s="17"/>
      <c r="G312" s="68"/>
      <c r="I312" s="70"/>
    </row>
    <row r="313" spans="5:9" x14ac:dyDescent="0.2">
      <c r="E313" s="17"/>
      <c r="F313" s="17"/>
      <c r="G313" s="68"/>
      <c r="I313" s="70"/>
    </row>
    <row r="314" spans="5:9" x14ac:dyDescent="0.2">
      <c r="E314" s="17"/>
      <c r="F314" s="17"/>
      <c r="G314" s="68"/>
      <c r="I314" s="70"/>
    </row>
    <row r="315" spans="5:9" x14ac:dyDescent="0.2">
      <c r="E315" s="17"/>
      <c r="F315" s="17"/>
      <c r="G315" s="68"/>
      <c r="I315" s="70"/>
    </row>
    <row r="316" spans="5:9" x14ac:dyDescent="0.2">
      <c r="E316" s="17"/>
      <c r="F316" s="17"/>
      <c r="G316" s="68"/>
      <c r="I316" s="70"/>
    </row>
    <row r="317" spans="5:9" x14ac:dyDescent="0.2">
      <c r="E317" s="17"/>
      <c r="F317" s="17"/>
      <c r="G317" s="68"/>
      <c r="I317" s="70"/>
    </row>
    <row r="318" spans="5:9" x14ac:dyDescent="0.2">
      <c r="E318" s="17"/>
      <c r="F318" s="17"/>
      <c r="G318" s="68"/>
      <c r="I318" s="70"/>
    </row>
    <row r="319" spans="5:9" x14ac:dyDescent="0.2">
      <c r="E319" s="17"/>
      <c r="F319" s="17"/>
      <c r="G319" s="68"/>
      <c r="I319" s="70"/>
    </row>
    <row r="320" spans="5:9" x14ac:dyDescent="0.2">
      <c r="E320" s="17"/>
      <c r="F320" s="17"/>
      <c r="G320" s="68"/>
      <c r="I320" s="70"/>
    </row>
    <row r="321" spans="5:9" x14ac:dyDescent="0.2">
      <c r="E321" s="17"/>
      <c r="F321" s="17"/>
      <c r="G321" s="68"/>
      <c r="I321" s="70"/>
    </row>
    <row r="322" spans="5:9" x14ac:dyDescent="0.2">
      <c r="E322" s="17"/>
      <c r="F322" s="17"/>
      <c r="G322" s="68"/>
      <c r="I322" s="70"/>
    </row>
    <row r="323" spans="5:9" x14ac:dyDescent="0.2">
      <c r="E323" s="17"/>
      <c r="F323" s="17"/>
      <c r="G323" s="68"/>
      <c r="I323" s="70"/>
    </row>
    <row r="324" spans="5:9" x14ac:dyDescent="0.2">
      <c r="E324" s="17"/>
      <c r="F324" s="17"/>
      <c r="G324" s="68"/>
      <c r="I324" s="70"/>
    </row>
    <row r="325" spans="5:9" x14ac:dyDescent="0.2">
      <c r="E325" s="17"/>
      <c r="F325" s="17"/>
      <c r="G325" s="68"/>
      <c r="I325" s="70"/>
    </row>
    <row r="326" spans="5:9" x14ac:dyDescent="0.2">
      <c r="E326" s="17"/>
      <c r="F326" s="17"/>
      <c r="G326" s="68"/>
      <c r="I326" s="70"/>
    </row>
    <row r="327" spans="5:9" x14ac:dyDescent="0.2">
      <c r="E327" s="17"/>
      <c r="F327" s="17"/>
      <c r="G327" s="68"/>
      <c r="I327" s="70"/>
    </row>
    <row r="328" spans="5:9" x14ac:dyDescent="0.2">
      <c r="E328" s="17"/>
      <c r="F328" s="17"/>
      <c r="G328" s="68"/>
      <c r="I328" s="70"/>
    </row>
    <row r="329" spans="5:9" x14ac:dyDescent="0.2">
      <c r="E329" s="17"/>
      <c r="F329" s="17"/>
      <c r="G329" s="68"/>
      <c r="I329" s="70"/>
    </row>
    <row r="330" spans="5:9" x14ac:dyDescent="0.2">
      <c r="E330" s="17"/>
      <c r="F330" s="17"/>
      <c r="G330" s="68"/>
      <c r="I330" s="70"/>
    </row>
  </sheetData>
  <mergeCells count="6">
    <mergeCell ref="A5:A7"/>
    <mergeCell ref="B6:B7"/>
    <mergeCell ref="F6:F7"/>
    <mergeCell ref="G6:G7"/>
    <mergeCell ref="H6:H7"/>
    <mergeCell ref="C5:E6"/>
  </mergeCells>
  <printOptions horizontalCentered="1"/>
  <pageMargins left="0.35433070866141736" right="0.35433070866141736" top="0.31496062992125984" bottom="0.23622047244094491" header="0.19685039370078741" footer="0.19685039370078741"/>
  <pageSetup paperSize="9" scale="88" orientation="portrait" r:id="rId1"/>
  <headerFooter alignWithMargins="0">
    <oddFooter>Page &amp;P of &amp;N</oddFooter>
  </headerFooter>
  <rowBreaks count="3" manualBreakCount="3">
    <brk id="81" max="16383" man="1"/>
    <brk id="151" max="16383" man="1"/>
    <brk id="22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4EE8B-357D-49C6-8327-DFEA522263E7}">
  <dimension ref="A1:M8"/>
  <sheetViews>
    <sheetView view="pageBreakPreview" topLeftCell="A26" zoomScale="115" zoomScaleNormal="110" zoomScaleSheetLayoutView="115" workbookViewId="0">
      <selection activeCell="L23" sqref="L23"/>
    </sheetView>
  </sheetViews>
  <sheetFormatPr defaultRowHeight="13.2" x14ac:dyDescent="0.25"/>
  <cols>
    <col min="1" max="1" width="38.6640625" customWidth="1"/>
    <col min="2" max="6" width="10.6640625" customWidth="1"/>
    <col min="7" max="7" width="10.88671875" customWidth="1"/>
    <col min="8" max="8" width="9.44140625" bestFit="1" customWidth="1"/>
    <col min="9" max="9" width="10.33203125" bestFit="1" customWidth="1"/>
    <col min="10" max="10" width="11" customWidth="1"/>
    <col min="12" max="12" width="11.33203125" customWidth="1"/>
    <col min="13" max="13" width="11" customWidth="1"/>
  </cols>
  <sheetData>
    <row r="1" spans="1:13" x14ac:dyDescent="0.25">
      <c r="A1" s="74" t="s">
        <v>311</v>
      </c>
    </row>
    <row r="2" spans="1:13" x14ac:dyDescent="0.25">
      <c r="A2" t="s">
        <v>312</v>
      </c>
    </row>
    <row r="3" spans="1:13" x14ac:dyDescent="0.25">
      <c r="A3" t="s">
        <v>313</v>
      </c>
      <c r="H3" t="s">
        <v>314</v>
      </c>
    </row>
    <row r="4" spans="1:13" x14ac:dyDescent="0.25">
      <c r="B4" s="101" t="s">
        <v>315</v>
      </c>
      <c r="C4" s="101" t="s">
        <v>316</v>
      </c>
      <c r="D4" s="101" t="s">
        <v>317</v>
      </c>
      <c r="E4" s="101" t="s">
        <v>318</v>
      </c>
      <c r="F4" s="101" t="s">
        <v>327</v>
      </c>
      <c r="G4" s="101" t="s">
        <v>328</v>
      </c>
      <c r="H4" s="102"/>
      <c r="I4" s="102" t="s">
        <v>319</v>
      </c>
      <c r="J4" s="102" t="s">
        <v>320</v>
      </c>
      <c r="K4" s="102" t="s">
        <v>321</v>
      </c>
      <c r="L4" s="102" t="s">
        <v>322</v>
      </c>
      <c r="M4" s="102" t="s">
        <v>327</v>
      </c>
    </row>
    <row r="5" spans="1:13" x14ac:dyDescent="0.25">
      <c r="A5" t="s">
        <v>323</v>
      </c>
      <c r="B5" s="103">
        <v>224077.66640615001</v>
      </c>
      <c r="C5" s="103">
        <v>304402.30395810999</v>
      </c>
      <c r="D5" s="103">
        <v>282201.41311427002</v>
      </c>
      <c r="E5" s="103">
        <v>408356.79556663003</v>
      </c>
      <c r="F5" s="103">
        <v>406839.25308108999</v>
      </c>
      <c r="G5" s="104">
        <f>SUM(B5:F5)</f>
        <v>1625877.4321262501</v>
      </c>
      <c r="H5" s="104"/>
      <c r="I5" s="104">
        <f>B5</f>
        <v>224077.66640615001</v>
      </c>
      <c r="J5" s="104">
        <f>+I5+C5</f>
        <v>528479.97036426002</v>
      </c>
      <c r="K5" s="104">
        <f t="shared" ref="K5:M5" si="0">+J5+D5</f>
        <v>810681.38347852998</v>
      </c>
      <c r="L5" s="104">
        <f t="shared" si="0"/>
        <v>1219038.1790451601</v>
      </c>
      <c r="M5" s="104">
        <f t="shared" si="0"/>
        <v>1625877.4321262501</v>
      </c>
    </row>
    <row r="6" spans="1:13" x14ac:dyDescent="0.25">
      <c r="A6" t="s">
        <v>324</v>
      </c>
      <c r="B6" s="103">
        <v>160941.90977395</v>
      </c>
      <c r="C6" s="103">
        <v>287760.09099066001</v>
      </c>
      <c r="D6" s="103">
        <v>340143.01015943999</v>
      </c>
      <c r="E6" s="103">
        <v>293626.05967013002</v>
      </c>
      <c r="F6" s="103">
        <v>399831.52343856002</v>
      </c>
      <c r="G6" s="104">
        <f>SUM(B6:F6)</f>
        <v>1482302.59403274</v>
      </c>
      <c r="H6" s="104"/>
      <c r="I6" s="104">
        <f>B6</f>
        <v>160941.90977395</v>
      </c>
      <c r="J6" s="104">
        <f>+I6+C6</f>
        <v>448702.00076461001</v>
      </c>
      <c r="K6" s="104">
        <f t="shared" ref="K6:M6" si="1">+J6+D6</f>
        <v>788845.01092405</v>
      </c>
      <c r="L6" s="104">
        <f t="shared" si="1"/>
        <v>1082471.0705941799</v>
      </c>
      <c r="M6" s="104">
        <f t="shared" si="1"/>
        <v>1482302.59403274</v>
      </c>
    </row>
    <row r="7" spans="1:13" hidden="1" x14ac:dyDescent="0.25">
      <c r="A7" t="s">
        <v>325</v>
      </c>
      <c r="B7" s="103">
        <f t="shared" ref="B7:G7" si="2">+B6/B5*100</f>
        <v>71.824163628264571</v>
      </c>
      <c r="C7" s="103">
        <f t="shared" si="2"/>
        <v>94.532822928390132</v>
      </c>
      <c r="D7" s="103">
        <f t="shared" si="2"/>
        <v>120.53200102924646</v>
      </c>
      <c r="E7" s="103">
        <f t="shared" si="2"/>
        <v>71.904291261444229</v>
      </c>
      <c r="F7" s="103">
        <f t="shared" si="2"/>
        <v>98.277518801477797</v>
      </c>
      <c r="G7" s="103">
        <f t="shared" si="2"/>
        <v>91.169393506757189</v>
      </c>
      <c r="H7" s="105"/>
      <c r="I7" s="105"/>
      <c r="J7" s="105"/>
      <c r="K7" s="105"/>
      <c r="L7" s="105"/>
      <c r="M7" s="105"/>
    </row>
    <row r="8" spans="1:13" x14ac:dyDescent="0.25">
      <c r="A8" t="s">
        <v>326</v>
      </c>
      <c r="B8" s="103">
        <f>I8</f>
        <v>71.824163628264571</v>
      </c>
      <c r="C8" s="103">
        <f>J8</f>
        <v>84.904258614633548</v>
      </c>
      <c r="D8" s="103">
        <f>K8</f>
        <v>97.306417416324166</v>
      </c>
      <c r="E8" s="103">
        <f t="shared" ref="E8:F8" si="3">L8</f>
        <v>88.797142632731195</v>
      </c>
      <c r="F8" s="103">
        <f t="shared" si="3"/>
        <v>91.169393506757189</v>
      </c>
      <c r="G8" s="103"/>
      <c r="H8" s="105"/>
      <c r="I8" s="105">
        <f>+I6/I5*100</f>
        <v>71.824163628264571</v>
      </c>
      <c r="J8" s="105">
        <f t="shared" ref="J8:M8" si="4">+J6/J5*100</f>
        <v>84.904258614633548</v>
      </c>
      <c r="K8" s="105">
        <f t="shared" si="4"/>
        <v>97.306417416324166</v>
      </c>
      <c r="L8" s="105">
        <f t="shared" ref="L8" si="5">+L6/L5*100</f>
        <v>88.797142632731195</v>
      </c>
      <c r="M8" s="105">
        <f t="shared" si="4"/>
        <v>91.169393506757189</v>
      </c>
    </row>
  </sheetData>
  <printOptions horizontalCentered="1"/>
  <pageMargins left="0.35433070866141736" right="0.35433070866141736" top="0.86614173228346458" bottom="0.4724409448818898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Dianne M. Cruz</dc:creator>
  <cp:lastModifiedBy>Mary Dianne M. Cruz</cp:lastModifiedBy>
  <cp:lastPrinted>2021-06-16T00:24:37Z</cp:lastPrinted>
  <dcterms:created xsi:type="dcterms:W3CDTF">2021-06-14T04:58:31Z</dcterms:created>
  <dcterms:modified xsi:type="dcterms:W3CDTF">2021-06-16T00:25:13Z</dcterms:modified>
</cp:coreProperties>
</file>