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ThisWorkbook"/>
  <mc:AlternateContent xmlns:mc="http://schemas.openxmlformats.org/markup-compatibility/2006">
    <mc:Choice Requires="x15">
      <x15ac:absPath xmlns:x15ac="http://schemas.microsoft.com/office/spreadsheetml/2010/11/ac" url="C:\Users\mdcruz\Documents\CPD\ACTUAL DISBURSEMENT (BANK)\bank reports\2021\WEBSITE\For website\June 2021\"/>
    </mc:Choice>
  </mc:AlternateContent>
  <xr:revisionPtr revIDLastSave="0" documentId="13_ncr:1_{388ADDEE-C3C1-4375-998D-6875E60D86F2}" xr6:coauthVersionLast="36" xr6:coauthVersionMax="36" xr10:uidLastSave="{00000000-0000-0000-0000-000000000000}"/>
  <bookViews>
    <workbookView xWindow="240" yWindow="72" windowWidth="20952" windowHeight="10740" xr2:uid="{00000000-000D-0000-FFFF-FFFF00000000}"/>
  </bookViews>
  <sheets>
    <sheet name="By Department" sheetId="15" r:id="rId1"/>
    <sheet name="By Agency" sheetId="14" r:id="rId2"/>
    <sheet name="Graph " sheetId="13" r:id="rId3"/>
  </sheets>
  <definedNames>
    <definedName name="_xlnm.Print_Area" localSheetId="1">'By Agency'!$A$1:$H$292</definedName>
    <definedName name="_xlnm.Print_Area" localSheetId="0">'By Department'!$A$1:$N$64</definedName>
    <definedName name="_xlnm.Print_Area" localSheetId="2">'Graph '!$A$12:$L$56</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Agency'!$132:$132,'By Agency'!$188:$189</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Agency'!$132:$132,'By Agency'!$188:$189</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Agency'!$132:$132,'By Agency'!$188:$189,'By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Agency'!$132:$132,'By Agency'!$188:$189,'By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Agency'!$188:$188</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Agency'!$132:$132,'By Agency'!$188:$189</definedName>
  </definedNames>
  <calcPr calcId="191029"/>
</workbook>
</file>

<file path=xl/calcChain.xml><?xml version="1.0" encoding="utf-8"?>
<calcChain xmlns="http://schemas.openxmlformats.org/spreadsheetml/2006/main">
  <c r="C10" i="14" l="1"/>
  <c r="C23" i="14"/>
  <c r="C35" i="14"/>
  <c r="C39" i="14"/>
  <c r="C51" i="14"/>
  <c r="C59" i="14"/>
  <c r="C71" i="14"/>
  <c r="C78" i="14"/>
  <c r="C82" i="14"/>
  <c r="C86" i="14"/>
  <c r="C92" i="14"/>
  <c r="C104" i="14"/>
  <c r="C116" i="14"/>
  <c r="C128" i="14"/>
  <c r="C127" i="14" s="1"/>
  <c r="C133" i="14"/>
  <c r="C136" i="14"/>
  <c r="C140" i="14"/>
  <c r="C145" i="14"/>
  <c r="C166" i="14"/>
  <c r="C176" i="14"/>
  <c r="C181" i="14"/>
  <c r="C190" i="14"/>
  <c r="C199" i="14"/>
  <c r="C208" i="14"/>
  <c r="C217" i="14"/>
  <c r="C230" i="14"/>
  <c r="C251" i="14"/>
  <c r="C258" i="14"/>
  <c r="C268" i="14"/>
  <c r="E52" i="15" l="1"/>
  <c r="J52" i="15"/>
  <c r="L50" i="15"/>
  <c r="E50" i="15"/>
  <c r="D48" i="15"/>
  <c r="C48" i="15"/>
  <c r="M46" i="15"/>
  <c r="E46" i="15"/>
  <c r="I45" i="15"/>
  <c r="L45" i="15"/>
  <c r="E45" i="15"/>
  <c r="J44" i="15"/>
  <c r="H44" i="15"/>
  <c r="L43" i="15"/>
  <c r="M42" i="15"/>
  <c r="E42" i="15"/>
  <c r="L41" i="15"/>
  <c r="I41" i="15"/>
  <c r="H40" i="15"/>
  <c r="J40" i="15"/>
  <c r="I40" i="15"/>
  <c r="M39" i="15"/>
  <c r="L39" i="15"/>
  <c r="E38" i="15"/>
  <c r="L37" i="15"/>
  <c r="H36" i="15"/>
  <c r="J36" i="15"/>
  <c r="I36" i="15"/>
  <c r="M35" i="15"/>
  <c r="M34" i="15"/>
  <c r="E34" i="15"/>
  <c r="J33" i="15"/>
  <c r="L33" i="15"/>
  <c r="E33" i="15"/>
  <c r="H32" i="15"/>
  <c r="J32" i="15"/>
  <c r="I32" i="15"/>
  <c r="L31" i="15"/>
  <c r="E31" i="15"/>
  <c r="M30" i="15"/>
  <c r="E30" i="15"/>
  <c r="L29" i="15"/>
  <c r="I29" i="15"/>
  <c r="J28" i="15"/>
  <c r="L28" i="15"/>
  <c r="E26" i="15"/>
  <c r="L25" i="15"/>
  <c r="J25" i="15"/>
  <c r="E25" i="15"/>
  <c r="L24" i="15"/>
  <c r="I24" i="15"/>
  <c r="H24" i="15"/>
  <c r="J24" i="15"/>
  <c r="L23" i="15"/>
  <c r="M23" i="15"/>
  <c r="M22" i="15"/>
  <c r="E22" i="15"/>
  <c r="I21" i="15"/>
  <c r="E21" i="15"/>
  <c r="H20" i="15"/>
  <c r="J20" i="15"/>
  <c r="M18" i="15"/>
  <c r="H18" i="15"/>
  <c r="E18" i="15"/>
  <c r="J17" i="15"/>
  <c r="I17" i="15"/>
  <c r="K17" i="15" s="1"/>
  <c r="I16" i="15"/>
  <c r="L15" i="15"/>
  <c r="M15" i="15"/>
  <c r="M14" i="15"/>
  <c r="E14" i="15"/>
  <c r="H13" i="15"/>
  <c r="E13" i="15"/>
  <c r="L12" i="15"/>
  <c r="H12" i="15"/>
  <c r="J12" i="15"/>
  <c r="K40" i="15" l="1"/>
  <c r="K36" i="15"/>
  <c r="J16" i="15"/>
  <c r="K16" i="15" s="1"/>
  <c r="H33" i="15"/>
  <c r="K32" i="15"/>
  <c r="H16" i="15"/>
  <c r="L20" i="15"/>
  <c r="H28" i="15"/>
  <c r="M31" i="15"/>
  <c r="I33" i="15"/>
  <c r="K33" i="15" s="1"/>
  <c r="H37" i="15"/>
  <c r="M43" i="15"/>
  <c r="J46" i="15"/>
  <c r="I37" i="15"/>
  <c r="M52" i="15"/>
  <c r="I13" i="15"/>
  <c r="K24" i="15"/>
  <c r="J42" i="15"/>
  <c r="L16" i="15"/>
  <c r="I25" i="15"/>
  <c r="K25" i="15" s="1"/>
  <c r="J34" i="15"/>
  <c r="I50" i="15"/>
  <c r="E17" i="15"/>
  <c r="H21" i="15"/>
  <c r="E29" i="15"/>
  <c r="E37" i="15"/>
  <c r="E41" i="15"/>
  <c r="I44" i="15"/>
  <c r="K44" i="15" s="1"/>
  <c r="N21" i="15"/>
  <c r="N13" i="15"/>
  <c r="N18" i="15"/>
  <c r="N33" i="15"/>
  <c r="L26" i="15"/>
  <c r="I26" i="15"/>
  <c r="I35" i="15"/>
  <c r="K35" i="15" s="1"/>
  <c r="I53" i="15"/>
  <c r="E53" i="15"/>
  <c r="M29" i="15"/>
  <c r="L34" i="15"/>
  <c r="I34" i="15"/>
  <c r="K34" i="15" s="1"/>
  <c r="J35" i="15"/>
  <c r="M50" i="15"/>
  <c r="J50" i="15"/>
  <c r="J48" i="15" s="1"/>
  <c r="G48" i="15"/>
  <c r="M48" i="15" s="1"/>
  <c r="J53" i="15"/>
  <c r="E12" i="15"/>
  <c r="N12" i="15" s="1"/>
  <c r="C10" i="15"/>
  <c r="C8" i="15" s="1"/>
  <c r="H19" i="15"/>
  <c r="E20" i="15"/>
  <c r="H26" i="15"/>
  <c r="H27" i="15"/>
  <c r="E28" i="15"/>
  <c r="H29" i="15"/>
  <c r="J30" i="15"/>
  <c r="E35" i="15"/>
  <c r="M37" i="15"/>
  <c r="J37" i="15"/>
  <c r="J38" i="15"/>
  <c r="I39" i="15"/>
  <c r="H50" i="15"/>
  <c r="L52" i="15"/>
  <c r="H52" i="15"/>
  <c r="F48" i="15"/>
  <c r="L48" i="15" s="1"/>
  <c r="I52" i="15"/>
  <c r="K52" i="15" s="1"/>
  <c r="L18" i="15"/>
  <c r="I18" i="15"/>
  <c r="M13" i="15"/>
  <c r="M21" i="15"/>
  <c r="K13" i="15"/>
  <c r="I15" i="15"/>
  <c r="M20" i="15"/>
  <c r="I23" i="15"/>
  <c r="M26" i="15"/>
  <c r="M28" i="15"/>
  <c r="I31" i="15"/>
  <c r="H34" i="15"/>
  <c r="H35" i="15"/>
  <c r="L36" i="15"/>
  <c r="E36" i="15"/>
  <c r="N37" i="15"/>
  <c r="J39" i="15"/>
  <c r="J41" i="15"/>
  <c r="M41" i="15"/>
  <c r="I43" i="15"/>
  <c r="M45" i="15"/>
  <c r="J45" i="15"/>
  <c r="I48" i="15"/>
  <c r="M53" i="15"/>
  <c r="M16" i="15"/>
  <c r="I19" i="15"/>
  <c r="J19" i="15"/>
  <c r="J18" i="15"/>
  <c r="D10" i="15"/>
  <c r="D8" i="15" s="1"/>
  <c r="M12" i="15"/>
  <c r="J13" i="15"/>
  <c r="J15" i="15"/>
  <c r="J21" i="15"/>
  <c r="K21" i="15" s="1"/>
  <c r="L22" i="15"/>
  <c r="I22" i="15"/>
  <c r="J23" i="15"/>
  <c r="J29" i="15"/>
  <c r="K29" i="15" s="1"/>
  <c r="L30" i="15"/>
  <c r="I30" i="15"/>
  <c r="J31" i="15"/>
  <c r="K37" i="15"/>
  <c r="L38" i="15"/>
  <c r="H38" i="15"/>
  <c r="I38" i="15"/>
  <c r="E39" i="15"/>
  <c r="L40" i="15"/>
  <c r="E40" i="15"/>
  <c r="N40" i="15" s="1"/>
  <c r="H41" i="15"/>
  <c r="J43" i="15"/>
  <c r="H45" i="15"/>
  <c r="L46" i="15"/>
  <c r="H46" i="15"/>
  <c r="I46" i="15"/>
  <c r="K46" i="15" s="1"/>
  <c r="I27" i="15"/>
  <c r="J27" i="15"/>
  <c r="E27" i="15"/>
  <c r="J22" i="15"/>
  <c r="K41" i="15"/>
  <c r="L42" i="15"/>
  <c r="H42" i="15"/>
  <c r="I42" i="15"/>
  <c r="K42" i="15" s="1"/>
  <c r="E43" i="15"/>
  <c r="L44" i="15"/>
  <c r="E44" i="15"/>
  <c r="K45" i="15"/>
  <c r="L53" i="15"/>
  <c r="M24" i="15"/>
  <c r="M32" i="15"/>
  <c r="N36" i="15"/>
  <c r="E19" i="15"/>
  <c r="L14" i="15"/>
  <c r="I14" i="15"/>
  <c r="F10" i="15"/>
  <c r="J14" i="15"/>
  <c r="E15" i="15"/>
  <c r="M17" i="15"/>
  <c r="L19" i="15"/>
  <c r="E23" i="15"/>
  <c r="M25" i="15"/>
  <c r="L27" i="15"/>
  <c r="G10" i="15"/>
  <c r="I12" i="15"/>
  <c r="H14" i="15"/>
  <c r="H15" i="15"/>
  <c r="E16" i="15"/>
  <c r="H17" i="15"/>
  <c r="M19" i="15"/>
  <c r="I20" i="15"/>
  <c r="K20" i="15" s="1"/>
  <c r="H22" i="15"/>
  <c r="H23" i="15"/>
  <c r="E24" i="15"/>
  <c r="H25" i="15"/>
  <c r="J26" i="15"/>
  <c r="M27" i="15"/>
  <c r="I28" i="15"/>
  <c r="K28" i="15" s="1"/>
  <c r="H30" i="15"/>
  <c r="H31" i="15"/>
  <c r="E32" i="15"/>
  <c r="N32" i="15" s="1"/>
  <c r="L32" i="15"/>
  <c r="M33" i="15"/>
  <c r="L35" i="15"/>
  <c r="M38" i="15"/>
  <c r="E48" i="15"/>
  <c r="M36" i="15"/>
  <c r="M40" i="15"/>
  <c r="M44" i="15"/>
  <c r="K50" i="15"/>
  <c r="K48" i="15" s="1"/>
  <c r="L13" i="15"/>
  <c r="L17" i="15"/>
  <c r="L21" i="15"/>
  <c r="H39" i="15"/>
  <c r="H43" i="15"/>
  <c r="H53" i="15"/>
  <c r="H10" i="15" l="1"/>
  <c r="J10" i="15"/>
  <c r="J8" i="15" s="1"/>
  <c r="K22" i="15"/>
  <c r="K23" i="15"/>
  <c r="N17" i="15"/>
  <c r="N31" i="15"/>
  <c r="K27" i="15"/>
  <c r="N41" i="15"/>
  <c r="N28" i="15"/>
  <c r="K39" i="15"/>
  <c r="N29" i="15"/>
  <c r="N19" i="15"/>
  <c r="N43" i="15"/>
  <c r="N25" i="15"/>
  <c r="K18" i="15"/>
  <c r="N20" i="15"/>
  <c r="N35" i="15"/>
  <c r="N23" i="15"/>
  <c r="N15" i="15"/>
  <c r="L10" i="15"/>
  <c r="F8" i="15"/>
  <c r="N34" i="15"/>
  <c r="K26" i="15"/>
  <c r="N50" i="15"/>
  <c r="H48" i="15"/>
  <c r="N48" i="15" s="1"/>
  <c r="N30" i="15"/>
  <c r="N39" i="15"/>
  <c r="N38" i="15"/>
  <c r="N22" i="15"/>
  <c r="N14" i="15"/>
  <c r="K14" i="15"/>
  <c r="N46" i="15"/>
  <c r="K19" i="15"/>
  <c r="K31" i="15"/>
  <c r="N52" i="15"/>
  <c r="N27" i="15"/>
  <c r="N44" i="15"/>
  <c r="I10" i="15"/>
  <c r="I8" i="15" s="1"/>
  <c r="K12" i="15"/>
  <c r="K30" i="15"/>
  <c r="K43" i="15"/>
  <c r="E10" i="15"/>
  <c r="E8" i="15" s="1"/>
  <c r="N16" i="15"/>
  <c r="N53" i="15"/>
  <c r="G8" i="15"/>
  <c r="M10" i="15"/>
  <c r="N42" i="15"/>
  <c r="N45" i="15"/>
  <c r="K38" i="15"/>
  <c r="K15" i="15"/>
  <c r="N24" i="15"/>
  <c r="N26" i="15"/>
  <c r="K53" i="15"/>
  <c r="L8" i="15" l="1"/>
  <c r="M8" i="15"/>
  <c r="K10" i="15"/>
  <c r="K8" i="15" s="1"/>
  <c r="N10" i="15"/>
  <c r="H8" i="15"/>
  <c r="N8" i="15" l="1"/>
  <c r="D277" i="14" l="1"/>
  <c r="E270" i="14"/>
  <c r="H270" i="14" s="1"/>
  <c r="D268" i="14"/>
  <c r="E262" i="14"/>
  <c r="H262" i="14" s="1"/>
  <c r="G262" i="14"/>
  <c r="E260" i="14"/>
  <c r="H260" i="14" s="1"/>
  <c r="G260" i="14"/>
  <c r="G259" i="14"/>
  <c r="E259" i="14"/>
  <c r="D258" i="14"/>
  <c r="B258" i="14"/>
  <c r="E255" i="14"/>
  <c r="D251" i="14"/>
  <c r="G253" i="14"/>
  <c r="G249" i="14"/>
  <c r="E249" i="14"/>
  <c r="E247" i="14"/>
  <c r="H247" i="14" s="1"/>
  <c r="E242" i="14"/>
  <c r="H242" i="14" s="1"/>
  <c r="G242" i="14"/>
  <c r="G240" i="14"/>
  <c r="E240" i="14"/>
  <c r="E239" i="14"/>
  <c r="H239" i="14" s="1"/>
  <c r="E237" i="14"/>
  <c r="E235" i="14"/>
  <c r="H235" i="14" s="1"/>
  <c r="G235" i="14"/>
  <c r="E234" i="14"/>
  <c r="H234" i="14" s="1"/>
  <c r="E233" i="14"/>
  <c r="H233" i="14" s="1"/>
  <c r="G233" i="14"/>
  <c r="G232" i="14"/>
  <c r="E232" i="14"/>
  <c r="D230" i="14"/>
  <c r="E231" i="14"/>
  <c r="H231" i="14" s="1"/>
  <c r="E229" i="14"/>
  <c r="E227" i="14"/>
  <c r="H227" i="14" s="1"/>
  <c r="G227" i="14"/>
  <c r="E226" i="14"/>
  <c r="H226" i="14" s="1"/>
  <c r="E225" i="14"/>
  <c r="H225" i="14" s="1"/>
  <c r="G225" i="14"/>
  <c r="G224" i="14"/>
  <c r="E224" i="14"/>
  <c r="E223" i="14"/>
  <c r="E219" i="14"/>
  <c r="H219" i="14" s="1"/>
  <c r="E218" i="14"/>
  <c r="G218" i="14"/>
  <c r="G215" i="14"/>
  <c r="E215" i="14"/>
  <c r="E214" i="14"/>
  <c r="H214" i="14" s="1"/>
  <c r="E212" i="14"/>
  <c r="D208" i="14"/>
  <c r="G210" i="14"/>
  <c r="G206" i="14"/>
  <c r="E206" i="14"/>
  <c r="E205" i="14"/>
  <c r="H205" i="14" s="1"/>
  <c r="D199" i="14"/>
  <c r="E200" i="14"/>
  <c r="G200" i="14"/>
  <c r="G197" i="14"/>
  <c r="E197" i="14"/>
  <c r="E196" i="14"/>
  <c r="H196" i="14" s="1"/>
  <c r="E194" i="14"/>
  <c r="D190" i="14"/>
  <c r="E192" i="14"/>
  <c r="H192" i="14" s="1"/>
  <c r="G192" i="14"/>
  <c r="G188" i="14"/>
  <c r="E188" i="14"/>
  <c r="E187" i="14"/>
  <c r="D181" i="14"/>
  <c r="E183" i="14"/>
  <c r="H183" i="14" s="1"/>
  <c r="E182" i="14"/>
  <c r="G182" i="14"/>
  <c r="G179" i="14"/>
  <c r="E179" i="14"/>
  <c r="E178" i="14"/>
  <c r="H178" i="14" s="1"/>
  <c r="D176" i="14"/>
  <c r="E172" i="14"/>
  <c r="H172" i="14" s="1"/>
  <c r="G172" i="14"/>
  <c r="E171" i="14"/>
  <c r="H171" i="14" s="1"/>
  <c r="G170" i="14"/>
  <c r="E170" i="14"/>
  <c r="E169" i="14"/>
  <c r="H169" i="14" s="1"/>
  <c r="D166" i="14"/>
  <c r="E164" i="14"/>
  <c r="E163" i="14"/>
  <c r="H163" i="14" s="1"/>
  <c r="G163" i="14"/>
  <c r="G162" i="14"/>
  <c r="G161" i="14"/>
  <c r="E160" i="14"/>
  <c r="H160" i="14" s="1"/>
  <c r="G160" i="14"/>
  <c r="G159" i="14"/>
  <c r="E159" i="14"/>
  <c r="G158" i="14"/>
  <c r="E158" i="14"/>
  <c r="H158" i="14" s="1"/>
  <c r="E157" i="14"/>
  <c r="H157" i="14" s="1"/>
  <c r="E156" i="14"/>
  <c r="H156" i="14" s="1"/>
  <c r="E155" i="14"/>
  <c r="H155" i="14" s="1"/>
  <c r="E154" i="14"/>
  <c r="G153" i="14"/>
  <c r="E153" i="14"/>
  <c r="E152" i="14"/>
  <c r="H152" i="14" s="1"/>
  <c r="G152" i="14"/>
  <c r="G151" i="14"/>
  <c r="E151" i="14"/>
  <c r="H151" i="14" s="1"/>
  <c r="G148" i="14"/>
  <c r="E148" i="14"/>
  <c r="H148" i="14" s="1"/>
  <c r="E147" i="14"/>
  <c r="H147" i="14" s="1"/>
  <c r="D140" i="14"/>
  <c r="D136" i="14"/>
  <c r="D133" i="14"/>
  <c r="B133" i="14"/>
  <c r="G132" i="14"/>
  <c r="E132" i="14"/>
  <c r="H132" i="14" s="1"/>
  <c r="D128" i="14"/>
  <c r="B128" i="14"/>
  <c r="G125" i="14"/>
  <c r="E125" i="14"/>
  <c r="G123" i="14"/>
  <c r="E121" i="14"/>
  <c r="G121" i="14"/>
  <c r="E120" i="14"/>
  <c r="H120" i="14" s="1"/>
  <c r="E119" i="14"/>
  <c r="H119" i="14" s="1"/>
  <c r="G114" i="14"/>
  <c r="E114" i="14"/>
  <c r="H114" i="14" s="1"/>
  <c r="E112" i="14"/>
  <c r="G112" i="14"/>
  <c r="E111" i="14"/>
  <c r="H111" i="14" s="1"/>
  <c r="E110" i="14"/>
  <c r="H110" i="14" s="1"/>
  <c r="E108" i="14"/>
  <c r="G107" i="14"/>
  <c r="G106" i="14"/>
  <c r="E106" i="14"/>
  <c r="H106" i="14" s="1"/>
  <c r="D104" i="14"/>
  <c r="E102" i="14"/>
  <c r="H102" i="14" s="1"/>
  <c r="E101" i="14"/>
  <c r="H101" i="14" s="1"/>
  <c r="G99" i="14"/>
  <c r="E99" i="14"/>
  <c r="G97" i="14"/>
  <c r="E96" i="14"/>
  <c r="H96" i="14" s="1"/>
  <c r="B92" i="14"/>
  <c r="G90" i="14"/>
  <c r="E90" i="14"/>
  <c r="E88" i="14"/>
  <c r="H88" i="14" s="1"/>
  <c r="G88" i="14"/>
  <c r="E84" i="14"/>
  <c r="H84" i="14" s="1"/>
  <c r="D82" i="14"/>
  <c r="G80" i="14"/>
  <c r="D78" i="14"/>
  <c r="B78" i="14"/>
  <c r="E74" i="14"/>
  <c r="H74" i="14" s="1"/>
  <c r="G69" i="14"/>
  <c r="E68" i="14"/>
  <c r="H68" i="14" s="1"/>
  <c r="G68" i="14"/>
  <c r="G66" i="14"/>
  <c r="E66" i="14"/>
  <c r="G65" i="14"/>
  <c r="E65" i="14"/>
  <c r="F65" i="14" s="1"/>
  <c r="G64" i="14"/>
  <c r="E64" i="14"/>
  <c r="H64" i="14" s="1"/>
  <c r="G62" i="14"/>
  <c r="E62" i="14"/>
  <c r="H62" i="14" s="1"/>
  <c r="E61" i="14"/>
  <c r="H61" i="14" s="1"/>
  <c r="G61" i="14"/>
  <c r="D59" i="14"/>
  <c r="G60" i="14"/>
  <c r="G57" i="14"/>
  <c r="E57" i="14"/>
  <c r="H57" i="14" s="1"/>
  <c r="E56" i="14"/>
  <c r="H56" i="14" s="1"/>
  <c r="E55" i="14"/>
  <c r="H55" i="14" s="1"/>
  <c r="E54" i="14"/>
  <c r="G54" i="14"/>
  <c r="G53" i="14"/>
  <c r="E53" i="14"/>
  <c r="G52" i="14"/>
  <c r="B51" i="14"/>
  <c r="G49" i="14"/>
  <c r="E49" i="14"/>
  <c r="H49" i="14" s="1"/>
  <c r="G47" i="14"/>
  <c r="E47" i="14"/>
  <c r="H47" i="14" s="1"/>
  <c r="E45" i="14"/>
  <c r="H45" i="14" s="1"/>
  <c r="E44" i="14"/>
  <c r="H44" i="14" s="1"/>
  <c r="E43" i="14"/>
  <c r="G43" i="14"/>
  <c r="G42" i="14"/>
  <c r="E42" i="14"/>
  <c r="E41" i="14"/>
  <c r="H41" i="14" s="1"/>
  <c r="G41" i="14"/>
  <c r="E40" i="14"/>
  <c r="G40" i="14"/>
  <c r="B39" i="14"/>
  <c r="D35" i="14"/>
  <c r="E33" i="14"/>
  <c r="G33" i="14"/>
  <c r="G32" i="14"/>
  <c r="E32" i="14"/>
  <c r="E31" i="14"/>
  <c r="H31" i="14" s="1"/>
  <c r="G31" i="14"/>
  <c r="E30" i="14"/>
  <c r="H30" i="14" s="1"/>
  <c r="G30" i="14"/>
  <c r="E29" i="14"/>
  <c r="H29" i="14" s="1"/>
  <c r="G29" i="14"/>
  <c r="E28" i="14"/>
  <c r="H28" i="14" s="1"/>
  <c r="E26" i="14"/>
  <c r="H26" i="14" s="1"/>
  <c r="E25" i="14"/>
  <c r="D23" i="14"/>
  <c r="B23" i="14"/>
  <c r="E21" i="14"/>
  <c r="H21" i="14" s="1"/>
  <c r="G21" i="14"/>
  <c r="E14" i="14"/>
  <c r="H14" i="14" s="1"/>
  <c r="E13" i="14"/>
  <c r="G12" i="14"/>
  <c r="E12" i="14"/>
  <c r="H12" i="14" s="1"/>
  <c r="E11" i="14"/>
  <c r="H11" i="14"/>
  <c r="B10" i="14"/>
  <c r="G258" i="14" l="1"/>
  <c r="H65" i="14"/>
  <c r="F225" i="14"/>
  <c r="D127" i="14"/>
  <c r="F233" i="14"/>
  <c r="F49" i="14"/>
  <c r="F260" i="14"/>
  <c r="F62" i="14"/>
  <c r="F160" i="14"/>
  <c r="E17" i="14"/>
  <c r="H17" i="14" s="1"/>
  <c r="G17" i="14"/>
  <c r="E39" i="14"/>
  <c r="H39" i="14" s="1"/>
  <c r="H40" i="14"/>
  <c r="H33" i="14"/>
  <c r="F33" i="14"/>
  <c r="H43" i="14"/>
  <c r="F43" i="14"/>
  <c r="H54" i="14"/>
  <c r="F54" i="14"/>
  <c r="G75" i="14"/>
  <c r="E75" i="14"/>
  <c r="H66" i="14"/>
  <c r="F66" i="14"/>
  <c r="G19" i="14"/>
  <c r="H13" i="14"/>
  <c r="F13" i="14"/>
  <c r="H25" i="14"/>
  <c r="F25" i="14"/>
  <c r="H32" i="14"/>
  <c r="F32" i="14"/>
  <c r="E37" i="14"/>
  <c r="H37" i="14" s="1"/>
  <c r="G37" i="14"/>
  <c r="H42" i="14"/>
  <c r="F42" i="14"/>
  <c r="H53" i="14"/>
  <c r="F53" i="14"/>
  <c r="G83" i="14"/>
  <c r="F96" i="14"/>
  <c r="D10" i="14"/>
  <c r="E19" i="14"/>
  <c r="H19" i="14" s="1"/>
  <c r="D39" i="14"/>
  <c r="B59" i="14"/>
  <c r="G72" i="14"/>
  <c r="B71" i="14"/>
  <c r="E73" i="14"/>
  <c r="H73" i="14" s="1"/>
  <c r="E80" i="14"/>
  <c r="E94" i="14"/>
  <c r="H94" i="14" s="1"/>
  <c r="G100" i="14"/>
  <c r="H108" i="14"/>
  <c r="F108" i="14"/>
  <c r="G110" i="14"/>
  <c r="G119" i="14"/>
  <c r="D116" i="14"/>
  <c r="H154" i="14"/>
  <c r="F154" i="14"/>
  <c r="G27" i="14"/>
  <c r="F47" i="14"/>
  <c r="D51" i="14"/>
  <c r="F57" i="14"/>
  <c r="E72" i="14"/>
  <c r="G93" i="14"/>
  <c r="D92" i="14"/>
  <c r="E97" i="14"/>
  <c r="H97" i="14" s="1"/>
  <c r="F111" i="14"/>
  <c r="F120" i="14"/>
  <c r="F170" i="14"/>
  <c r="H170" i="14"/>
  <c r="G15" i="14"/>
  <c r="F29" i="14"/>
  <c r="F30" i="14"/>
  <c r="G36" i="14"/>
  <c r="B35" i="14"/>
  <c r="F40" i="14"/>
  <c r="E52" i="14"/>
  <c r="E60" i="14"/>
  <c r="G74" i="14"/>
  <c r="F74" i="14"/>
  <c r="G102" i="14"/>
  <c r="F102" i="14"/>
  <c r="E123" i="14"/>
  <c r="H123" i="14" s="1"/>
  <c r="E143" i="14"/>
  <c r="G143" i="14"/>
  <c r="F28" i="14"/>
  <c r="D86" i="14"/>
  <c r="H112" i="14"/>
  <c r="F112" i="14"/>
  <c r="H121" i="14"/>
  <c r="F121" i="14"/>
  <c r="H125" i="14"/>
  <c r="F125" i="14"/>
  <c r="E137" i="14"/>
  <c r="E24" i="14"/>
  <c r="F11" i="14"/>
  <c r="G11" i="14"/>
  <c r="F12" i="14"/>
  <c r="F19" i="14"/>
  <c r="F21" i="14"/>
  <c r="G24" i="14"/>
  <c r="G26" i="14"/>
  <c r="F31" i="14"/>
  <c r="F41" i="14"/>
  <c r="G45" i="14"/>
  <c r="F45" i="14"/>
  <c r="F52" i="14"/>
  <c r="G56" i="14"/>
  <c r="F56" i="14"/>
  <c r="G108" i="14"/>
  <c r="G94" i="14"/>
  <c r="H99" i="14"/>
  <c r="F99" i="14"/>
  <c r="E167" i="14"/>
  <c r="G14" i="14"/>
  <c r="G25" i="14"/>
  <c r="E27" i="14"/>
  <c r="H27" i="14" s="1"/>
  <c r="G28" i="14"/>
  <c r="F61" i="14"/>
  <c r="G76" i="14"/>
  <c r="G84" i="14"/>
  <c r="F84" i="14"/>
  <c r="E93" i="14"/>
  <c r="F93" i="14" s="1"/>
  <c r="G109" i="14"/>
  <c r="G118" i="14"/>
  <c r="B116" i="14"/>
  <c r="E138" i="14"/>
  <c r="G138" i="14"/>
  <c r="G147" i="14"/>
  <c r="F147" i="14"/>
  <c r="B145" i="14"/>
  <c r="B82" i="14"/>
  <c r="G13" i="14"/>
  <c r="E15" i="14"/>
  <c r="H15" i="14" s="1"/>
  <c r="E36" i="14"/>
  <c r="F36" i="14" s="1"/>
  <c r="G44" i="14"/>
  <c r="G39" i="14" s="1"/>
  <c r="G55" i="14"/>
  <c r="F68" i="14"/>
  <c r="F73" i="14"/>
  <c r="G73" i="14"/>
  <c r="E76" i="14"/>
  <c r="H76" i="14" s="1"/>
  <c r="H90" i="14"/>
  <c r="F90" i="14"/>
  <c r="G95" i="14"/>
  <c r="E95" i="14"/>
  <c r="E98" i="14"/>
  <c r="F101" i="14"/>
  <c r="G101" i="14"/>
  <c r="E109" i="14"/>
  <c r="H109" i="14" s="1"/>
  <c r="G111" i="14"/>
  <c r="E118" i="14"/>
  <c r="H118" i="14" s="1"/>
  <c r="G120" i="14"/>
  <c r="E130" i="14"/>
  <c r="G130" i="14"/>
  <c r="G195" i="14"/>
  <c r="E195" i="14"/>
  <c r="E252" i="14"/>
  <c r="G187" i="14"/>
  <c r="F187" i="14"/>
  <c r="H223" i="14"/>
  <c r="F14" i="14"/>
  <c r="F26" i="14"/>
  <c r="F44" i="14"/>
  <c r="F55" i="14"/>
  <c r="F64" i="14"/>
  <c r="G67" i="14"/>
  <c r="D71" i="14"/>
  <c r="G89" i="14"/>
  <c r="E100" i="14"/>
  <c r="H100" i="14" s="1"/>
  <c r="F106" i="14"/>
  <c r="G124" i="14"/>
  <c r="F132" i="14"/>
  <c r="G139" i="14"/>
  <c r="G141" i="14"/>
  <c r="G140" i="14" s="1"/>
  <c r="B140" i="14"/>
  <c r="D145" i="14"/>
  <c r="E149" i="14"/>
  <c r="H149" i="14" s="1"/>
  <c r="F158" i="14"/>
  <c r="H164" i="14"/>
  <c r="H200" i="14"/>
  <c r="G202" i="14"/>
  <c r="E202" i="14"/>
  <c r="G238" i="14"/>
  <c r="E238" i="14"/>
  <c r="H238" i="14" s="1"/>
  <c r="E241" i="14"/>
  <c r="G241" i="14"/>
  <c r="G164" i="14"/>
  <c r="F164" i="14"/>
  <c r="E209" i="14"/>
  <c r="G244" i="14"/>
  <c r="E244" i="14"/>
  <c r="H244" i="14" s="1"/>
  <c r="E67" i="14"/>
  <c r="F88" i="14"/>
  <c r="G98" i="14"/>
  <c r="B104" i="14"/>
  <c r="F114" i="14"/>
  <c r="E139" i="14"/>
  <c r="F151" i="14"/>
  <c r="E173" i="14"/>
  <c r="H173" i="14" s="1"/>
  <c r="H194" i="14"/>
  <c r="F194" i="14"/>
  <c r="F197" i="14"/>
  <c r="H197" i="14"/>
  <c r="E63" i="14"/>
  <c r="E69" i="14"/>
  <c r="H69" i="14" s="1"/>
  <c r="B86" i="14"/>
  <c r="F97" i="14"/>
  <c r="G105" i="14"/>
  <c r="E107" i="14"/>
  <c r="E131" i="14"/>
  <c r="G135" i="14"/>
  <c r="H153" i="14"/>
  <c r="F153" i="14"/>
  <c r="F157" i="14"/>
  <c r="G157" i="14"/>
  <c r="H187" i="14"/>
  <c r="H229" i="14"/>
  <c r="F229" i="14"/>
  <c r="G87" i="14"/>
  <c r="G86" i="14" s="1"/>
  <c r="E89" i="14"/>
  <c r="G96" i="14"/>
  <c r="F110" i="14"/>
  <c r="E113" i="14"/>
  <c r="F119" i="14"/>
  <c r="E122" i="14"/>
  <c r="E124" i="14"/>
  <c r="E135" i="14"/>
  <c r="G137" i="14"/>
  <c r="B136" i="14"/>
  <c r="B127" i="14" s="1"/>
  <c r="G149" i="14"/>
  <c r="F152" i="14"/>
  <c r="H182" i="14"/>
  <c r="E275" i="14"/>
  <c r="G223" i="14"/>
  <c r="F223" i="14"/>
  <c r="G266" i="14"/>
  <c r="E266" i="14"/>
  <c r="H266" i="14" s="1"/>
  <c r="H159" i="14"/>
  <c r="F159" i="14"/>
  <c r="E161" i="14"/>
  <c r="G171" i="14"/>
  <c r="G178" i="14"/>
  <c r="F178" i="14"/>
  <c r="B176" i="14"/>
  <c r="G186" i="14"/>
  <c r="E186" i="14"/>
  <c r="G191" i="14"/>
  <c r="G201" i="14"/>
  <c r="E221" i="14"/>
  <c r="F224" i="14"/>
  <c r="H224" i="14"/>
  <c r="G226" i="14"/>
  <c r="G236" i="14"/>
  <c r="E236" i="14"/>
  <c r="H236" i="14" s="1"/>
  <c r="G243" i="14"/>
  <c r="G264" i="14"/>
  <c r="D281" i="14"/>
  <c r="G174" i="14"/>
  <c r="E174" i="14"/>
  <c r="H174" i="14" s="1"/>
  <c r="F179" i="14"/>
  <c r="H179" i="14"/>
  <c r="G184" i="14"/>
  <c r="E184" i="14"/>
  <c r="H184" i="14" s="1"/>
  <c r="E201" i="14"/>
  <c r="H201" i="14" s="1"/>
  <c r="G205" i="14"/>
  <c r="F205" i="14"/>
  <c r="G213" i="14"/>
  <c r="E213" i="14"/>
  <c r="D217" i="14"/>
  <c r="E243" i="14"/>
  <c r="H243" i="14" s="1"/>
  <c r="G247" i="14"/>
  <c r="F247" i="14"/>
  <c r="G256" i="14"/>
  <c r="E256" i="14"/>
  <c r="H256" i="14" s="1"/>
  <c r="E264" i="14"/>
  <c r="H264" i="14" s="1"/>
  <c r="G156" i="14"/>
  <c r="F156" i="14"/>
  <c r="G173" i="14"/>
  <c r="G183" i="14"/>
  <c r="E203" i="14"/>
  <c r="F206" i="14"/>
  <c r="H206" i="14"/>
  <c r="G211" i="14"/>
  <c r="E211" i="14"/>
  <c r="H211" i="14" s="1"/>
  <c r="G237" i="14"/>
  <c r="G239" i="14"/>
  <c r="F239" i="14"/>
  <c r="E245" i="14"/>
  <c r="F249" i="14"/>
  <c r="H249" i="14"/>
  <c r="G254" i="14"/>
  <c r="E254" i="14"/>
  <c r="H254" i="14" s="1"/>
  <c r="G231" i="14"/>
  <c r="B230" i="14"/>
  <c r="B217" i="14" s="1"/>
  <c r="F231" i="14"/>
  <c r="H237" i="14"/>
  <c r="F237" i="14"/>
  <c r="F240" i="14"/>
  <c r="H240" i="14"/>
  <c r="F259" i="14"/>
  <c r="E258" i="14"/>
  <c r="H258" i="14" s="1"/>
  <c r="H259" i="14"/>
  <c r="G279" i="14"/>
  <c r="E279" i="14"/>
  <c r="H279" i="14" s="1"/>
  <c r="G155" i="14"/>
  <c r="F155" i="14"/>
  <c r="E162" i="14"/>
  <c r="G167" i="14"/>
  <c r="G169" i="14"/>
  <c r="F169" i="14"/>
  <c r="F171" i="14"/>
  <c r="E185" i="14"/>
  <c r="F188" i="14"/>
  <c r="H188" i="14"/>
  <c r="E191" i="14"/>
  <c r="G193" i="14"/>
  <c r="E193" i="14"/>
  <c r="H193" i="14" s="1"/>
  <c r="E210" i="14"/>
  <c r="H210" i="14" s="1"/>
  <c r="G212" i="14"/>
  <c r="G214" i="14"/>
  <c r="F214" i="14"/>
  <c r="G222" i="14"/>
  <c r="E222" i="14"/>
  <c r="G228" i="14"/>
  <c r="E228" i="14"/>
  <c r="F232" i="14"/>
  <c r="H232" i="14"/>
  <c r="G234" i="14"/>
  <c r="F244" i="14"/>
  <c r="E253" i="14"/>
  <c r="H253" i="14" s="1"/>
  <c r="G255" i="14"/>
  <c r="G278" i="14"/>
  <c r="G277" i="14" s="1"/>
  <c r="H212" i="14"/>
  <c r="F212" i="14"/>
  <c r="F215" i="14"/>
  <c r="H215" i="14"/>
  <c r="H218" i="14"/>
  <c r="G220" i="14"/>
  <c r="E220" i="14"/>
  <c r="H220" i="14" s="1"/>
  <c r="H255" i="14"/>
  <c r="F255" i="14"/>
  <c r="G275" i="14"/>
  <c r="F148" i="14"/>
  <c r="E150" i="14"/>
  <c r="H150" i="14" s="1"/>
  <c r="G154" i="14"/>
  <c r="F184" i="14"/>
  <c r="G194" i="14"/>
  <c r="G196" i="14"/>
  <c r="F196" i="14"/>
  <c r="G204" i="14"/>
  <c r="E204" i="14"/>
  <c r="G209" i="14"/>
  <c r="G219" i="14"/>
  <c r="G229" i="14"/>
  <c r="E230" i="14"/>
  <c r="H230" i="14" s="1"/>
  <c r="G246" i="14"/>
  <c r="E246" i="14"/>
  <c r="H246" i="14" s="1"/>
  <c r="G252" i="14"/>
  <c r="G251" i="14" s="1"/>
  <c r="G270" i="14"/>
  <c r="F270" i="14"/>
  <c r="B268" i="14"/>
  <c r="C277" i="14"/>
  <c r="C281" i="14" s="1"/>
  <c r="E278" i="14"/>
  <c r="F278" i="14" s="1"/>
  <c r="F163" i="14"/>
  <c r="F172" i="14"/>
  <c r="F182" i="14"/>
  <c r="F191" i="14"/>
  <c r="F200" i="14"/>
  <c r="F209" i="14"/>
  <c r="F218" i="14"/>
  <c r="F226" i="14"/>
  <c r="F234" i="14"/>
  <c r="F242" i="14"/>
  <c r="F252" i="14"/>
  <c r="F262" i="14"/>
  <c r="F173" i="14"/>
  <c r="B181" i="14"/>
  <c r="F183" i="14"/>
  <c r="B190" i="14"/>
  <c r="F192" i="14"/>
  <c r="B199" i="14"/>
  <c r="F201" i="14"/>
  <c r="B208" i="14"/>
  <c r="F210" i="14"/>
  <c r="F219" i="14"/>
  <c r="F227" i="14"/>
  <c r="F235" i="14"/>
  <c r="B251" i="14"/>
  <c r="F253" i="14"/>
  <c r="F264" i="14"/>
  <c r="B277" i="14"/>
  <c r="B281" i="14" s="1"/>
  <c r="B166" i="14"/>
  <c r="F7" i="13"/>
  <c r="G7" i="13"/>
  <c r="E7" i="13"/>
  <c r="D7" i="13"/>
  <c r="C7" i="13"/>
  <c r="B7" i="13"/>
  <c r="J6" i="13"/>
  <c r="K6" i="13" s="1"/>
  <c r="H6" i="13"/>
  <c r="J5" i="13"/>
  <c r="K5" i="13" s="1"/>
  <c r="L5" i="13" s="1"/>
  <c r="M5" i="13" s="1"/>
  <c r="N5" i="13" s="1"/>
  <c r="H5" i="13"/>
  <c r="B272" i="14" l="1"/>
  <c r="B283" i="14" s="1"/>
  <c r="F94" i="14"/>
  <c r="F174" i="14"/>
  <c r="F266" i="14"/>
  <c r="F258" i="14"/>
  <c r="F123" i="14"/>
  <c r="F149" i="14"/>
  <c r="F246" i="14"/>
  <c r="G51" i="14"/>
  <c r="F100" i="14"/>
  <c r="E181" i="14"/>
  <c r="H181" i="14" s="1"/>
  <c r="G10" i="14"/>
  <c r="F150" i="14"/>
  <c r="F243" i="14"/>
  <c r="F254" i="14"/>
  <c r="F109" i="14"/>
  <c r="F39" i="14"/>
  <c r="G23" i="14"/>
  <c r="E10" i="14"/>
  <c r="H10" i="14" s="1"/>
  <c r="F15" i="14"/>
  <c r="F27" i="14"/>
  <c r="H185" i="14"/>
  <c r="F185" i="14"/>
  <c r="F220" i="14"/>
  <c r="G245" i="14"/>
  <c r="F256" i="14"/>
  <c r="F251" i="14" s="1"/>
  <c r="F161" i="14"/>
  <c r="H161" i="14"/>
  <c r="E208" i="14"/>
  <c r="H208" i="14" s="1"/>
  <c r="H209" i="14"/>
  <c r="F51" i="14"/>
  <c r="E79" i="14"/>
  <c r="E129" i="14"/>
  <c r="G129" i="14"/>
  <c r="G208" i="14"/>
  <c r="F236" i="14"/>
  <c r="G203" i="14"/>
  <c r="G199" i="14" s="1"/>
  <c r="G190" i="14"/>
  <c r="H113" i="14"/>
  <c r="F113" i="14"/>
  <c r="E141" i="14"/>
  <c r="E35" i="14"/>
  <c r="H35" i="14" s="1"/>
  <c r="H36" i="14"/>
  <c r="E92" i="14"/>
  <c r="H92" i="14" s="1"/>
  <c r="H93" i="14"/>
  <c r="E134" i="14"/>
  <c r="G134" i="14"/>
  <c r="G35" i="14"/>
  <c r="G150" i="14"/>
  <c r="H186" i="14"/>
  <c r="F186" i="14"/>
  <c r="G221" i="14"/>
  <c r="H202" i="14"/>
  <c r="F202" i="14"/>
  <c r="E251" i="14"/>
  <c r="H251" i="14" s="1"/>
  <c r="H252" i="14"/>
  <c r="E71" i="14"/>
  <c r="H71" i="14" s="1"/>
  <c r="H72" i="14"/>
  <c r="F72" i="14"/>
  <c r="H75" i="14"/>
  <c r="F75" i="14"/>
  <c r="H228" i="14"/>
  <c r="F228" i="14"/>
  <c r="G269" i="14"/>
  <c r="G268" i="14" s="1"/>
  <c r="E269" i="14"/>
  <c r="F211" i="14"/>
  <c r="G185" i="14"/>
  <c r="G181" i="14" s="1"/>
  <c r="E146" i="14"/>
  <c r="G146" i="14"/>
  <c r="F230" i="14"/>
  <c r="F193" i="14"/>
  <c r="F190" i="14" s="1"/>
  <c r="G168" i="14"/>
  <c r="G166" i="14" s="1"/>
  <c r="E168" i="14"/>
  <c r="E166" i="14" s="1"/>
  <c r="H166" i="14" s="1"/>
  <c r="F131" i="14"/>
  <c r="H131" i="14"/>
  <c r="G79" i="14"/>
  <c r="G78" i="14" s="1"/>
  <c r="F138" i="14"/>
  <c r="H138" i="14"/>
  <c r="F10" i="14"/>
  <c r="F69" i="14"/>
  <c r="F37" i="14"/>
  <c r="F35" i="14" s="1"/>
  <c r="E83" i="14"/>
  <c r="H204" i="14"/>
  <c r="F204" i="14"/>
  <c r="H275" i="14"/>
  <c r="F275" i="14"/>
  <c r="G122" i="14"/>
  <c r="H139" i="14"/>
  <c r="F139" i="14"/>
  <c r="E59" i="14"/>
  <c r="H59" i="14" s="1"/>
  <c r="H60" i="14"/>
  <c r="H222" i="14"/>
  <c r="F222" i="14"/>
  <c r="H245" i="14"/>
  <c r="F245" i="14"/>
  <c r="G136" i="14"/>
  <c r="H67" i="14"/>
  <c r="F67" i="14"/>
  <c r="H195" i="14"/>
  <c r="F195" i="14"/>
  <c r="H24" i="14"/>
  <c r="F24" i="14"/>
  <c r="F23" i="14" s="1"/>
  <c r="E23" i="14"/>
  <c r="H23" i="14" s="1"/>
  <c r="H143" i="14"/>
  <c r="F143" i="14"/>
  <c r="G71" i="14"/>
  <c r="H278" i="14"/>
  <c r="E277" i="14"/>
  <c r="H277" i="14" s="1"/>
  <c r="F238" i="14"/>
  <c r="G281" i="14"/>
  <c r="E217" i="14"/>
  <c r="H217" i="14" s="1"/>
  <c r="E190" i="14"/>
  <c r="H190" i="14" s="1"/>
  <c r="H191" i="14"/>
  <c r="H162" i="14"/>
  <c r="F162" i="14"/>
  <c r="G230" i="14"/>
  <c r="H213" i="14"/>
  <c r="F213" i="14"/>
  <c r="F279" i="14"/>
  <c r="F277" i="14" s="1"/>
  <c r="F135" i="14"/>
  <c r="H135" i="14"/>
  <c r="F89" i="14"/>
  <c r="H89" i="14"/>
  <c r="G113" i="14"/>
  <c r="G104" i="14" s="1"/>
  <c r="H63" i="14"/>
  <c r="F63" i="14"/>
  <c r="G131" i="14"/>
  <c r="G63" i="14"/>
  <c r="G59" i="14" s="1"/>
  <c r="E199" i="14"/>
  <c r="H199" i="14" s="1"/>
  <c r="F118" i="14"/>
  <c r="F76" i="14"/>
  <c r="F60" i="14"/>
  <c r="H52" i="14"/>
  <c r="E51" i="14"/>
  <c r="H51" i="14" s="1"/>
  <c r="E117" i="14"/>
  <c r="G117" i="14"/>
  <c r="F17" i="14"/>
  <c r="H203" i="14"/>
  <c r="F203" i="14"/>
  <c r="H124" i="14"/>
  <c r="F124" i="14"/>
  <c r="E87" i="14"/>
  <c r="F107" i="14"/>
  <c r="H107" i="14"/>
  <c r="F98" i="14"/>
  <c r="H98" i="14"/>
  <c r="H167" i="14"/>
  <c r="F167" i="14"/>
  <c r="F137" i="14"/>
  <c r="H137" i="14"/>
  <c r="D272" i="14"/>
  <c r="D283" i="14" s="1"/>
  <c r="H221" i="14"/>
  <c r="F221" i="14"/>
  <c r="G177" i="14"/>
  <c r="G176" i="14" s="1"/>
  <c r="E177" i="14"/>
  <c r="F122" i="14"/>
  <c r="H122" i="14"/>
  <c r="E105" i="14"/>
  <c r="H241" i="14"/>
  <c r="F241" i="14"/>
  <c r="H130" i="14"/>
  <c r="F130" i="14"/>
  <c r="H95" i="14"/>
  <c r="F95" i="14"/>
  <c r="F92" i="14" s="1"/>
  <c r="G92" i="14"/>
  <c r="H80" i="14"/>
  <c r="F80" i="14"/>
  <c r="G82" i="14"/>
  <c r="O5" i="13"/>
  <c r="H7" i="13"/>
  <c r="L6" i="13"/>
  <c r="K8" i="13"/>
  <c r="C8" i="13" s="1"/>
  <c r="J8" i="13"/>
  <c r="B8" i="13" s="1"/>
  <c r="F208" i="14" l="1"/>
  <c r="F181" i="14"/>
  <c r="F59" i="14"/>
  <c r="F217" i="14"/>
  <c r="F199" i="14"/>
  <c r="G116" i="14"/>
  <c r="F71" i="14"/>
  <c r="G217" i="14"/>
  <c r="C272" i="14"/>
  <c r="C283" i="14" s="1"/>
  <c r="G145" i="14"/>
  <c r="H146" i="14"/>
  <c r="E145" i="14"/>
  <c r="H145" i="14" s="1"/>
  <c r="F146" i="14"/>
  <c r="F145" i="14" s="1"/>
  <c r="H87" i="14"/>
  <c r="E86" i="14"/>
  <c r="H86" i="14" s="1"/>
  <c r="F87" i="14"/>
  <c r="F86" i="14" s="1"/>
  <c r="E82" i="14"/>
  <c r="H82" i="14" s="1"/>
  <c r="H83" i="14"/>
  <c r="F83" i="14"/>
  <c r="F82" i="14" s="1"/>
  <c r="H134" i="14"/>
  <c r="F134" i="14"/>
  <c r="E140" i="14"/>
  <c r="E136" i="14" s="1"/>
  <c r="H136" i="14" s="1"/>
  <c r="H141" i="14"/>
  <c r="H140" i="14" s="1"/>
  <c r="F141" i="14"/>
  <c r="F140" i="14" s="1"/>
  <c r="F136" i="14" s="1"/>
  <c r="F105" i="14"/>
  <c r="F104" i="14" s="1"/>
  <c r="H105" i="14"/>
  <c r="E104" i="14"/>
  <c r="H104" i="14" s="1"/>
  <c r="H117" i="14"/>
  <c r="F117" i="14"/>
  <c r="F116" i="14" s="1"/>
  <c r="E116" i="14"/>
  <c r="H116" i="14" s="1"/>
  <c r="F281" i="14"/>
  <c r="H129" i="14"/>
  <c r="F129" i="14"/>
  <c r="H177" i="14"/>
  <c r="F177" i="14"/>
  <c r="F176" i="14" s="1"/>
  <c r="E176" i="14"/>
  <c r="H176" i="14" s="1"/>
  <c r="H168" i="14"/>
  <c r="F168" i="14"/>
  <c r="F166" i="14" s="1"/>
  <c r="E133" i="14"/>
  <c r="G133" i="14"/>
  <c r="G128" i="14" s="1"/>
  <c r="G127" i="14" s="1"/>
  <c r="G272" i="14" s="1"/>
  <c r="G283" i="14" s="1"/>
  <c r="H79" i="14"/>
  <c r="E78" i="14"/>
  <c r="H78" i="14" s="1"/>
  <c r="F79" i="14"/>
  <c r="F78" i="14" s="1"/>
  <c r="E281" i="14"/>
  <c r="H269" i="14"/>
  <c r="E268" i="14"/>
  <c r="H268" i="14" s="1"/>
  <c r="F269" i="14"/>
  <c r="F268" i="14" s="1"/>
  <c r="M6" i="13"/>
  <c r="N6" i="13" s="1"/>
  <c r="L8" i="13"/>
  <c r="D8" i="13" s="1"/>
  <c r="H281" i="14" l="1"/>
  <c r="H133" i="14"/>
  <c r="F133" i="14"/>
  <c r="F128" i="14" s="1"/>
  <c r="F127" i="14" s="1"/>
  <c r="F272" i="14" s="1"/>
  <c r="F283" i="14" s="1"/>
  <c r="E128" i="14"/>
  <c r="O6" i="13"/>
  <c r="O8" i="13" s="1"/>
  <c r="G8" i="13" s="1"/>
  <c r="N8" i="13"/>
  <c r="M8" i="13"/>
  <c r="E127" i="14" l="1"/>
  <c r="H128" i="14"/>
  <c r="E8" i="13"/>
  <c r="F8" i="13"/>
  <c r="H127" i="14" l="1"/>
  <c r="E272" i="14"/>
  <c r="H272" i="14" l="1"/>
  <c r="E283" i="14"/>
  <c r="H283" i="14" s="1"/>
</calcChain>
</file>

<file path=xl/sharedStrings.xml><?xml version="1.0" encoding="utf-8"?>
<sst xmlns="http://schemas.openxmlformats.org/spreadsheetml/2006/main" count="353" uniqueCount="328">
  <si>
    <t>All Departments</t>
  </si>
  <si>
    <t>in millions</t>
  </si>
  <si>
    <t>CUMULATIVE</t>
  </si>
  <si>
    <t>JAN</t>
  </si>
  <si>
    <t>FEB</t>
  </si>
  <si>
    <t>MAR</t>
  </si>
  <si>
    <t>APR</t>
  </si>
  <si>
    <t>Monthly NCA Credited</t>
  </si>
  <si>
    <t>Monthly NCA Utilized</t>
  </si>
  <si>
    <t>MAY</t>
  </si>
  <si>
    <t>JUNE</t>
  </si>
  <si>
    <t>AS OF JUNE</t>
  </si>
  <si>
    <t>NCA Utilized / NCAs Credited - Cumulative</t>
  </si>
  <si>
    <t>JANUARY</t>
  </si>
  <si>
    <t>FEBRUARY</t>
  </si>
  <si>
    <t>MARCH</t>
  </si>
  <si>
    <t>APRIL</t>
  </si>
  <si>
    <t>NCA Utilized / NCAs Credited - Flow</t>
  </si>
  <si>
    <t>NCAs CREDITED VS NCA UTILIZATION, JANUARY-JUNE 2021</t>
  </si>
  <si>
    <t>STATUS OF NCA UTILIZATION (Net Trust and Working Fund), as of June 30, 2021</t>
  </si>
  <si>
    <t>Based on Report of MDS-Government Servicing Banks</t>
  </si>
  <si>
    <t>In Thousand Pesos</t>
  </si>
  <si>
    <t>PARTICULARS</t>
  </si>
  <si>
    <r>
      <t xml:space="preserve">NCAs UTILIZED </t>
    </r>
    <r>
      <rPr>
        <b/>
        <vertAlign val="superscript"/>
        <sz val="8"/>
        <rFont val="Arial"/>
        <family val="2"/>
      </rPr>
      <t>/2</t>
    </r>
  </si>
  <si>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</si>
  <si>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</si>
  <si>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</si>
  <si>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</si>
  <si>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</si>
  <si>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</si>
  <si>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t>TOTAL</t>
  </si>
  <si>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</si>
  <si>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</si>
  <si>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</si>
  <si>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</si>
  <si>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</si>
  <si>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</si>
  <si>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</si>
  <si>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</si>
  <si>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</si>
  <si>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</si>
  <si>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</si>
  <si>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</si>
  <si>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</si>
  <si>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</si>
  <si>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</si>
  <si>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</si>
  <si>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</si>
  <si>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</si>
  <si>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</si>
  <si>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</si>
  <si>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</si>
  <si>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</si>
  <si>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</si>
  <si>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</si>
  <si>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</si>
  <si>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</si>
  <si>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</si>
  <si>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</si>
  <si>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</si>
  <si>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</si>
  <si>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</si>
  <si>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</si>
  <si>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</si>
  <si>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</si>
  <si>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</si>
  <si>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</si>
  <si>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</si>
  <si>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</si>
  <si>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</si>
  <si>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</si>
  <si>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</si>
  <si>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</si>
  <si>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</si>
  <si>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</si>
  <si>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</si>
  <si>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</si>
  <si>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</si>
  <si>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</si>
  <si>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</si>
  <si>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</si>
  <si>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</si>
  <si>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</si>
  <si>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</si>
  <si>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</si>
  <si>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</si>
  <si>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</si>
  <si>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</si>
  <si>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</si>
  <si>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</si>
  <si>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</si>
  <si>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</si>
  <si>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</si>
  <si>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</si>
  <si>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</si>
  <si>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</si>
  <si>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</si>
  <si>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</si>
  <si>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</si>
  <si>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</si>
  <si>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</si>
  <si>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</si>
  <si>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</si>
  <si>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</si>
  <si>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</si>
  <si>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</si>
  <si>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</si>
  <si>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</si>
  <si>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</si>
  <si>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</si>
  <si>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</si>
  <si>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</si>
  <si>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</si>
  <si>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</si>
  <si>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</si>
  <si>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</si>
  <si>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</si>
  <si>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</si>
  <si>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</si>
  <si>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</si>
  <si>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</si>
  <si>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</si>
  <si>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</si>
  <si>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</si>
  <si>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</si>
  <si>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</si>
  <si>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</si>
  <si>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</si>
  <si>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</si>
  <si>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</si>
  <si>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</si>
  <si>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</si>
  <si>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</si>
  <si>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</si>
  <si>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</si>
  <si>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</si>
  <si>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</si>
  <si>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</si>
  <si>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</si>
  <si>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</si>
  <si>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</si>
  <si>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</si>
  <si>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</si>
  <si>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</si>
  <si>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</si>
  <si>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</si>
  <si>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</si>
  <si>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</si>
  <si>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</si>
  <si>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</si>
  <si>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</si>
  <si>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</si>
  <si>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</si>
  <si>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</si>
  <si>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</si>
  <si>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</si>
  <si>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</si>
  <si>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</si>
  <si>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</si>
  <si>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</si>
  <si>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</si>
  <si>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</si>
  <si>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</si>
  <si>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</si>
  <si>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</si>
  <si>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</si>
  <si>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</si>
  <si>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</si>
  <si>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</si>
  <si>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</si>
  <si>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</si>
  <si>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</si>
  <si>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</si>
  <si>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</si>
  <si>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</si>
  <si>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</si>
  <si>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</si>
  <si>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</si>
  <si>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</si>
  <si>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</si>
  <si>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</si>
  <si>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</si>
  <si>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</si>
  <si>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</si>
  <si>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</si>
  <si>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</si>
  <si>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</si>
  <si>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</si>
  <si>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</si>
  <si>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</si>
  <si>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</si>
  <si>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</si>
  <si>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</si>
  <si>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</si>
  <si>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</si>
  <si>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</si>
  <si>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</si>
  <si>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</si>
  <si>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</si>
  <si>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</si>
  <si>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</si>
  <si>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</si>
  <si>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</si>
  <si>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</si>
  <si>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</si>
  <si>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</si>
  <si>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</si>
  <si>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</si>
  <si>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</si>
  <si>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</si>
  <si>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</si>
  <si>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</si>
  <si>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</si>
  <si>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</si>
  <si>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</si>
  <si>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</si>
  <si>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</si>
  <si>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</si>
  <si>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</si>
  <si>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NCSC</t>
  </si>
  <si>
    <t xml:space="preserve">   NICA</t>
  </si>
  <si>
    <t xml:space="preserve">   NSC  </t>
  </si>
  <si>
    <t xml:space="preserve">   OPAPP</t>
  </si>
  <si>
    <t xml:space="preserve">   OMB (VRB)</t>
  </si>
  <si>
    <t xml:space="preserve">   PDEA</t>
  </si>
  <si>
    <t xml:space="preserve">   PHILRACOM</t>
  </si>
  <si>
    <t xml:space="preserve">   PHILSA</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</si>
  <si>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</si>
  <si>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</si>
  <si>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</si>
  <si>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</si>
  <si>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</si>
  <si>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</si>
  <si>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</si>
  <si>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</si>
  <si>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</si>
  <si>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</si>
  <si>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</si>
  <si>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</si>
  <si>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</si>
  <si>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</si>
  <si>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</si>
  <si>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</si>
  <si>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</si>
  <si>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</si>
  <si>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</si>
  <si>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</si>
  <si>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</si>
  <si>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</si>
  <si>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</si>
  <si>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</si>
  <si>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</si>
  <si>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</si>
  <si>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</si>
  <si>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</si>
  <si>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</si>
  <si>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</si>
  <si>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</si>
  <si>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</si>
  <si>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</si>
  <si>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</si>
  <si>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JUNE 30, 2021</t>
  </si>
  <si>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</si>
  <si>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</si>
  <si>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</si>
  <si>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</si>
  <si>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</si>
  <si>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</si>
  <si>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</si>
  <si>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</si>
  <si>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As of end        Q2</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</si>
  <si>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</si>
  <si>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</si>
  <si>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</si>
  <si>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</si>
  <si>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</si>
  <si>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</si>
  <si>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</si>
  <si>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</si>
  <si>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</si>
  <si>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</si>
  <si>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</si>
  <si>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</si>
  <si>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</si>
  <si>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Human Settlements and Urban Development</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</si>
  <si>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</si>
  <si>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</si>
  <si>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</si>
  <si>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</si>
  <si>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</si>
  <si>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</si>
  <si>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</si>
  <si>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</si>
  <si>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</si>
  <si>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</si>
  <si>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Department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</si>
  <si>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</si>
  <si>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</si>
  <si>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</si>
  <si>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</si>
  <si>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</si>
  <si>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</si>
  <si>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</si>
  <si>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</si>
  <si>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</si>
  <si>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</si>
  <si>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</si>
  <si>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</si>
  <si>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</si>
  <si>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</si>
  <si>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Source: Report of MDS-Government Servicing Banks as of June 2021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</si>
  <si>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</si>
  <si>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</si>
  <si>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</si>
  <si>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</si>
  <si>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</si>
  <si>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</si>
  <si>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</si>
  <si>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</si>
  <si>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</si>
  <si>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</si>
  <si>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</si>
  <si>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ALGU: inclusive of IRA, special shares for LGUs, MMDA and other transfers to LGUs</t>
  </si>
  <si>
    <r>
      <t xml:space="preserve">     Owned and Controlled Corporations</t>
    </r>
    <r>
      <rPr>
        <vertAlign val="superscript"/>
        <sz val="10"/>
        <rFont val="Arial"/>
        <family val="2"/>
      </rPr>
      <t>/6</t>
    </r>
  </si>
  <si>
    <r>
      <t>Allotment to Local Government Units</t>
    </r>
    <r>
      <rPr>
        <vertAlign val="superscript"/>
        <sz val="10"/>
        <rFont val="Arial"/>
        <family val="2"/>
      </rPr>
      <t>/7</t>
    </r>
  </si>
  <si>
    <t>Department of Budget and Management</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</si>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</sst>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_);_(* \(#,##0\);_(* &quot;-&quot;??_);_(@_)"/>
    <numFmt numFmtId="167" formatCode="_(* #,##0.0_);_(* \(#,##0.0\);_(* &quot;-&quot;??_);_(@_)"/>
  </numFmts>
  <fonts count="41"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name val="Arial"/>
      <family val="2"/>
    </font>
    <font>
      <sz val="8"/>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b/>
      <i/>
      <sz val="9"/>
      <name val="Arial"/>
      <family val="2"/>
    </font>
    <font>
      <vertAlign val="superscript"/>
      <sz val="8"/>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14" fillId="0" borderId="0"/>
  </cellStyleXfs>
  <cellXfs count="124">
    <xf numFmtId="0" fontId="0" fillId="0" borderId="0" xfId="0"/>
    <xf numFmtId="0" fontId="0" fillId="0" borderId="0" xfId="0" applyAlignment="1">
      <alignment horizontal="center"/>
    </xf>
    <xf numFmtId="164" fontId="0" fillId="0" borderId="0" xfId="0" applyNumberFormat="1"/>
    <xf numFmtId="167" fontId="0" fillId="0" borderId="0" xfId="0" applyNumberFormat="1"/>
    <xf numFmtId="166" fontId="0" fillId="0" borderId="0" xfId="0" applyNumberFormat="1"/>
    <xf numFmtId="0" fontId="14" fillId="0" borderId="0" xfId="0" applyFont="1"/>
    <xf numFmtId="0" fontId="14" fillId="0" borderId="0" xfId="0" applyFont="1" applyAlignment="1">
      <alignment horizontal="center"/>
    </xf>
    <xf numFmtId="0" fontId="19" fillId="24" borderId="0" xfId="0" applyFont="1" applyFill="1" applyAlignment="1"/>
    <xf numFmtId="0" fontId="20" fillId="24" borderId="0" xfId="0" applyFont="1" applyFill="1"/>
    <xf numFmtId="166" fontId="20" fillId="24" borderId="0" xfId="43" applyNumberFormat="1" applyFont="1" applyFill="1" applyBorder="1"/>
    <xf numFmtId="0" fontId="21" fillId="25" borderId="0" xfId="0" applyFont="1" applyFill="1" applyBorder="1" applyAlignment="1">
      <alignment horizontal="left"/>
    </xf>
    <xf numFmtId="164" fontId="20" fillId="24" borderId="0" xfId="0" applyNumberFormat="1" applyFont="1" applyFill="1" applyBorder="1" applyAlignment="1">
      <alignment horizontal="left"/>
    </xf>
    <xf numFmtId="0" fontId="20" fillId="24" borderId="0" xfId="0" applyFont="1" applyFill="1" applyBorder="1"/>
    <xf numFmtId="0" fontId="22" fillId="24" borderId="0" xfId="0" applyFont="1" applyFill="1" applyBorder="1" applyAlignment="1">
      <alignment horizontal="left"/>
    </xf>
    <xf numFmtId="164" fontId="20" fillId="24" borderId="0" xfId="0" applyNumberFormat="1" applyFont="1" applyFill="1"/>
    <xf numFmtId="0" fontId="22" fillId="24" borderId="0" xfId="0" applyFont="1" applyFill="1" applyBorder="1"/>
    <xf numFmtId="164" fontId="20" fillId="24" borderId="0" xfId="0" applyNumberFormat="1" applyFont="1" applyFill="1" applyBorder="1"/>
    <xf numFmtId="166" fontId="22" fillId="26" borderId="10" xfId="43" applyNumberFormat="1" applyFont="1" applyFill="1" applyBorder="1" applyAlignment="1">
      <alignment horizontal="center" vertical="center"/>
    </xf>
    <xf numFmtId="166" fontId="22" fillId="26" borderId="13" xfId="43" applyNumberFormat="1" applyFont="1" applyFill="1" applyBorder="1" applyAlignment="1">
      <alignment horizontal="center" vertical="center"/>
    </xf>
    <xf numFmtId="0" fontId="20" fillId="0" borderId="0" xfId="0" applyFont="1" applyFill="1" applyAlignment="1">
      <alignment horizontal="center" vertical="center"/>
    </xf>
    <xf numFmtId="0" fontId="22" fillId="26" borderId="21" xfId="0" applyFont="1" applyFill="1" applyBorder="1" applyAlignment="1">
      <alignment horizontal="center" vertical="center" wrapText="1"/>
    </xf>
    <xf numFmtId="0" fontId="22" fillId="0" borderId="0" xfId="0" applyFont="1" applyAlignment="1">
      <alignment horizontal="center"/>
    </xf>
    <xf numFmtId="166" fontId="20" fillId="0" borderId="0" xfId="43" applyNumberFormat="1" applyFont="1" applyBorder="1"/>
    <xf numFmtId="0" fontId="20" fillId="0" borderId="0" xfId="0" applyFont="1"/>
    <xf numFmtId="0" fontId="22" fillId="0" borderId="0" xfId="0" applyFont="1" applyAlignment="1">
      <alignment horizontal="left"/>
    </xf>
    <xf numFmtId="0" fontId="28" fillId="0" borderId="0" xfId="0" applyFont="1" applyAlignment="1">
      <alignment horizontal="left" indent="1"/>
    </xf>
    <xf numFmtId="166" fontId="29" fillId="0" borderId="16" xfId="43" applyNumberFormat="1" applyFont="1" applyBorder="1" applyAlignment="1">
      <alignment horizontal="right"/>
    </xf>
    <xf numFmtId="166" fontId="30" fillId="0" borderId="0" xfId="43" applyNumberFormat="1" applyFont="1" applyBorder="1" applyAlignment="1"/>
    <xf numFmtId="166" fontId="20" fillId="0" borderId="0" xfId="0" applyNumberFormat="1" applyFont="1"/>
    <xf numFmtId="0" fontId="20" fillId="0" borderId="0" xfId="0" applyFont="1" applyAlignment="1">
      <alignment horizontal="left" indent="1"/>
    </xf>
    <xf numFmtId="166" fontId="29" fillId="0" borderId="0" xfId="43" applyNumberFormat="1" applyFont="1" applyFill="1"/>
    <xf numFmtId="166" fontId="29" fillId="0" borderId="0" xfId="43" applyNumberFormat="1" applyFont="1"/>
    <xf numFmtId="166" fontId="30" fillId="0" borderId="0" xfId="43" applyNumberFormat="1" applyFont="1" applyAlignment="1"/>
    <xf numFmtId="0" fontId="20" fillId="0" borderId="0" xfId="0" applyFont="1" applyAlignment="1" applyProtection="1">
      <alignment horizontal="left" indent="1"/>
      <protection locked="0"/>
    </xf>
    <xf numFmtId="166" fontId="29" fillId="0" borderId="0" xfId="43" applyNumberFormat="1" applyFont="1" applyBorder="1"/>
    <xf numFmtId="166" fontId="29" fillId="0" borderId="0" xfId="43" applyNumberFormat="1" applyFont="1" applyFill="1" applyBorder="1"/>
    <xf numFmtId="166" fontId="29" fillId="0" borderId="16" xfId="43" applyNumberFormat="1" applyFont="1" applyBorder="1"/>
    <xf numFmtId="0" fontId="20" fillId="0" borderId="0" xfId="0" quotePrefix="1" applyFont="1" applyAlignment="1">
      <alignment horizontal="left" indent="1"/>
    </xf>
    <xf numFmtId="0" fontId="31" fillId="0" borderId="0" xfId="0" applyFont="1" applyAlignment="1">
      <alignment horizontal="left" indent="1"/>
    </xf>
    <xf numFmtId="37" fontId="29" fillId="0" borderId="16" xfId="43" applyNumberFormat="1" applyFont="1" applyBorder="1" applyAlignment="1">
      <alignment horizontal="right"/>
    </xf>
    <xf numFmtId="0" fontId="14" fillId="0" borderId="0" xfId="45" applyFont="1" applyFill="1" applyAlignment="1">
      <alignment horizontal="left" indent="2"/>
    </xf>
    <xf numFmtId="166" fontId="29" fillId="0" borderId="16" xfId="43" applyNumberFormat="1" applyFont="1" applyFill="1" applyBorder="1"/>
    <xf numFmtId="0" fontId="28" fillId="0" borderId="0" xfId="0" applyFont="1" applyFill="1" applyAlignment="1">
      <alignment horizontal="left" indent="1"/>
    </xf>
    <xf numFmtId="0" fontId="20" fillId="0" borderId="0" xfId="0" applyFont="1" applyAlignment="1">
      <alignment horizontal="left" wrapText="1" indent="2"/>
    </xf>
    <xf numFmtId="37" fontId="29" fillId="0" borderId="22" xfId="43" applyNumberFormat="1" applyFont="1" applyFill="1" applyBorder="1"/>
    <xf numFmtId="37" fontId="29" fillId="0" borderId="22" xfId="43" applyNumberFormat="1" applyFont="1" applyBorder="1"/>
    <xf numFmtId="0" fontId="20" fillId="0" borderId="0" xfId="0" applyFont="1" applyAlignment="1">
      <alignment horizontal="left" indent="2"/>
    </xf>
    <xf numFmtId="37" fontId="29" fillId="0" borderId="16" xfId="43" applyNumberFormat="1" applyFont="1" applyFill="1" applyBorder="1"/>
    <xf numFmtId="0" fontId="20" fillId="0" borderId="0" xfId="0" applyFont="1" applyAlignment="1">
      <alignment horizontal="left" indent="3"/>
    </xf>
    <xf numFmtId="37" fontId="29" fillId="0" borderId="16" xfId="43" applyNumberFormat="1" applyFont="1" applyBorder="1"/>
    <xf numFmtId="0" fontId="20" fillId="0" borderId="0" xfId="0" applyFont="1" applyAlignment="1">
      <alignment horizontal="left" wrapText="1" indent="3"/>
    </xf>
    <xf numFmtId="37" fontId="30" fillId="0" borderId="0" xfId="43" applyNumberFormat="1" applyFont="1" applyBorder="1" applyAlignment="1"/>
    <xf numFmtId="0" fontId="20" fillId="0" borderId="0" xfId="0" applyFont="1" applyFill="1" applyAlignment="1">
      <alignment horizontal="left" indent="1"/>
    </xf>
    <xf numFmtId="166" fontId="29" fillId="0" borderId="16" xfId="43" applyNumberFormat="1" applyFont="1" applyBorder="1" applyAlignment="1"/>
    <xf numFmtId="166" fontId="29" fillId="0" borderId="16" xfId="43" applyNumberFormat="1" applyFont="1" applyFill="1" applyBorder="1" applyAlignment="1">
      <alignment horizontal="right" vertical="top"/>
    </xf>
    <xf numFmtId="0" fontId="32" fillId="0" borderId="0" xfId="0" applyFont="1" applyAlignment="1">
      <alignment horizontal="left" indent="1"/>
    </xf>
    <xf numFmtId="0" fontId="28" fillId="0" borderId="0" xfId="0" applyFont="1" applyAlignment="1">
      <alignment horizontal="left" vertical="top" indent="1"/>
    </xf>
    <xf numFmtId="0" fontId="31" fillId="0" borderId="0" xfId="0" applyFont="1" applyFill="1" applyAlignment="1">
      <alignment horizontal="left" indent="1"/>
    </xf>
    <xf numFmtId="166" fontId="30" fillId="0" borderId="0" xfId="43" applyNumberFormat="1" applyFont="1" applyFill="1" applyAlignment="1"/>
    <xf numFmtId="0" fontId="20" fillId="0" borderId="0" xfId="0" applyFont="1" applyFill="1" applyAlignment="1"/>
    <xf numFmtId="0" fontId="22" fillId="0" borderId="0" xfId="0" applyFont="1" applyFill="1" applyAlignment="1">
      <alignment wrapText="1"/>
    </xf>
    <xf numFmtId="166" fontId="29" fillId="0" borderId="22" xfId="43" applyNumberFormat="1" applyFont="1" applyFill="1" applyBorder="1"/>
    <xf numFmtId="166" fontId="30" fillId="0" borderId="0" xfId="43" applyNumberFormat="1" applyFont="1" applyFill="1" applyBorder="1" applyAlignment="1"/>
    <xf numFmtId="0" fontId="20" fillId="0" borderId="0" xfId="0" applyFont="1" applyAlignment="1"/>
    <xf numFmtId="0" fontId="22" fillId="0" borderId="0" xfId="0" applyFont="1" applyAlignment="1">
      <alignment horizontal="left" indent="1"/>
    </xf>
    <xf numFmtId="0" fontId="20" fillId="0" borderId="0" xfId="0" applyFont="1" applyAlignment="1">
      <alignment horizontal="left"/>
    </xf>
    <xf numFmtId="166" fontId="29" fillId="0" borderId="22" xfId="43" applyNumberFormat="1" applyFont="1" applyBorder="1" applyAlignment="1">
      <alignment horizontal="right" vertical="top"/>
    </xf>
    <xf numFmtId="0" fontId="22" fillId="0" borderId="0" xfId="0" applyFont="1" applyAlignment="1">
      <alignment horizontal="left" vertical="center"/>
    </xf>
    <xf numFmtId="166" fontId="19" fillId="0" borderId="23" xfId="0" applyNumberFormat="1" applyFont="1" applyBorder="1" applyAlignment="1">
      <alignment vertical="center"/>
    </xf>
    <xf numFmtId="166" fontId="33" fillId="0" borderId="23" xfId="0" applyNumberFormat="1" applyFont="1" applyBorder="1" applyAlignment="1">
      <alignment vertical="center"/>
    </xf>
    <xf numFmtId="166" fontId="19" fillId="0" borderId="23" xfId="0" applyNumberFormat="1" applyFont="1" applyFill="1" applyBorder="1" applyAlignment="1">
      <alignment vertical="center"/>
    </xf>
    <xf numFmtId="166" fontId="34" fillId="0" borderId="0" xfId="0" applyNumberFormat="1" applyFont="1" applyBorder="1" applyAlignment="1">
      <alignment vertical="center"/>
    </xf>
    <xf numFmtId="0" fontId="20" fillId="0" borderId="0" xfId="0" applyFont="1" applyAlignment="1">
      <alignment vertical="center"/>
    </xf>
    <xf numFmtId="0" fontId="31" fillId="0" borderId="0" xfId="0" applyFont="1" applyBorder="1"/>
    <xf numFmtId="0" fontId="20" fillId="0" borderId="0" xfId="0" applyFont="1" applyBorder="1"/>
    <xf numFmtId="0" fontId="20" fillId="0" borderId="0" xfId="0" applyFont="1" applyFill="1" applyBorder="1"/>
    <xf numFmtId="0" fontId="31" fillId="0" borderId="0" xfId="0" applyFont="1" applyFill="1" applyBorder="1"/>
    <xf numFmtId="0" fontId="14" fillId="0" borderId="0" xfId="0" applyNumberFormat="1" applyFont="1" applyAlignment="1"/>
    <xf numFmtId="0" fontId="14" fillId="0" borderId="0" xfId="0" applyNumberFormat="1" applyFont="1"/>
    <xf numFmtId="0" fontId="14" fillId="0" borderId="0" xfId="0" applyFont="1" applyAlignment="1">
      <alignment horizontal="center" vertical="center" wrapText="1"/>
    </xf>
    <xf numFmtId="0" fontId="14" fillId="0" borderId="21" xfId="0" applyFont="1" applyBorder="1" applyAlignment="1">
      <alignment horizontal="center" vertical="center" wrapText="1"/>
    </xf>
    <xf numFmtId="0" fontId="14" fillId="0" borderId="0" xfId="0" applyNumberFormat="1" applyFont="1" applyAlignment="1">
      <alignment horizontal="center"/>
    </xf>
    <xf numFmtId="164" fontId="14" fillId="0" borderId="0" xfId="0" applyNumberFormat="1" applyFont="1"/>
    <xf numFmtId="165" fontId="14" fillId="0" borderId="0" xfId="0" applyNumberFormat="1" applyFont="1"/>
    <xf numFmtId="0" fontId="37" fillId="0" borderId="0" xfId="0" applyNumberFormat="1" applyFont="1"/>
    <xf numFmtId="164" fontId="37" fillId="0" borderId="0" xfId="0" applyNumberFormat="1" applyFont="1"/>
    <xf numFmtId="166" fontId="38" fillId="0" borderId="0" xfId="0" applyNumberFormat="1" applyFont="1"/>
    <xf numFmtId="0" fontId="37" fillId="0" borderId="0" xfId="0" applyFont="1"/>
    <xf numFmtId="166" fontId="39" fillId="0" borderId="0" xfId="0" applyNumberFormat="1" applyFont="1"/>
    <xf numFmtId="164" fontId="40" fillId="0" borderId="0" xfId="0" applyNumberFormat="1" applyFont="1"/>
    <xf numFmtId="0" fontId="14" fillId="0" borderId="0" xfId="43" applyNumberFormat="1" applyFont="1"/>
    <xf numFmtId="0" fontId="14" fillId="0" borderId="0" xfId="0" applyNumberFormat="1" applyFont="1" applyFill="1"/>
    <xf numFmtId="0" fontId="14" fillId="0" borderId="0" xfId="0" applyNumberFormat="1" applyFont="1" applyAlignment="1">
      <alignment wrapText="1"/>
    </xf>
    <xf numFmtId="166" fontId="14" fillId="0" borderId="0" xfId="0" applyNumberFormat="1" applyFont="1"/>
    <xf numFmtId="0" fontId="14" fillId="0" borderId="16" xfId="0" applyNumberFormat="1" applyFont="1" applyBorder="1"/>
    <xf numFmtId="164" fontId="14" fillId="0" borderId="16" xfId="0" applyNumberFormat="1" applyFont="1" applyBorder="1"/>
    <xf numFmtId="0" fontId="14" fillId="0" borderId="16" xfId="0" applyFont="1" applyBorder="1"/>
    <xf numFmtId="0" fontId="14" fillId="0" borderId="0" xfId="0" applyNumberFormat="1" applyFont="1" applyBorder="1"/>
    <xf numFmtId="164" fontId="14" fillId="0" borderId="0" xfId="0" applyNumberFormat="1" applyFont="1" applyBorder="1"/>
    <xf numFmtId="0" fontId="14" fillId="0" borderId="0" xfId="0" applyFont="1" applyBorder="1"/>
    <xf numFmtId="0" fontId="36" fillId="0" borderId="0" xfId="0" applyNumberFormat="1" applyFont="1" applyBorder="1" applyAlignment="1">
      <alignment vertical="center"/>
    </xf>
    <xf numFmtId="0" fontId="14" fillId="0" borderId="0" xfId="0" applyNumberFormat="1" applyFont="1" applyBorder="1" applyAlignment="1"/>
    <xf numFmtId="0" fontId="36" fillId="0" borderId="0" xfId="0" applyNumberFormat="1" applyFont="1" applyBorder="1"/>
    <xf numFmtId="0" fontId="14" fillId="0" borderId="21" xfId="0" applyNumberFormat="1" applyFont="1" applyBorder="1" applyAlignment="1">
      <alignment horizontal="center" vertical="center" wrapText="1"/>
    </xf>
    <xf numFmtId="0" fontId="14" fillId="0" borderId="21" xfId="0" applyFont="1" applyBorder="1" applyAlignment="1">
      <alignment horizontal="center" vertical="center" wrapText="1"/>
    </xf>
    <xf numFmtId="0" fontId="22" fillId="26" borderId="10" xfId="0" applyFont="1" applyFill="1" applyBorder="1" applyAlignment="1">
      <alignment horizontal="center" vertical="center"/>
    </xf>
    <xf numFmtId="0" fontId="22" fillId="26" borderId="14" xfId="0" applyFont="1" applyFill="1" applyBorder="1" applyAlignment="1">
      <alignment horizontal="center" vertical="center"/>
    </xf>
    <xf numFmtId="0" fontId="22" fillId="26" borderId="19" xfId="0" applyFont="1" applyFill="1" applyBorder="1" applyAlignment="1">
      <alignment horizontal="center" vertical="center"/>
    </xf>
    <xf numFmtId="166" fontId="22" fillId="26" borderId="11" xfId="43" applyNumberFormat="1" applyFont="1" applyFill="1" applyBorder="1" applyAlignment="1">
      <alignment horizontal="center" vertical="center"/>
    </xf>
    <xf numFmtId="166" fontId="22" fillId="26" borderId="12" xfId="43" applyNumberFormat="1" applyFont="1" applyFill="1" applyBorder="1" applyAlignment="1">
      <alignment horizontal="center" vertical="center"/>
    </xf>
    <xf numFmtId="166" fontId="22" fillId="26" borderId="13" xfId="43" applyNumberFormat="1" applyFont="1" applyFill="1" applyBorder="1" applyAlignment="1">
      <alignment horizontal="center" vertical="center"/>
    </xf>
    <xf numFmtId="166" fontId="22" fillId="26" borderId="15" xfId="43" applyNumberFormat="1" applyFont="1" applyFill="1" applyBorder="1" applyAlignment="1">
      <alignment horizontal="center" vertical="center"/>
    </xf>
    <xf numFmtId="166" fontId="22" fillId="26" borderId="16" xfId="43" applyNumberFormat="1" applyFont="1" applyFill="1" applyBorder="1" applyAlignment="1">
      <alignment horizontal="center" vertical="center"/>
    </xf>
    <xf numFmtId="166" fontId="22" fillId="26" borderId="17" xfId="43" applyNumberFormat="1" applyFont="1" applyFill="1" applyBorder="1" applyAlignment="1">
      <alignment horizontal="center" vertical="center"/>
    </xf>
    <xf numFmtId="0" fontId="24" fillId="26" borderId="14" xfId="0" applyFont="1" applyFill="1" applyBorder="1" applyAlignment="1">
      <alignment horizontal="center" vertical="center" wrapText="1"/>
    </xf>
    <xf numFmtId="0" fontId="0" fillId="0" borderId="20" xfId="0" applyBorder="1" applyAlignment="1">
      <alignment horizontal="center" vertical="center"/>
    </xf>
    <xf numFmtId="0" fontId="22" fillId="26" borderId="14" xfId="0" applyFont="1" applyFill="1" applyBorder="1" applyAlignment="1">
      <alignment horizontal="center" vertical="center" wrapText="1"/>
    </xf>
    <xf numFmtId="0" fontId="22" fillId="26" borderId="20" xfId="0" applyFont="1" applyFill="1" applyBorder="1" applyAlignment="1">
      <alignment horizontal="center" vertical="center" wrapText="1"/>
    </xf>
    <xf numFmtId="0" fontId="22" fillId="26" borderId="18" xfId="0" applyFont="1" applyFill="1" applyBorder="1" applyAlignment="1">
      <alignment horizontal="center" vertical="center" wrapText="1"/>
    </xf>
    <xf numFmtId="0" fontId="22" fillId="26" borderId="17" xfId="0" applyFont="1" applyFill="1" applyBorder="1" applyAlignment="1">
      <alignment horizontal="center" vertical="center" wrapText="1"/>
    </xf>
    <xf numFmtId="166" fontId="26" fillId="26" borderId="18" xfId="43" applyNumberFormat="1" applyFont="1" applyFill="1" applyBorder="1" applyAlignment="1">
      <alignment horizontal="center" vertical="center" wrapText="1"/>
    </xf>
    <xf numFmtId="166" fontId="26" fillId="26" borderId="17" xfId="43" applyNumberFormat="1" applyFont="1" applyFill="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Comma 4" xfId="44"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7000000}"/>
    <cellStyle name="Normal 3" xfId="45"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JUNE 2021</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34316773389275906"/>
          <c:y val="3.7462402930548214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6009823603575793"/>
          <c:y val="0.13341770354431259"/>
          <c:w val="0.67237866640448163"/>
          <c:h val="0.67968195975744605"/>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'!$B$4:$G$4</c:f>
              <c:strCache>
                <c:ptCount val="6"/>
                <c:pt idx="0">
                  <c:v>JANUARY</c:v>
                </c:pt>
                <c:pt idx="1">
                  <c:v>FEBRUARY</c:v>
                </c:pt>
                <c:pt idx="2">
                  <c:v>MARCH</c:v>
                </c:pt>
                <c:pt idx="3">
                  <c:v>APRIL</c:v>
                </c:pt>
                <c:pt idx="4">
                  <c:v>MAY</c:v>
                </c:pt>
                <c:pt idx="5">
                  <c:v>JUNE</c:v>
                </c:pt>
              </c:strCache>
            </c:strRef>
          </c:cat>
          <c:val>
            <c:numRef>
              <c:f>'Graph '!$B$5:$G$5</c:f>
              <c:numCache>
                <c:formatCode>_(* #,##0_);_(* \(#,##0\);_(* "-"??_);_(@_)</c:formatCode>
                <c:ptCount val="6"/>
                <c:pt idx="0">
                  <c:v>224077.66640615001</c:v>
                </c:pt>
                <c:pt idx="1">
                  <c:v>304402.30395810999</c:v>
                </c:pt>
                <c:pt idx="2">
                  <c:v>282201.41311427002</c:v>
                </c:pt>
                <c:pt idx="3">
                  <c:v>408356.79556663003</c:v>
                </c:pt>
                <c:pt idx="4">
                  <c:v>406839.25308108999</c:v>
                </c:pt>
                <c:pt idx="5">
                  <c:v>309836.44993886998</c:v>
                </c:pt>
              </c:numCache>
            </c:numRef>
          </c:val>
          <c:extLst>
            <c:ext xmlns:c16="http://schemas.microsoft.com/office/drawing/2014/chart" uri="{C3380CC4-5D6E-409C-BE32-E72D297353CC}">
              <c16:uniqueId val="{00000000-EB27-4CDE-AC0A-232BFAF3E238}"/>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'!$B$4:$G$4</c:f>
              <c:strCache>
                <c:ptCount val="6"/>
                <c:pt idx="0">
                  <c:v>JANUARY</c:v>
                </c:pt>
                <c:pt idx="1">
                  <c:v>FEBRUARY</c:v>
                </c:pt>
                <c:pt idx="2">
                  <c:v>MARCH</c:v>
                </c:pt>
                <c:pt idx="3">
                  <c:v>APRIL</c:v>
                </c:pt>
                <c:pt idx="4">
                  <c:v>MAY</c:v>
                </c:pt>
                <c:pt idx="5">
                  <c:v>JUNE</c:v>
                </c:pt>
              </c:strCache>
            </c:strRef>
          </c:cat>
          <c:val>
            <c:numRef>
              <c:f>'Graph '!$B$6:$G$6</c:f>
              <c:numCache>
                <c:formatCode>_(* #,##0_);_(* \(#,##0\);_(* "-"??_);_(@_)</c:formatCode>
                <c:ptCount val="6"/>
                <c:pt idx="0">
                  <c:v>160941.90977395</c:v>
                </c:pt>
                <c:pt idx="1">
                  <c:v>287760.09099066001</c:v>
                </c:pt>
                <c:pt idx="2">
                  <c:v>340143.01015943999</c:v>
                </c:pt>
                <c:pt idx="3">
                  <c:v>293626.05967013002</c:v>
                </c:pt>
                <c:pt idx="4">
                  <c:v>399831.52343856002</c:v>
                </c:pt>
                <c:pt idx="5">
                  <c:v>388792.54130262998</c:v>
                </c:pt>
              </c:numCache>
            </c:numRef>
          </c:val>
          <c:extLst>
            <c:ext xmlns:c16="http://schemas.microsoft.com/office/drawing/2014/chart" uri="{C3380CC4-5D6E-409C-BE32-E72D297353CC}">
              <c16:uniqueId val="{00000001-EB27-4CDE-AC0A-232BFAF3E238}"/>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'!$B$4:$G$4</c:f>
              <c:strCache>
                <c:ptCount val="6"/>
                <c:pt idx="0">
                  <c:v>JANUARY</c:v>
                </c:pt>
                <c:pt idx="1">
                  <c:v>FEBRUARY</c:v>
                </c:pt>
                <c:pt idx="2">
                  <c:v>MARCH</c:v>
                </c:pt>
                <c:pt idx="3">
                  <c:v>APRIL</c:v>
                </c:pt>
                <c:pt idx="4">
                  <c:v>MAY</c:v>
                </c:pt>
                <c:pt idx="5">
                  <c:v>JUNE</c:v>
                </c:pt>
              </c:strCache>
            </c:strRef>
          </c:cat>
          <c:val>
            <c:numRef>
              <c:f>'Graph '!$B$8:$G$8</c:f>
              <c:numCache>
                <c:formatCode>_(* #,##0_);_(* \(#,##0\);_(* "-"??_);_(@_)</c:formatCode>
                <c:ptCount val="6"/>
                <c:pt idx="0">
                  <c:v>71.824163628264571</c:v>
                </c:pt>
                <c:pt idx="1">
                  <c:v>84.904258614633548</c:v>
                </c:pt>
                <c:pt idx="2">
                  <c:v>97.306417416324166</c:v>
                </c:pt>
                <c:pt idx="3">
                  <c:v>88.797142632731195</c:v>
                </c:pt>
                <c:pt idx="4">
                  <c:v>88.797142632731195</c:v>
                </c:pt>
                <c:pt idx="5">
                  <c:v>96.661761465449032</c:v>
                </c:pt>
              </c:numCache>
            </c:numRef>
          </c:val>
          <c:smooth val="0"/>
          <c:extLst>
            <c:ext xmlns:c16="http://schemas.microsoft.com/office/drawing/2014/chart" uri="{C3380CC4-5D6E-409C-BE32-E72D297353CC}">
              <c16:uniqueId val="{00000002-EB27-4CDE-AC0A-232BFAF3E238}"/>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4426574544636164"/>
              <c:y val="0.94521277784393753"/>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4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4128260364687792"/>
              <c:y val="0.3512536301583915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810814092904307"/>
              <c:y val="0.2901963757205011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37945</xdr:rowOff>
    </xdr:from>
    <xdr:to>
      <xdr:col>11</xdr:col>
      <xdr:colOff>457200</xdr:colOff>
      <xdr:row>55</xdr:row>
      <xdr:rowOff>87085</xdr:rowOff>
    </xdr:to>
    <xdr:graphicFrame macro="">
      <xdr:nvGraphicFramePr>
        <xdr:cNvPr id="2" name="Chart 1">
          <a:extLst>
            <a:ext uri="{FF2B5EF4-FFF2-40B4-BE49-F238E27FC236}">
              <a16:creationId xmlns:a16="http://schemas.microsoft.com/office/drawing/2014/main" id="{94A9E401-B039-4077-8EAA-399BD842C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509EC-BFCA-4AD3-AC1E-BE2522602EFC}">
  <sheetPr>
    <pageSetUpPr fitToPage="1"/>
  </sheetPr>
  <dimension ref="A1:O75"/>
  <sheetViews>
    <sheetView tabSelected="1" view="pageBreakPreview" zoomScale="85" zoomScaleNormal="100" zoomScaleSheetLayoutView="85" workbookViewId="0">
      <pane xSplit="2" ySplit="6" topLeftCell="C7" activePane="bottomRight" state="frozen"/>
      <selection pane="topRight" activeCell="C1" sqref="C1"/>
      <selection pane="bottomLeft" activeCell="A7" sqref="A7"/>
      <selection pane="bottomRight" activeCell="P9" sqref="P9"/>
    </sheetView>
  </sheetViews>
  <sheetFormatPr defaultColWidth="9.109375" defaultRowHeight="13.2" x14ac:dyDescent="0.25"/>
  <cols>
    <col min="1" max="1" width="2.109375" style="78" customWidth="1"/>
    <col min="2" max="2" width="50.6640625" style="78" customWidth="1"/>
    <col min="3" max="11" width="14.33203125" style="5" customWidth="1"/>
    <col min="12" max="12" width="9.6640625" style="5" customWidth="1"/>
    <col min="13" max="13" width="9.6640625" style="5" hidden="1" customWidth="1"/>
    <col min="14" max="14" width="9.6640625" style="5" customWidth="1"/>
    <col min="15" max="16384" width="9.109375" style="5"/>
  </cols>
  <sheetData>
    <row r="1" spans="1:15" ht="15.6" x14ac:dyDescent="0.25">
      <c r="A1" s="77" t="s">
        <v>260</v>
      </c>
      <c r="B1" s="77"/>
      <c r="C1" s="77"/>
      <c r="D1" s="77"/>
      <c r="E1" s="77"/>
      <c r="F1" s="77"/>
      <c r="G1" s="77"/>
      <c r="H1" s="77"/>
      <c r="I1" s="77"/>
      <c r="J1" s="77"/>
      <c r="K1" s="77"/>
      <c r="L1" s="77"/>
      <c r="M1" s="77"/>
      <c r="N1" s="77"/>
      <c r="O1" s="77"/>
    </row>
    <row r="2" spans="1:15" x14ac:dyDescent="0.25">
      <c r="A2" s="78" t="s">
        <v>261</v>
      </c>
    </row>
    <row r="3" spans="1:15" x14ac:dyDescent="0.25">
      <c r="A3" s="78" t="s">
        <v>262</v>
      </c>
    </row>
    <row r="5" spans="1:15" s="79" customFormat="1" ht="32.4" customHeight="1" x14ac:dyDescent="0.25">
      <c r="A5" s="103" t="s">
        <v>263</v>
      </c>
      <c r="B5" s="103"/>
      <c r="C5" s="104" t="s">
        <v>264</v>
      </c>
      <c r="D5" s="104"/>
      <c r="E5" s="104"/>
      <c r="F5" s="104" t="s">
        <v>265</v>
      </c>
      <c r="G5" s="104"/>
      <c r="H5" s="104"/>
      <c r="I5" s="104" t="s">
        <v>266</v>
      </c>
      <c r="J5" s="104"/>
      <c r="K5" s="104"/>
      <c r="L5" s="104" t="s">
        <v>267</v>
      </c>
      <c r="M5" s="104"/>
      <c r="N5" s="104"/>
    </row>
    <row r="6" spans="1:15" s="79" customFormat="1" ht="26.4" x14ac:dyDescent="0.25">
      <c r="A6" s="103"/>
      <c r="B6" s="103"/>
      <c r="C6" s="80" t="s">
        <v>268</v>
      </c>
      <c r="D6" s="80" t="s">
        <v>269</v>
      </c>
      <c r="E6" s="80" t="s">
        <v>270</v>
      </c>
      <c r="F6" s="80" t="s">
        <v>268</v>
      </c>
      <c r="G6" s="80" t="s">
        <v>269</v>
      </c>
      <c r="H6" s="80" t="s">
        <v>270</v>
      </c>
      <c r="I6" s="80" t="s">
        <v>268</v>
      </c>
      <c r="J6" s="80" t="s">
        <v>269</v>
      </c>
      <c r="K6" s="80" t="s">
        <v>270</v>
      </c>
      <c r="L6" s="80" t="s">
        <v>268</v>
      </c>
      <c r="M6" s="80" t="s">
        <v>269</v>
      </c>
      <c r="N6" s="80" t="s">
        <v>270</v>
      </c>
    </row>
    <row r="7" spans="1:15" x14ac:dyDescent="0.25">
      <c r="A7" s="81"/>
      <c r="B7" s="81"/>
      <c r="C7" s="82"/>
      <c r="D7" s="82"/>
      <c r="E7" s="82"/>
      <c r="F7" s="82"/>
      <c r="G7" s="82"/>
      <c r="H7" s="82"/>
      <c r="I7" s="82"/>
      <c r="J7" s="82"/>
      <c r="K7" s="82"/>
      <c r="L7" s="83"/>
      <c r="M7" s="83"/>
      <c r="N7" s="83"/>
    </row>
    <row r="8" spans="1:15" s="87" customFormat="1" x14ac:dyDescent="0.25">
      <c r="A8" s="84" t="s">
        <v>30</v>
      </c>
      <c r="B8" s="84"/>
      <c r="C8" s="85">
        <f t="shared" ref="C8:K8" si="0">+C10+C48</f>
        <v>810681383.47852993</v>
      </c>
      <c r="D8" s="85">
        <f t="shared" si="0"/>
        <v>1125032498.5865901</v>
      </c>
      <c r="E8" s="85">
        <f t="shared" si="0"/>
        <v>1935713882.0651202</v>
      </c>
      <c r="F8" s="85">
        <f t="shared" si="0"/>
        <v>788845010.92404997</v>
      </c>
      <c r="G8" s="85">
        <f t="shared" si="0"/>
        <v>1082250124.4113202</v>
      </c>
      <c r="H8" s="85">
        <f t="shared" si="0"/>
        <v>1871095135.3353698</v>
      </c>
      <c r="I8" s="85">
        <f t="shared" si="0"/>
        <v>21836372.554479979</v>
      </c>
      <c r="J8" s="85">
        <f t="shared" si="0"/>
        <v>42782374.175270028</v>
      </c>
      <c r="K8" s="85">
        <f t="shared" si="0"/>
        <v>64618746.729750007</v>
      </c>
      <c r="L8" s="86">
        <f>+F8/C8*100</f>
        <v>97.306417416324166</v>
      </c>
      <c r="M8" s="86">
        <f>+G8/D8*100</f>
        <v>96.197232148491835</v>
      </c>
      <c r="N8" s="86">
        <f>+H8/E8*100</f>
        <v>96.661761465449018</v>
      </c>
    </row>
    <row r="9" spans="1:15" x14ac:dyDescent="0.25">
      <c r="C9" s="82"/>
      <c r="D9" s="82"/>
      <c r="E9" s="82"/>
      <c r="F9" s="82"/>
      <c r="G9" s="82"/>
      <c r="H9" s="82"/>
      <c r="I9" s="82"/>
      <c r="J9" s="82"/>
      <c r="K9" s="82"/>
      <c r="L9" s="88"/>
      <c r="M9" s="88"/>
      <c r="N9" s="88"/>
    </row>
    <row r="10" spans="1:15" ht="15" x14ac:dyDescent="0.4">
      <c r="A10" s="78" t="s">
        <v>271</v>
      </c>
      <c r="C10" s="89">
        <f t="shared" ref="C10:K10" si="1">SUM(C12:C46)</f>
        <v>536242842.87352991</v>
      </c>
      <c r="D10" s="89">
        <f t="shared" si="1"/>
        <v>792719169.25173998</v>
      </c>
      <c r="E10" s="89">
        <f t="shared" si="1"/>
        <v>1328962012.1252701</v>
      </c>
      <c r="F10" s="89">
        <f t="shared" si="1"/>
        <v>522720050.50693995</v>
      </c>
      <c r="G10" s="89">
        <f t="shared" si="1"/>
        <v>750597836.44314039</v>
      </c>
      <c r="H10" s="89">
        <f t="shared" si="1"/>
        <v>1273317886.9500799</v>
      </c>
      <c r="I10" s="89">
        <f t="shared" si="1"/>
        <v>13522792.366589986</v>
      </c>
      <c r="J10" s="89">
        <f t="shared" si="1"/>
        <v>42121332.808599956</v>
      </c>
      <c r="K10" s="89">
        <f t="shared" si="1"/>
        <v>55644125.175189942</v>
      </c>
      <c r="L10" s="88">
        <f>+F10/C10*100</f>
        <v>97.478233500679238</v>
      </c>
      <c r="M10" s="88">
        <f>+G10/D10*100</f>
        <v>94.686474801869807</v>
      </c>
      <c r="N10" s="88">
        <f>+H10/E10*100</f>
        <v>95.812963450610269</v>
      </c>
    </row>
    <row r="11" spans="1:15" x14ac:dyDescent="0.25">
      <c r="C11" s="82"/>
      <c r="D11" s="82"/>
      <c r="E11" s="82"/>
      <c r="F11" s="82"/>
      <c r="G11" s="82"/>
      <c r="H11" s="82"/>
      <c r="I11" s="82"/>
      <c r="J11" s="82"/>
      <c r="K11" s="82"/>
      <c r="L11" s="88"/>
      <c r="M11" s="88"/>
      <c r="N11" s="88"/>
    </row>
    <row r="12" spans="1:15" x14ac:dyDescent="0.25">
      <c r="B12" s="90" t="s">
        <v>272</v>
      </c>
      <c r="C12" s="82">
        <v>4978794</v>
      </c>
      <c r="D12" s="82">
        <v>9779834.1539999992</v>
      </c>
      <c r="E12" s="82">
        <f t="shared" ref="E12:E24" si="2">SUM(C12:D12)</f>
        <v>14758628.153999999</v>
      </c>
      <c r="F12" s="82">
        <v>4816396.8848900003</v>
      </c>
      <c r="G12" s="82">
        <v>9477687.3041200005</v>
      </c>
      <c r="H12" s="82">
        <f t="shared" ref="H12:H24" si="3">SUM(F12:G12)</f>
        <v>14294084.189010002</v>
      </c>
      <c r="I12" s="82">
        <f t="shared" ref="I12:J27" si="4">+C12-F12</f>
        <v>162397.11510999966</v>
      </c>
      <c r="J12" s="82">
        <f t="shared" si="4"/>
        <v>302146.84987999871</v>
      </c>
      <c r="K12" s="82">
        <f t="shared" ref="K12:K24" si="5">SUM(I12:J12)</f>
        <v>464543.96498999838</v>
      </c>
      <c r="L12" s="88">
        <f t="shared" ref="L12:N27" si="6">+F12/C12*100</f>
        <v>96.738223852804524</v>
      </c>
      <c r="M12" s="88">
        <f t="shared" si="6"/>
        <v>96.910511516635296</v>
      </c>
      <c r="N12" s="88">
        <f t="shared" si="6"/>
        <v>96.852390614204253</v>
      </c>
    </row>
    <row r="13" spans="1:15" x14ac:dyDescent="0.25">
      <c r="B13" s="90" t="s">
        <v>273</v>
      </c>
      <c r="C13" s="82">
        <v>1918406.6329999999</v>
      </c>
      <c r="D13" s="82">
        <v>1987674</v>
      </c>
      <c r="E13" s="82">
        <f t="shared" si="2"/>
        <v>3906080.6329999999</v>
      </c>
      <c r="F13" s="82">
        <v>1534189.47068</v>
      </c>
      <c r="G13" s="82">
        <v>1540671.4270900001</v>
      </c>
      <c r="H13" s="82">
        <f t="shared" si="3"/>
        <v>3074860.8977700002</v>
      </c>
      <c r="I13" s="82">
        <f t="shared" si="4"/>
        <v>384217.16231999989</v>
      </c>
      <c r="J13" s="82">
        <f t="shared" si="4"/>
        <v>447002.57290999987</v>
      </c>
      <c r="K13" s="82">
        <f t="shared" si="5"/>
        <v>831219.73522999976</v>
      </c>
      <c r="L13" s="88">
        <f t="shared" si="6"/>
        <v>79.972068710002219</v>
      </c>
      <c r="M13" s="88">
        <f t="shared" si="6"/>
        <v>77.511273332045405</v>
      </c>
      <c r="N13" s="88">
        <f t="shared" si="6"/>
        <v>78.719852114481441</v>
      </c>
    </row>
    <row r="14" spans="1:15" x14ac:dyDescent="0.25">
      <c r="B14" s="90" t="s">
        <v>274</v>
      </c>
      <c r="C14" s="82">
        <v>157778.91500000001</v>
      </c>
      <c r="D14" s="82">
        <v>272185.20299999998</v>
      </c>
      <c r="E14" s="82">
        <f t="shared" si="2"/>
        <v>429964.11800000002</v>
      </c>
      <c r="F14" s="82">
        <v>143701.22719000001</v>
      </c>
      <c r="G14" s="82">
        <v>197354.54982000001</v>
      </c>
      <c r="H14" s="82">
        <f t="shared" si="3"/>
        <v>341055.77701000002</v>
      </c>
      <c r="I14" s="82">
        <f t="shared" si="4"/>
        <v>14077.687810000003</v>
      </c>
      <c r="J14" s="82">
        <f t="shared" si="4"/>
        <v>74830.653179999965</v>
      </c>
      <c r="K14" s="82">
        <f t="shared" si="5"/>
        <v>88908.340989999968</v>
      </c>
      <c r="L14" s="88">
        <f t="shared" si="6"/>
        <v>91.077586121060591</v>
      </c>
      <c r="M14" s="88">
        <f t="shared" si="6"/>
        <v>72.507449943926602</v>
      </c>
      <c r="N14" s="88">
        <f t="shared" si="6"/>
        <v>79.321916116265314</v>
      </c>
    </row>
    <row r="15" spans="1:15" x14ac:dyDescent="0.25">
      <c r="B15" s="90" t="s">
        <v>275</v>
      </c>
      <c r="C15" s="82">
        <v>1684560.102</v>
      </c>
      <c r="D15" s="82">
        <v>2575663.4330000002</v>
      </c>
      <c r="E15" s="82">
        <f t="shared" si="2"/>
        <v>4260223.5350000001</v>
      </c>
      <c r="F15" s="82">
        <v>1679368.82779</v>
      </c>
      <c r="G15" s="82">
        <v>2448374.2107099998</v>
      </c>
      <c r="H15" s="82">
        <f t="shared" si="3"/>
        <v>4127743.0384999998</v>
      </c>
      <c r="I15" s="82">
        <f t="shared" si="4"/>
        <v>5191.274209999945</v>
      </c>
      <c r="J15" s="82">
        <f t="shared" si="4"/>
        <v>127289.22229000041</v>
      </c>
      <c r="K15" s="82">
        <f t="shared" si="5"/>
        <v>132480.49650000036</v>
      </c>
      <c r="L15" s="88">
        <f t="shared" si="6"/>
        <v>99.691832057292785</v>
      </c>
      <c r="M15" s="88">
        <f t="shared" si="6"/>
        <v>95.058002506882644</v>
      </c>
      <c r="N15" s="88">
        <f t="shared" si="6"/>
        <v>96.890292365844118</v>
      </c>
    </row>
    <row r="16" spans="1:15" x14ac:dyDescent="0.25">
      <c r="B16" s="90" t="s">
        <v>276</v>
      </c>
      <c r="C16" s="82">
        <v>16743385.92</v>
      </c>
      <c r="D16" s="82">
        <v>14367006.422070006</v>
      </c>
      <c r="E16" s="82">
        <f t="shared" si="2"/>
        <v>31110392.342070006</v>
      </c>
      <c r="F16" s="82">
        <v>16477019.35375</v>
      </c>
      <c r="G16" s="82">
        <v>13891556.654930001</v>
      </c>
      <c r="H16" s="82">
        <f t="shared" si="3"/>
        <v>30368576.008680001</v>
      </c>
      <c r="I16" s="82">
        <f t="shared" si="4"/>
        <v>266366.56625000015</v>
      </c>
      <c r="J16" s="82">
        <f t="shared" si="4"/>
        <v>475449.76714000478</v>
      </c>
      <c r="K16" s="82">
        <f t="shared" si="5"/>
        <v>741816.33339000493</v>
      </c>
      <c r="L16" s="88">
        <f t="shared" si="6"/>
        <v>98.409123653228207</v>
      </c>
      <c r="M16" s="88">
        <f t="shared" si="6"/>
        <v>96.690683130692847</v>
      </c>
      <c r="N16" s="88">
        <f t="shared" si="6"/>
        <v>97.615535267979041</v>
      </c>
    </row>
    <row r="17" spans="2:14" ht="15.6" x14ac:dyDescent="0.25">
      <c r="B17" s="90" t="s">
        <v>325</v>
      </c>
      <c r="C17" s="82">
        <v>1559911.0009999999</v>
      </c>
      <c r="D17" s="82">
        <v>699150.18500000029</v>
      </c>
      <c r="E17" s="82">
        <f t="shared" si="2"/>
        <v>2259061.1860000002</v>
      </c>
      <c r="F17" s="82">
        <v>1435017.3634699995</v>
      </c>
      <c r="G17" s="82">
        <v>667080.47641000035</v>
      </c>
      <c r="H17" s="82">
        <f t="shared" si="3"/>
        <v>2102097.8398799999</v>
      </c>
      <c r="I17" s="82">
        <f t="shared" si="4"/>
        <v>124893.63753000041</v>
      </c>
      <c r="J17" s="82">
        <f t="shared" si="4"/>
        <v>32069.708589999937</v>
      </c>
      <c r="K17" s="82">
        <f t="shared" si="5"/>
        <v>156963.34612000035</v>
      </c>
      <c r="L17" s="88">
        <f t="shared" si="6"/>
        <v>91.99354082060222</v>
      </c>
      <c r="M17" s="88">
        <f t="shared" si="6"/>
        <v>95.413044396176488</v>
      </c>
      <c r="N17" s="88">
        <f t="shared" si="6"/>
        <v>93.051832898872163</v>
      </c>
    </row>
    <row r="18" spans="2:14" x14ac:dyDescent="0.25">
      <c r="B18" s="90" t="s">
        <v>277</v>
      </c>
      <c r="C18" s="82">
        <v>113781612.741</v>
      </c>
      <c r="D18" s="82">
        <v>180398309.85885</v>
      </c>
      <c r="E18" s="82">
        <f t="shared" si="2"/>
        <v>294179922.59985</v>
      </c>
      <c r="F18" s="82">
        <v>113594194.46528001</v>
      </c>
      <c r="G18" s="82">
        <v>179252049.17907</v>
      </c>
      <c r="H18" s="82">
        <f t="shared" si="3"/>
        <v>292846243.64434999</v>
      </c>
      <c r="I18" s="82">
        <f t="shared" si="4"/>
        <v>187418.27571998537</v>
      </c>
      <c r="J18" s="82">
        <f t="shared" si="4"/>
        <v>1146260.6797800064</v>
      </c>
      <c r="K18" s="82">
        <f t="shared" si="5"/>
        <v>1333678.9554999918</v>
      </c>
      <c r="L18" s="88">
        <f t="shared" si="6"/>
        <v>99.835282458030719</v>
      </c>
      <c r="M18" s="88">
        <f t="shared" si="6"/>
        <v>99.364594557079343</v>
      </c>
      <c r="N18" s="88">
        <f t="shared" si="6"/>
        <v>99.546645147053724</v>
      </c>
    </row>
    <row r="19" spans="2:14" x14ac:dyDescent="0.25">
      <c r="B19" s="90" t="s">
        <v>278</v>
      </c>
      <c r="C19" s="82">
        <v>15729011.957</v>
      </c>
      <c r="D19" s="82">
        <v>23457084.898999996</v>
      </c>
      <c r="E19" s="82">
        <f t="shared" si="2"/>
        <v>39186096.855999999</v>
      </c>
      <c r="F19" s="82">
        <v>15486730.119169999</v>
      </c>
      <c r="G19" s="82">
        <v>21983560.85433</v>
      </c>
      <c r="H19" s="82">
        <f t="shared" si="3"/>
        <v>37470290.973499998</v>
      </c>
      <c r="I19" s="82">
        <f t="shared" si="4"/>
        <v>242281.83783000149</v>
      </c>
      <c r="J19" s="82">
        <f t="shared" si="4"/>
        <v>1473524.0446699969</v>
      </c>
      <c r="K19" s="82">
        <f t="shared" si="5"/>
        <v>1715805.8824999984</v>
      </c>
      <c r="L19" s="88">
        <f t="shared" si="6"/>
        <v>98.459649986328756</v>
      </c>
      <c r="M19" s="88">
        <f t="shared" si="6"/>
        <v>93.718213277503992</v>
      </c>
      <c r="N19" s="88">
        <f t="shared" si="6"/>
        <v>95.621391207179428</v>
      </c>
    </row>
    <row r="20" spans="2:14" x14ac:dyDescent="0.25">
      <c r="B20" s="90" t="s">
        <v>279</v>
      </c>
      <c r="C20" s="82">
        <v>254498</v>
      </c>
      <c r="D20" s="82">
        <v>585016</v>
      </c>
      <c r="E20" s="82">
        <f t="shared" si="2"/>
        <v>839514</v>
      </c>
      <c r="F20" s="82">
        <v>254266.87129000001</v>
      </c>
      <c r="G20" s="82">
        <v>564486.9301</v>
      </c>
      <c r="H20" s="82">
        <f t="shared" si="3"/>
        <v>818753.80139000004</v>
      </c>
      <c r="I20" s="82">
        <f t="shared" si="4"/>
        <v>231.12870999998995</v>
      </c>
      <c r="J20" s="82">
        <f t="shared" si="4"/>
        <v>20529.069900000002</v>
      </c>
      <c r="K20" s="82">
        <f t="shared" si="5"/>
        <v>20760.198609999992</v>
      </c>
      <c r="L20" s="88">
        <f t="shared" si="6"/>
        <v>99.909182504381178</v>
      </c>
      <c r="M20" s="88">
        <f t="shared" si="6"/>
        <v>96.490853258714296</v>
      </c>
      <c r="N20" s="88">
        <f t="shared" si="6"/>
        <v>97.527117045099914</v>
      </c>
    </row>
    <row r="21" spans="2:14" x14ac:dyDescent="0.25">
      <c r="B21" s="90" t="s">
        <v>280</v>
      </c>
      <c r="C21" s="82">
        <v>4431554.1050000004</v>
      </c>
      <c r="D21" s="82">
        <v>6701754.1952800006</v>
      </c>
      <c r="E21" s="82">
        <f t="shared" si="2"/>
        <v>11133308.300280001</v>
      </c>
      <c r="F21" s="82">
        <v>4420462.0453599999</v>
      </c>
      <c r="G21" s="82">
        <v>6417625.0305600008</v>
      </c>
      <c r="H21" s="82">
        <f t="shared" si="3"/>
        <v>10838087.075920001</v>
      </c>
      <c r="I21" s="82">
        <f t="shared" si="4"/>
        <v>11092.059640000574</v>
      </c>
      <c r="J21" s="82">
        <f t="shared" si="4"/>
        <v>284129.16471999977</v>
      </c>
      <c r="K21" s="82">
        <f t="shared" si="5"/>
        <v>295221.22436000034</v>
      </c>
      <c r="L21" s="88">
        <f t="shared" si="6"/>
        <v>99.749702714280616</v>
      </c>
      <c r="M21" s="88">
        <f t="shared" si="6"/>
        <v>95.760376217317699</v>
      </c>
      <c r="N21" s="88">
        <f t="shared" si="6"/>
        <v>97.348306393773569</v>
      </c>
    </row>
    <row r="22" spans="2:14" x14ac:dyDescent="0.25">
      <c r="B22" s="90" t="s">
        <v>281</v>
      </c>
      <c r="C22" s="82">
        <v>3869500.2203099974</v>
      </c>
      <c r="D22" s="82">
        <v>7151955.6691499762</v>
      </c>
      <c r="E22" s="82">
        <f t="shared" si="2"/>
        <v>11021455.889459973</v>
      </c>
      <c r="F22" s="82">
        <v>3754025.5921600084</v>
      </c>
      <c r="G22" s="82">
        <v>6773473.8573100157</v>
      </c>
      <c r="H22" s="82">
        <f t="shared" si="3"/>
        <v>10527499.449470025</v>
      </c>
      <c r="I22" s="82">
        <f t="shared" si="4"/>
        <v>115474.62814998906</v>
      </c>
      <c r="J22" s="82">
        <f t="shared" si="4"/>
        <v>378481.81183996052</v>
      </c>
      <c r="K22" s="82">
        <f t="shared" si="5"/>
        <v>493956.43998994958</v>
      </c>
      <c r="L22" s="88">
        <f t="shared" si="6"/>
        <v>97.015774090310344</v>
      </c>
      <c r="M22" s="88">
        <f t="shared" si="6"/>
        <v>94.70799555606105</v>
      </c>
      <c r="N22" s="88">
        <f t="shared" si="6"/>
        <v>95.518228762659845</v>
      </c>
    </row>
    <row r="23" spans="2:14" x14ac:dyDescent="0.25">
      <c r="B23" s="90" t="s">
        <v>282</v>
      </c>
      <c r="C23" s="82">
        <v>4980421.6040000003</v>
      </c>
      <c r="D23" s="82">
        <v>4036815.0319999997</v>
      </c>
      <c r="E23" s="82">
        <f t="shared" si="2"/>
        <v>9017236.6359999999</v>
      </c>
      <c r="F23" s="82">
        <v>2933411.18799</v>
      </c>
      <c r="G23" s="82">
        <v>4008577.0164800002</v>
      </c>
      <c r="H23" s="82">
        <f t="shared" si="3"/>
        <v>6941988.2044700002</v>
      </c>
      <c r="I23" s="82">
        <f t="shared" si="4"/>
        <v>2047010.4160100003</v>
      </c>
      <c r="J23" s="82">
        <f t="shared" si="4"/>
        <v>28238.015519999433</v>
      </c>
      <c r="K23" s="82">
        <f t="shared" si="5"/>
        <v>2075248.4315299997</v>
      </c>
      <c r="L23" s="88">
        <f t="shared" si="6"/>
        <v>58.898852772505158</v>
      </c>
      <c r="M23" s="88">
        <f t="shared" si="6"/>
        <v>99.300487753435434</v>
      </c>
      <c r="N23" s="88">
        <f t="shared" si="6"/>
        <v>76.985760546142558</v>
      </c>
    </row>
    <row r="24" spans="2:14" x14ac:dyDescent="0.25">
      <c r="B24" s="90" t="s">
        <v>283</v>
      </c>
      <c r="C24" s="82">
        <v>34412128.204000004</v>
      </c>
      <c r="D24" s="82">
        <v>51568692.863589995</v>
      </c>
      <c r="E24" s="82">
        <f t="shared" si="2"/>
        <v>85980821.067589998</v>
      </c>
      <c r="F24" s="82">
        <v>28581609.46156</v>
      </c>
      <c r="G24" s="82">
        <v>50381454.505730003</v>
      </c>
      <c r="H24" s="82">
        <f t="shared" si="3"/>
        <v>78963063.967289999</v>
      </c>
      <c r="I24" s="82">
        <f t="shared" si="4"/>
        <v>5830518.7424400039</v>
      </c>
      <c r="J24" s="82">
        <f t="shared" si="4"/>
        <v>1187238.3578599915</v>
      </c>
      <c r="K24" s="82">
        <f t="shared" si="5"/>
        <v>7017757.1002999954</v>
      </c>
      <c r="L24" s="88">
        <f t="shared" si="6"/>
        <v>83.056791175843998</v>
      </c>
      <c r="M24" s="88">
        <f t="shared" si="6"/>
        <v>97.697753633196626</v>
      </c>
      <c r="N24" s="88">
        <f t="shared" si="6"/>
        <v>91.83799711009587</v>
      </c>
    </row>
    <row r="25" spans="2:14" x14ac:dyDescent="0.25">
      <c r="B25" s="90" t="s">
        <v>284</v>
      </c>
      <c r="C25" s="82">
        <v>133804.32199999999</v>
      </c>
      <c r="D25" s="82">
        <v>188434.96900000004</v>
      </c>
      <c r="E25" s="82">
        <f t="shared" ref="E25:E46" si="7">SUM(C25:D25)</f>
        <v>322239.29100000003</v>
      </c>
      <c r="F25" s="82">
        <v>125292.59722</v>
      </c>
      <c r="G25" s="82">
        <v>181744.16402000003</v>
      </c>
      <c r="H25" s="82">
        <f t="shared" ref="H25:H46" si="8">SUM(F25:G25)</f>
        <v>307036.76124000002</v>
      </c>
      <c r="I25" s="82">
        <f t="shared" si="4"/>
        <v>8511.7247799999896</v>
      </c>
      <c r="J25" s="82">
        <f t="shared" si="4"/>
        <v>6690.8049800000153</v>
      </c>
      <c r="K25" s="82">
        <f t="shared" ref="K25:K46" si="9">SUM(I25:J25)</f>
        <v>15202.529760000005</v>
      </c>
      <c r="L25" s="88">
        <f t="shared" si="6"/>
        <v>93.638677246912849</v>
      </c>
      <c r="M25" s="88">
        <f t="shared" si="6"/>
        <v>96.449276365471206</v>
      </c>
      <c r="N25" s="88">
        <f t="shared" si="6"/>
        <v>95.282223433144281</v>
      </c>
    </row>
    <row r="26" spans="2:14" x14ac:dyDescent="0.25">
      <c r="B26" s="90" t="s">
        <v>285</v>
      </c>
      <c r="C26" s="82">
        <v>2667402.25</v>
      </c>
      <c r="D26" s="82">
        <v>1995917.8128600009</v>
      </c>
      <c r="E26" s="82">
        <f t="shared" si="7"/>
        <v>4663320.0628600009</v>
      </c>
      <c r="F26" s="82">
        <v>2311998.7557199998</v>
      </c>
      <c r="G26" s="82">
        <v>1371419.6376100001</v>
      </c>
      <c r="H26" s="82">
        <f t="shared" si="8"/>
        <v>3683418.3933299999</v>
      </c>
      <c r="I26" s="82">
        <f t="shared" si="4"/>
        <v>355403.49428000022</v>
      </c>
      <c r="J26" s="82">
        <f t="shared" si="4"/>
        <v>624498.17525000079</v>
      </c>
      <c r="K26" s="82">
        <f t="shared" si="9"/>
        <v>979901.669530001</v>
      </c>
      <c r="L26" s="88">
        <f t="shared" si="6"/>
        <v>86.676044294406651</v>
      </c>
      <c r="M26" s="88">
        <f t="shared" si="6"/>
        <v>68.711227926006543</v>
      </c>
      <c r="N26" s="88">
        <f t="shared" si="6"/>
        <v>78.98703806898834</v>
      </c>
    </row>
    <row r="27" spans="2:14" x14ac:dyDescent="0.25">
      <c r="B27" s="90" t="s">
        <v>286</v>
      </c>
      <c r="C27" s="82">
        <v>62616379.648999996</v>
      </c>
      <c r="D27" s="82">
        <v>72435302.348710001</v>
      </c>
      <c r="E27" s="82">
        <f t="shared" si="7"/>
        <v>135051681.99770999</v>
      </c>
      <c r="F27" s="82">
        <v>62364075.078280002</v>
      </c>
      <c r="G27" s="82">
        <v>72062569.259759992</v>
      </c>
      <c r="H27" s="82">
        <f t="shared" si="8"/>
        <v>134426644.33803999</v>
      </c>
      <c r="I27" s="82">
        <f t="shared" si="4"/>
        <v>252304.5707199946</v>
      </c>
      <c r="J27" s="82">
        <f t="shared" si="4"/>
        <v>372733.08895000815</v>
      </c>
      <c r="K27" s="82">
        <f t="shared" si="9"/>
        <v>625037.65967000276</v>
      </c>
      <c r="L27" s="88">
        <f t="shared" si="6"/>
        <v>99.597062985541001</v>
      </c>
      <c r="M27" s="88">
        <f t="shared" si="6"/>
        <v>99.485426198463784</v>
      </c>
      <c r="N27" s="88">
        <f t="shared" si="6"/>
        <v>99.53718631976713</v>
      </c>
    </row>
    <row r="28" spans="2:14" x14ac:dyDescent="0.25">
      <c r="B28" s="90" t="s">
        <v>287</v>
      </c>
      <c r="C28" s="82">
        <v>5348375.5460000001</v>
      </c>
      <c r="D28" s="82">
        <v>6769982.2589999996</v>
      </c>
      <c r="E28" s="82">
        <f t="shared" si="7"/>
        <v>12118357.805</v>
      </c>
      <c r="F28" s="82">
        <v>4848191.1231499994</v>
      </c>
      <c r="G28" s="82">
        <v>6487732.3492100025</v>
      </c>
      <c r="H28" s="82">
        <f t="shared" si="8"/>
        <v>11335923.472360002</v>
      </c>
      <c r="I28" s="82">
        <f t="shared" ref="I28:J46" si="10">+C28-F28</f>
        <v>500184.42285000067</v>
      </c>
      <c r="J28" s="82">
        <f t="shared" si="10"/>
        <v>282249.90978999715</v>
      </c>
      <c r="K28" s="82">
        <f t="shared" si="9"/>
        <v>782434.33263999783</v>
      </c>
      <c r="L28" s="88">
        <f t="shared" ref="L28:N46" si="11">+F28/C28*100</f>
        <v>90.647918820433546</v>
      </c>
      <c r="M28" s="88">
        <f t="shared" si="11"/>
        <v>95.83086189901347</v>
      </c>
      <c r="N28" s="88">
        <f t="shared" si="11"/>
        <v>93.543396347670409</v>
      </c>
    </row>
    <row r="29" spans="2:14" x14ac:dyDescent="0.25">
      <c r="B29" s="78" t="s">
        <v>288</v>
      </c>
      <c r="C29" s="82">
        <v>8722585.9299999997</v>
      </c>
      <c r="D29" s="82">
        <v>12272327.129000001</v>
      </c>
      <c r="E29" s="82">
        <f t="shared" si="7"/>
        <v>20994913.059</v>
      </c>
      <c r="F29" s="82">
        <v>8629004.901399998</v>
      </c>
      <c r="G29" s="82">
        <v>11957245.052600002</v>
      </c>
      <c r="H29" s="82">
        <f t="shared" si="8"/>
        <v>20586249.954</v>
      </c>
      <c r="I29" s="82">
        <f t="shared" si="10"/>
        <v>93581.028600001708</v>
      </c>
      <c r="J29" s="82">
        <f t="shared" si="10"/>
        <v>315082.07639999874</v>
      </c>
      <c r="K29" s="82">
        <f t="shared" si="9"/>
        <v>408663.10500000045</v>
      </c>
      <c r="L29" s="88">
        <f t="shared" si="11"/>
        <v>98.927141224506101</v>
      </c>
      <c r="M29" s="88">
        <f t="shared" si="11"/>
        <v>97.432580853753109</v>
      </c>
      <c r="N29" s="88">
        <f t="shared" si="11"/>
        <v>98.053513706622297</v>
      </c>
    </row>
    <row r="30" spans="2:14" x14ac:dyDescent="0.25">
      <c r="B30" s="78" t="s">
        <v>289</v>
      </c>
      <c r="C30" s="82">
        <v>58479336.186499998</v>
      </c>
      <c r="D30" s="82">
        <v>78624502.387260005</v>
      </c>
      <c r="E30" s="82">
        <f t="shared" si="7"/>
        <v>137103838.57376</v>
      </c>
      <c r="F30" s="82">
        <v>57686141.23065</v>
      </c>
      <c r="G30" s="82">
        <v>75077857.93599999</v>
      </c>
      <c r="H30" s="82">
        <f t="shared" si="8"/>
        <v>132763999.16665</v>
      </c>
      <c r="I30" s="82">
        <f t="shared" si="10"/>
        <v>793194.9558499977</v>
      </c>
      <c r="J30" s="82">
        <f t="shared" si="10"/>
        <v>3546644.4512600154</v>
      </c>
      <c r="K30" s="82">
        <f t="shared" si="9"/>
        <v>4339839.4071100131</v>
      </c>
      <c r="L30" s="88">
        <f t="shared" si="11"/>
        <v>98.643632080021618</v>
      </c>
      <c r="M30" s="88">
        <f t="shared" si="11"/>
        <v>95.489135900929142</v>
      </c>
      <c r="N30" s="88">
        <f t="shared" si="11"/>
        <v>96.834633185871581</v>
      </c>
    </row>
    <row r="31" spans="2:14" x14ac:dyDescent="0.25">
      <c r="B31" s="78" t="s">
        <v>290</v>
      </c>
      <c r="C31" s="82">
        <v>114620455.80272001</v>
      </c>
      <c r="D31" s="82">
        <v>213517317.96310002</v>
      </c>
      <c r="E31" s="82">
        <f t="shared" si="7"/>
        <v>328137773.76582003</v>
      </c>
      <c r="F31" s="82">
        <v>114480717.22971</v>
      </c>
      <c r="G31" s="82">
        <v>186057770.59663004</v>
      </c>
      <c r="H31" s="82">
        <f t="shared" si="8"/>
        <v>300538487.82634002</v>
      </c>
      <c r="I31" s="82">
        <f t="shared" si="10"/>
        <v>139738.57301001251</v>
      </c>
      <c r="J31" s="82">
        <f t="shared" si="10"/>
        <v>27459547.366469979</v>
      </c>
      <c r="K31" s="82">
        <f t="shared" si="9"/>
        <v>27599285.939479992</v>
      </c>
      <c r="L31" s="88">
        <f t="shared" si="11"/>
        <v>99.878085833779508</v>
      </c>
      <c r="M31" s="88">
        <f t="shared" si="11"/>
        <v>87.139428488317975</v>
      </c>
      <c r="N31" s="88">
        <f t="shared" si="11"/>
        <v>91.589116479111425</v>
      </c>
    </row>
    <row r="32" spans="2:14" x14ac:dyDescent="0.25">
      <c r="B32" s="78" t="s">
        <v>291</v>
      </c>
      <c r="C32" s="82">
        <v>7159554.4929999998</v>
      </c>
      <c r="D32" s="82">
        <v>7246865.5359999994</v>
      </c>
      <c r="E32" s="82">
        <f t="shared" si="7"/>
        <v>14406420.028999999</v>
      </c>
      <c r="F32" s="82">
        <v>7001334.34834</v>
      </c>
      <c r="G32" s="82">
        <v>6729003.2356399996</v>
      </c>
      <c r="H32" s="82">
        <f t="shared" si="8"/>
        <v>13730337.58398</v>
      </c>
      <c r="I32" s="82">
        <f t="shared" si="10"/>
        <v>158220.14465999976</v>
      </c>
      <c r="J32" s="82">
        <f t="shared" si="10"/>
        <v>517862.30035999976</v>
      </c>
      <c r="K32" s="82">
        <f t="shared" si="9"/>
        <v>676082.44501999952</v>
      </c>
      <c r="L32" s="88">
        <f t="shared" si="11"/>
        <v>97.790083938676716</v>
      </c>
      <c r="M32" s="88">
        <f t="shared" si="11"/>
        <v>92.853982210827098</v>
      </c>
      <c r="N32" s="88">
        <f t="shared" si="11"/>
        <v>95.307075292410943</v>
      </c>
    </row>
    <row r="33" spans="1:14" x14ac:dyDescent="0.25">
      <c r="B33" s="78" t="s">
        <v>292</v>
      </c>
      <c r="C33" s="82">
        <v>33498735.960000001</v>
      </c>
      <c r="D33" s="82">
        <v>38473215.092039995</v>
      </c>
      <c r="E33" s="82">
        <f t="shared" si="7"/>
        <v>71971951.052039996</v>
      </c>
      <c r="F33" s="82">
        <v>32805978.870100003</v>
      </c>
      <c r="G33" s="82">
        <v>38074681.613969997</v>
      </c>
      <c r="H33" s="82">
        <f t="shared" si="8"/>
        <v>70880660.484070003</v>
      </c>
      <c r="I33" s="82">
        <f t="shared" si="10"/>
        <v>692757.08989999816</v>
      </c>
      <c r="J33" s="82">
        <f t="shared" si="10"/>
        <v>398533.47806999832</v>
      </c>
      <c r="K33" s="82">
        <f t="shared" si="9"/>
        <v>1091290.5679699965</v>
      </c>
      <c r="L33" s="88">
        <f t="shared" si="11"/>
        <v>97.931990357107196</v>
      </c>
      <c r="M33" s="88">
        <f t="shared" si="11"/>
        <v>98.964127440047363</v>
      </c>
      <c r="N33" s="88">
        <f t="shared" si="11"/>
        <v>98.483727963438255</v>
      </c>
    </row>
    <row r="34" spans="1:14" x14ac:dyDescent="0.25">
      <c r="B34" s="78" t="s">
        <v>293</v>
      </c>
      <c r="C34" s="82">
        <v>722323.95900000003</v>
      </c>
      <c r="D34" s="82">
        <v>782232</v>
      </c>
      <c r="E34" s="82">
        <f t="shared" si="7"/>
        <v>1504555.959</v>
      </c>
      <c r="F34" s="82">
        <v>718225.51563000004</v>
      </c>
      <c r="G34" s="82">
        <v>745608.18533999985</v>
      </c>
      <c r="H34" s="82">
        <f t="shared" si="8"/>
        <v>1463833.7009699999</v>
      </c>
      <c r="I34" s="82">
        <f t="shared" si="10"/>
        <v>4098.4433699999936</v>
      </c>
      <c r="J34" s="82">
        <f t="shared" si="10"/>
        <v>36623.814660000149</v>
      </c>
      <c r="K34" s="82">
        <f t="shared" si="9"/>
        <v>40722.258030000143</v>
      </c>
      <c r="L34" s="88">
        <f t="shared" si="11"/>
        <v>99.43260315279116</v>
      </c>
      <c r="M34" s="88">
        <f t="shared" si="11"/>
        <v>95.318036764029074</v>
      </c>
      <c r="N34" s="88">
        <f t="shared" si="11"/>
        <v>97.293403559607967</v>
      </c>
    </row>
    <row r="35" spans="1:14" x14ac:dyDescent="0.25">
      <c r="B35" s="78" t="s">
        <v>294</v>
      </c>
      <c r="C35" s="82">
        <v>2672500.5469999998</v>
      </c>
      <c r="D35" s="82">
        <v>8079487.7920000022</v>
      </c>
      <c r="E35" s="82">
        <f t="shared" si="7"/>
        <v>10751988.339000002</v>
      </c>
      <c r="F35" s="82">
        <v>2662913.4517000006</v>
      </c>
      <c r="G35" s="82">
        <v>7884959.2240399998</v>
      </c>
      <c r="H35" s="82">
        <f t="shared" si="8"/>
        <v>10547872.67574</v>
      </c>
      <c r="I35" s="82">
        <f t="shared" si="10"/>
        <v>9587.0952999992296</v>
      </c>
      <c r="J35" s="82">
        <f t="shared" si="10"/>
        <v>194528.56796000246</v>
      </c>
      <c r="K35" s="82">
        <f t="shared" si="9"/>
        <v>204115.66326000169</v>
      </c>
      <c r="L35" s="88">
        <f t="shared" si="11"/>
        <v>99.641268724499938</v>
      </c>
      <c r="M35" s="88">
        <f t="shared" si="11"/>
        <v>97.592315590195994</v>
      </c>
      <c r="N35" s="88">
        <f t="shared" si="11"/>
        <v>98.101600775368908</v>
      </c>
    </row>
    <row r="36" spans="1:14" x14ac:dyDescent="0.25">
      <c r="B36" s="78" t="s">
        <v>295</v>
      </c>
      <c r="C36" s="82">
        <v>13027752.646000002</v>
      </c>
      <c r="D36" s="82">
        <v>11462775.655180002</v>
      </c>
      <c r="E36" s="82">
        <f t="shared" si="7"/>
        <v>24490528.301180005</v>
      </c>
      <c r="F36" s="82">
        <v>13008199.765489999</v>
      </c>
      <c r="G36" s="82">
        <v>11454821.991950002</v>
      </c>
      <c r="H36" s="82">
        <f t="shared" si="8"/>
        <v>24463021.757440001</v>
      </c>
      <c r="I36" s="82">
        <f t="shared" si="10"/>
        <v>19552.880510002375</v>
      </c>
      <c r="J36" s="82">
        <f t="shared" si="10"/>
        <v>7953.6632300000638</v>
      </c>
      <c r="K36" s="82">
        <f t="shared" si="9"/>
        <v>27506.543740002438</v>
      </c>
      <c r="L36" s="88">
        <f t="shared" si="11"/>
        <v>99.849913634060243</v>
      </c>
      <c r="M36" s="88">
        <f t="shared" si="11"/>
        <v>99.930613112659088</v>
      </c>
      <c r="N36" s="88">
        <f t="shared" si="11"/>
        <v>99.887684971913487</v>
      </c>
    </row>
    <row r="37" spans="1:14" x14ac:dyDescent="0.25">
      <c r="B37" s="91" t="s">
        <v>296</v>
      </c>
      <c r="C37" s="82">
        <v>2327958.61</v>
      </c>
      <c r="D37" s="82">
        <v>2581411.3369999998</v>
      </c>
      <c r="E37" s="82">
        <f t="shared" si="7"/>
        <v>4909369.9469999997</v>
      </c>
      <c r="F37" s="82">
        <v>2288033.4882500004</v>
      </c>
      <c r="G37" s="82">
        <v>2553882.949289999</v>
      </c>
      <c r="H37" s="82">
        <f t="shared" si="8"/>
        <v>4841916.4375399994</v>
      </c>
      <c r="I37" s="82">
        <f t="shared" si="10"/>
        <v>39925.121749999467</v>
      </c>
      <c r="J37" s="82">
        <f t="shared" si="10"/>
        <v>27528.387710000854</v>
      </c>
      <c r="K37" s="82">
        <f t="shared" si="9"/>
        <v>67453.509460000321</v>
      </c>
      <c r="L37" s="88">
        <f t="shared" si="11"/>
        <v>98.284972869427463</v>
      </c>
      <c r="M37" s="88">
        <f t="shared" si="11"/>
        <v>98.933591585524169</v>
      </c>
      <c r="N37" s="88">
        <f t="shared" si="11"/>
        <v>98.626025127700558</v>
      </c>
    </row>
    <row r="38" spans="1:14" x14ac:dyDescent="0.25">
      <c r="B38" s="78" t="s">
        <v>297</v>
      </c>
      <c r="C38" s="82">
        <v>332404.005</v>
      </c>
      <c r="D38" s="82">
        <v>591750.38199999998</v>
      </c>
      <c r="E38" s="82">
        <f t="shared" si="7"/>
        <v>924154.38699999999</v>
      </c>
      <c r="F38" s="82">
        <v>309246.92401999998</v>
      </c>
      <c r="G38" s="82">
        <v>541257.49243999994</v>
      </c>
      <c r="H38" s="82">
        <f t="shared" si="8"/>
        <v>850504.41645999998</v>
      </c>
      <c r="I38" s="82">
        <f t="shared" si="10"/>
        <v>23157.080980000028</v>
      </c>
      <c r="J38" s="82">
        <f t="shared" si="10"/>
        <v>50492.88956000004</v>
      </c>
      <c r="K38" s="82">
        <f t="shared" si="9"/>
        <v>73649.970540000068</v>
      </c>
      <c r="L38" s="88">
        <f t="shared" si="11"/>
        <v>93.033453077678757</v>
      </c>
      <c r="M38" s="88">
        <f t="shared" si="11"/>
        <v>91.467197809092397</v>
      </c>
      <c r="N38" s="88">
        <f t="shared" si="11"/>
        <v>92.030555546126507</v>
      </c>
    </row>
    <row r="39" spans="1:14" x14ac:dyDescent="0.25">
      <c r="B39" s="78" t="s">
        <v>298</v>
      </c>
      <c r="C39" s="82">
        <v>5530681.6679999996</v>
      </c>
      <c r="D39" s="82">
        <v>12666041.899649998</v>
      </c>
      <c r="E39" s="82">
        <f t="shared" si="7"/>
        <v>18196723.567649998</v>
      </c>
      <c r="F39" s="82">
        <v>4899534.02752</v>
      </c>
      <c r="G39" s="82">
        <v>10386622.518569998</v>
      </c>
      <c r="H39" s="82">
        <f t="shared" si="8"/>
        <v>15286156.546089999</v>
      </c>
      <c r="I39" s="82">
        <f t="shared" si="10"/>
        <v>631147.64047999959</v>
      </c>
      <c r="J39" s="82">
        <f t="shared" si="10"/>
        <v>2279419.3810799997</v>
      </c>
      <c r="K39" s="82">
        <f t="shared" si="9"/>
        <v>2910567.0215599993</v>
      </c>
      <c r="L39" s="88">
        <f t="shared" si="11"/>
        <v>88.588248639733507</v>
      </c>
      <c r="M39" s="88">
        <f t="shared" si="11"/>
        <v>82.003696189075555</v>
      </c>
      <c r="N39" s="88">
        <f t="shared" si="11"/>
        <v>84.004994026867649</v>
      </c>
    </row>
    <row r="40" spans="1:14" x14ac:dyDescent="0.25">
      <c r="B40" s="78" t="s">
        <v>299</v>
      </c>
      <c r="C40" s="82">
        <v>959.14499999999998</v>
      </c>
      <c r="D40" s="82">
        <v>1116</v>
      </c>
      <c r="E40" s="82">
        <f t="shared" si="7"/>
        <v>2075.145</v>
      </c>
      <c r="F40" s="82">
        <v>942.56033000000002</v>
      </c>
      <c r="G40" s="82">
        <v>1067.05015</v>
      </c>
      <c r="H40" s="82">
        <f t="shared" si="8"/>
        <v>2009.6104800000001</v>
      </c>
      <c r="I40" s="82">
        <f t="shared" si="10"/>
        <v>16.58466999999996</v>
      </c>
      <c r="J40" s="82">
        <f t="shared" si="10"/>
        <v>48.949849999999969</v>
      </c>
      <c r="K40" s="82">
        <f t="shared" si="9"/>
        <v>65.534519999999929</v>
      </c>
      <c r="L40" s="88">
        <f t="shared" si="11"/>
        <v>98.270890219935467</v>
      </c>
      <c r="M40" s="88">
        <f t="shared" si="11"/>
        <v>95.613812724014338</v>
      </c>
      <c r="N40" s="88">
        <f t="shared" si="11"/>
        <v>96.841930563888312</v>
      </c>
    </row>
    <row r="41" spans="1:14" x14ac:dyDescent="0.25">
      <c r="B41" s="78" t="s">
        <v>300</v>
      </c>
      <c r="C41" s="82">
        <v>9200515.6720000003</v>
      </c>
      <c r="D41" s="82">
        <v>11619753.543999998</v>
      </c>
      <c r="E41" s="82">
        <f t="shared" si="7"/>
        <v>20820269.215999998</v>
      </c>
      <c r="F41" s="82">
        <v>9192988.6660399996</v>
      </c>
      <c r="G41" s="82">
        <v>11609269.182619996</v>
      </c>
      <c r="H41" s="82">
        <f t="shared" si="8"/>
        <v>20802257.848659996</v>
      </c>
      <c r="I41" s="82">
        <f t="shared" si="10"/>
        <v>7527.0059600006789</v>
      </c>
      <c r="J41" s="82">
        <f t="shared" si="10"/>
        <v>10484.36138000153</v>
      </c>
      <c r="K41" s="82">
        <f t="shared" si="9"/>
        <v>18011.367340002209</v>
      </c>
      <c r="L41" s="88">
        <f t="shared" si="11"/>
        <v>99.918189303422338</v>
      </c>
      <c r="M41" s="88">
        <f t="shared" si="11"/>
        <v>99.909771224146013</v>
      </c>
      <c r="N41" s="88">
        <f t="shared" si="11"/>
        <v>99.913491189027653</v>
      </c>
    </row>
    <row r="42" spans="1:14" x14ac:dyDescent="0.25">
      <c r="B42" s="78" t="s">
        <v>301</v>
      </c>
      <c r="C42" s="82">
        <v>404153</v>
      </c>
      <c r="D42" s="82">
        <v>504314.61899999995</v>
      </c>
      <c r="E42" s="82">
        <f t="shared" si="7"/>
        <v>908467.61899999995</v>
      </c>
      <c r="F42" s="82">
        <v>404135.26176999998</v>
      </c>
      <c r="G42" s="82">
        <v>504300.40514000005</v>
      </c>
      <c r="H42" s="82">
        <f t="shared" si="8"/>
        <v>908435.66691000003</v>
      </c>
      <c r="I42" s="82">
        <f t="shared" si="10"/>
        <v>17.738230000017211</v>
      </c>
      <c r="J42" s="82">
        <f t="shared" si="10"/>
        <v>14.213859999901615</v>
      </c>
      <c r="K42" s="82">
        <f t="shared" si="9"/>
        <v>31.952089999918826</v>
      </c>
      <c r="L42" s="88">
        <f t="shared" si="11"/>
        <v>99.99561101117645</v>
      </c>
      <c r="M42" s="88">
        <f t="shared" si="11"/>
        <v>99.997181549083763</v>
      </c>
      <c r="N42" s="88">
        <f t="shared" si="11"/>
        <v>99.99648285868075</v>
      </c>
    </row>
    <row r="43" spans="1:14" x14ac:dyDescent="0.25">
      <c r="B43" s="78" t="s">
        <v>302</v>
      </c>
      <c r="C43" s="82">
        <v>1656394.993</v>
      </c>
      <c r="D43" s="82">
        <v>3861272.7379999999</v>
      </c>
      <c r="E43" s="82">
        <f t="shared" si="7"/>
        <v>5517667.7309999997</v>
      </c>
      <c r="F43" s="82">
        <v>1647262.5974399999</v>
      </c>
      <c r="G43" s="82">
        <v>3848429.1214400008</v>
      </c>
      <c r="H43" s="82">
        <f t="shared" si="8"/>
        <v>5495691.7188800005</v>
      </c>
      <c r="I43" s="82">
        <f t="shared" si="10"/>
        <v>9132.3955600000918</v>
      </c>
      <c r="J43" s="82">
        <f t="shared" si="10"/>
        <v>12843.616559999064</v>
      </c>
      <c r="K43" s="82">
        <f t="shared" si="9"/>
        <v>21976.012119999155</v>
      </c>
      <c r="L43" s="88">
        <f t="shared" si="11"/>
        <v>99.448658345467479</v>
      </c>
      <c r="M43" s="88">
        <f t="shared" si="11"/>
        <v>99.66737349492044</v>
      </c>
      <c r="N43" s="88">
        <f t="shared" si="11"/>
        <v>99.601715558250618</v>
      </c>
    </row>
    <row r="44" spans="1:14" x14ac:dyDescent="0.25">
      <c r="B44" s="78" t="s">
        <v>303</v>
      </c>
      <c r="C44" s="82">
        <v>1715957</v>
      </c>
      <c r="D44" s="82">
        <v>3991941</v>
      </c>
      <c r="E44" s="82">
        <f t="shared" si="7"/>
        <v>5707898</v>
      </c>
      <c r="F44" s="82">
        <v>1324987.1276700001</v>
      </c>
      <c r="G44" s="82">
        <v>3991940.9753999999</v>
      </c>
      <c r="H44" s="82">
        <f t="shared" si="8"/>
        <v>5316928.1030700002</v>
      </c>
      <c r="I44" s="82">
        <f t="shared" si="10"/>
        <v>390969.87232999993</v>
      </c>
      <c r="J44" s="82">
        <f t="shared" si="10"/>
        <v>2.4600000120699406E-2</v>
      </c>
      <c r="K44" s="82">
        <f t="shared" si="9"/>
        <v>390969.89693000005</v>
      </c>
      <c r="L44" s="88">
        <f t="shared" si="11"/>
        <v>77.215636969341304</v>
      </c>
      <c r="M44" s="88">
        <f t="shared" si="11"/>
        <v>99.999999383758421</v>
      </c>
      <c r="N44" s="88">
        <f t="shared" si="11"/>
        <v>93.15036994476776</v>
      </c>
    </row>
    <row r="45" spans="1:14" x14ac:dyDescent="0.25">
      <c r="B45" s="78" t="s">
        <v>304</v>
      </c>
      <c r="C45" s="82">
        <v>710121</v>
      </c>
      <c r="D45" s="82">
        <v>1223975</v>
      </c>
      <c r="E45" s="82">
        <f t="shared" si="7"/>
        <v>1934096</v>
      </c>
      <c r="F45" s="82">
        <v>710105.02741999994</v>
      </c>
      <c r="G45" s="82">
        <v>1223975</v>
      </c>
      <c r="H45" s="82">
        <f t="shared" si="8"/>
        <v>1934080.0274199999</v>
      </c>
      <c r="I45" s="82">
        <f t="shared" si="10"/>
        <v>15.972580000059679</v>
      </c>
      <c r="J45" s="82">
        <f t="shared" si="10"/>
        <v>0</v>
      </c>
      <c r="K45" s="82">
        <f t="shared" si="9"/>
        <v>15.972580000059679</v>
      </c>
      <c r="L45" s="88">
        <f t="shared" si="11"/>
        <v>99.997750724172349</v>
      </c>
      <c r="M45" s="88">
        <f t="shared" si="11"/>
        <v>100</v>
      </c>
      <c r="N45" s="88">
        <f t="shared" si="11"/>
        <v>99.999174157849453</v>
      </c>
    </row>
    <row r="46" spans="1:14" x14ac:dyDescent="0.25">
      <c r="B46" s="78" t="s">
        <v>305</v>
      </c>
      <c r="C46" s="82">
        <v>192927.087</v>
      </c>
      <c r="D46" s="82">
        <v>248089.87300000002</v>
      </c>
      <c r="E46" s="82">
        <f t="shared" si="7"/>
        <v>441016.96</v>
      </c>
      <c r="F46" s="82">
        <v>190349.08851000003</v>
      </c>
      <c r="G46" s="82">
        <v>247726.50466000001</v>
      </c>
      <c r="H46" s="82">
        <f t="shared" si="8"/>
        <v>438075.59317000001</v>
      </c>
      <c r="I46" s="82">
        <f t="shared" si="10"/>
        <v>2577.998489999969</v>
      </c>
      <c r="J46" s="82">
        <f t="shared" si="10"/>
        <v>363.36834000001545</v>
      </c>
      <c r="K46" s="82">
        <f t="shared" si="9"/>
        <v>2941.3668299999845</v>
      </c>
      <c r="L46" s="88">
        <f t="shared" si="11"/>
        <v>98.663744666398259</v>
      </c>
      <c r="M46" s="88">
        <f t="shared" si="11"/>
        <v>99.853533586193578</v>
      </c>
      <c r="N46" s="88">
        <f t="shared" si="11"/>
        <v>99.333049044190943</v>
      </c>
    </row>
    <row r="47" spans="1:14" x14ac:dyDescent="0.25">
      <c r="C47" s="82"/>
      <c r="D47" s="82"/>
      <c r="E47" s="82"/>
      <c r="F47" s="82"/>
      <c r="G47" s="82"/>
      <c r="H47" s="82"/>
      <c r="I47" s="82"/>
      <c r="J47" s="82"/>
      <c r="K47" s="82"/>
      <c r="L47" s="88"/>
      <c r="M47" s="88"/>
      <c r="N47" s="88"/>
    </row>
    <row r="48" spans="1:14" ht="15" x14ac:dyDescent="0.4">
      <c r="A48" s="78" t="s">
        <v>306</v>
      </c>
      <c r="C48" s="89">
        <f t="shared" ref="C48:K48" si="12">SUM(C50:C52)</f>
        <v>274438540.60500002</v>
      </c>
      <c r="D48" s="89">
        <f t="shared" si="12"/>
        <v>332313329.33485007</v>
      </c>
      <c r="E48" s="89">
        <f t="shared" si="12"/>
        <v>606751869.93985009</v>
      </c>
      <c r="F48" s="89">
        <f t="shared" si="12"/>
        <v>266124960.41711</v>
      </c>
      <c r="G48" s="89">
        <f t="shared" si="12"/>
        <v>331652287.96817994</v>
      </c>
      <c r="H48" s="89">
        <f t="shared" si="12"/>
        <v>597777248.38528991</v>
      </c>
      <c r="I48" s="89">
        <f t="shared" si="12"/>
        <v>8313580.1878899932</v>
      </c>
      <c r="J48" s="89">
        <f t="shared" si="12"/>
        <v>661041.36667007208</v>
      </c>
      <c r="K48" s="89">
        <f t="shared" si="12"/>
        <v>8974621.5545600653</v>
      </c>
      <c r="L48" s="88">
        <f>+F48/C48*100</f>
        <v>96.970695089121691</v>
      </c>
      <c r="M48" s="88">
        <f>+G48/D48*100</f>
        <v>99.801078889013198</v>
      </c>
      <c r="N48" s="88">
        <f>+H48/E48*100</f>
        <v>98.52087451243456</v>
      </c>
    </row>
    <row r="49" spans="1:14" x14ac:dyDescent="0.25">
      <c r="C49" s="82"/>
      <c r="D49" s="82"/>
      <c r="E49" s="82"/>
      <c r="F49" s="82"/>
      <c r="G49" s="82"/>
      <c r="H49" s="82"/>
      <c r="I49" s="82"/>
      <c r="J49" s="82"/>
      <c r="K49" s="82"/>
      <c r="L49" s="88"/>
      <c r="M49" s="88"/>
      <c r="N49" s="88"/>
    </row>
    <row r="50" spans="1:14" x14ac:dyDescent="0.25">
      <c r="B50" s="78" t="s">
        <v>307</v>
      </c>
      <c r="C50" s="82">
        <v>66105140.245999999</v>
      </c>
      <c r="D50" s="82">
        <v>85726161.666999996</v>
      </c>
      <c r="E50" s="82">
        <f>SUM(C50:D50)</f>
        <v>151831301.91299999</v>
      </c>
      <c r="F50" s="82">
        <v>58557843.840630002</v>
      </c>
      <c r="G50" s="82">
        <v>85348332.09946999</v>
      </c>
      <c r="H50" s="82">
        <f>SUM(F50:G50)</f>
        <v>143906175.94009998</v>
      </c>
      <c r="I50" s="82">
        <f>+C50-F50</f>
        <v>7547296.405369997</v>
      </c>
      <c r="J50" s="82">
        <f>+D50-G50</f>
        <v>377829.56753000617</v>
      </c>
      <c r="K50" s="82">
        <f>SUM(I50:J50)</f>
        <v>7925125.9729000032</v>
      </c>
      <c r="L50" s="88">
        <f>+F50/C50*100</f>
        <v>88.582890260448877</v>
      </c>
      <c r="M50" s="88">
        <f>+G50/D50*100</f>
        <v>99.559259903647998</v>
      </c>
      <c r="N50" s="88">
        <f>+H50/E50*100</f>
        <v>94.780308228245886</v>
      </c>
    </row>
    <row r="51" spans="1:14" ht="15.6" x14ac:dyDescent="0.25">
      <c r="B51" s="78" t="s">
        <v>323</v>
      </c>
      <c r="C51" s="82"/>
      <c r="D51" s="82"/>
      <c r="E51" s="82"/>
      <c r="F51" s="82"/>
      <c r="G51" s="82"/>
      <c r="H51" s="82"/>
      <c r="I51" s="82"/>
      <c r="J51" s="82"/>
      <c r="K51" s="82"/>
      <c r="L51" s="88"/>
      <c r="M51" s="88"/>
      <c r="N51" s="88"/>
    </row>
    <row r="52" spans="1:14" ht="15.6" x14ac:dyDescent="0.25">
      <c r="B52" s="78" t="s">
        <v>324</v>
      </c>
      <c r="C52" s="82">
        <v>208333400.359</v>
      </c>
      <c r="D52" s="82">
        <v>246587167.66785005</v>
      </c>
      <c r="E52" s="82">
        <f>SUM(C52:D52)</f>
        <v>454920568.02685004</v>
      </c>
      <c r="F52" s="82">
        <v>207567116.57648</v>
      </c>
      <c r="G52" s="82">
        <v>246303955.86870998</v>
      </c>
      <c r="H52" s="82">
        <f>SUM(F52:G52)</f>
        <v>453871072.44518995</v>
      </c>
      <c r="I52" s="82">
        <f>+C52-F52</f>
        <v>766283.78251999617</v>
      </c>
      <c r="J52" s="82">
        <f>+D52-G52</f>
        <v>283211.79914006591</v>
      </c>
      <c r="K52" s="82">
        <f>SUM(I52:J52)</f>
        <v>1049495.5816600621</v>
      </c>
      <c r="L52" s="88">
        <f t="shared" ref="L52:N53" si="13">+F52/C52*100</f>
        <v>99.632183902725373</v>
      </c>
      <c r="M52" s="88">
        <f t="shared" si="13"/>
        <v>99.885147389534254</v>
      </c>
      <c r="N52" s="88">
        <f t="shared" si="13"/>
        <v>99.769301356012079</v>
      </c>
    </row>
    <row r="53" spans="1:14" ht="26.4" x14ac:dyDescent="0.25">
      <c r="B53" s="92" t="s">
        <v>308</v>
      </c>
      <c r="C53" s="82">
        <v>543955</v>
      </c>
      <c r="D53" s="82">
        <v>816856.73600000003</v>
      </c>
      <c r="E53" s="82">
        <f>SUM(C53:D53)</f>
        <v>1360811.736</v>
      </c>
      <c r="F53" s="82">
        <v>543954.98839999991</v>
      </c>
      <c r="G53" s="82">
        <v>815135.85384</v>
      </c>
      <c r="H53" s="82">
        <f>SUM(F53:G53)</f>
        <v>1359090.8422399999</v>
      </c>
      <c r="I53" s="82">
        <f>+C53-F53</f>
        <v>1.1600000085309148E-2</v>
      </c>
      <c r="J53" s="82">
        <f>+D53-G53</f>
        <v>1720.8821600000374</v>
      </c>
      <c r="K53" s="82">
        <f>SUM(I53:J53)</f>
        <v>1720.8937600001227</v>
      </c>
      <c r="L53" s="88">
        <f t="shared" si="13"/>
        <v>99.99999786747064</v>
      </c>
      <c r="M53" s="88">
        <f t="shared" si="13"/>
        <v>99.789328766703107</v>
      </c>
      <c r="N53" s="88">
        <f t="shared" si="13"/>
        <v>99.873539174121291</v>
      </c>
    </row>
    <row r="54" spans="1:14" x14ac:dyDescent="0.25">
      <c r="C54" s="82"/>
      <c r="D54" s="82"/>
      <c r="E54" s="82"/>
      <c r="F54" s="82"/>
      <c r="G54" s="82"/>
      <c r="H54" s="82"/>
      <c r="I54" s="82"/>
      <c r="J54" s="82"/>
      <c r="K54" s="82"/>
      <c r="L54" s="93"/>
      <c r="M54" s="93"/>
      <c r="N54" s="93"/>
    </row>
    <row r="55" spans="1:14" x14ac:dyDescent="0.25">
      <c r="C55" s="82"/>
      <c r="D55" s="82"/>
      <c r="E55" s="82"/>
      <c r="F55" s="82"/>
      <c r="G55" s="82"/>
      <c r="H55" s="82"/>
      <c r="I55" s="82"/>
      <c r="J55" s="82"/>
      <c r="K55" s="82"/>
    </row>
    <row r="56" spans="1:14" x14ac:dyDescent="0.25">
      <c r="A56" s="94"/>
      <c r="B56" s="94"/>
      <c r="C56" s="95"/>
      <c r="D56" s="95"/>
      <c r="E56" s="95"/>
      <c r="F56" s="95"/>
      <c r="G56" s="95"/>
      <c r="H56" s="95"/>
      <c r="I56" s="95"/>
      <c r="J56" s="95"/>
      <c r="K56" s="95"/>
      <c r="L56" s="96"/>
      <c r="M56" s="96"/>
      <c r="N56" s="96"/>
    </row>
    <row r="57" spans="1:14" x14ac:dyDescent="0.25">
      <c r="A57" s="97"/>
      <c r="B57" s="97"/>
      <c r="C57" s="98"/>
      <c r="D57" s="98"/>
      <c r="E57" s="98"/>
      <c r="F57" s="98"/>
      <c r="G57" s="98"/>
      <c r="H57" s="98"/>
      <c r="I57" s="98"/>
      <c r="J57" s="98"/>
      <c r="K57" s="98"/>
      <c r="L57" s="99"/>
      <c r="M57" s="99"/>
      <c r="N57" s="99"/>
    </row>
    <row r="58" spans="1:14" ht="12.75" customHeight="1" x14ac:dyDescent="0.25">
      <c r="A58" s="100" t="s">
        <v>309</v>
      </c>
      <c r="B58" s="101" t="s">
        <v>310</v>
      </c>
      <c r="C58" s="101"/>
      <c r="D58" s="101"/>
      <c r="E58" s="101"/>
      <c r="F58" s="101"/>
      <c r="G58" s="98"/>
      <c r="H58" s="98"/>
      <c r="I58" s="98"/>
      <c r="J58" s="98"/>
      <c r="K58" s="98"/>
      <c r="L58" s="99"/>
      <c r="M58" s="99"/>
      <c r="N58" s="99"/>
    </row>
    <row r="59" spans="1:14" ht="12.75" customHeight="1" x14ac:dyDescent="0.25">
      <c r="A59" s="100" t="s">
        <v>311</v>
      </c>
      <c r="B59" s="101" t="s">
        <v>312</v>
      </c>
      <c r="C59" s="101"/>
      <c r="D59" s="101"/>
      <c r="E59" s="101"/>
      <c r="F59" s="101"/>
      <c r="G59" s="98"/>
      <c r="H59" s="98"/>
      <c r="I59" s="98"/>
      <c r="J59" s="98"/>
      <c r="K59" s="98"/>
      <c r="L59" s="99"/>
      <c r="M59" s="99"/>
      <c r="N59" s="99"/>
    </row>
    <row r="60" spans="1:14" ht="15.6" x14ac:dyDescent="0.25">
      <c r="A60" s="102" t="s">
        <v>313</v>
      </c>
      <c r="B60" s="97" t="s">
        <v>314</v>
      </c>
      <c r="C60" s="98"/>
      <c r="D60" s="98"/>
      <c r="E60" s="98"/>
      <c r="F60" s="98"/>
      <c r="G60" s="98"/>
      <c r="H60" s="98"/>
      <c r="I60" s="98"/>
      <c r="J60" s="98"/>
      <c r="K60" s="98"/>
      <c r="L60" s="99"/>
      <c r="M60" s="99"/>
      <c r="N60" s="99"/>
    </row>
    <row r="61" spans="1:14" ht="15.6" x14ac:dyDescent="0.25">
      <c r="A61" s="102" t="s">
        <v>315</v>
      </c>
      <c r="B61" s="97" t="s">
        <v>316</v>
      </c>
      <c r="C61" s="98"/>
      <c r="D61" s="98"/>
      <c r="E61" s="98"/>
      <c r="F61" s="98"/>
      <c r="G61" s="98"/>
      <c r="H61" s="98"/>
      <c r="I61" s="98"/>
      <c r="J61" s="98"/>
      <c r="K61" s="98"/>
      <c r="L61" s="99"/>
      <c r="M61" s="99"/>
      <c r="N61" s="99"/>
    </row>
    <row r="62" spans="1:14" ht="15.6" x14ac:dyDescent="0.25">
      <c r="A62" s="102" t="s">
        <v>317</v>
      </c>
      <c r="B62" s="97" t="s">
        <v>318</v>
      </c>
      <c r="C62" s="98"/>
      <c r="D62" s="98"/>
      <c r="E62" s="98"/>
      <c r="F62" s="98"/>
      <c r="G62" s="98"/>
      <c r="H62" s="98"/>
      <c r="I62" s="98"/>
      <c r="J62" s="98"/>
      <c r="K62" s="98"/>
      <c r="L62" s="99"/>
      <c r="M62" s="99"/>
      <c r="N62" s="99"/>
    </row>
    <row r="63" spans="1:14" ht="15.6" x14ac:dyDescent="0.25">
      <c r="A63" s="102" t="s">
        <v>319</v>
      </c>
      <c r="B63" s="97" t="s">
        <v>320</v>
      </c>
      <c r="C63" s="98"/>
      <c r="D63" s="98"/>
      <c r="E63" s="98"/>
      <c r="F63" s="98"/>
      <c r="G63" s="98"/>
      <c r="H63" s="98"/>
      <c r="I63" s="98"/>
      <c r="J63" s="98"/>
      <c r="K63" s="98"/>
      <c r="L63" s="99"/>
      <c r="M63" s="99"/>
      <c r="N63" s="99"/>
    </row>
    <row r="64" spans="1:14" ht="15.6" x14ac:dyDescent="0.25">
      <c r="A64" s="102" t="s">
        <v>321</v>
      </c>
      <c r="B64" s="97" t="s">
        <v>322</v>
      </c>
      <c r="C64" s="98"/>
      <c r="D64" s="98"/>
      <c r="E64" s="98"/>
      <c r="F64" s="98"/>
      <c r="G64" s="98"/>
      <c r="H64" s="98"/>
      <c r="I64" s="98"/>
      <c r="J64" s="98"/>
      <c r="K64" s="98"/>
      <c r="L64" s="99"/>
      <c r="M64" s="99"/>
      <c r="N64" s="99"/>
    </row>
    <row r="65" spans="3:11" x14ac:dyDescent="0.25">
      <c r="C65" s="82"/>
      <c r="D65" s="82"/>
      <c r="E65" s="82"/>
      <c r="F65" s="82"/>
      <c r="G65" s="82"/>
      <c r="H65" s="82"/>
      <c r="I65" s="82"/>
      <c r="J65" s="82"/>
      <c r="K65" s="82"/>
    </row>
    <row r="66" spans="3:11" x14ac:dyDescent="0.25">
      <c r="C66" s="82">
        <v>0</v>
      </c>
      <c r="D66" s="82">
        <v>0</v>
      </c>
      <c r="E66" s="82">
        <v>0</v>
      </c>
      <c r="F66" s="82">
        <v>0</v>
      </c>
      <c r="G66" s="82">
        <v>0</v>
      </c>
      <c r="H66" s="82">
        <v>0</v>
      </c>
      <c r="I66" s="82"/>
      <c r="J66" s="82"/>
      <c r="K66" s="82"/>
    </row>
    <row r="67" spans="3:11" x14ac:dyDescent="0.25">
      <c r="C67" s="82"/>
      <c r="D67" s="82"/>
      <c r="E67" s="82"/>
      <c r="F67" s="82"/>
      <c r="G67" s="82"/>
      <c r="H67" s="82"/>
      <c r="I67" s="82"/>
      <c r="J67" s="82"/>
      <c r="K67" s="82"/>
    </row>
    <row r="68" spans="3:11" x14ac:dyDescent="0.25">
      <c r="C68" s="82"/>
      <c r="D68" s="82"/>
      <c r="E68" s="82"/>
      <c r="F68" s="82"/>
      <c r="G68" s="82"/>
      <c r="H68" s="82"/>
      <c r="I68" s="82"/>
      <c r="J68" s="82"/>
      <c r="K68" s="82"/>
    </row>
    <row r="69" spans="3:11" x14ac:dyDescent="0.25">
      <c r="C69" s="82"/>
      <c r="D69" s="82"/>
      <c r="E69" s="82"/>
      <c r="F69" s="82"/>
      <c r="G69" s="82"/>
      <c r="H69" s="82"/>
      <c r="I69" s="82"/>
      <c r="J69" s="82"/>
      <c r="K69" s="82"/>
    </row>
    <row r="70" spans="3:11" x14ac:dyDescent="0.25">
      <c r="C70" s="82"/>
      <c r="D70" s="82"/>
      <c r="E70" s="82"/>
      <c r="F70" s="82"/>
      <c r="G70" s="82"/>
      <c r="H70" s="82"/>
      <c r="I70" s="82"/>
      <c r="J70" s="82"/>
      <c r="K70" s="82"/>
    </row>
    <row r="71" spans="3:11" x14ac:dyDescent="0.25">
      <c r="C71" s="82"/>
      <c r="D71" s="82"/>
      <c r="E71" s="82"/>
      <c r="F71" s="82"/>
      <c r="G71" s="82"/>
      <c r="H71" s="82"/>
      <c r="I71" s="82"/>
      <c r="J71" s="82"/>
      <c r="K71" s="82"/>
    </row>
    <row r="72" spans="3:11" x14ac:dyDescent="0.25">
      <c r="C72" s="82"/>
      <c r="D72" s="82"/>
      <c r="E72" s="82"/>
      <c r="F72" s="82"/>
      <c r="G72" s="82"/>
      <c r="H72" s="82"/>
      <c r="I72" s="82"/>
      <c r="J72" s="82"/>
      <c r="K72" s="82"/>
    </row>
    <row r="73" spans="3:11" x14ac:dyDescent="0.25">
      <c r="C73" s="82"/>
      <c r="D73" s="82"/>
      <c r="E73" s="82"/>
      <c r="F73" s="82"/>
      <c r="G73" s="82"/>
      <c r="H73" s="82"/>
      <c r="I73" s="82"/>
      <c r="J73" s="82"/>
      <c r="K73" s="82"/>
    </row>
    <row r="74" spans="3:11" x14ac:dyDescent="0.25">
      <c r="C74" s="82"/>
      <c r="D74" s="82"/>
      <c r="E74" s="82"/>
      <c r="F74" s="82"/>
      <c r="G74" s="82"/>
      <c r="H74" s="82"/>
      <c r="I74" s="82"/>
      <c r="J74" s="82"/>
      <c r="K74" s="82"/>
    </row>
    <row r="75" spans="3:11" x14ac:dyDescent="0.25">
      <c r="C75" s="82"/>
      <c r="D75" s="82"/>
      <c r="E75" s="82"/>
      <c r="F75" s="82"/>
      <c r="G75" s="82"/>
      <c r="H75" s="82"/>
      <c r="I75" s="82"/>
      <c r="J75" s="82"/>
      <c r="K75" s="82"/>
    </row>
  </sheetData>
  <mergeCells count="5">
    <mergeCell ref="A5:B6"/>
    <mergeCell ref="C5:E5"/>
    <mergeCell ref="F5:H5"/>
    <mergeCell ref="I5:K5"/>
    <mergeCell ref="L5:N5"/>
  </mergeCells>
  <printOptions horizontalCentered="1"/>
  <pageMargins left="0.27559055118110237" right="0.27559055118110237" top="0.27559055118110237" bottom="0.23622047244094491" header="0.15748031496062992" footer="0.15748031496062992"/>
  <pageSetup paperSize="9" scale="6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B8281-BBB4-4D28-941E-E9AB40E009AE}">
  <dimension ref="A1:V330"/>
  <sheetViews>
    <sheetView view="pageBreakPreview" zoomScaleNormal="100" zoomScaleSheetLayoutView="100" workbookViewId="0">
      <pane xSplit="1" ySplit="7" topLeftCell="B280" activePane="bottomRight" state="frozen"/>
      <selection pane="topRight" activeCell="B1" sqref="B1"/>
      <selection pane="bottomLeft" activeCell="A8" sqref="A8"/>
      <selection pane="bottomRight" activeCell="D297" sqref="D297"/>
    </sheetView>
  </sheetViews>
  <sheetFormatPr defaultColWidth="9.109375" defaultRowHeight="10.199999999999999" x14ac:dyDescent="0.2"/>
  <cols>
    <col min="1" max="1" width="25" style="23" customWidth="1"/>
    <col min="2" max="3" width="13.6640625" style="23" customWidth="1"/>
    <col min="4" max="4" width="12.44140625" style="23" customWidth="1"/>
    <col min="5" max="5" width="12.44140625" style="73" customWidth="1"/>
    <col min="6" max="6" width="12" style="74" bestFit="1" customWidth="1"/>
    <col min="7" max="7" width="12" style="75" bestFit="1" customWidth="1"/>
    <col min="8" max="8" width="8.33203125" style="74" customWidth="1"/>
    <col min="9" max="16384" width="9.109375" style="74"/>
  </cols>
  <sheetData>
    <row r="1" spans="1:22" s="8" customFormat="1" ht="9" customHeight="1" x14ac:dyDescent="0.25">
      <c r="A1" s="7"/>
      <c r="F1" s="9"/>
      <c r="G1" s="9"/>
    </row>
    <row r="2" spans="1:22" s="12" customFormat="1" ht="15" x14ac:dyDescent="0.4">
      <c r="A2" s="10" t="s">
        <v>19</v>
      </c>
      <c r="B2" s="11"/>
      <c r="C2" s="11"/>
      <c r="D2" s="11"/>
      <c r="E2" s="11"/>
      <c r="F2" s="11"/>
      <c r="G2" s="11"/>
    </row>
    <row r="3" spans="1:22" s="12" customFormat="1" x14ac:dyDescent="0.2">
      <c r="A3" s="13" t="s">
        <v>20</v>
      </c>
      <c r="B3" s="11"/>
      <c r="C3" s="11"/>
      <c r="D3" s="11"/>
      <c r="E3" s="11"/>
      <c r="F3" s="14"/>
      <c r="G3" s="14"/>
    </row>
    <row r="4" spans="1:22" s="12" customFormat="1" x14ac:dyDescent="0.2">
      <c r="A4" s="15" t="s">
        <v>21</v>
      </c>
      <c r="B4" s="16"/>
      <c r="C4" s="16"/>
      <c r="D4" s="16"/>
      <c r="E4" s="16"/>
      <c r="F4" s="16"/>
      <c r="G4" s="16"/>
    </row>
    <row r="5" spans="1:22" s="19" customFormat="1" ht="6" customHeight="1" x14ac:dyDescent="0.25">
      <c r="A5" s="105" t="s">
        <v>22</v>
      </c>
      <c r="B5" s="17"/>
      <c r="C5" s="108" t="s">
        <v>23</v>
      </c>
      <c r="D5" s="109"/>
      <c r="E5" s="110"/>
      <c r="F5" s="17"/>
      <c r="G5" s="18"/>
      <c r="H5" s="18"/>
    </row>
    <row r="6" spans="1:22" s="19" customFormat="1" ht="12" customHeight="1" x14ac:dyDescent="0.25">
      <c r="A6" s="106"/>
      <c r="B6" s="114" t="s">
        <v>24</v>
      </c>
      <c r="C6" s="111"/>
      <c r="D6" s="112"/>
      <c r="E6" s="113"/>
      <c r="F6" s="116" t="s">
        <v>25</v>
      </c>
      <c r="G6" s="118" t="s">
        <v>26</v>
      </c>
      <c r="H6" s="120" t="s">
        <v>27</v>
      </c>
    </row>
    <row r="7" spans="1:22" s="19" customFormat="1" ht="42.75" customHeight="1" x14ac:dyDescent="0.25">
      <c r="A7" s="107"/>
      <c r="B7" s="115"/>
      <c r="C7" s="20" t="s">
        <v>28</v>
      </c>
      <c r="D7" s="20" t="s">
        <v>29</v>
      </c>
      <c r="E7" s="20" t="s">
        <v>30</v>
      </c>
      <c r="F7" s="117"/>
      <c r="G7" s="119"/>
      <c r="H7" s="121"/>
    </row>
    <row r="8" spans="1:22" s="23" customFormat="1" x14ac:dyDescent="0.2">
      <c r="A8" s="21"/>
      <c r="B8" s="22"/>
      <c r="C8" s="22"/>
      <c r="D8" s="22"/>
      <c r="E8" s="22"/>
      <c r="F8" s="22"/>
      <c r="G8" s="22"/>
      <c r="H8" s="22"/>
    </row>
    <row r="9" spans="1:22" s="23" customFormat="1" ht="13.8" x14ac:dyDescent="0.25">
      <c r="A9" s="24" t="s">
        <v>31</v>
      </c>
      <c r="B9" s="22"/>
      <c r="C9" s="22"/>
      <c r="D9" s="22"/>
      <c r="E9" s="22"/>
      <c r="F9" s="22"/>
      <c r="G9" s="22"/>
      <c r="H9" s="22"/>
    </row>
    <row r="10" spans="1:22" s="23" customFormat="1" ht="11.25" customHeight="1" x14ac:dyDescent="0.2">
      <c r="A10" s="25" t="s">
        <v>32</v>
      </c>
      <c r="B10" s="26">
        <f t="shared" ref="B10:G10" si="0">SUM(B11:B15)</f>
        <v>14758628.153999999</v>
      </c>
      <c r="C10" s="26">
        <f t="shared" si="0"/>
        <v>12599953.577799998</v>
      </c>
      <c r="D10" s="26">
        <f t="shared" si="0"/>
        <v>1694130.61121</v>
      </c>
      <c r="E10" s="26">
        <f t="shared" si="0"/>
        <v>14294084.189009998</v>
      </c>
      <c r="F10" s="26">
        <f t="shared" si="0"/>
        <v>464543.96498999884</v>
      </c>
      <c r="G10" s="26">
        <f t="shared" si="0"/>
        <v>2158674.5761999991</v>
      </c>
      <c r="H10" s="27">
        <f>E10/B10*100</f>
        <v>96.852390614204225</v>
      </c>
      <c r="I10" s="28"/>
      <c r="J10" s="28"/>
      <c r="K10" s="28"/>
      <c r="L10" s="28"/>
      <c r="M10" s="28"/>
      <c r="N10" s="28"/>
      <c r="O10" s="28"/>
      <c r="P10" s="28"/>
      <c r="Q10" s="28"/>
      <c r="R10" s="28"/>
      <c r="S10" s="28"/>
      <c r="T10" s="28"/>
      <c r="U10" s="28"/>
      <c r="V10" s="28"/>
    </row>
    <row r="11" spans="1:22" s="23" customFormat="1" ht="11.25" customHeight="1" x14ac:dyDescent="0.2">
      <c r="A11" s="29" t="s">
        <v>33</v>
      </c>
      <c r="B11" s="30">
        <v>5706969.1539999982</v>
      </c>
      <c r="C11" s="31">
        <v>5185168.1257299986</v>
      </c>
      <c r="D11" s="30">
        <v>164888.82463999995</v>
      </c>
      <c r="E11" s="31">
        <f>SUM(C11:D11)</f>
        <v>5350056.9503699988</v>
      </c>
      <c r="F11" s="31">
        <f>B11-E11</f>
        <v>356912.20362999942</v>
      </c>
      <c r="G11" s="31">
        <f>B11-C11</f>
        <v>521801.02826999966</v>
      </c>
      <c r="H11" s="32">
        <f>E11/B11*100</f>
        <v>93.74602886402775</v>
      </c>
    </row>
    <row r="12" spans="1:22" s="23" customFormat="1" ht="11.25" customHeight="1" x14ac:dyDescent="0.2">
      <c r="A12" s="33" t="s">
        <v>34</v>
      </c>
      <c r="B12" s="30">
        <v>148931</v>
      </c>
      <c r="C12" s="31">
        <v>88265.885410000003</v>
      </c>
      <c r="D12" s="30">
        <v>3658.76647</v>
      </c>
      <c r="E12" s="31">
        <f>SUM(C12:D12)</f>
        <v>91924.651880000005</v>
      </c>
      <c r="F12" s="31">
        <f>B12-E12</f>
        <v>57006.348119999995</v>
      </c>
      <c r="G12" s="31">
        <f>B12-C12</f>
        <v>60665.114589999997</v>
      </c>
      <c r="H12" s="32">
        <f>E12/B12*100</f>
        <v>61.722980360032494</v>
      </c>
    </row>
    <row r="13" spans="1:22" s="23" customFormat="1" ht="11.25" customHeight="1" x14ac:dyDescent="0.2">
      <c r="A13" s="29" t="s">
        <v>35</v>
      </c>
      <c r="B13" s="30">
        <v>395268</v>
      </c>
      <c r="C13" s="31">
        <v>330229.41102999996</v>
      </c>
      <c r="D13" s="30">
        <v>48520.976149999995</v>
      </c>
      <c r="E13" s="31">
        <f>SUM(C13:D13)</f>
        <v>378750.38717999996</v>
      </c>
      <c r="F13" s="31">
        <f>B13-E13</f>
        <v>16517.612820000038</v>
      </c>
      <c r="G13" s="31">
        <f>B13-C13</f>
        <v>65038.588970000041</v>
      </c>
      <c r="H13" s="32">
        <f>E13/B13*100</f>
        <v>95.821161131181881</v>
      </c>
    </row>
    <row r="14" spans="1:22" s="23" customFormat="1" ht="11.25" customHeight="1" x14ac:dyDescent="0.2">
      <c r="A14" s="29" t="s">
        <v>36</v>
      </c>
      <c r="B14" s="30">
        <v>8383718</v>
      </c>
      <c r="C14" s="31">
        <v>6909885.0692700008</v>
      </c>
      <c r="D14" s="30">
        <v>1473831.71328</v>
      </c>
      <c r="E14" s="31">
        <f>SUM(C14:D14)</f>
        <v>8383716.7825500006</v>
      </c>
      <c r="F14" s="31">
        <f>B14-E14</f>
        <v>1.2174499994143844</v>
      </c>
      <c r="G14" s="31">
        <f>B14-C14</f>
        <v>1473832.9307299992</v>
      </c>
      <c r="H14" s="32">
        <f>E14/B14*100</f>
        <v>99.999985478399921</v>
      </c>
    </row>
    <row r="15" spans="1:22" s="23" customFormat="1" ht="11.25" customHeight="1" x14ac:dyDescent="0.2">
      <c r="A15" s="29" t="s">
        <v>37</v>
      </c>
      <c r="B15" s="30">
        <v>123742</v>
      </c>
      <c r="C15" s="31">
        <v>86405.086360000001</v>
      </c>
      <c r="D15" s="30">
        <v>3230.3306699999998</v>
      </c>
      <c r="E15" s="31">
        <f>SUM(C15:D15)</f>
        <v>89635.417029999997</v>
      </c>
      <c r="F15" s="31">
        <f>B15-E15</f>
        <v>34106.582970000003</v>
      </c>
      <c r="G15" s="31">
        <f>B15-C15</f>
        <v>37336.913639999999</v>
      </c>
      <c r="H15" s="32">
        <f>E15/B15*100</f>
        <v>72.43734304439883</v>
      </c>
    </row>
    <row r="16" spans="1:22" s="23" customFormat="1" ht="11.25" customHeight="1" x14ac:dyDescent="0.2">
      <c r="B16" s="34"/>
      <c r="C16" s="34"/>
      <c r="D16" s="34"/>
      <c r="E16" s="34"/>
      <c r="F16" s="34"/>
      <c r="G16" s="34"/>
      <c r="H16" s="27"/>
    </row>
    <row r="17" spans="1:8" s="23" customFormat="1" ht="11.25" customHeight="1" x14ac:dyDescent="0.2">
      <c r="A17" s="25" t="s">
        <v>38</v>
      </c>
      <c r="B17" s="30">
        <v>3906080.6329999994</v>
      </c>
      <c r="C17" s="31">
        <v>3036894.3843</v>
      </c>
      <c r="D17" s="30">
        <v>37966.513469999998</v>
      </c>
      <c r="E17" s="31">
        <f>SUM(C17:D17)</f>
        <v>3074860.8977700002</v>
      </c>
      <c r="F17" s="31">
        <f>B17-E17</f>
        <v>831219.73522999929</v>
      </c>
      <c r="G17" s="31">
        <f>B17-C17</f>
        <v>869186.24869999941</v>
      </c>
      <c r="H17" s="32">
        <f>E17/B17*100</f>
        <v>78.719852114481441</v>
      </c>
    </row>
    <row r="18" spans="1:8" s="23" customFormat="1" ht="11.25" customHeight="1" x14ac:dyDescent="0.2">
      <c r="A18" s="29"/>
      <c r="B18" s="35"/>
      <c r="C18" s="34"/>
      <c r="D18" s="35"/>
      <c r="E18" s="34"/>
      <c r="F18" s="34"/>
      <c r="G18" s="34"/>
      <c r="H18" s="27"/>
    </row>
    <row r="19" spans="1:8" s="23" customFormat="1" ht="11.25" customHeight="1" x14ac:dyDescent="0.2">
      <c r="A19" s="25" t="s">
        <v>39</v>
      </c>
      <c r="B19" s="30">
        <v>429964.11800000002</v>
      </c>
      <c r="C19" s="31">
        <v>324536.98249000002</v>
      </c>
      <c r="D19" s="30">
        <v>16518.794519999999</v>
      </c>
      <c r="E19" s="31">
        <f>SUM(C19:D19)</f>
        <v>341055.77701000002</v>
      </c>
      <c r="F19" s="31">
        <f>B19-E19</f>
        <v>88908.340989999997</v>
      </c>
      <c r="G19" s="31">
        <f>B19-C19</f>
        <v>105427.13550999999</v>
      </c>
      <c r="H19" s="32">
        <f>E19/B19*100</f>
        <v>79.321916116265314</v>
      </c>
    </row>
    <row r="20" spans="1:8" s="23" customFormat="1" ht="11.25" customHeight="1" x14ac:dyDescent="0.2">
      <c r="A20" s="29"/>
      <c r="B20" s="35"/>
      <c r="C20" s="34"/>
      <c r="D20" s="35"/>
      <c r="E20" s="34"/>
      <c r="F20" s="34"/>
      <c r="G20" s="34"/>
      <c r="H20" s="27"/>
    </row>
    <row r="21" spans="1:8" s="23" customFormat="1" ht="11.25" customHeight="1" x14ac:dyDescent="0.2">
      <c r="A21" s="25" t="s">
        <v>40</v>
      </c>
      <c r="B21" s="30">
        <v>4260223.5349999992</v>
      </c>
      <c r="C21" s="31">
        <v>3914078.2369599999</v>
      </c>
      <c r="D21" s="30">
        <v>213664.80153999999</v>
      </c>
      <c r="E21" s="31">
        <f>SUM(C21:D21)</f>
        <v>4127743.0384999998</v>
      </c>
      <c r="F21" s="31">
        <f>B21-E21</f>
        <v>132480.49649999943</v>
      </c>
      <c r="G21" s="31">
        <f>B21-C21</f>
        <v>346145.29803999932</v>
      </c>
      <c r="H21" s="32">
        <f>E21/B21*100</f>
        <v>96.890292365844147</v>
      </c>
    </row>
    <row r="22" spans="1:8" s="23" customFormat="1" ht="11.25" customHeight="1" x14ac:dyDescent="0.2">
      <c r="A22" s="29"/>
      <c r="B22" s="34"/>
      <c r="C22" s="34"/>
      <c r="D22" s="34"/>
      <c r="E22" s="34"/>
      <c r="F22" s="34"/>
      <c r="G22" s="34"/>
      <c r="H22" s="27"/>
    </row>
    <row r="23" spans="1:8" s="23" customFormat="1" ht="11.25" customHeight="1" x14ac:dyDescent="0.2">
      <c r="A23" s="25" t="s">
        <v>41</v>
      </c>
      <c r="B23" s="26">
        <f>SUM(B24:B33)</f>
        <v>31110392.342069995</v>
      </c>
      <c r="C23" s="26">
        <f>SUM(C24:C33)</f>
        <v>29046339.808180004</v>
      </c>
      <c r="D23" s="26">
        <f t="shared" ref="D23:G23" si="1">SUM(D24:D33)</f>
        <v>1322236.2005000003</v>
      </c>
      <c r="E23" s="26">
        <f t="shared" si="1"/>
        <v>30368576.008680001</v>
      </c>
      <c r="F23" s="26">
        <f t="shared" si="1"/>
        <v>741816.33338999434</v>
      </c>
      <c r="G23" s="26">
        <f t="shared" si="1"/>
        <v>2064052.5338899959</v>
      </c>
      <c r="H23" s="27">
        <f>E23/B23*100</f>
        <v>97.615535267979098</v>
      </c>
    </row>
    <row r="24" spans="1:8" s="23" customFormat="1" ht="11.25" customHeight="1" x14ac:dyDescent="0.2">
      <c r="A24" s="29" t="s">
        <v>42</v>
      </c>
      <c r="B24" s="30">
        <v>25650403.821069997</v>
      </c>
      <c r="C24" s="31">
        <v>24025276.710900001</v>
      </c>
      <c r="D24" s="30">
        <v>1020233.1282899997</v>
      </c>
      <c r="E24" s="31">
        <f t="shared" ref="E24:E33" si="2">SUM(C24:D24)</f>
        <v>25045509.839190003</v>
      </c>
      <c r="F24" s="31">
        <f>B24-E24</f>
        <v>604893.98187999427</v>
      </c>
      <c r="G24" s="31">
        <f>B24-C24</f>
        <v>1625127.1101699956</v>
      </c>
      <c r="H24" s="32">
        <f>E24/B24*100</f>
        <v>97.641775988793142</v>
      </c>
    </row>
    <row r="25" spans="1:8" s="23" customFormat="1" ht="11.25" customHeight="1" x14ac:dyDescent="0.2">
      <c r="A25" s="29" t="s">
        <v>43</v>
      </c>
      <c r="B25" s="30">
        <v>1589525</v>
      </c>
      <c r="C25" s="31">
        <v>1548918.3523499998</v>
      </c>
      <c r="D25" s="30">
        <v>40605.197420000004</v>
      </c>
      <c r="E25" s="31">
        <f t="shared" si="2"/>
        <v>1589523.5497699999</v>
      </c>
      <c r="F25" s="31">
        <f>B25-E25</f>
        <v>1.4502300000749528</v>
      </c>
      <c r="G25" s="31">
        <f>B25-C25</f>
        <v>40606.647650000174</v>
      </c>
      <c r="H25" s="32">
        <f>E25/B25*100</f>
        <v>99.99990876330979</v>
      </c>
    </row>
    <row r="26" spans="1:8" s="23" customFormat="1" ht="11.25" customHeight="1" x14ac:dyDescent="0.2">
      <c r="A26" s="29" t="s">
        <v>44</v>
      </c>
      <c r="B26" s="30">
        <v>2312485.3579999995</v>
      </c>
      <c r="C26" s="31">
        <v>2127599.8474899996</v>
      </c>
      <c r="D26" s="30">
        <v>184267.48739000002</v>
      </c>
      <c r="E26" s="31">
        <f t="shared" si="2"/>
        <v>2311867.3348799995</v>
      </c>
      <c r="F26" s="31">
        <f>B26-E26</f>
        <v>618.02312000002712</v>
      </c>
      <c r="G26" s="31">
        <f>B26-C26</f>
        <v>184885.51050999993</v>
      </c>
      <c r="H26" s="32">
        <f>E26/B26*100</f>
        <v>99.973274506674741</v>
      </c>
    </row>
    <row r="27" spans="1:8" s="23" customFormat="1" ht="11.25" customHeight="1" x14ac:dyDescent="0.2">
      <c r="A27" s="29" t="s">
        <v>45</v>
      </c>
      <c r="B27" s="30">
        <v>75235</v>
      </c>
      <c r="C27" s="31">
        <v>67153.3465</v>
      </c>
      <c r="D27" s="30">
        <v>3773.97579</v>
      </c>
      <c r="E27" s="31">
        <f t="shared" si="2"/>
        <v>70927.322289999996</v>
      </c>
      <c r="F27" s="31">
        <f>B27-E27</f>
        <v>4307.6777100000036</v>
      </c>
      <c r="G27" s="31">
        <f>B27-C27</f>
        <v>8081.6535000000003</v>
      </c>
      <c r="H27" s="32">
        <f>E27/B27*100</f>
        <v>94.274370027247954</v>
      </c>
    </row>
    <row r="28" spans="1:8" s="23" customFormat="1" ht="11.25" customHeight="1" x14ac:dyDescent="0.2">
      <c r="A28" s="29" t="s">
        <v>46</v>
      </c>
      <c r="B28" s="30">
        <v>390565.80800000002</v>
      </c>
      <c r="C28" s="31">
        <v>234725.20250000001</v>
      </c>
      <c r="D28" s="30">
        <v>38052.01872</v>
      </c>
      <c r="E28" s="31">
        <f t="shared" si="2"/>
        <v>272777.22122000001</v>
      </c>
      <c r="F28" s="31">
        <f>B28-E28</f>
        <v>117788.58678000001</v>
      </c>
      <c r="G28" s="31">
        <f>B28-C28</f>
        <v>155840.60550000001</v>
      </c>
      <c r="H28" s="32">
        <f>E28/B28*100</f>
        <v>69.841551828827775</v>
      </c>
    </row>
    <row r="29" spans="1:8" s="23" customFormat="1" ht="11.25" customHeight="1" x14ac:dyDescent="0.2">
      <c r="A29" s="29" t="s">
        <v>47</v>
      </c>
      <c r="B29" s="30">
        <v>402276.033</v>
      </c>
      <c r="C29" s="31">
        <v>394996.65839</v>
      </c>
      <c r="D29" s="30">
        <v>7279.3746100000008</v>
      </c>
      <c r="E29" s="31">
        <f t="shared" si="2"/>
        <v>402276.033</v>
      </c>
      <c r="F29" s="31">
        <f>B29-E29</f>
        <v>0</v>
      </c>
      <c r="G29" s="31">
        <f>B29-C29</f>
        <v>7279.3746099999989</v>
      </c>
      <c r="H29" s="32">
        <f>E29/B29*100</f>
        <v>100</v>
      </c>
    </row>
    <row r="30" spans="1:8" s="23" customFormat="1" ht="11.25" customHeight="1" x14ac:dyDescent="0.2">
      <c r="A30" s="29" t="s">
        <v>48</v>
      </c>
      <c r="B30" s="30">
        <v>167517</v>
      </c>
      <c r="C30" s="31">
        <v>136866.98637999999</v>
      </c>
      <c r="D30" s="30">
        <v>16472.070739999999</v>
      </c>
      <c r="E30" s="31">
        <f t="shared" si="2"/>
        <v>153339.05711999998</v>
      </c>
      <c r="F30" s="31">
        <f>B30-E30</f>
        <v>14177.942880000017</v>
      </c>
      <c r="G30" s="31">
        <f>B30-C30</f>
        <v>30650.013620000012</v>
      </c>
      <c r="H30" s="32">
        <f>E30/B30*100</f>
        <v>91.536415480219915</v>
      </c>
    </row>
    <row r="31" spans="1:8" s="23" customFormat="1" ht="11.25" customHeight="1" x14ac:dyDescent="0.2">
      <c r="A31" s="29" t="s">
        <v>49</v>
      </c>
      <c r="B31" s="30">
        <v>212113.00000000003</v>
      </c>
      <c r="C31" s="31">
        <v>206682.80080000003</v>
      </c>
      <c r="D31" s="30">
        <v>5402.3369499999999</v>
      </c>
      <c r="E31" s="31">
        <f t="shared" si="2"/>
        <v>212085.13775000002</v>
      </c>
      <c r="F31" s="31">
        <f>B31-E31</f>
        <v>27.862250000005588</v>
      </c>
      <c r="G31" s="31">
        <f>B31-C31</f>
        <v>5430.1992000000027</v>
      </c>
      <c r="H31" s="32">
        <f>E31/B31*100</f>
        <v>99.986864430751538</v>
      </c>
    </row>
    <row r="32" spans="1:8" s="23" customFormat="1" ht="11.25" customHeight="1" x14ac:dyDescent="0.2">
      <c r="A32" s="29" t="s">
        <v>50</v>
      </c>
      <c r="B32" s="30">
        <v>107406.99999999999</v>
      </c>
      <c r="C32" s="31">
        <v>101590.38656</v>
      </c>
      <c r="D32" s="30">
        <v>5815.8049000000001</v>
      </c>
      <c r="E32" s="31">
        <f t="shared" si="2"/>
        <v>107406.19146</v>
      </c>
      <c r="F32" s="31">
        <f>B32-E32</f>
        <v>0.80853999998362269</v>
      </c>
      <c r="G32" s="31">
        <f>B32-C32</f>
        <v>5816.6134399999864</v>
      </c>
      <c r="H32" s="32">
        <f>E32/B32*100</f>
        <v>99.999247218523948</v>
      </c>
    </row>
    <row r="33" spans="1:8" s="23" customFormat="1" ht="11.25" customHeight="1" x14ac:dyDescent="0.2">
      <c r="A33" s="29" t="s">
        <v>51</v>
      </c>
      <c r="B33" s="30">
        <v>202864.32199999999</v>
      </c>
      <c r="C33" s="31">
        <v>202529.51631000001</v>
      </c>
      <c r="D33" s="30">
        <v>334.80569000000003</v>
      </c>
      <c r="E33" s="31">
        <f t="shared" si="2"/>
        <v>202864.32200000001</v>
      </c>
      <c r="F33" s="31">
        <f>B33-E33</f>
        <v>0</v>
      </c>
      <c r="G33" s="31">
        <f>B33-C33</f>
        <v>334.80568999997922</v>
      </c>
      <c r="H33" s="32">
        <f>E33/B33*100</f>
        <v>100.00000000000003</v>
      </c>
    </row>
    <row r="34" spans="1:8" s="23" customFormat="1" ht="11.25" customHeight="1" x14ac:dyDescent="0.2">
      <c r="A34" s="29"/>
      <c r="B34" s="34"/>
      <c r="C34" s="34"/>
      <c r="D34" s="34"/>
      <c r="E34" s="34"/>
      <c r="F34" s="34"/>
      <c r="G34" s="34"/>
      <c r="H34" s="27"/>
    </row>
    <row r="35" spans="1:8" s="23" customFormat="1" ht="11.25" customHeight="1" x14ac:dyDescent="0.2">
      <c r="A35" s="25" t="s">
        <v>52</v>
      </c>
      <c r="B35" s="36">
        <f t="shared" ref="B35:G35" si="3">+B36+B37</f>
        <v>2259061.1860000007</v>
      </c>
      <c r="C35" s="36">
        <f t="shared" si="3"/>
        <v>2030994.0753400002</v>
      </c>
      <c r="D35" s="36">
        <f t="shared" si="3"/>
        <v>71103.764540000004</v>
      </c>
      <c r="E35" s="36">
        <f t="shared" si="3"/>
        <v>2102097.8398800003</v>
      </c>
      <c r="F35" s="36">
        <f t="shared" si="3"/>
        <v>156963.34612000035</v>
      </c>
      <c r="G35" s="36">
        <f t="shared" si="3"/>
        <v>228067.11066000041</v>
      </c>
      <c r="H35" s="27">
        <f>E35/B35*100</f>
        <v>93.051832898872163</v>
      </c>
    </row>
    <row r="36" spans="1:8" s="23" customFormat="1" ht="11.25" customHeight="1" x14ac:dyDescent="0.2">
      <c r="A36" s="29" t="s">
        <v>53</v>
      </c>
      <c r="B36" s="30">
        <v>2192286.1860000007</v>
      </c>
      <c r="C36" s="31">
        <v>2008016.1230200003</v>
      </c>
      <c r="D36" s="30">
        <v>39116.156040000009</v>
      </c>
      <c r="E36" s="31">
        <f t="shared" ref="E36:E37" si="4">SUM(C36:D36)</f>
        <v>2047132.2790600003</v>
      </c>
      <c r="F36" s="31">
        <f>B36-E36</f>
        <v>145153.90694000036</v>
      </c>
      <c r="G36" s="31">
        <f>B36-C36</f>
        <v>184270.0629800004</v>
      </c>
      <c r="H36" s="32">
        <f>E36/B36*100</f>
        <v>93.378879643225545</v>
      </c>
    </row>
    <row r="37" spans="1:8" s="23" customFormat="1" ht="11.25" customHeight="1" x14ac:dyDescent="0.2">
      <c r="A37" s="29" t="s">
        <v>54</v>
      </c>
      <c r="B37" s="30">
        <v>66775</v>
      </c>
      <c r="C37" s="31">
        <v>22977.95232</v>
      </c>
      <c r="D37" s="30">
        <v>31987.608499999998</v>
      </c>
      <c r="E37" s="31">
        <f t="shared" si="4"/>
        <v>54965.560819999999</v>
      </c>
      <c r="F37" s="31">
        <f>B37-E37</f>
        <v>11809.439180000001</v>
      </c>
      <c r="G37" s="31">
        <f>B37-C37</f>
        <v>43797.047680000003</v>
      </c>
      <c r="H37" s="32">
        <f>E37/B37*100</f>
        <v>82.314580037439157</v>
      </c>
    </row>
    <row r="38" spans="1:8" s="23" customFormat="1" ht="11.25" customHeight="1" x14ac:dyDescent="0.2">
      <c r="A38" s="29"/>
      <c r="B38" s="34"/>
      <c r="C38" s="34"/>
      <c r="D38" s="34"/>
      <c r="E38" s="34"/>
      <c r="F38" s="34"/>
      <c r="G38" s="34"/>
      <c r="H38" s="27"/>
    </row>
    <row r="39" spans="1:8" s="23" customFormat="1" ht="11.25" customHeight="1" x14ac:dyDescent="0.2">
      <c r="A39" s="25" t="s">
        <v>55</v>
      </c>
      <c r="B39" s="36">
        <f t="shared" ref="B39:G39" si="5">SUM(B40:B45)</f>
        <v>294179922.59985</v>
      </c>
      <c r="C39" s="36">
        <f t="shared" si="5"/>
        <v>283785176.36159992</v>
      </c>
      <c r="D39" s="36">
        <f t="shared" ref="D39" si="6">SUM(D40:D45)</f>
        <v>9061067.2827500012</v>
      </c>
      <c r="E39" s="36">
        <f t="shared" si="5"/>
        <v>292846243.64434999</v>
      </c>
      <c r="F39" s="36">
        <f t="shared" si="5"/>
        <v>1333678.955500012</v>
      </c>
      <c r="G39" s="36">
        <f t="shared" si="5"/>
        <v>10394746.238250043</v>
      </c>
      <c r="H39" s="27">
        <f>E39/B39*100</f>
        <v>99.546645147053724</v>
      </c>
    </row>
    <row r="40" spans="1:8" s="23" customFormat="1" ht="11.25" customHeight="1" x14ac:dyDescent="0.2">
      <c r="A40" s="29" t="s">
        <v>56</v>
      </c>
      <c r="B40" s="30">
        <v>293738864.56384999</v>
      </c>
      <c r="C40" s="31">
        <v>283369470.63579994</v>
      </c>
      <c r="D40" s="30">
        <v>9041718.9909800012</v>
      </c>
      <c r="E40" s="31">
        <f t="shared" ref="E40:E45" si="7">SUM(C40:D40)</f>
        <v>292411189.62677997</v>
      </c>
      <c r="F40" s="31">
        <f>B40-E40</f>
        <v>1327674.9370700121</v>
      </c>
      <c r="G40" s="31">
        <f>B40-C40</f>
        <v>10369393.928050041</v>
      </c>
      <c r="H40" s="32">
        <f>E40/B40*100</f>
        <v>99.5480084193008</v>
      </c>
    </row>
    <row r="41" spans="1:8" s="23" customFormat="1" ht="11.25" customHeight="1" x14ac:dyDescent="0.2">
      <c r="A41" s="37" t="s">
        <v>57</v>
      </c>
      <c r="B41" s="30">
        <v>27967.999999999996</v>
      </c>
      <c r="C41" s="31">
        <v>21332.996480000002</v>
      </c>
      <c r="D41" s="30">
        <v>4597.9213799999998</v>
      </c>
      <c r="E41" s="31">
        <f t="shared" si="7"/>
        <v>25930.917860000001</v>
      </c>
      <c r="F41" s="31">
        <f>B41-E41</f>
        <v>2037.082139999995</v>
      </c>
      <c r="G41" s="31">
        <f>B41-C41</f>
        <v>6635.0035199999948</v>
      </c>
      <c r="H41" s="32">
        <f>E41/B41*100</f>
        <v>92.716382508581248</v>
      </c>
    </row>
    <row r="42" spans="1:8" s="23" customFormat="1" ht="11.25" customHeight="1" x14ac:dyDescent="0.2">
      <c r="A42" s="37" t="s">
        <v>58</v>
      </c>
      <c r="B42" s="30">
        <v>11114.485000000001</v>
      </c>
      <c r="C42" s="31">
        <v>10978.00964</v>
      </c>
      <c r="D42" s="30">
        <v>112.58700999999999</v>
      </c>
      <c r="E42" s="31">
        <f t="shared" si="7"/>
        <v>11090.596649999999</v>
      </c>
      <c r="F42" s="31">
        <f>B42-E42</f>
        <v>23.888350000001083</v>
      </c>
      <c r="G42" s="31">
        <f>B42-C42</f>
        <v>136.47536000000036</v>
      </c>
      <c r="H42" s="32">
        <f>E42/B42*100</f>
        <v>99.785070113460037</v>
      </c>
    </row>
    <row r="43" spans="1:8" s="23" customFormat="1" ht="11.25" customHeight="1" x14ac:dyDescent="0.2">
      <c r="A43" s="29" t="s">
        <v>59</v>
      </c>
      <c r="B43" s="30">
        <v>292936.69299999997</v>
      </c>
      <c r="C43" s="31">
        <v>292734.88381999999</v>
      </c>
      <c r="D43" s="30">
        <v>121.18647</v>
      </c>
      <c r="E43" s="31">
        <f t="shared" si="7"/>
        <v>292856.07029</v>
      </c>
      <c r="F43" s="31">
        <f>B43-E43</f>
        <v>80.622709999966901</v>
      </c>
      <c r="G43" s="31">
        <f>B43-C43</f>
        <v>201.80917999998201</v>
      </c>
      <c r="H43" s="32">
        <f>E43/B43*100</f>
        <v>99.972477770137189</v>
      </c>
    </row>
    <row r="44" spans="1:8" s="23" customFormat="1" ht="11.25" customHeight="1" x14ac:dyDescent="0.2">
      <c r="A44" s="29" t="s">
        <v>60</v>
      </c>
      <c r="B44" s="30">
        <v>46371.858</v>
      </c>
      <c r="C44" s="31">
        <v>46327.201369999995</v>
      </c>
      <c r="D44" s="30">
        <v>44.65578</v>
      </c>
      <c r="E44" s="31">
        <f t="shared" si="7"/>
        <v>46371.857149999996</v>
      </c>
      <c r="F44" s="31">
        <f>B44-E44</f>
        <v>8.5000000399304554E-4</v>
      </c>
      <c r="G44" s="31">
        <f>B44-C44</f>
        <v>44.656630000004952</v>
      </c>
      <c r="H44" s="32">
        <f>E44/B44*100</f>
        <v>99.999998166991702</v>
      </c>
    </row>
    <row r="45" spans="1:8" s="23" customFormat="1" ht="11.25" customHeight="1" x14ac:dyDescent="0.2">
      <c r="A45" s="29" t="s">
        <v>61</v>
      </c>
      <c r="B45" s="30">
        <v>62667</v>
      </c>
      <c r="C45" s="31">
        <v>44332.634489999997</v>
      </c>
      <c r="D45" s="30">
        <v>14471.941129999999</v>
      </c>
      <c r="E45" s="31">
        <f t="shared" si="7"/>
        <v>58804.575619999996</v>
      </c>
      <c r="F45" s="31">
        <f>B45-E45</f>
        <v>3862.424380000004</v>
      </c>
      <c r="G45" s="31">
        <f>B45-C45</f>
        <v>18334.365510000003</v>
      </c>
      <c r="H45" s="32">
        <f>E45/B45*100</f>
        <v>93.83658962452327</v>
      </c>
    </row>
    <row r="46" spans="1:8" s="23" customFormat="1" ht="11.25" customHeight="1" x14ac:dyDescent="0.2">
      <c r="A46" s="29"/>
      <c r="B46" s="31"/>
      <c r="C46" s="31"/>
      <c r="D46" s="31"/>
      <c r="E46" s="31"/>
      <c r="F46" s="31"/>
      <c r="G46" s="31"/>
      <c r="H46" s="32"/>
    </row>
    <row r="47" spans="1:8" s="23" customFormat="1" ht="11.25" customHeight="1" x14ac:dyDescent="0.2">
      <c r="A47" s="25" t="s">
        <v>62</v>
      </c>
      <c r="B47" s="30">
        <v>39186096.855999999</v>
      </c>
      <c r="C47" s="31">
        <v>35963902.810709998</v>
      </c>
      <c r="D47" s="30">
        <v>1506388.1627900002</v>
      </c>
      <c r="E47" s="31">
        <f t="shared" ref="E47" si="8">SUM(C47:D47)</f>
        <v>37470290.973499998</v>
      </c>
      <c r="F47" s="31">
        <f>B47-E47</f>
        <v>1715805.8825000003</v>
      </c>
      <c r="G47" s="31">
        <f>B47-C47</f>
        <v>3222194.0452900007</v>
      </c>
      <c r="H47" s="32">
        <f>E47/B47*100</f>
        <v>95.621391207179428</v>
      </c>
    </row>
    <row r="48" spans="1:8" s="23" customFormat="1" ht="11.25" customHeight="1" x14ac:dyDescent="0.2">
      <c r="A48" s="38"/>
      <c r="B48" s="34"/>
      <c r="C48" s="34"/>
      <c r="D48" s="34"/>
      <c r="E48" s="34"/>
      <c r="F48" s="34"/>
      <c r="G48" s="34"/>
      <c r="H48" s="27"/>
    </row>
    <row r="49" spans="1:8" s="23" customFormat="1" ht="11.25" customHeight="1" x14ac:dyDescent="0.2">
      <c r="A49" s="25" t="s">
        <v>63</v>
      </c>
      <c r="B49" s="30">
        <v>839513.99999999988</v>
      </c>
      <c r="C49" s="31">
        <v>803607.65037000005</v>
      </c>
      <c r="D49" s="30">
        <v>15146.151019999999</v>
      </c>
      <c r="E49" s="31">
        <f>SUM(C49:D49)</f>
        <v>818753.80139000004</v>
      </c>
      <c r="F49" s="31">
        <f>B49-E49</f>
        <v>20760.198609999847</v>
      </c>
      <c r="G49" s="31">
        <f>B49-C49</f>
        <v>35906.349629999837</v>
      </c>
      <c r="H49" s="32">
        <f>E49/B49*100</f>
        <v>97.527117045099914</v>
      </c>
    </row>
    <row r="50" spans="1:8" s="23" customFormat="1" ht="11.25" customHeight="1" x14ac:dyDescent="0.2">
      <c r="A50" s="29"/>
      <c r="B50" s="34"/>
      <c r="C50" s="34"/>
      <c r="D50" s="34"/>
      <c r="E50" s="34"/>
      <c r="F50" s="34"/>
      <c r="G50" s="34"/>
      <c r="H50" s="27"/>
    </row>
    <row r="51" spans="1:8" s="23" customFormat="1" ht="11.25" customHeight="1" x14ac:dyDescent="0.2">
      <c r="A51" s="25" t="s">
        <v>64</v>
      </c>
      <c r="B51" s="36">
        <f t="shared" ref="B51:G51" si="9">SUM(B52:B57)</f>
        <v>11133308.300279999</v>
      </c>
      <c r="C51" s="36">
        <f t="shared" ref="C51:D51" si="10">SUM(C52:C57)</f>
        <v>10249191.34546</v>
      </c>
      <c r="D51" s="36">
        <f t="shared" si="10"/>
        <v>588895.73045999999</v>
      </c>
      <c r="E51" s="36">
        <f t="shared" si="9"/>
        <v>10838087.075919997</v>
      </c>
      <c r="F51" s="36">
        <f t="shared" si="9"/>
        <v>295221.22436000302</v>
      </c>
      <c r="G51" s="36">
        <f t="shared" si="9"/>
        <v>884116.95482000301</v>
      </c>
      <c r="H51" s="27">
        <f>E51/B51*100</f>
        <v>97.348306393773569</v>
      </c>
    </row>
    <row r="52" spans="1:8" s="23" customFormat="1" ht="11.25" customHeight="1" x14ac:dyDescent="0.2">
      <c r="A52" s="29" t="s">
        <v>42</v>
      </c>
      <c r="B52" s="30">
        <v>8278110.2198400013</v>
      </c>
      <c r="C52" s="31">
        <v>7734912.1188999983</v>
      </c>
      <c r="D52" s="30">
        <v>374615.4485900001</v>
      </c>
      <c r="E52" s="31">
        <f t="shared" ref="E52:E57" si="11">SUM(C52:D52)</f>
        <v>8109527.5674899984</v>
      </c>
      <c r="F52" s="31">
        <f>B52-E52</f>
        <v>168582.6523500029</v>
      </c>
      <c r="G52" s="31">
        <f>B52-C52</f>
        <v>543198.10094000306</v>
      </c>
      <c r="H52" s="32">
        <f>E52/B52*100</f>
        <v>97.963512832361616</v>
      </c>
    </row>
    <row r="53" spans="1:8" s="23" customFormat="1" ht="11.25" customHeight="1" x14ac:dyDescent="0.2">
      <c r="A53" s="29" t="s">
        <v>65</v>
      </c>
      <c r="B53" s="30">
        <v>1355982.9379999998</v>
      </c>
      <c r="C53" s="31">
        <v>1170405.9429299999</v>
      </c>
      <c r="D53" s="30">
        <v>131623.88966999998</v>
      </c>
      <c r="E53" s="31">
        <f t="shared" si="11"/>
        <v>1302029.8325999998</v>
      </c>
      <c r="F53" s="31">
        <f>B53-E53</f>
        <v>53953.1054</v>
      </c>
      <c r="G53" s="31">
        <f>B53-C53</f>
        <v>185576.99506999995</v>
      </c>
      <c r="H53" s="32">
        <f>E53/B53*100</f>
        <v>96.021107354080883</v>
      </c>
    </row>
    <row r="54" spans="1:8" s="23" customFormat="1" ht="11.25" customHeight="1" x14ac:dyDescent="0.2">
      <c r="A54" s="29" t="s">
        <v>66</v>
      </c>
      <c r="B54" s="30">
        <v>647228.68543999991</v>
      </c>
      <c r="C54" s="31">
        <v>594627.99202000001</v>
      </c>
      <c r="D54" s="30">
        <v>43561.200059999988</v>
      </c>
      <c r="E54" s="31">
        <f t="shared" si="11"/>
        <v>638189.19207999995</v>
      </c>
      <c r="F54" s="31">
        <f>B54-E54</f>
        <v>9039.493359999964</v>
      </c>
      <c r="G54" s="31">
        <f>B54-C54</f>
        <v>52600.693419999909</v>
      </c>
      <c r="H54" s="32">
        <f>E54/B54*100</f>
        <v>98.603354028745699</v>
      </c>
    </row>
    <row r="55" spans="1:8" s="23" customFormat="1" ht="11.25" customHeight="1" x14ac:dyDescent="0.2">
      <c r="A55" s="29" t="s">
        <v>67</v>
      </c>
      <c r="B55" s="30">
        <v>730070.17700000003</v>
      </c>
      <c r="C55" s="31">
        <v>638010.8796799999</v>
      </c>
      <c r="D55" s="30">
        <v>30281.345839999998</v>
      </c>
      <c r="E55" s="31">
        <f t="shared" si="11"/>
        <v>668292.22551999986</v>
      </c>
      <c r="F55" s="31">
        <f>B55-E55</f>
        <v>61777.951480000163</v>
      </c>
      <c r="G55" s="31">
        <f>B55-C55</f>
        <v>92059.297320000129</v>
      </c>
      <c r="H55" s="32">
        <f>E55/B55*100</f>
        <v>91.538080389222614</v>
      </c>
    </row>
    <row r="56" spans="1:8" s="23" customFormat="1" ht="11.25" customHeight="1" x14ac:dyDescent="0.2">
      <c r="A56" s="29" t="s">
        <v>68</v>
      </c>
      <c r="B56" s="30">
        <v>63503.535000000003</v>
      </c>
      <c r="C56" s="31">
        <v>63431.316880000006</v>
      </c>
      <c r="D56" s="30">
        <v>38.091320000000003</v>
      </c>
      <c r="E56" s="31">
        <f t="shared" si="11"/>
        <v>63469.408200000005</v>
      </c>
      <c r="F56" s="31">
        <f>B56-E56</f>
        <v>34.126799999998184</v>
      </c>
      <c r="G56" s="31">
        <f>B56-C56</f>
        <v>72.218119999997725</v>
      </c>
      <c r="H56" s="32">
        <f>E56/B56*100</f>
        <v>99.946259999541766</v>
      </c>
    </row>
    <row r="57" spans="1:8" s="23" customFormat="1" ht="11.25" customHeight="1" x14ac:dyDescent="0.2">
      <c r="A57" s="29" t="s">
        <v>69</v>
      </c>
      <c r="B57" s="30">
        <v>58412.745000000003</v>
      </c>
      <c r="C57" s="31">
        <v>47803.095049999996</v>
      </c>
      <c r="D57" s="30">
        <v>8775.7549799999997</v>
      </c>
      <c r="E57" s="31">
        <f t="shared" si="11"/>
        <v>56578.850029999994</v>
      </c>
      <c r="F57" s="31">
        <f>B57-E57</f>
        <v>1833.8949700000085</v>
      </c>
      <c r="G57" s="31">
        <f>B57-C57</f>
        <v>10609.649950000006</v>
      </c>
      <c r="H57" s="32">
        <f>E57/B57*100</f>
        <v>96.860454049882421</v>
      </c>
    </row>
    <row r="58" spans="1:8" s="23" customFormat="1" ht="11.25" customHeight="1" x14ac:dyDescent="0.2">
      <c r="A58" s="29"/>
      <c r="B58" s="34"/>
      <c r="C58" s="34"/>
      <c r="D58" s="34"/>
      <c r="E58" s="34"/>
      <c r="F58" s="34"/>
      <c r="G58" s="34"/>
      <c r="H58" s="27"/>
    </row>
    <row r="59" spans="1:8" s="23" customFormat="1" ht="11.25" customHeight="1" x14ac:dyDescent="0.2">
      <c r="A59" s="25" t="s">
        <v>70</v>
      </c>
      <c r="B59" s="39">
        <f t="shared" ref="B59:G59" si="12">SUM(B60:B69)</f>
        <v>11021455.889459979</v>
      </c>
      <c r="C59" s="39">
        <f t="shared" si="12"/>
        <v>7747546.0877300426</v>
      </c>
      <c r="D59" s="39">
        <f t="shared" si="12"/>
        <v>2779953.3617399996</v>
      </c>
      <c r="E59" s="39">
        <f t="shared" si="12"/>
        <v>10527499.449470043</v>
      </c>
      <c r="F59" s="39">
        <f t="shared" si="12"/>
        <v>493956.43998993747</v>
      </c>
      <c r="G59" s="39">
        <f t="shared" si="12"/>
        <v>3273909.8017299366</v>
      </c>
      <c r="H59" s="27">
        <f>E59/B59*100</f>
        <v>95.518228762659973</v>
      </c>
    </row>
    <row r="60" spans="1:8" s="23" customFormat="1" ht="11.25" customHeight="1" x14ac:dyDescent="0.2">
      <c r="A60" s="29" t="s">
        <v>71</v>
      </c>
      <c r="B60" s="30">
        <v>452863.68599997985</v>
      </c>
      <c r="C60" s="31">
        <v>372719.87953004171</v>
      </c>
      <c r="D60" s="30">
        <v>20550.931439998982</v>
      </c>
      <c r="E60" s="31">
        <f t="shared" ref="E60:E69" si="13">SUM(C60:D60)</f>
        <v>393270.81097004068</v>
      </c>
      <c r="F60" s="31">
        <f>B60-E60</f>
        <v>59592.875029939169</v>
      </c>
      <c r="G60" s="31">
        <f>B60-C60</f>
        <v>80143.806469938136</v>
      </c>
      <c r="H60" s="32">
        <f>E60/B60*100</f>
        <v>86.840880187080884</v>
      </c>
    </row>
    <row r="61" spans="1:8" s="23" customFormat="1" ht="11.25" customHeight="1" x14ac:dyDescent="0.2">
      <c r="A61" s="29" t="s">
        <v>72</v>
      </c>
      <c r="B61" s="30">
        <v>2131436.4130000002</v>
      </c>
      <c r="C61" s="31">
        <v>1331179.27999</v>
      </c>
      <c r="D61" s="30">
        <v>601625.07383000001</v>
      </c>
      <c r="E61" s="31">
        <f t="shared" si="13"/>
        <v>1932804.3538199998</v>
      </c>
      <c r="F61" s="31">
        <f>B61-E61</f>
        <v>198632.05918000033</v>
      </c>
      <c r="G61" s="31">
        <f>B61-C61</f>
        <v>800257.13301000022</v>
      </c>
      <c r="H61" s="32">
        <f>E61/B61*100</f>
        <v>90.680835798407642</v>
      </c>
    </row>
    <row r="62" spans="1:8" s="23" customFormat="1" ht="11.25" customHeight="1" x14ac:dyDescent="0.2">
      <c r="A62" s="29" t="s">
        <v>73</v>
      </c>
      <c r="B62" s="30">
        <v>4936251.4914599992</v>
      </c>
      <c r="C62" s="31">
        <v>4743388.5068000006</v>
      </c>
      <c r="D62" s="30">
        <v>130123.21896999999</v>
      </c>
      <c r="E62" s="31">
        <f t="shared" si="13"/>
        <v>4873511.7257700004</v>
      </c>
      <c r="F62" s="31">
        <f>B62-E62</f>
        <v>62739.765689998865</v>
      </c>
      <c r="G62" s="31">
        <f>B62-C62</f>
        <v>192862.98465999868</v>
      </c>
      <c r="H62" s="32">
        <f>E62/B62*100</f>
        <v>98.728999812944252</v>
      </c>
    </row>
    <row r="63" spans="1:8" s="23" customFormat="1" ht="11.25" customHeight="1" x14ac:dyDescent="0.2">
      <c r="A63" s="29" t="s">
        <v>74</v>
      </c>
      <c r="B63" s="30">
        <v>134548.12900000002</v>
      </c>
      <c r="C63" s="31">
        <v>117250.04621000001</v>
      </c>
      <c r="D63" s="30">
        <v>6518.9839900000015</v>
      </c>
      <c r="E63" s="31">
        <f t="shared" si="13"/>
        <v>123769.03020000002</v>
      </c>
      <c r="F63" s="31">
        <f>B63-E63</f>
        <v>10779.098799999992</v>
      </c>
      <c r="G63" s="31">
        <f>B63-C63</f>
        <v>17298.08279</v>
      </c>
      <c r="H63" s="32">
        <f>E63/B63*100</f>
        <v>91.988666895546359</v>
      </c>
    </row>
    <row r="64" spans="1:8" s="23" customFormat="1" ht="11.25" customHeight="1" x14ac:dyDescent="0.2">
      <c r="A64" s="29" t="s">
        <v>75</v>
      </c>
      <c r="B64" s="30">
        <v>3180329.1699999995</v>
      </c>
      <c r="C64" s="31">
        <v>1012946.1822099998</v>
      </c>
      <c r="D64" s="30">
        <v>2010916.8413800008</v>
      </c>
      <c r="E64" s="31">
        <f t="shared" si="13"/>
        <v>3023863.0235900003</v>
      </c>
      <c r="F64" s="31">
        <f>B64-E64</f>
        <v>156466.14640999911</v>
      </c>
      <c r="G64" s="31">
        <f>B64-C64</f>
        <v>2167382.9877899997</v>
      </c>
      <c r="H64" s="32">
        <f>E64/B64*100</f>
        <v>95.080190192702631</v>
      </c>
    </row>
    <row r="65" spans="1:8" s="23" customFormat="1" ht="11.25" customHeight="1" x14ac:dyDescent="0.2">
      <c r="A65" s="29" t="s">
        <v>76</v>
      </c>
      <c r="B65" s="30">
        <v>8600.9999999999982</v>
      </c>
      <c r="C65" s="31">
        <v>7487.8240099999994</v>
      </c>
      <c r="D65" s="30">
        <v>1112.97378</v>
      </c>
      <c r="E65" s="31">
        <f t="shared" si="13"/>
        <v>8600.7977899999987</v>
      </c>
      <c r="F65" s="31">
        <f>B65-E65</f>
        <v>0.20220999999946798</v>
      </c>
      <c r="G65" s="31">
        <f>B65-C65</f>
        <v>1113.1759899999988</v>
      </c>
      <c r="H65" s="32">
        <f>E65/B65*100</f>
        <v>99.997648994302992</v>
      </c>
    </row>
    <row r="66" spans="1:8" s="23" customFormat="1" ht="11.25" customHeight="1" x14ac:dyDescent="0.2">
      <c r="A66" s="29" t="s">
        <v>77</v>
      </c>
      <c r="B66" s="30">
        <v>107455</v>
      </c>
      <c r="C66" s="31">
        <v>95709.515339999998</v>
      </c>
      <c r="D66" s="30">
        <v>6031.13789</v>
      </c>
      <c r="E66" s="31">
        <f t="shared" si="13"/>
        <v>101740.65323</v>
      </c>
      <c r="F66" s="31">
        <f>B66-E66</f>
        <v>5714.3467700000037</v>
      </c>
      <c r="G66" s="31">
        <f>B66-C66</f>
        <v>11745.484660000002</v>
      </c>
      <c r="H66" s="32">
        <f>E66/B66*100</f>
        <v>94.682102489414163</v>
      </c>
    </row>
    <row r="67" spans="1:8" s="23" customFormat="1" ht="11.25" customHeight="1" x14ac:dyDescent="0.2">
      <c r="A67" s="29" t="s">
        <v>78</v>
      </c>
      <c r="B67" s="30">
        <v>32799</v>
      </c>
      <c r="C67" s="31">
        <v>31808.918239999999</v>
      </c>
      <c r="D67" s="30">
        <v>958.17349000000002</v>
      </c>
      <c r="E67" s="31">
        <f t="shared" si="13"/>
        <v>32767.09173</v>
      </c>
      <c r="F67" s="31">
        <f>B67-E67</f>
        <v>31.908269999999902</v>
      </c>
      <c r="G67" s="31">
        <f>B67-C67</f>
        <v>990.08176000000094</v>
      </c>
      <c r="H67" s="32">
        <f>E67/B67*100</f>
        <v>99.90271572304033</v>
      </c>
    </row>
    <row r="68" spans="1:8" s="23" customFormat="1" ht="11.25" customHeight="1" x14ac:dyDescent="0.2">
      <c r="A68" s="37" t="s">
        <v>79</v>
      </c>
      <c r="B68" s="30">
        <v>37172</v>
      </c>
      <c r="C68" s="31">
        <v>35055.935400000002</v>
      </c>
      <c r="D68" s="30">
        <v>2116.0269700000003</v>
      </c>
      <c r="E68" s="31">
        <f t="shared" si="13"/>
        <v>37171.962370000001</v>
      </c>
      <c r="F68" s="31">
        <f>B68-E68</f>
        <v>3.7629999998898711E-2</v>
      </c>
      <c r="G68" s="31">
        <f>B68-C68</f>
        <v>2116.0645999999979</v>
      </c>
      <c r="H68" s="32">
        <f>E68/B68*100</f>
        <v>99.999898767889817</v>
      </c>
    </row>
    <row r="69" spans="1:8" s="23" customFormat="1" ht="11.25" hidden="1" customHeight="1" x14ac:dyDescent="0.2">
      <c r="A69" s="29" t="s">
        <v>80</v>
      </c>
      <c r="B69" s="30">
        <v>0</v>
      </c>
      <c r="C69" s="31">
        <v>0</v>
      </c>
      <c r="D69" s="30">
        <v>0</v>
      </c>
      <c r="E69" s="31">
        <f t="shared" si="13"/>
        <v>0</v>
      </c>
      <c r="F69" s="31">
        <f>B69-E69</f>
        <v>0</v>
      </c>
      <c r="G69" s="31">
        <f>B69-C69</f>
        <v>0</v>
      </c>
      <c r="H69" s="32" t="e">
        <f>E69/B69*100</f>
        <v>#DIV/0!</v>
      </c>
    </row>
    <row r="70" spans="1:8" s="23" customFormat="1" ht="11.25" customHeight="1" x14ac:dyDescent="0.2">
      <c r="A70" s="29"/>
      <c r="B70" s="34"/>
      <c r="C70" s="34"/>
      <c r="D70" s="34"/>
      <c r="E70" s="34"/>
      <c r="F70" s="34"/>
      <c r="G70" s="34"/>
      <c r="H70" s="27"/>
    </row>
    <row r="71" spans="1:8" s="23" customFormat="1" ht="11.25" customHeight="1" x14ac:dyDescent="0.2">
      <c r="A71" s="25" t="s">
        <v>81</v>
      </c>
      <c r="B71" s="36">
        <f t="shared" ref="B71:G71" si="14">SUM(B72:B76)</f>
        <v>9017236.6359999999</v>
      </c>
      <c r="C71" s="36">
        <f t="shared" si="14"/>
        <v>6539014.49046</v>
      </c>
      <c r="D71" s="36">
        <f t="shared" si="14"/>
        <v>402973.71401</v>
      </c>
      <c r="E71" s="36">
        <f t="shared" si="14"/>
        <v>6941988.2044700002</v>
      </c>
      <c r="F71" s="36">
        <f t="shared" si="14"/>
        <v>2075248.4315299997</v>
      </c>
      <c r="G71" s="36">
        <f t="shared" si="14"/>
        <v>2478222.145539999</v>
      </c>
      <c r="H71" s="27">
        <f>E71/B71*100</f>
        <v>76.985760546142558</v>
      </c>
    </row>
    <row r="72" spans="1:8" s="23" customFormat="1" ht="11.25" customHeight="1" x14ac:dyDescent="0.2">
      <c r="A72" s="29" t="s">
        <v>42</v>
      </c>
      <c r="B72" s="30">
        <v>8933402.0859999992</v>
      </c>
      <c r="C72" s="31">
        <v>6478061.9260499999</v>
      </c>
      <c r="D72" s="30">
        <v>401046.70831000002</v>
      </c>
      <c r="E72" s="31">
        <f t="shared" ref="E72:E76" si="15">SUM(C72:D72)</f>
        <v>6879108.6343599996</v>
      </c>
      <c r="F72" s="31">
        <f>B72-E72</f>
        <v>2054293.4516399996</v>
      </c>
      <c r="G72" s="31">
        <f>B72-C72</f>
        <v>2455340.1599499993</v>
      </c>
      <c r="H72" s="32">
        <f>E72/B72*100</f>
        <v>77.00435475909687</v>
      </c>
    </row>
    <row r="73" spans="1:8" s="23" customFormat="1" ht="11.25" customHeight="1" x14ac:dyDescent="0.2">
      <c r="A73" s="29" t="s">
        <v>82</v>
      </c>
      <c r="B73" s="30">
        <v>49144.75</v>
      </c>
      <c r="C73" s="31">
        <v>39587.013039999998</v>
      </c>
      <c r="D73" s="30">
        <v>1162.2187699999999</v>
      </c>
      <c r="E73" s="31">
        <f t="shared" si="15"/>
        <v>40749.231809999997</v>
      </c>
      <c r="F73" s="31">
        <f>B73-E73</f>
        <v>8395.5181900000025</v>
      </c>
      <c r="G73" s="31">
        <f>B73-C73</f>
        <v>9557.736960000002</v>
      </c>
      <c r="H73" s="32">
        <f>E73/B73*100</f>
        <v>82.916754709302623</v>
      </c>
    </row>
    <row r="74" spans="1:8" s="23" customFormat="1" ht="11.25" customHeight="1" x14ac:dyDescent="0.2">
      <c r="A74" s="29" t="s">
        <v>83</v>
      </c>
      <c r="B74" s="30">
        <v>2193.3000000000002</v>
      </c>
      <c r="C74" s="31">
        <v>1176.12607</v>
      </c>
      <c r="D74" s="30">
        <v>362.91182000000003</v>
      </c>
      <c r="E74" s="31">
        <f t="shared" si="15"/>
        <v>1539.0378900000001</v>
      </c>
      <c r="F74" s="31">
        <f>B74-E74</f>
        <v>654.26211000000012</v>
      </c>
      <c r="G74" s="31">
        <f>B74-C74</f>
        <v>1017.1739300000002</v>
      </c>
      <c r="H74" s="32">
        <f>E74/B74*100</f>
        <v>70.169967172753374</v>
      </c>
    </row>
    <row r="75" spans="1:8" s="23" customFormat="1" ht="11.25" customHeight="1" x14ac:dyDescent="0.2">
      <c r="A75" s="29" t="s">
        <v>84</v>
      </c>
      <c r="B75" s="30">
        <v>11045.5</v>
      </c>
      <c r="C75" s="31">
        <v>7073.8249999999998</v>
      </c>
      <c r="D75" s="30">
        <v>0</v>
      </c>
      <c r="E75" s="31">
        <f t="shared" si="15"/>
        <v>7073.8249999999998</v>
      </c>
      <c r="F75" s="31">
        <f>B75-E75</f>
        <v>3971.6750000000002</v>
      </c>
      <c r="G75" s="31">
        <f>B75-C75</f>
        <v>3971.6750000000002</v>
      </c>
      <c r="H75" s="32">
        <f>E75/B75*100</f>
        <v>64.042596532524556</v>
      </c>
    </row>
    <row r="76" spans="1:8" s="23" customFormat="1" ht="11.25" customHeight="1" x14ac:dyDescent="0.2">
      <c r="A76" s="29" t="s">
        <v>85</v>
      </c>
      <c r="B76" s="30">
        <v>21451</v>
      </c>
      <c r="C76" s="31">
        <v>13115.6003</v>
      </c>
      <c r="D76" s="30">
        <v>401.87511000000001</v>
      </c>
      <c r="E76" s="31">
        <f t="shared" si="15"/>
        <v>13517.475410000001</v>
      </c>
      <c r="F76" s="31">
        <f>B76-E76</f>
        <v>7933.5245899999991</v>
      </c>
      <c r="G76" s="31">
        <f>B76-C76</f>
        <v>8335.3996999999999</v>
      </c>
      <c r="H76" s="32">
        <f>E76/B76*100</f>
        <v>63.015595589949193</v>
      </c>
    </row>
    <row r="77" spans="1:8" s="23" customFormat="1" ht="11.25" customHeight="1" x14ac:dyDescent="0.2">
      <c r="A77" s="29"/>
      <c r="B77" s="34"/>
      <c r="C77" s="34"/>
      <c r="D77" s="34"/>
      <c r="E77" s="34"/>
      <c r="F77" s="34"/>
      <c r="G77" s="34"/>
      <c r="H77" s="27"/>
    </row>
    <row r="78" spans="1:8" s="23" customFormat="1" ht="11.25" customHeight="1" x14ac:dyDescent="0.2">
      <c r="A78" s="25" t="s">
        <v>86</v>
      </c>
      <c r="B78" s="36">
        <f t="shared" ref="B78:G78" si="16">SUM(B79:B80)</f>
        <v>85980821.067589983</v>
      </c>
      <c r="C78" s="36">
        <f t="shared" si="16"/>
        <v>69693866.659319997</v>
      </c>
      <c r="D78" s="36">
        <f t="shared" si="16"/>
        <v>9269197.3079700004</v>
      </c>
      <c r="E78" s="36">
        <f t="shared" si="16"/>
        <v>78963063.967289999</v>
      </c>
      <c r="F78" s="36">
        <f t="shared" si="16"/>
        <v>7017757.1002999777</v>
      </c>
      <c r="G78" s="36">
        <f t="shared" si="16"/>
        <v>16286954.408269981</v>
      </c>
      <c r="H78" s="27">
        <f>E78/B78*100</f>
        <v>91.837997110095884</v>
      </c>
    </row>
    <row r="79" spans="1:8" s="23" customFormat="1" ht="11.25" customHeight="1" x14ac:dyDescent="0.2">
      <c r="A79" s="29" t="s">
        <v>87</v>
      </c>
      <c r="B79" s="30">
        <v>85689096.067589983</v>
      </c>
      <c r="C79" s="31">
        <v>69576418.518940002</v>
      </c>
      <c r="D79" s="30">
        <v>9262124.53517</v>
      </c>
      <c r="E79" s="31">
        <f t="shared" ref="E79:E80" si="17">SUM(C79:D79)</f>
        <v>78838543.054110005</v>
      </c>
      <c r="F79" s="31">
        <f>B79-E79</f>
        <v>6850553.0134799778</v>
      </c>
      <c r="G79" s="31">
        <f>B79-C79</f>
        <v>16112677.548649982</v>
      </c>
      <c r="H79" s="32">
        <f>E79/B79*100</f>
        <v>92.005338686177311</v>
      </c>
    </row>
    <row r="80" spans="1:8" s="23" customFormat="1" ht="11.25" customHeight="1" x14ac:dyDescent="0.2">
      <c r="A80" s="29" t="s">
        <v>88</v>
      </c>
      <c r="B80" s="30">
        <v>291725</v>
      </c>
      <c r="C80" s="31">
        <v>117448.14038</v>
      </c>
      <c r="D80" s="30">
        <v>7072.7727999999997</v>
      </c>
      <c r="E80" s="31">
        <f t="shared" si="17"/>
        <v>124520.91318</v>
      </c>
      <c r="F80" s="31">
        <f>B80-E80</f>
        <v>167204.08682</v>
      </c>
      <c r="G80" s="31">
        <f>B80-C80</f>
        <v>174276.85962</v>
      </c>
      <c r="H80" s="32">
        <f>E80/B80*100</f>
        <v>42.684347649327279</v>
      </c>
    </row>
    <row r="81" spans="1:8" s="23" customFormat="1" ht="11.25" customHeight="1" x14ac:dyDescent="0.2">
      <c r="A81" s="29"/>
      <c r="B81" s="34"/>
      <c r="C81" s="34"/>
      <c r="D81" s="34"/>
      <c r="E81" s="34"/>
      <c r="F81" s="34"/>
      <c r="G81" s="34"/>
      <c r="H81" s="27"/>
    </row>
    <row r="82" spans="1:8" s="23" customFormat="1" ht="11.25" customHeight="1" x14ac:dyDescent="0.2">
      <c r="A82" s="25" t="s">
        <v>89</v>
      </c>
      <c r="B82" s="36">
        <f t="shared" ref="B82:G82" si="18">+B83+B84</f>
        <v>322239.29100000003</v>
      </c>
      <c r="C82" s="36">
        <f t="shared" si="18"/>
        <v>298085.72843000002</v>
      </c>
      <c r="D82" s="36">
        <f t="shared" si="18"/>
        <v>8951.0328100000006</v>
      </c>
      <c r="E82" s="36">
        <f t="shared" si="18"/>
        <v>307036.76124000002</v>
      </c>
      <c r="F82" s="36">
        <f t="shared" si="18"/>
        <v>15202.529760000034</v>
      </c>
      <c r="G82" s="36">
        <f t="shared" si="18"/>
        <v>24153.562570000024</v>
      </c>
      <c r="H82" s="27">
        <f>E82/B82*100</f>
        <v>95.282223433144281</v>
      </c>
    </row>
    <row r="83" spans="1:8" s="23" customFormat="1" ht="11.25" customHeight="1" x14ac:dyDescent="0.2">
      <c r="A83" s="29" t="s">
        <v>53</v>
      </c>
      <c r="B83" s="30">
        <v>220655.72300000003</v>
      </c>
      <c r="C83" s="31">
        <v>210466.46576000002</v>
      </c>
      <c r="D83" s="30">
        <v>7156.028260000001</v>
      </c>
      <c r="E83" s="31">
        <f t="shared" ref="E83:E84" si="19">SUM(C83:D83)</f>
        <v>217622.49402000001</v>
      </c>
      <c r="F83" s="31">
        <f>B83-E83</f>
        <v>3033.2289800000144</v>
      </c>
      <c r="G83" s="31">
        <f>B83-C83</f>
        <v>10189.257240000006</v>
      </c>
      <c r="H83" s="32">
        <f>E83/B83*100</f>
        <v>98.62535675995133</v>
      </c>
    </row>
    <row r="84" spans="1:8" s="23" customFormat="1" ht="11.25" customHeight="1" x14ac:dyDescent="0.2">
      <c r="A84" s="29" t="s">
        <v>90</v>
      </c>
      <c r="B84" s="30">
        <v>101583.568</v>
      </c>
      <c r="C84" s="31">
        <v>87619.262669999982</v>
      </c>
      <c r="D84" s="30">
        <v>1795.0045499999999</v>
      </c>
      <c r="E84" s="31">
        <f t="shared" si="19"/>
        <v>89414.26721999998</v>
      </c>
      <c r="F84" s="31">
        <f>B84-E84</f>
        <v>12169.30078000002</v>
      </c>
      <c r="G84" s="31">
        <f>B84-C84</f>
        <v>13964.305330000017</v>
      </c>
      <c r="H84" s="32">
        <f>E84/B84*100</f>
        <v>88.020404264595214</v>
      </c>
    </row>
    <row r="85" spans="1:8" s="23" customFormat="1" ht="11.25" customHeight="1" x14ac:dyDescent="0.2">
      <c r="A85" s="29"/>
      <c r="B85" s="34"/>
      <c r="C85" s="34"/>
      <c r="D85" s="34"/>
      <c r="E85" s="34"/>
      <c r="F85" s="34"/>
      <c r="G85" s="34"/>
      <c r="H85" s="27"/>
    </row>
    <row r="86" spans="1:8" s="23" customFormat="1" ht="11.25" customHeight="1" x14ac:dyDescent="0.2">
      <c r="A86" s="25" t="s">
        <v>91</v>
      </c>
      <c r="B86" s="36">
        <f t="shared" ref="B86:G86" si="20">SUM(B87:B90)</f>
        <v>4663320.0628599999</v>
      </c>
      <c r="C86" s="36">
        <f t="shared" si="20"/>
        <v>2973513.9081899999</v>
      </c>
      <c r="D86" s="36">
        <f t="shared" ref="D86" si="21">SUM(D87:D90)</f>
        <v>709904.48514</v>
      </c>
      <c r="E86" s="36">
        <f t="shared" si="20"/>
        <v>3683418.3933300003</v>
      </c>
      <c r="F86" s="36">
        <f t="shared" si="20"/>
        <v>979901.66953000019</v>
      </c>
      <c r="G86" s="36">
        <f t="shared" si="20"/>
        <v>1689806.1546699998</v>
      </c>
      <c r="H86" s="27">
        <f>E86/B86*100</f>
        <v>78.987038068988369</v>
      </c>
    </row>
    <row r="87" spans="1:8" s="23" customFormat="1" ht="11.25" customHeight="1" x14ac:dyDescent="0.2">
      <c r="A87" s="29" t="s">
        <v>56</v>
      </c>
      <c r="B87" s="30">
        <v>3868485.7778599998</v>
      </c>
      <c r="C87" s="31">
        <v>2385442.62249</v>
      </c>
      <c r="D87" s="30">
        <v>696979.09452000004</v>
      </c>
      <c r="E87" s="31">
        <f t="shared" ref="E87:E90" si="22">SUM(C87:D87)</f>
        <v>3082421.7170099998</v>
      </c>
      <c r="F87" s="31">
        <f>B87-E87</f>
        <v>786064.06085000001</v>
      </c>
      <c r="G87" s="31">
        <f>B87-C87</f>
        <v>1483043.1553699998</v>
      </c>
      <c r="H87" s="32">
        <f>E87/B87*100</f>
        <v>79.680316640976727</v>
      </c>
    </row>
    <row r="88" spans="1:8" s="23" customFormat="1" ht="11.25" customHeight="1" x14ac:dyDescent="0.2">
      <c r="A88" s="29" t="s">
        <v>92</v>
      </c>
      <c r="B88" s="30">
        <v>13171.726999999999</v>
      </c>
      <c r="C88" s="31">
        <v>9652.8264199999994</v>
      </c>
      <c r="D88" s="30">
        <v>1911.52853</v>
      </c>
      <c r="E88" s="31">
        <f t="shared" si="22"/>
        <v>11564.354949999999</v>
      </c>
      <c r="F88" s="31">
        <f>B88-E88</f>
        <v>1607.3720499999999</v>
      </c>
      <c r="G88" s="31">
        <f>B88-C88</f>
        <v>3518.9005799999995</v>
      </c>
      <c r="H88" s="32">
        <f>E88/B88*100</f>
        <v>87.796801057294914</v>
      </c>
    </row>
    <row r="89" spans="1:8" s="23" customFormat="1" ht="11.25" customHeight="1" x14ac:dyDescent="0.2">
      <c r="A89" s="29" t="s">
        <v>93</v>
      </c>
      <c r="B89" s="30">
        <v>102059</v>
      </c>
      <c r="C89" s="31">
        <v>85125.684150000001</v>
      </c>
      <c r="D89" s="30">
        <v>886.20580000000007</v>
      </c>
      <c r="E89" s="31">
        <f t="shared" si="22"/>
        <v>86011.889949999997</v>
      </c>
      <c r="F89" s="31">
        <f>B89-E89</f>
        <v>16047.110050000003</v>
      </c>
      <c r="G89" s="31">
        <f>B89-C89</f>
        <v>16933.315849999999</v>
      </c>
      <c r="H89" s="32">
        <f>E89/B89*100</f>
        <v>84.276634054811424</v>
      </c>
    </row>
    <row r="90" spans="1:8" s="23" customFormat="1" ht="11.25" customHeight="1" x14ac:dyDescent="0.2">
      <c r="A90" s="29" t="s">
        <v>94</v>
      </c>
      <c r="B90" s="30">
        <v>679603.55800000019</v>
      </c>
      <c r="C90" s="31">
        <v>493292.77513000002</v>
      </c>
      <c r="D90" s="30">
        <v>10127.656290000001</v>
      </c>
      <c r="E90" s="31">
        <f t="shared" si="22"/>
        <v>503420.43142000004</v>
      </c>
      <c r="F90" s="31">
        <f>B90-E90</f>
        <v>176183.12658000016</v>
      </c>
      <c r="G90" s="31">
        <f>B90-C90</f>
        <v>186310.78287000017</v>
      </c>
      <c r="H90" s="32">
        <f>E90/B90*100</f>
        <v>74.075602679525687</v>
      </c>
    </row>
    <row r="91" spans="1:8" s="23" customFormat="1" ht="11.25" customHeight="1" x14ac:dyDescent="0.25">
      <c r="A91" s="40"/>
      <c r="B91" s="30"/>
      <c r="C91" s="31"/>
      <c r="D91" s="30"/>
      <c r="E91" s="31"/>
      <c r="F91" s="31"/>
      <c r="G91" s="31"/>
      <c r="H91" s="32"/>
    </row>
    <row r="92" spans="1:8" s="23" customFormat="1" ht="11.25" customHeight="1" x14ac:dyDescent="0.2">
      <c r="A92" s="25" t="s">
        <v>95</v>
      </c>
      <c r="B92" s="36">
        <f t="shared" ref="B92:G92" si="23">SUM(B93:B102)</f>
        <v>135051681.99770996</v>
      </c>
      <c r="C92" s="36">
        <f t="shared" si="23"/>
        <v>130178476.20077004</v>
      </c>
      <c r="D92" s="36">
        <f t="shared" ref="D92" si="24">SUM(D93:D102)</f>
        <v>4248168.1372700008</v>
      </c>
      <c r="E92" s="36">
        <f t="shared" si="23"/>
        <v>134426644.33804002</v>
      </c>
      <c r="F92" s="36">
        <f t="shared" si="23"/>
        <v>625037.659669935</v>
      </c>
      <c r="G92" s="36">
        <f t="shared" si="23"/>
        <v>4873205.796939929</v>
      </c>
      <c r="H92" s="27">
        <f>E92/B92*100</f>
        <v>99.537186319767173</v>
      </c>
    </row>
    <row r="93" spans="1:8" s="23" customFormat="1" ht="11.25" customHeight="1" x14ac:dyDescent="0.2">
      <c r="A93" s="29" t="s">
        <v>71</v>
      </c>
      <c r="B93" s="30">
        <v>5118730.3679499999</v>
      </c>
      <c r="C93" s="31">
        <v>4560741.6400499996</v>
      </c>
      <c r="D93" s="30">
        <v>201333.19485999996</v>
      </c>
      <c r="E93" s="31">
        <f t="shared" ref="E93:E102" si="25">SUM(C93:D93)</f>
        <v>4762074.8349099997</v>
      </c>
      <c r="F93" s="31">
        <f>B93-E93</f>
        <v>356655.53304000013</v>
      </c>
      <c r="G93" s="31">
        <f>B93-C93</f>
        <v>557988.72790000029</v>
      </c>
      <c r="H93" s="32">
        <f>E93/B93*100</f>
        <v>93.032343815702163</v>
      </c>
    </row>
    <row r="94" spans="1:8" s="23" customFormat="1" ht="11.25" customHeight="1" x14ac:dyDescent="0.2">
      <c r="A94" s="29" t="s">
        <v>96</v>
      </c>
      <c r="B94" s="30">
        <v>12712182.325709999</v>
      </c>
      <c r="C94" s="31">
        <v>12676761.348200001</v>
      </c>
      <c r="D94" s="30">
        <v>34478.753850000008</v>
      </c>
      <c r="E94" s="31">
        <f t="shared" si="25"/>
        <v>12711240.102050001</v>
      </c>
      <c r="F94" s="31">
        <f>B94-E94</f>
        <v>942.22365999780595</v>
      </c>
      <c r="G94" s="31">
        <f>B94-C94</f>
        <v>35420.977509997785</v>
      </c>
      <c r="H94" s="32">
        <f>E94/B94*100</f>
        <v>99.992588025912028</v>
      </c>
    </row>
    <row r="95" spans="1:8" s="23" customFormat="1" ht="11.25" customHeight="1" x14ac:dyDescent="0.2">
      <c r="A95" s="29" t="s">
        <v>97</v>
      </c>
      <c r="B95" s="30">
        <v>9072120.5099999979</v>
      </c>
      <c r="C95" s="31">
        <v>8918334.0989699997</v>
      </c>
      <c r="D95" s="30">
        <v>147146.46421000001</v>
      </c>
      <c r="E95" s="31">
        <f t="shared" si="25"/>
        <v>9065480.5631799996</v>
      </c>
      <c r="F95" s="31">
        <f>B95-E95</f>
        <v>6639.9468199983239</v>
      </c>
      <c r="G95" s="31">
        <f>B95-C95</f>
        <v>153786.41102999821</v>
      </c>
      <c r="H95" s="32">
        <f>E95/B95*100</f>
        <v>99.926809318585669</v>
      </c>
    </row>
    <row r="96" spans="1:8" s="23" customFormat="1" ht="11.25" customHeight="1" x14ac:dyDescent="0.2">
      <c r="A96" s="29" t="s">
        <v>98</v>
      </c>
      <c r="B96" s="30">
        <v>117403.57299999999</v>
      </c>
      <c r="C96" s="31">
        <v>104198.34831</v>
      </c>
      <c r="D96" s="30">
        <v>7181.2612900000004</v>
      </c>
      <c r="E96" s="31">
        <f t="shared" si="25"/>
        <v>111379.6096</v>
      </c>
      <c r="F96" s="31">
        <f>B96-E96</f>
        <v>6023.9633999999933</v>
      </c>
      <c r="G96" s="31">
        <f>B96-C96</f>
        <v>13205.224689999988</v>
      </c>
      <c r="H96" s="32">
        <f>E96/B96*100</f>
        <v>94.869011865592896</v>
      </c>
    </row>
    <row r="97" spans="1:8" s="23" customFormat="1" ht="11.25" customHeight="1" x14ac:dyDescent="0.2">
      <c r="A97" s="29" t="s">
        <v>99</v>
      </c>
      <c r="B97" s="30">
        <v>492929.00000000012</v>
      </c>
      <c r="C97" s="31">
        <v>444116.93011000013</v>
      </c>
      <c r="D97" s="30">
        <v>30311.367450000009</v>
      </c>
      <c r="E97" s="31">
        <f t="shared" si="25"/>
        <v>474428.29756000015</v>
      </c>
      <c r="F97" s="31">
        <f>B97-E97</f>
        <v>18500.702439999965</v>
      </c>
      <c r="G97" s="31">
        <f>B97-C97</f>
        <v>48812.069889999984</v>
      </c>
      <c r="H97" s="32">
        <f>E97/B97*100</f>
        <v>96.246781495915243</v>
      </c>
    </row>
    <row r="98" spans="1:8" s="23" customFormat="1" ht="11.25" customHeight="1" x14ac:dyDescent="0.2">
      <c r="A98" s="29" t="s">
        <v>100</v>
      </c>
      <c r="B98" s="30">
        <v>106643673.56504996</v>
      </c>
      <c r="C98" s="31">
        <v>102646634.96888003</v>
      </c>
      <c r="D98" s="30">
        <v>3797123.1911500003</v>
      </c>
      <c r="E98" s="31">
        <f t="shared" si="25"/>
        <v>106443758.16003002</v>
      </c>
      <c r="F98" s="31">
        <f>B98-E98</f>
        <v>199915.40501993895</v>
      </c>
      <c r="G98" s="31">
        <f>B98-C98</f>
        <v>3997038.5961699337</v>
      </c>
      <c r="H98" s="32">
        <f>E98/B98*100</f>
        <v>99.812538898617376</v>
      </c>
    </row>
    <row r="99" spans="1:8" s="23" customFormat="1" ht="11.25" customHeight="1" x14ac:dyDescent="0.2">
      <c r="A99" s="29" t="s">
        <v>101</v>
      </c>
      <c r="B99" s="30">
        <v>375511.60000000003</v>
      </c>
      <c r="C99" s="31">
        <v>370496.93219999998</v>
      </c>
      <c r="D99" s="30">
        <v>577.07631000000003</v>
      </c>
      <c r="E99" s="31">
        <f t="shared" si="25"/>
        <v>371074.00850999996</v>
      </c>
      <c r="F99" s="31">
        <f>B99-E99</f>
        <v>4437.5914900000789</v>
      </c>
      <c r="G99" s="31">
        <f>B99-C99</f>
        <v>5014.6678000000538</v>
      </c>
      <c r="H99" s="32">
        <f>E99/B99*100</f>
        <v>98.818254485347438</v>
      </c>
    </row>
    <row r="100" spans="1:8" s="23" customFormat="1" ht="11.25" customHeight="1" x14ac:dyDescent="0.2">
      <c r="A100" s="29" t="s">
        <v>102</v>
      </c>
      <c r="B100" s="30">
        <v>393345.47</v>
      </c>
      <c r="C100" s="31">
        <v>364229.37947000004</v>
      </c>
      <c r="D100" s="30">
        <v>29078.845859999998</v>
      </c>
      <c r="E100" s="31">
        <f t="shared" si="25"/>
        <v>393308.22533000004</v>
      </c>
      <c r="F100" s="31">
        <f>B100-E100</f>
        <v>37.244669999927282</v>
      </c>
      <c r="G100" s="31">
        <f>B100-C100</f>
        <v>29116.090529999929</v>
      </c>
      <c r="H100" s="32">
        <f>E100/B100*100</f>
        <v>99.990531308267023</v>
      </c>
    </row>
    <row r="101" spans="1:8" s="23" customFormat="1" ht="11.25" customHeight="1" x14ac:dyDescent="0.2">
      <c r="A101" s="29" t="s">
        <v>103</v>
      </c>
      <c r="B101" s="30">
        <v>50972</v>
      </c>
      <c r="C101" s="31">
        <v>46476.7264</v>
      </c>
      <c r="D101" s="30">
        <v>225.71850000000001</v>
      </c>
      <c r="E101" s="31">
        <f t="shared" si="25"/>
        <v>46702.444900000002</v>
      </c>
      <c r="F101" s="31">
        <f>B101-E101</f>
        <v>4269.5550999999978</v>
      </c>
      <c r="G101" s="31">
        <f>B101-C101</f>
        <v>4495.2736000000004</v>
      </c>
      <c r="H101" s="32">
        <f>E101/B101*100</f>
        <v>91.623724593894693</v>
      </c>
    </row>
    <row r="102" spans="1:8" s="23" customFormat="1" ht="11.25" customHeight="1" x14ac:dyDescent="0.2">
      <c r="A102" s="29" t="s">
        <v>104</v>
      </c>
      <c r="B102" s="30">
        <v>74813.585999999996</v>
      </c>
      <c r="C102" s="31">
        <v>46485.828179999997</v>
      </c>
      <c r="D102" s="30">
        <v>712.26379000000009</v>
      </c>
      <c r="E102" s="31">
        <f t="shared" si="25"/>
        <v>47198.091969999994</v>
      </c>
      <c r="F102" s="31">
        <f>B102-E102</f>
        <v>27615.494030000002</v>
      </c>
      <c r="G102" s="31">
        <f>B102-C102</f>
        <v>28327.757819999999</v>
      </c>
      <c r="H102" s="32">
        <f>E102/B102*100</f>
        <v>63.087594771890757</v>
      </c>
    </row>
    <row r="103" spans="1:8" s="23" customFormat="1" ht="11.25" customHeight="1" x14ac:dyDescent="0.2">
      <c r="A103" s="29"/>
      <c r="B103" s="30"/>
      <c r="C103" s="31"/>
      <c r="D103" s="30"/>
      <c r="E103" s="31"/>
      <c r="F103" s="31"/>
      <c r="G103" s="31"/>
      <c r="H103" s="32"/>
    </row>
    <row r="104" spans="1:8" s="23" customFormat="1" ht="11.25" customHeight="1" x14ac:dyDescent="0.2">
      <c r="A104" s="25" t="s">
        <v>105</v>
      </c>
      <c r="B104" s="41">
        <f t="shared" ref="B104:G104" si="26">SUM(B105:B114)</f>
        <v>12118357.805000003</v>
      </c>
      <c r="C104" s="41">
        <f t="shared" si="26"/>
        <v>10999959.386159999</v>
      </c>
      <c r="D104" s="41">
        <f t="shared" si="26"/>
        <v>335964.08619999996</v>
      </c>
      <c r="E104" s="36">
        <f t="shared" si="26"/>
        <v>11335923.47236</v>
      </c>
      <c r="F104" s="36">
        <f t="shared" si="26"/>
        <v>782434.33263999899</v>
      </c>
      <c r="G104" s="36">
        <f t="shared" si="26"/>
        <v>1118398.4188399992</v>
      </c>
      <c r="H104" s="32">
        <f>E104/B104*100</f>
        <v>93.543396347670367</v>
      </c>
    </row>
    <row r="105" spans="1:8" s="23" customFormat="1" ht="11.25" customHeight="1" x14ac:dyDescent="0.2">
      <c r="A105" s="29" t="s">
        <v>42</v>
      </c>
      <c r="B105" s="30">
        <v>4181955.4789999998</v>
      </c>
      <c r="C105" s="31">
        <v>3658431.5831399998</v>
      </c>
      <c r="D105" s="30">
        <v>81929.797099999996</v>
      </c>
      <c r="E105" s="31">
        <f t="shared" ref="E105:E114" si="27">SUM(C105:D105)</f>
        <v>3740361.3802399999</v>
      </c>
      <c r="F105" s="31">
        <f>B105-E105</f>
        <v>441594.09875999996</v>
      </c>
      <c r="G105" s="31">
        <f>B105-C105</f>
        <v>523523.89586000005</v>
      </c>
      <c r="H105" s="32">
        <f>E105/B105*100</f>
        <v>89.44048780582439</v>
      </c>
    </row>
    <row r="106" spans="1:8" s="23" customFormat="1" ht="11.25" customHeight="1" x14ac:dyDescent="0.2">
      <c r="A106" s="29" t="s">
        <v>106</v>
      </c>
      <c r="B106" s="30">
        <v>1953891.4480000001</v>
      </c>
      <c r="C106" s="31">
        <v>1878879.1663799998</v>
      </c>
      <c r="D106" s="30">
        <v>53600.482379999994</v>
      </c>
      <c r="E106" s="31">
        <f t="shared" si="27"/>
        <v>1932479.6487599998</v>
      </c>
      <c r="F106" s="31">
        <f>B106-E106</f>
        <v>21411.799240000313</v>
      </c>
      <c r="G106" s="31">
        <f>B106-C106</f>
        <v>75012.281620000256</v>
      </c>
      <c r="H106" s="32">
        <f>E106/B106*100</f>
        <v>98.904145915479731</v>
      </c>
    </row>
    <row r="107" spans="1:8" s="23" customFormat="1" ht="11.25" customHeight="1" x14ac:dyDescent="0.2">
      <c r="A107" s="29" t="s">
        <v>107</v>
      </c>
      <c r="B107" s="30">
        <v>733554.67</v>
      </c>
      <c r="C107" s="31">
        <v>561452.48782000004</v>
      </c>
      <c r="D107" s="30">
        <v>21196.134449999998</v>
      </c>
      <c r="E107" s="31">
        <f t="shared" si="27"/>
        <v>582648.62227000005</v>
      </c>
      <c r="F107" s="31">
        <f>B107-E107</f>
        <v>150906.04772999999</v>
      </c>
      <c r="G107" s="31">
        <f>B107-C107</f>
        <v>172102.18218</v>
      </c>
      <c r="H107" s="32">
        <f>E107/B107*100</f>
        <v>79.428111645720961</v>
      </c>
    </row>
    <row r="108" spans="1:8" s="23" customFormat="1" ht="11.25" customHeight="1" x14ac:dyDescent="0.2">
      <c r="A108" s="29" t="s">
        <v>108</v>
      </c>
      <c r="B108" s="30">
        <v>740438.11100000003</v>
      </c>
      <c r="C108" s="31">
        <v>692094.14384000003</v>
      </c>
      <c r="D108" s="30">
        <v>35693.213589999999</v>
      </c>
      <c r="E108" s="31">
        <f t="shared" si="27"/>
        <v>727787.35743000009</v>
      </c>
      <c r="F108" s="31">
        <f>B108-E108</f>
        <v>12650.753569999943</v>
      </c>
      <c r="G108" s="31">
        <f>B108-C108</f>
        <v>48343.96716</v>
      </c>
      <c r="H108" s="32">
        <f>E108/B108*100</f>
        <v>98.291450239789185</v>
      </c>
    </row>
    <row r="109" spans="1:8" s="23" customFormat="1" ht="11.25" customHeight="1" x14ac:dyDescent="0.2">
      <c r="A109" s="29" t="s">
        <v>109</v>
      </c>
      <c r="B109" s="30">
        <v>945511.08199999994</v>
      </c>
      <c r="C109" s="31">
        <v>799917.78810000001</v>
      </c>
      <c r="D109" s="30">
        <v>73172.838250000001</v>
      </c>
      <c r="E109" s="31">
        <f t="shared" si="27"/>
        <v>873090.62635000004</v>
      </c>
      <c r="F109" s="31">
        <f>B109-E109</f>
        <v>72420.455649999902</v>
      </c>
      <c r="G109" s="31">
        <f>B109-C109</f>
        <v>145593.29389999993</v>
      </c>
      <c r="H109" s="32">
        <f>E109/B109*100</f>
        <v>92.340602132678129</v>
      </c>
    </row>
    <row r="110" spans="1:8" s="23" customFormat="1" ht="11.25" customHeight="1" x14ac:dyDescent="0.2">
      <c r="A110" s="29" t="s">
        <v>110</v>
      </c>
      <c r="B110" s="30">
        <v>101740.73999999999</v>
      </c>
      <c r="C110" s="31">
        <v>92771.36437000001</v>
      </c>
      <c r="D110" s="30">
        <v>4626.6306500000001</v>
      </c>
      <c r="E110" s="31">
        <f t="shared" si="27"/>
        <v>97397.995020000017</v>
      </c>
      <c r="F110" s="31">
        <f>B110-E110</f>
        <v>4342.744979999974</v>
      </c>
      <c r="G110" s="31">
        <f>B110-C110</f>
        <v>8969.3756299999804</v>
      </c>
      <c r="H110" s="32">
        <f>E110/B110*100</f>
        <v>95.731557505872303</v>
      </c>
    </row>
    <row r="111" spans="1:8" s="23" customFormat="1" ht="11.25" customHeight="1" x14ac:dyDescent="0.2">
      <c r="A111" s="29" t="s">
        <v>111</v>
      </c>
      <c r="B111" s="30">
        <v>550450.32400000002</v>
      </c>
      <c r="C111" s="31">
        <v>518115.21679999999</v>
      </c>
      <c r="D111" s="30">
        <v>3689.3907300000001</v>
      </c>
      <c r="E111" s="31">
        <f t="shared" si="27"/>
        <v>521804.60752999998</v>
      </c>
      <c r="F111" s="31">
        <f>B111-E111</f>
        <v>28645.716470000043</v>
      </c>
      <c r="G111" s="31">
        <f>B111-C111</f>
        <v>32335.107200000028</v>
      </c>
      <c r="H111" s="32">
        <f>E111/B111*100</f>
        <v>94.795948840244478</v>
      </c>
    </row>
    <row r="112" spans="1:8" s="23" customFormat="1" ht="11.25" customHeight="1" x14ac:dyDescent="0.2">
      <c r="A112" s="29" t="s">
        <v>112</v>
      </c>
      <c r="B112" s="30">
        <v>494471.90200000006</v>
      </c>
      <c r="C112" s="31">
        <v>436460.62784000067</v>
      </c>
      <c r="D112" s="30">
        <v>13776.633649999976</v>
      </c>
      <c r="E112" s="31">
        <f t="shared" si="27"/>
        <v>450237.26149000064</v>
      </c>
      <c r="F112" s="31">
        <f>B112-E112</f>
        <v>44234.640509999415</v>
      </c>
      <c r="G112" s="31">
        <f>B112-C112</f>
        <v>58011.27415999939</v>
      </c>
      <c r="H112" s="32">
        <f>E112/B112*100</f>
        <v>91.054164992776592</v>
      </c>
    </row>
    <row r="113" spans="1:8" s="23" customFormat="1" ht="11.25" customHeight="1" x14ac:dyDescent="0.2">
      <c r="A113" s="29" t="s">
        <v>113</v>
      </c>
      <c r="B113" s="30">
        <v>79662</v>
      </c>
      <c r="C113" s="31">
        <v>66312.167730000001</v>
      </c>
      <c r="D113" s="30">
        <v>7121.8751700000003</v>
      </c>
      <c r="E113" s="31">
        <f t="shared" si="27"/>
        <v>73434.0429</v>
      </c>
      <c r="F113" s="31">
        <f>B113-E113</f>
        <v>6227.9570999999996</v>
      </c>
      <c r="G113" s="31">
        <f>B113-C113</f>
        <v>13349.832269999999</v>
      </c>
      <c r="H113" s="32">
        <f>E113/B113*100</f>
        <v>92.182022670784065</v>
      </c>
    </row>
    <row r="114" spans="1:8" s="23" customFormat="1" ht="11.25" customHeight="1" x14ac:dyDescent="0.2">
      <c r="A114" s="29" t="s">
        <v>114</v>
      </c>
      <c r="B114" s="30">
        <v>2336682.0489999996</v>
      </c>
      <c r="C114" s="31">
        <v>2295524.84014</v>
      </c>
      <c r="D114" s="30">
        <v>41157.090229999994</v>
      </c>
      <c r="E114" s="31">
        <f t="shared" si="27"/>
        <v>2336681.9303700002</v>
      </c>
      <c r="F114" s="31">
        <f>B114-E114</f>
        <v>0.11862999945878983</v>
      </c>
      <c r="G114" s="31">
        <f>B114-C114</f>
        <v>41157.208859999664</v>
      </c>
      <c r="H114" s="32">
        <f>E114/B114*100</f>
        <v>99.999994923143291</v>
      </c>
    </row>
    <row r="115" spans="1:8" s="23" customFormat="1" ht="11.25" customHeight="1" x14ac:dyDescent="0.2">
      <c r="A115" s="29"/>
      <c r="B115" s="30"/>
      <c r="C115" s="31"/>
      <c r="D115" s="30"/>
      <c r="E115" s="31"/>
      <c r="F115" s="31"/>
      <c r="G115" s="31"/>
      <c r="H115" s="32"/>
    </row>
    <row r="116" spans="1:8" s="23" customFormat="1" ht="11.25" customHeight="1" x14ac:dyDescent="0.2">
      <c r="A116" s="25" t="s">
        <v>115</v>
      </c>
      <c r="B116" s="41">
        <f t="shared" ref="B116:G116" si="28">SUM(B117:B125)</f>
        <v>20994913.059</v>
      </c>
      <c r="C116" s="41">
        <f t="shared" si="28"/>
        <v>18981245.216630001</v>
      </c>
      <c r="D116" s="41">
        <f t="shared" si="28"/>
        <v>1605004.7373700002</v>
      </c>
      <c r="E116" s="36">
        <f t="shared" si="28"/>
        <v>20586249.954</v>
      </c>
      <c r="F116" s="36">
        <f t="shared" si="28"/>
        <v>408663.10499999893</v>
      </c>
      <c r="G116" s="36">
        <f t="shared" si="28"/>
        <v>2013667.8423699981</v>
      </c>
      <c r="H116" s="32">
        <f>E116/B116*100</f>
        <v>98.053513706622297</v>
      </c>
    </row>
    <row r="117" spans="1:8" s="23" customFormat="1" ht="11.25" customHeight="1" x14ac:dyDescent="0.2">
      <c r="A117" s="29" t="s">
        <v>42</v>
      </c>
      <c r="B117" s="30">
        <v>10680240.511999998</v>
      </c>
      <c r="C117" s="31">
        <v>9593223.8174799997</v>
      </c>
      <c r="D117" s="30">
        <v>1041552.2525000002</v>
      </c>
      <c r="E117" s="31">
        <f t="shared" ref="E117:E125" si="29">SUM(C117:D117)</f>
        <v>10634776.069979999</v>
      </c>
      <c r="F117" s="31">
        <f>B117-E117</f>
        <v>45464.442019999027</v>
      </c>
      <c r="G117" s="31">
        <f>B117-C117</f>
        <v>1087016.6945199985</v>
      </c>
      <c r="H117" s="32">
        <f>E117/B117*100</f>
        <v>99.574312563758127</v>
      </c>
    </row>
    <row r="118" spans="1:8" s="23" customFormat="1" ht="11.25" customHeight="1" x14ac:dyDescent="0.2">
      <c r="A118" s="29" t="s">
        <v>116</v>
      </c>
      <c r="B118" s="30">
        <v>23198.74</v>
      </c>
      <c r="C118" s="31">
        <v>23196.040639999999</v>
      </c>
      <c r="D118" s="30">
        <v>1.30179</v>
      </c>
      <c r="E118" s="31">
        <f t="shared" si="29"/>
        <v>23197.342430000001</v>
      </c>
      <c r="F118" s="31">
        <f>B118-E118</f>
        <v>1.3975700000009965</v>
      </c>
      <c r="G118" s="31">
        <f>B118-C118</f>
        <v>2.6993600000023434</v>
      </c>
      <c r="H118" s="32">
        <f>E118/B118*100</f>
        <v>99.99397566419556</v>
      </c>
    </row>
    <row r="119" spans="1:8" s="23" customFormat="1" ht="11.25" customHeight="1" x14ac:dyDescent="0.2">
      <c r="A119" s="29" t="s">
        <v>117</v>
      </c>
      <c r="B119" s="30">
        <v>131850</v>
      </c>
      <c r="C119" s="31">
        <v>110520.48461</v>
      </c>
      <c r="D119" s="30">
        <v>7570.2760599999983</v>
      </c>
      <c r="E119" s="31">
        <f t="shared" si="29"/>
        <v>118090.76067</v>
      </c>
      <c r="F119" s="31">
        <f>B119-E119</f>
        <v>13759.239329999997</v>
      </c>
      <c r="G119" s="31">
        <f>B119-C119</f>
        <v>21329.51539</v>
      </c>
      <c r="H119" s="32">
        <f>E119/B119*100</f>
        <v>89.564475290102394</v>
      </c>
    </row>
    <row r="120" spans="1:8" s="23" customFormat="1" ht="11.25" customHeight="1" x14ac:dyDescent="0.2">
      <c r="A120" s="29" t="s">
        <v>118</v>
      </c>
      <c r="B120" s="30">
        <v>752235.74499999988</v>
      </c>
      <c r="C120" s="31">
        <v>700779.00608000008</v>
      </c>
      <c r="D120" s="30">
        <v>38467.136880000005</v>
      </c>
      <c r="E120" s="31">
        <f t="shared" si="29"/>
        <v>739246.14296000008</v>
      </c>
      <c r="F120" s="31">
        <f>B120-E120</f>
        <v>12989.602039999794</v>
      </c>
      <c r="G120" s="31">
        <f>B120-C120</f>
        <v>51456.7389199998</v>
      </c>
      <c r="H120" s="32">
        <f>E120/B120*100</f>
        <v>98.273200638717356</v>
      </c>
    </row>
    <row r="121" spans="1:8" s="23" customFormat="1" ht="11.25" customHeight="1" x14ac:dyDescent="0.2">
      <c r="A121" s="29" t="s">
        <v>119</v>
      </c>
      <c r="B121" s="30">
        <v>66396.721000000005</v>
      </c>
      <c r="C121" s="31">
        <v>60849.051449999992</v>
      </c>
      <c r="D121" s="30">
        <v>5529.2325000000001</v>
      </c>
      <c r="E121" s="31">
        <f t="shared" si="29"/>
        <v>66378.283949999997</v>
      </c>
      <c r="F121" s="31">
        <f>B121-E121</f>
        <v>18.43705000000773</v>
      </c>
      <c r="G121" s="31">
        <f>B121-C121</f>
        <v>5547.6695500000133</v>
      </c>
      <c r="H121" s="32">
        <f>E121/B121*100</f>
        <v>99.972231987179001</v>
      </c>
    </row>
    <row r="122" spans="1:8" s="23" customFormat="1" ht="11.25" customHeight="1" x14ac:dyDescent="0.2">
      <c r="A122" s="29" t="s">
        <v>120</v>
      </c>
      <c r="B122" s="30">
        <v>124492.00000000003</v>
      </c>
      <c r="C122" s="31">
        <v>106938.09035000003</v>
      </c>
      <c r="D122" s="30">
        <v>4013.8290199999997</v>
      </c>
      <c r="E122" s="31">
        <f t="shared" si="29"/>
        <v>110951.91937000003</v>
      </c>
      <c r="F122" s="31">
        <f>B122-E122</f>
        <v>13540.080629999997</v>
      </c>
      <c r="G122" s="31">
        <f>B122-C122</f>
        <v>17553.909650000001</v>
      </c>
      <c r="H122" s="32">
        <f>E122/B122*100</f>
        <v>89.123734352408192</v>
      </c>
    </row>
    <row r="123" spans="1:8" s="23" customFormat="1" ht="11.25" customHeight="1" x14ac:dyDescent="0.2">
      <c r="A123" s="29" t="s">
        <v>121</v>
      </c>
      <c r="B123" s="30">
        <v>8242804.4369999999</v>
      </c>
      <c r="C123" s="31">
        <v>7643261.2620200003</v>
      </c>
      <c r="D123" s="30">
        <v>483369.38847000001</v>
      </c>
      <c r="E123" s="31">
        <f t="shared" si="29"/>
        <v>8126630.6504899999</v>
      </c>
      <c r="F123" s="31">
        <f>B123-E123</f>
        <v>116173.78651000001</v>
      </c>
      <c r="G123" s="31">
        <f>B123-C123</f>
        <v>599543.17497999966</v>
      </c>
      <c r="H123" s="32">
        <f>E123/B123*100</f>
        <v>98.590603630136812</v>
      </c>
    </row>
    <row r="124" spans="1:8" s="23" customFormat="1" ht="11.4" x14ac:dyDescent="0.2">
      <c r="A124" s="29" t="s">
        <v>122</v>
      </c>
      <c r="B124" s="30">
        <v>235329.03200000001</v>
      </c>
      <c r="C124" s="31">
        <v>228039.90141999998</v>
      </c>
      <c r="D124" s="30">
        <v>7185.2375599999996</v>
      </c>
      <c r="E124" s="31">
        <f t="shared" si="29"/>
        <v>235225.13897999999</v>
      </c>
      <c r="F124" s="31">
        <f>B124-E124</f>
        <v>103.89302000001771</v>
      </c>
      <c r="G124" s="31">
        <f>B124-C124</f>
        <v>7289.1305800000264</v>
      </c>
      <c r="H124" s="32">
        <f>E124/B124*100</f>
        <v>99.955852017442538</v>
      </c>
    </row>
    <row r="125" spans="1:8" s="23" customFormat="1" ht="11.25" customHeight="1" x14ac:dyDescent="0.2">
      <c r="A125" s="29" t="s">
        <v>123</v>
      </c>
      <c r="B125" s="30">
        <v>738365.87199999997</v>
      </c>
      <c r="C125" s="31">
        <v>514437.56257999997</v>
      </c>
      <c r="D125" s="30">
        <v>17316.082589999998</v>
      </c>
      <c r="E125" s="31">
        <f t="shared" si="29"/>
        <v>531753.64516999992</v>
      </c>
      <c r="F125" s="31">
        <f>B125-E125</f>
        <v>206612.22683000006</v>
      </c>
      <c r="G125" s="31">
        <f>B125-C125</f>
        <v>223928.30942000001</v>
      </c>
      <c r="H125" s="32">
        <f>E125/B125*100</f>
        <v>72.017635881469872</v>
      </c>
    </row>
    <row r="126" spans="1:8" s="23" customFormat="1" ht="11.25" customHeight="1" x14ac:dyDescent="0.2">
      <c r="A126" s="38"/>
      <c r="B126" s="30"/>
      <c r="C126" s="31"/>
      <c r="D126" s="30"/>
      <c r="E126" s="31"/>
      <c r="F126" s="31"/>
      <c r="G126" s="31"/>
      <c r="H126" s="32"/>
    </row>
    <row r="127" spans="1:8" s="23" customFormat="1" ht="11.25" customHeight="1" x14ac:dyDescent="0.2">
      <c r="A127" s="42" t="s">
        <v>124</v>
      </c>
      <c r="B127" s="41">
        <f t="shared" ref="B127:G127" si="30">+B128+B136</f>
        <v>137103838.57376003</v>
      </c>
      <c r="C127" s="41">
        <f t="shared" ref="C127" si="31">+C128+C136</f>
        <v>125442059.01677999</v>
      </c>
      <c r="D127" s="41">
        <f t="shared" si="30"/>
        <v>7321940.1498699998</v>
      </c>
      <c r="E127" s="36">
        <f t="shared" si="30"/>
        <v>132763999.16665</v>
      </c>
      <c r="F127" s="36">
        <f t="shared" si="30"/>
        <v>4339839.4071100205</v>
      </c>
      <c r="G127" s="36">
        <f t="shared" si="30"/>
        <v>11661779.556980023</v>
      </c>
      <c r="H127" s="32">
        <f>E127/B127*100</f>
        <v>96.834633185871553</v>
      </c>
    </row>
    <row r="128" spans="1:8" s="23" customFormat="1" ht="22.5" customHeight="1" x14ac:dyDescent="0.2">
      <c r="A128" s="43" t="s">
        <v>125</v>
      </c>
      <c r="B128" s="44">
        <f t="shared" ref="B128:G128" si="32">SUM(B129:B133)</f>
        <v>11889992.506999999</v>
      </c>
      <c r="C128" s="44">
        <f t="shared" ref="C128" si="33">SUM(C129:C133)</f>
        <v>10771333.791390002</v>
      </c>
      <c r="D128" s="44">
        <f t="shared" ref="D128" si="34">SUM(D129:D133)</f>
        <v>1002805.82909</v>
      </c>
      <c r="E128" s="45">
        <f t="shared" si="32"/>
        <v>11774139.620480001</v>
      </c>
      <c r="F128" s="45">
        <f t="shared" si="32"/>
        <v>115852.8865199984</v>
      </c>
      <c r="G128" s="45">
        <f t="shared" si="32"/>
        <v>1118658.7156099989</v>
      </c>
      <c r="H128" s="32">
        <f>E128/B128*100</f>
        <v>99.025626917327386</v>
      </c>
    </row>
    <row r="129" spans="1:8" s="23" customFormat="1" ht="11.25" customHeight="1" x14ac:dyDescent="0.2">
      <c r="A129" s="46" t="s">
        <v>126</v>
      </c>
      <c r="B129" s="30">
        <v>234692.82699999999</v>
      </c>
      <c r="C129" s="31">
        <v>231867.71700999999</v>
      </c>
      <c r="D129" s="30">
        <v>2824.8037899999999</v>
      </c>
      <c r="E129" s="31">
        <f t="shared" ref="E129:E135" si="35">SUM(C129:D129)</f>
        <v>234692.5208</v>
      </c>
      <c r="F129" s="31">
        <f>B129-E129</f>
        <v>0.30619999999180436</v>
      </c>
      <c r="G129" s="31">
        <f>B129-C129</f>
        <v>2825.1099899999972</v>
      </c>
      <c r="H129" s="32">
        <f>E129/B129*100</f>
        <v>99.999869531589908</v>
      </c>
    </row>
    <row r="130" spans="1:8" s="23" customFormat="1" ht="11.25" customHeight="1" x14ac:dyDescent="0.2">
      <c r="A130" s="46" t="s">
        <v>127</v>
      </c>
      <c r="B130" s="30">
        <v>833394.69900000002</v>
      </c>
      <c r="C130" s="31">
        <v>565504.59145000007</v>
      </c>
      <c r="D130" s="30">
        <v>154738.60368999999</v>
      </c>
      <c r="E130" s="31">
        <f t="shared" si="35"/>
        <v>720243.19514000008</v>
      </c>
      <c r="F130" s="31">
        <f>B130-E130</f>
        <v>113151.50385999994</v>
      </c>
      <c r="G130" s="31">
        <f>B130-C130</f>
        <v>267890.10754999996</v>
      </c>
      <c r="H130" s="32">
        <f>E130/B130*100</f>
        <v>86.422819344090897</v>
      </c>
    </row>
    <row r="131" spans="1:8" s="23" customFormat="1" ht="11.25" customHeight="1" x14ac:dyDescent="0.2">
      <c r="A131" s="46" t="s">
        <v>128</v>
      </c>
      <c r="B131" s="30">
        <v>60796.982000000004</v>
      </c>
      <c r="C131" s="31">
        <v>58964.176979999997</v>
      </c>
      <c r="D131" s="30">
        <v>254.60720999999998</v>
      </c>
      <c r="E131" s="31">
        <f t="shared" si="35"/>
        <v>59218.784189999998</v>
      </c>
      <c r="F131" s="31">
        <f>B131-E131</f>
        <v>1578.1978100000051</v>
      </c>
      <c r="G131" s="31">
        <f>B131-C131</f>
        <v>1832.8050200000071</v>
      </c>
      <c r="H131" s="32">
        <f>E131/B131*100</f>
        <v>97.404151064603823</v>
      </c>
    </row>
    <row r="132" spans="1:8" s="23" customFormat="1" ht="11.4" x14ac:dyDescent="0.2">
      <c r="A132" s="46" t="s">
        <v>129</v>
      </c>
      <c r="B132" s="30">
        <v>4600899.4069999997</v>
      </c>
      <c r="C132" s="31">
        <v>3818310.8100300003</v>
      </c>
      <c r="D132" s="30">
        <v>782484.46422000008</v>
      </c>
      <c r="E132" s="31">
        <f t="shared" si="35"/>
        <v>4600795.2742500007</v>
      </c>
      <c r="F132" s="31">
        <f>B132-E132</f>
        <v>104.13274999894202</v>
      </c>
      <c r="G132" s="31">
        <f>B132-C132</f>
        <v>782588.59696999937</v>
      </c>
      <c r="H132" s="32">
        <f>E132/B132*100</f>
        <v>99.997736687095568</v>
      </c>
    </row>
    <row r="133" spans="1:8" s="23" customFormat="1" ht="11.25" customHeight="1" x14ac:dyDescent="0.2">
      <c r="A133" s="43" t="s">
        <v>130</v>
      </c>
      <c r="B133" s="47">
        <f>SUM(B134:B135)</f>
        <v>6160208.5920000002</v>
      </c>
      <c r="C133" s="47">
        <f>SUM(C134:C135)</f>
        <v>6096686.4959200006</v>
      </c>
      <c r="D133" s="47">
        <f>SUM(D134:D135)</f>
        <v>62503.350179999994</v>
      </c>
      <c r="E133" s="36">
        <f t="shared" si="35"/>
        <v>6159189.8461000007</v>
      </c>
      <c r="F133" s="36">
        <f>B133-E133</f>
        <v>1018.7458999995142</v>
      </c>
      <c r="G133" s="36">
        <f>B133-C133</f>
        <v>63522.096079999581</v>
      </c>
      <c r="H133" s="32">
        <f>E133/B133*100</f>
        <v>99.983462477206984</v>
      </c>
    </row>
    <row r="134" spans="1:8" s="23" customFormat="1" ht="11.25" customHeight="1" x14ac:dyDescent="0.2">
      <c r="A134" s="48" t="s">
        <v>130</v>
      </c>
      <c r="B134" s="30">
        <v>5273422.5920000002</v>
      </c>
      <c r="C134" s="31">
        <v>5232090.0156300003</v>
      </c>
      <c r="D134" s="30">
        <v>40659.816039999998</v>
      </c>
      <c r="E134" s="31">
        <f t="shared" si="35"/>
        <v>5272749.8316700002</v>
      </c>
      <c r="F134" s="31">
        <f>B134-E134</f>
        <v>672.76032999996096</v>
      </c>
      <c r="G134" s="31">
        <f>B134-C134</f>
        <v>41332.576369999908</v>
      </c>
      <c r="H134" s="32">
        <f>E134/B134*100</f>
        <v>99.987242434713636</v>
      </c>
    </row>
    <row r="135" spans="1:8" s="23" customFormat="1" ht="11.25" customHeight="1" x14ac:dyDescent="0.2">
      <c r="A135" s="48" t="s">
        <v>131</v>
      </c>
      <c r="B135" s="30">
        <v>886786</v>
      </c>
      <c r="C135" s="31">
        <v>864596.48028999998</v>
      </c>
      <c r="D135" s="30">
        <v>21843.53414</v>
      </c>
      <c r="E135" s="31">
        <f t="shared" si="35"/>
        <v>886440.01442999998</v>
      </c>
      <c r="F135" s="31">
        <f>B135-E135</f>
        <v>345.98557000001892</v>
      </c>
      <c r="G135" s="31">
        <f>B135-C135</f>
        <v>22189.519710000022</v>
      </c>
      <c r="H135" s="32">
        <f>E135/B135*100</f>
        <v>99.960984322034847</v>
      </c>
    </row>
    <row r="136" spans="1:8" s="23" customFormat="1" ht="11.25" customHeight="1" x14ac:dyDescent="0.2">
      <c r="A136" s="43" t="s">
        <v>132</v>
      </c>
      <c r="B136" s="49">
        <f t="shared" ref="B136:G136" si="36">SUM(B137:B140)</f>
        <v>125213846.06676002</v>
      </c>
      <c r="C136" s="49">
        <f t="shared" si="36"/>
        <v>114670725.22538999</v>
      </c>
      <c r="D136" s="49">
        <f t="shared" si="36"/>
        <v>6319134.3207799997</v>
      </c>
      <c r="E136" s="49">
        <f t="shared" si="36"/>
        <v>120989859.54617</v>
      </c>
      <c r="F136" s="49">
        <f t="shared" si="36"/>
        <v>4223986.5205900222</v>
      </c>
      <c r="G136" s="49">
        <f t="shared" si="36"/>
        <v>10543120.841370024</v>
      </c>
      <c r="H136" s="32">
        <f>E136/B136*100</f>
        <v>96.626581921029782</v>
      </c>
    </row>
    <row r="137" spans="1:8" s="23" customFormat="1" ht="11.25" customHeight="1" x14ac:dyDescent="0.2">
      <c r="A137" s="48" t="s">
        <v>133</v>
      </c>
      <c r="B137" s="30">
        <v>46071149.797720015</v>
      </c>
      <c r="C137" s="31">
        <v>43469566.387159981</v>
      </c>
      <c r="D137" s="30">
        <v>2601581.97315</v>
      </c>
      <c r="E137" s="31">
        <f t="shared" ref="E137:E139" si="37">SUM(C137:D137)</f>
        <v>46071148.360309981</v>
      </c>
      <c r="F137" s="31">
        <f>B137-E137</f>
        <v>1.4374100342392921</v>
      </c>
      <c r="G137" s="31">
        <f>B137-C137</f>
        <v>2601583.4105600342</v>
      </c>
      <c r="H137" s="32">
        <f>E137/B137*100</f>
        <v>99.999996880021357</v>
      </c>
    </row>
    <row r="138" spans="1:8" s="23" customFormat="1" ht="11.25" customHeight="1" x14ac:dyDescent="0.2">
      <c r="A138" s="48" t="s">
        <v>134</v>
      </c>
      <c r="B138" s="30">
        <v>12291268.78348</v>
      </c>
      <c r="C138" s="31">
        <v>11106583.22088</v>
      </c>
      <c r="D138" s="30">
        <v>1184682.3076600002</v>
      </c>
      <c r="E138" s="31">
        <f t="shared" si="37"/>
        <v>12291265.52854</v>
      </c>
      <c r="F138" s="31">
        <f>B138-E138</f>
        <v>3.2549399994313717</v>
      </c>
      <c r="G138" s="31">
        <f>B138-C138</f>
        <v>1184685.5625999998</v>
      </c>
      <c r="H138" s="32">
        <f>E138/B138*100</f>
        <v>99.999973518274984</v>
      </c>
    </row>
    <row r="139" spans="1:8" s="23" customFormat="1" ht="11.25" customHeight="1" x14ac:dyDescent="0.2">
      <c r="A139" s="48" t="s">
        <v>135</v>
      </c>
      <c r="B139" s="30">
        <v>13564424.503330003</v>
      </c>
      <c r="C139" s="31">
        <v>12835396.499380002</v>
      </c>
      <c r="D139" s="30">
        <v>727056.52255000023</v>
      </c>
      <c r="E139" s="31">
        <f t="shared" si="37"/>
        <v>13562453.021930002</v>
      </c>
      <c r="F139" s="31">
        <f>B139-E139</f>
        <v>1971.4814000017941</v>
      </c>
      <c r="G139" s="31">
        <f>B139-C139</f>
        <v>729028.00395000167</v>
      </c>
      <c r="H139" s="32">
        <f>E139/B139*100</f>
        <v>99.985465794000191</v>
      </c>
    </row>
    <row r="140" spans="1:8" s="23" customFormat="1" ht="22.5" customHeight="1" x14ac:dyDescent="0.2">
      <c r="A140" s="50" t="s">
        <v>136</v>
      </c>
      <c r="B140" s="36">
        <f t="shared" ref="B140:G140" si="38">SUM(B141)</f>
        <v>53287002.982229993</v>
      </c>
      <c r="C140" s="36">
        <f t="shared" si="38"/>
        <v>47259179.117970005</v>
      </c>
      <c r="D140" s="36">
        <f t="shared" si="38"/>
        <v>1805813.5174199999</v>
      </c>
      <c r="E140" s="36">
        <f t="shared" si="38"/>
        <v>49064992.635390006</v>
      </c>
      <c r="F140" s="36">
        <f t="shared" si="38"/>
        <v>4222010.3468399867</v>
      </c>
      <c r="G140" s="36">
        <f t="shared" si="38"/>
        <v>6027823.8642599881</v>
      </c>
      <c r="H140" s="51">
        <f>+H141</f>
        <v>92.076847804242377</v>
      </c>
    </row>
    <row r="141" spans="1:8" s="23" customFormat="1" ht="11.25" customHeight="1" x14ac:dyDescent="0.2">
      <c r="A141" s="48" t="s">
        <v>137</v>
      </c>
      <c r="B141" s="30">
        <v>53287002.982229993</v>
      </c>
      <c r="C141" s="31">
        <v>47259179.117970005</v>
      </c>
      <c r="D141" s="30">
        <v>1805813.5174199999</v>
      </c>
      <c r="E141" s="31">
        <f t="shared" ref="E141" si="39">SUM(C141:D141)</f>
        <v>49064992.635390006</v>
      </c>
      <c r="F141" s="31">
        <f>B141-E141</f>
        <v>4222010.3468399867</v>
      </c>
      <c r="G141" s="31">
        <f>B141-C141</f>
        <v>6027823.8642599881</v>
      </c>
      <c r="H141" s="32">
        <f>E141/B141*100</f>
        <v>92.076847804242377</v>
      </c>
    </row>
    <row r="142" spans="1:8" s="23" customFormat="1" ht="11.25" customHeight="1" x14ac:dyDescent="0.2">
      <c r="A142" s="38"/>
      <c r="B142" s="35"/>
      <c r="C142" s="34"/>
      <c r="D142" s="35"/>
      <c r="E142" s="34"/>
      <c r="F142" s="34"/>
      <c r="G142" s="34"/>
      <c r="H142" s="32"/>
    </row>
    <row r="143" spans="1:8" s="23" customFormat="1" ht="11.25" customHeight="1" x14ac:dyDescent="0.2">
      <c r="A143" s="25" t="s">
        <v>138</v>
      </c>
      <c r="B143" s="30">
        <v>328137773.76581997</v>
      </c>
      <c r="C143" s="31">
        <v>278118526.32947999</v>
      </c>
      <c r="D143" s="30">
        <v>22419961.496860001</v>
      </c>
      <c r="E143" s="31">
        <f t="shared" ref="E143" si="40">SUM(C143:D143)</f>
        <v>300538487.82634002</v>
      </c>
      <c r="F143" s="31">
        <f>B143-E143</f>
        <v>27599285.939479947</v>
      </c>
      <c r="G143" s="31">
        <f>B143-C143</f>
        <v>50019247.436339974</v>
      </c>
      <c r="H143" s="32">
        <f>E143/B143*100</f>
        <v>91.589116479111425</v>
      </c>
    </row>
    <row r="144" spans="1:8" s="23" customFormat="1" ht="11.25" customHeight="1" x14ac:dyDescent="0.2">
      <c r="A144" s="38"/>
      <c r="B144" s="30"/>
      <c r="C144" s="31"/>
      <c r="D144" s="30"/>
      <c r="E144" s="31"/>
      <c r="F144" s="31"/>
      <c r="G144" s="31"/>
      <c r="H144" s="32"/>
    </row>
    <row r="145" spans="1:8" s="23" customFormat="1" ht="11.25" customHeight="1" x14ac:dyDescent="0.2">
      <c r="A145" s="25" t="s">
        <v>139</v>
      </c>
      <c r="B145" s="41">
        <f t="shared" ref="B145:G145" si="41">SUM(B146:B164)</f>
        <v>14406420.029000003</v>
      </c>
      <c r="C145" s="41">
        <f t="shared" si="41"/>
        <v>12864007.520399999</v>
      </c>
      <c r="D145" s="41">
        <f t="shared" ref="D145" si="42">SUM(D146:D164)</f>
        <v>866330.06358000019</v>
      </c>
      <c r="E145" s="36">
        <f t="shared" si="41"/>
        <v>13730337.583979998</v>
      </c>
      <c r="F145" s="36">
        <f t="shared" si="41"/>
        <v>676082.44502000324</v>
      </c>
      <c r="G145" s="36">
        <f t="shared" si="41"/>
        <v>1542412.5086000036</v>
      </c>
      <c r="H145" s="32">
        <f>E145/B145*100</f>
        <v>95.3070752924109</v>
      </c>
    </row>
    <row r="146" spans="1:8" s="23" customFormat="1" ht="11.25" customHeight="1" x14ac:dyDescent="0.2">
      <c r="A146" s="52" t="s">
        <v>140</v>
      </c>
      <c r="B146" s="30">
        <v>4742749.3510000017</v>
      </c>
      <c r="C146" s="31">
        <v>4149750.303119998</v>
      </c>
      <c r="D146" s="30">
        <v>419918.24695000018</v>
      </c>
      <c r="E146" s="31">
        <f t="shared" ref="E146:E164" si="43">SUM(C146:D146)</f>
        <v>4569668.550069998</v>
      </c>
      <c r="F146" s="31">
        <f>B146-E146</f>
        <v>173080.80093000364</v>
      </c>
      <c r="G146" s="31">
        <f>B146-C146</f>
        <v>592999.04788000369</v>
      </c>
      <c r="H146" s="32">
        <f>E146/B146*100</f>
        <v>96.350623064372783</v>
      </c>
    </row>
    <row r="147" spans="1:8" s="23" customFormat="1" ht="11.25" customHeight="1" x14ac:dyDescent="0.2">
      <c r="A147" s="52" t="s">
        <v>141</v>
      </c>
      <c r="B147" s="30">
        <v>253798</v>
      </c>
      <c r="C147" s="31">
        <v>175258.00502000001</v>
      </c>
      <c r="D147" s="30">
        <v>9.4350000000000005</v>
      </c>
      <c r="E147" s="31">
        <f t="shared" si="43"/>
        <v>175267.44002000001</v>
      </c>
      <c r="F147" s="31">
        <f>B147-E147</f>
        <v>78530.559979999991</v>
      </c>
      <c r="G147" s="31">
        <f>B147-C147</f>
        <v>78539.994979999989</v>
      </c>
      <c r="H147" s="32">
        <f>E147/B147*100</f>
        <v>69.057849163507996</v>
      </c>
    </row>
    <row r="148" spans="1:8" s="23" customFormat="1" ht="11.25" customHeight="1" x14ac:dyDescent="0.2">
      <c r="A148" s="29" t="s">
        <v>142</v>
      </c>
      <c r="B148" s="30">
        <v>302700</v>
      </c>
      <c r="C148" s="31">
        <v>200083.45825</v>
      </c>
      <c r="D148" s="30">
        <v>18335.044379999999</v>
      </c>
      <c r="E148" s="31">
        <f t="shared" si="43"/>
        <v>218418.50263</v>
      </c>
      <c r="F148" s="31">
        <f>B148-E148</f>
        <v>84281.497369999997</v>
      </c>
      <c r="G148" s="31">
        <f>B148-C148</f>
        <v>102616.54175</v>
      </c>
      <c r="H148" s="32">
        <f>E148/B148*100</f>
        <v>72.156756732738685</v>
      </c>
    </row>
    <row r="149" spans="1:8" s="23" customFormat="1" ht="11.25" customHeight="1" x14ac:dyDescent="0.2">
      <c r="A149" s="29" t="s">
        <v>143</v>
      </c>
      <c r="B149" s="30">
        <v>110759.00000000001</v>
      </c>
      <c r="C149" s="31">
        <v>80176.630279999998</v>
      </c>
      <c r="D149" s="30">
        <v>2900.55377</v>
      </c>
      <c r="E149" s="31">
        <f t="shared" si="43"/>
        <v>83077.184049999996</v>
      </c>
      <c r="F149" s="31">
        <f>B149-E149</f>
        <v>27681.815950000018</v>
      </c>
      <c r="G149" s="31">
        <f>B149-C149</f>
        <v>30582.369720000017</v>
      </c>
      <c r="H149" s="32">
        <f>E149/B149*100</f>
        <v>75.007163345642326</v>
      </c>
    </row>
    <row r="150" spans="1:8" s="23" customFormat="1" ht="11.25" customHeight="1" x14ac:dyDescent="0.2">
      <c r="A150" s="29" t="s">
        <v>144</v>
      </c>
      <c r="B150" s="30">
        <v>265657.97100000002</v>
      </c>
      <c r="C150" s="31">
        <v>261154.94830000002</v>
      </c>
      <c r="D150" s="30">
        <v>2379.22649</v>
      </c>
      <c r="E150" s="31">
        <f t="shared" si="43"/>
        <v>263534.17479000002</v>
      </c>
      <c r="F150" s="31">
        <f>B150-E150</f>
        <v>2123.7962100000004</v>
      </c>
      <c r="G150" s="31">
        <f>B150-C150</f>
        <v>4503.0227000000014</v>
      </c>
      <c r="H150" s="32">
        <f>E150/B150*100</f>
        <v>99.20055242385331</v>
      </c>
    </row>
    <row r="151" spans="1:8" s="23" customFormat="1" ht="11.25" customHeight="1" x14ac:dyDescent="0.2">
      <c r="A151" s="29" t="s">
        <v>145</v>
      </c>
      <c r="B151" s="30">
        <v>116005</v>
      </c>
      <c r="C151" s="31">
        <v>107767.11257</v>
      </c>
      <c r="D151" s="30">
        <v>2699.4938999999999</v>
      </c>
      <c r="E151" s="31">
        <f t="shared" si="43"/>
        <v>110466.60647</v>
      </c>
      <c r="F151" s="31">
        <f>B151-E151</f>
        <v>5538.3935300000012</v>
      </c>
      <c r="G151" s="31">
        <f>B151-C151</f>
        <v>8237.8874300000025</v>
      </c>
      <c r="H151" s="32">
        <f>E151/B151*100</f>
        <v>95.225728606525578</v>
      </c>
    </row>
    <row r="152" spans="1:8" s="23" customFormat="1" ht="11.25" customHeight="1" x14ac:dyDescent="0.2">
      <c r="A152" s="29" t="s">
        <v>146</v>
      </c>
      <c r="B152" s="30">
        <v>41308</v>
      </c>
      <c r="C152" s="31">
        <v>33601.082200000004</v>
      </c>
      <c r="D152" s="30">
        <v>1909.51749</v>
      </c>
      <c r="E152" s="31">
        <f t="shared" si="43"/>
        <v>35510.599690000003</v>
      </c>
      <c r="F152" s="31">
        <f>B152-E152</f>
        <v>5797.4003099999973</v>
      </c>
      <c r="G152" s="31">
        <f>B152-C152</f>
        <v>7706.9177999999956</v>
      </c>
      <c r="H152" s="32">
        <f>E152/B152*100</f>
        <v>85.96542967463931</v>
      </c>
    </row>
    <row r="153" spans="1:8" s="23" customFormat="1" ht="11.25" customHeight="1" x14ac:dyDescent="0.2">
      <c r="A153" s="52" t="s">
        <v>147</v>
      </c>
      <c r="B153" s="30">
        <v>91039</v>
      </c>
      <c r="C153" s="31">
        <v>83690.979680000004</v>
      </c>
      <c r="D153" s="30">
        <v>3445.5828900000001</v>
      </c>
      <c r="E153" s="31">
        <f t="shared" si="43"/>
        <v>87136.562570000009</v>
      </c>
      <c r="F153" s="31">
        <f>B153-E153</f>
        <v>3902.4374299999909</v>
      </c>
      <c r="G153" s="31">
        <f>B153-C153</f>
        <v>7348.020319999996</v>
      </c>
      <c r="H153" s="32">
        <f>E153/B153*100</f>
        <v>95.713444315073772</v>
      </c>
    </row>
    <row r="154" spans="1:8" s="23" customFormat="1" ht="11.25" customHeight="1" x14ac:dyDescent="0.2">
      <c r="A154" s="29" t="s">
        <v>148</v>
      </c>
      <c r="B154" s="30">
        <v>732663</v>
      </c>
      <c r="C154" s="31">
        <v>703911.99157000007</v>
      </c>
      <c r="D154" s="30">
        <v>28592.861670000002</v>
      </c>
      <c r="E154" s="31">
        <f t="shared" si="43"/>
        <v>732504.85324000008</v>
      </c>
      <c r="F154" s="31">
        <f>B154-E154</f>
        <v>158.14675999991596</v>
      </c>
      <c r="G154" s="31">
        <f>B154-C154</f>
        <v>28751.008429999929</v>
      </c>
      <c r="H154" s="32">
        <f>E154/B154*100</f>
        <v>99.978414801893919</v>
      </c>
    </row>
    <row r="155" spans="1:8" s="23" customFormat="1" ht="11.25" customHeight="1" x14ac:dyDescent="0.2">
      <c r="A155" s="29" t="s">
        <v>149</v>
      </c>
      <c r="B155" s="30">
        <v>865091</v>
      </c>
      <c r="C155" s="31">
        <v>655963.46013999998</v>
      </c>
      <c r="D155" s="30">
        <v>21088.66446</v>
      </c>
      <c r="E155" s="31">
        <f t="shared" si="43"/>
        <v>677052.12459999998</v>
      </c>
      <c r="F155" s="31">
        <f>B155-E155</f>
        <v>188038.87540000002</v>
      </c>
      <c r="G155" s="31">
        <f>B155-C155</f>
        <v>209127.53986000002</v>
      </c>
      <c r="H155" s="32">
        <f>E155/B155*100</f>
        <v>78.263688398099163</v>
      </c>
    </row>
    <row r="156" spans="1:8" s="23" customFormat="1" ht="11.25" customHeight="1" x14ac:dyDescent="0.2">
      <c r="A156" s="29" t="s">
        <v>150</v>
      </c>
      <c r="B156" s="30">
        <v>575216</v>
      </c>
      <c r="C156" s="31">
        <v>429739.53660000005</v>
      </c>
      <c r="D156" s="30">
        <v>115459.17417</v>
      </c>
      <c r="E156" s="31">
        <f t="shared" si="43"/>
        <v>545198.71077000001</v>
      </c>
      <c r="F156" s="31">
        <f>B156-E156</f>
        <v>30017.289229999995</v>
      </c>
      <c r="G156" s="31">
        <f>B156-C156</f>
        <v>145476.46339999995</v>
      </c>
      <c r="H156" s="32">
        <f>E156/B156*100</f>
        <v>94.781562190551028</v>
      </c>
    </row>
    <row r="157" spans="1:8" s="23" customFormat="1" ht="11.25" customHeight="1" x14ac:dyDescent="0.2">
      <c r="A157" s="29" t="s">
        <v>151</v>
      </c>
      <c r="B157" s="30">
        <v>438840</v>
      </c>
      <c r="C157" s="31">
        <v>355498.04832999996</v>
      </c>
      <c r="D157" s="30">
        <v>71740.892800000001</v>
      </c>
      <c r="E157" s="31">
        <f t="shared" si="43"/>
        <v>427238.94112999993</v>
      </c>
      <c r="F157" s="31">
        <f>B157-E157</f>
        <v>11601.058870000066</v>
      </c>
      <c r="G157" s="31">
        <f>B157-C157</f>
        <v>83341.951670000039</v>
      </c>
      <c r="H157" s="32">
        <f>E157/B157*100</f>
        <v>97.356426289763903</v>
      </c>
    </row>
    <row r="158" spans="1:8" s="23" customFormat="1" ht="11.25" customHeight="1" x14ac:dyDescent="0.2">
      <c r="A158" s="29" t="s">
        <v>152</v>
      </c>
      <c r="B158" s="30">
        <v>218596</v>
      </c>
      <c r="C158" s="31">
        <v>180012.54615000001</v>
      </c>
      <c r="D158" s="30">
        <v>31671.28138</v>
      </c>
      <c r="E158" s="31">
        <f t="shared" si="43"/>
        <v>211683.82753000001</v>
      </c>
      <c r="F158" s="31">
        <f>B158-E158</f>
        <v>6912.1724699999904</v>
      </c>
      <c r="G158" s="31">
        <f>B158-C158</f>
        <v>38583.453849999991</v>
      </c>
      <c r="H158" s="32">
        <f>E158/B158*100</f>
        <v>96.837923626232865</v>
      </c>
    </row>
    <row r="159" spans="1:8" s="23" customFormat="1" ht="11.25" customHeight="1" x14ac:dyDescent="0.2">
      <c r="A159" s="29" t="s">
        <v>153</v>
      </c>
      <c r="B159" s="30">
        <v>118238.49400000001</v>
      </c>
      <c r="C159" s="31">
        <v>117365.22260000001</v>
      </c>
      <c r="D159" s="30">
        <v>449.02222999999998</v>
      </c>
      <c r="E159" s="31">
        <f t="shared" si="43"/>
        <v>117814.24483000001</v>
      </c>
      <c r="F159" s="31">
        <f>B159-E159</f>
        <v>424.2491699999955</v>
      </c>
      <c r="G159" s="31">
        <f>B159-C159</f>
        <v>873.27139999999781</v>
      </c>
      <c r="H159" s="32">
        <f>E159/B159*100</f>
        <v>99.641192004695185</v>
      </c>
    </row>
    <row r="160" spans="1:8" s="23" customFormat="1" ht="11.25" customHeight="1" x14ac:dyDescent="0.2">
      <c r="A160" s="29" t="s">
        <v>154</v>
      </c>
      <c r="B160" s="30">
        <v>1313152.7179999999</v>
      </c>
      <c r="C160" s="31">
        <v>1183939.0015300002</v>
      </c>
      <c r="D160" s="30">
        <v>76395.595349999989</v>
      </c>
      <c r="E160" s="31">
        <f t="shared" si="43"/>
        <v>1260334.5968800003</v>
      </c>
      <c r="F160" s="31">
        <f>B160-E160</f>
        <v>52818.12111999956</v>
      </c>
      <c r="G160" s="31">
        <f>B160-C160</f>
        <v>129213.71646999964</v>
      </c>
      <c r="H160" s="32">
        <f>E160/B160*100</f>
        <v>95.977762495100777</v>
      </c>
    </row>
    <row r="161" spans="1:8" s="23" customFormat="1" ht="11.25" customHeight="1" x14ac:dyDescent="0.2">
      <c r="A161" s="29" t="s">
        <v>155</v>
      </c>
      <c r="B161" s="30">
        <v>65588.266000000003</v>
      </c>
      <c r="C161" s="31">
        <v>58553.308039999996</v>
      </c>
      <c r="D161" s="30">
        <v>6657.70874</v>
      </c>
      <c r="E161" s="31">
        <f t="shared" si="43"/>
        <v>65211.016779999998</v>
      </c>
      <c r="F161" s="31">
        <f>B161-E161</f>
        <v>377.24922000000515</v>
      </c>
      <c r="G161" s="31">
        <f>B161-C161</f>
        <v>7034.957960000007</v>
      </c>
      <c r="H161" s="32">
        <f>E161/B161*100</f>
        <v>99.424822086316468</v>
      </c>
    </row>
    <row r="162" spans="1:8" s="23" customFormat="1" ht="11.25" customHeight="1" x14ac:dyDescent="0.2">
      <c r="A162" s="29" t="s">
        <v>156</v>
      </c>
      <c r="B162" s="30">
        <v>4038924.2290000003</v>
      </c>
      <c r="C162" s="31">
        <v>3983575.5941099999</v>
      </c>
      <c r="D162" s="30">
        <v>55114.491459999997</v>
      </c>
      <c r="E162" s="31">
        <f t="shared" si="43"/>
        <v>4038690.0855700001</v>
      </c>
      <c r="F162" s="31">
        <f>B162-E162</f>
        <v>234.14343000017107</v>
      </c>
      <c r="G162" s="31">
        <f>B162-C162</f>
        <v>55348.634890000336</v>
      </c>
      <c r="H162" s="32">
        <f>E162/B162*100</f>
        <v>99.994202826873575</v>
      </c>
    </row>
    <row r="163" spans="1:8" s="23" customFormat="1" ht="11.25" customHeight="1" x14ac:dyDescent="0.2">
      <c r="A163" s="29" t="s">
        <v>157</v>
      </c>
      <c r="B163" s="30">
        <v>48321</v>
      </c>
      <c r="C163" s="31">
        <v>43284.768799999998</v>
      </c>
      <c r="D163" s="30">
        <v>5035.7710800000004</v>
      </c>
      <c r="E163" s="31">
        <f t="shared" si="43"/>
        <v>48320.539879999997</v>
      </c>
      <c r="F163" s="31">
        <f>B163-E163</f>
        <v>0.46012000000337139</v>
      </c>
      <c r="G163" s="31">
        <f>B163-C163</f>
        <v>5036.231200000002</v>
      </c>
      <c r="H163" s="32">
        <f>E163/B163*100</f>
        <v>99.9990477846071</v>
      </c>
    </row>
    <row r="164" spans="1:8" s="23" customFormat="1" ht="11.25" customHeight="1" x14ac:dyDescent="0.2">
      <c r="A164" s="29" t="s">
        <v>158</v>
      </c>
      <c r="B164" s="30">
        <v>67773</v>
      </c>
      <c r="C164" s="31">
        <v>60681.523110000002</v>
      </c>
      <c r="D164" s="30">
        <v>2527.49937</v>
      </c>
      <c r="E164" s="31">
        <f t="shared" si="43"/>
        <v>63209.02248</v>
      </c>
      <c r="F164" s="31">
        <f>B164-E164</f>
        <v>4563.9775200000004</v>
      </c>
      <c r="G164" s="31">
        <f>B164-C164</f>
        <v>7091.4768899999981</v>
      </c>
      <c r="H164" s="32">
        <f>E164/B164*100</f>
        <v>93.265787968660092</v>
      </c>
    </row>
    <row r="165" spans="1:8" s="23" customFormat="1" ht="11.25" customHeight="1" x14ac:dyDescent="0.2">
      <c r="A165" s="38"/>
      <c r="B165" s="30"/>
      <c r="C165" s="31"/>
      <c r="D165" s="30"/>
      <c r="E165" s="31"/>
      <c r="F165" s="31"/>
      <c r="G165" s="31"/>
      <c r="H165" s="32"/>
    </row>
    <row r="166" spans="1:8" s="23" customFormat="1" ht="11.25" customHeight="1" x14ac:dyDescent="0.2">
      <c r="A166" s="25" t="s">
        <v>159</v>
      </c>
      <c r="B166" s="41">
        <f t="shared" ref="B166:G166" si="44">SUM(B167:B174)</f>
        <v>71971951.052040011</v>
      </c>
      <c r="C166" s="41">
        <f t="shared" si="44"/>
        <v>68665267.167000011</v>
      </c>
      <c r="D166" s="41">
        <f t="shared" si="44"/>
        <v>2215393.3170699999</v>
      </c>
      <c r="E166" s="36">
        <f t="shared" si="44"/>
        <v>70880660.484070003</v>
      </c>
      <c r="F166" s="36">
        <f t="shared" si="44"/>
        <v>1091290.5679700079</v>
      </c>
      <c r="G166" s="36">
        <f t="shared" si="44"/>
        <v>3306683.885040001</v>
      </c>
      <c r="H166" s="32">
        <f>E166/B166*100</f>
        <v>98.483727963438227</v>
      </c>
    </row>
    <row r="167" spans="1:8" s="23" customFormat="1" ht="11.25" customHeight="1" x14ac:dyDescent="0.2">
      <c r="A167" s="29" t="s">
        <v>42</v>
      </c>
      <c r="B167" s="30">
        <v>71052685.614950001</v>
      </c>
      <c r="C167" s="31">
        <v>67883457.42464</v>
      </c>
      <c r="D167" s="30">
        <v>2152471.2540000002</v>
      </c>
      <c r="E167" s="31">
        <f t="shared" ref="E167:E174" si="45">SUM(C167:D167)</f>
        <v>70035928.678639993</v>
      </c>
      <c r="F167" s="31">
        <f>B167-E167</f>
        <v>1016756.9363100082</v>
      </c>
      <c r="G167" s="31">
        <f>B167-C167</f>
        <v>3169228.1903100014</v>
      </c>
      <c r="H167" s="32">
        <f>E167/B167*100</f>
        <v>98.569009844582041</v>
      </c>
    </row>
    <row r="168" spans="1:8" s="23" customFormat="1" ht="11.25" customHeight="1" x14ac:dyDescent="0.2">
      <c r="A168" s="29" t="s">
        <v>160</v>
      </c>
      <c r="B168" s="30">
        <v>36289.512999999999</v>
      </c>
      <c r="C168" s="31">
        <v>25549.542170000001</v>
      </c>
      <c r="D168" s="30">
        <v>151.97114999999999</v>
      </c>
      <c r="E168" s="31">
        <f t="shared" si="45"/>
        <v>25701.513320000002</v>
      </c>
      <c r="F168" s="31">
        <f>B168-E168</f>
        <v>10587.999679999997</v>
      </c>
      <c r="G168" s="31">
        <f>B168-C168</f>
        <v>10739.970829999998</v>
      </c>
      <c r="H168" s="32">
        <f>E168/B168*100</f>
        <v>70.823527777845911</v>
      </c>
    </row>
    <row r="169" spans="1:8" s="23" customFormat="1" ht="11.25" customHeight="1" x14ac:dyDescent="0.2">
      <c r="A169" s="29" t="s">
        <v>161</v>
      </c>
      <c r="B169" s="30">
        <v>31443</v>
      </c>
      <c r="C169" s="31">
        <v>23077.123739999999</v>
      </c>
      <c r="D169" s="30">
        <v>4352.6472000000003</v>
      </c>
      <c r="E169" s="31">
        <f t="shared" si="45"/>
        <v>27429.770939999999</v>
      </c>
      <c r="F169" s="31">
        <f>B169-E169</f>
        <v>4013.2290600000015</v>
      </c>
      <c r="G169" s="31">
        <f>B169-C169</f>
        <v>8365.8762600000009</v>
      </c>
      <c r="H169" s="32">
        <f>E169/B169*100</f>
        <v>87.236494418471509</v>
      </c>
    </row>
    <row r="170" spans="1:8" s="23" customFormat="1" ht="11.25" customHeight="1" x14ac:dyDescent="0.2">
      <c r="A170" s="29" t="s">
        <v>162</v>
      </c>
      <c r="B170" s="30">
        <v>27103</v>
      </c>
      <c r="C170" s="31">
        <v>17803.678329999999</v>
      </c>
      <c r="D170" s="30">
        <v>576.44281000000001</v>
      </c>
      <c r="E170" s="31">
        <f t="shared" si="45"/>
        <v>18380.121139999999</v>
      </c>
      <c r="F170" s="31">
        <f>B170-E170</f>
        <v>8722.8788600000007</v>
      </c>
      <c r="G170" s="31">
        <f>B170-C170</f>
        <v>9299.3216700000012</v>
      </c>
      <c r="H170" s="32">
        <f>E170/B170*100</f>
        <v>67.815817953732065</v>
      </c>
    </row>
    <row r="171" spans="1:8" s="23" customFormat="1" ht="11.25" customHeight="1" x14ac:dyDescent="0.2">
      <c r="A171" s="29" t="s">
        <v>163</v>
      </c>
      <c r="B171" s="30">
        <v>57024.36909</v>
      </c>
      <c r="C171" s="31">
        <v>49424.820110000001</v>
      </c>
      <c r="D171" s="30">
        <v>265.21359999999999</v>
      </c>
      <c r="E171" s="31">
        <f t="shared" si="45"/>
        <v>49690.033710000003</v>
      </c>
      <c r="F171" s="31">
        <f>B171-E171</f>
        <v>7334.3353799999968</v>
      </c>
      <c r="G171" s="31">
        <f>B171-C171</f>
        <v>7599.5489799999996</v>
      </c>
      <c r="H171" s="32">
        <f>E171/B171*100</f>
        <v>87.138243706959003</v>
      </c>
    </row>
    <row r="172" spans="1:8" s="23" customFormat="1" ht="11.25" customHeight="1" x14ac:dyDescent="0.2">
      <c r="A172" s="29" t="s">
        <v>164</v>
      </c>
      <c r="B172" s="30">
        <v>121875</v>
      </c>
      <c r="C172" s="31">
        <v>94597.73414</v>
      </c>
      <c r="D172" s="30">
        <v>3266.55044</v>
      </c>
      <c r="E172" s="31">
        <f t="shared" si="45"/>
        <v>97864.284580000007</v>
      </c>
      <c r="F172" s="31">
        <f>B172-E172</f>
        <v>24010.715419999993</v>
      </c>
      <c r="G172" s="31">
        <f>B172-C172</f>
        <v>27277.26586</v>
      </c>
      <c r="H172" s="32">
        <f>E172/B172*100</f>
        <v>80.298900168205137</v>
      </c>
    </row>
    <row r="173" spans="1:8" s="23" customFormat="1" ht="11.25" customHeight="1" x14ac:dyDescent="0.2">
      <c r="A173" s="29" t="s">
        <v>165</v>
      </c>
      <c r="B173" s="30">
        <v>556353.55499999993</v>
      </c>
      <c r="C173" s="31">
        <v>495409.77330000006</v>
      </c>
      <c r="D173" s="30">
        <v>43152.75978</v>
      </c>
      <c r="E173" s="31">
        <f t="shared" si="45"/>
        <v>538562.53308000008</v>
      </c>
      <c r="F173" s="31">
        <f>B173-E173</f>
        <v>17791.021919999854</v>
      </c>
      <c r="G173" s="31">
        <f>B173-C173</f>
        <v>60943.781699999876</v>
      </c>
      <c r="H173" s="32">
        <f>E173/B173*100</f>
        <v>96.802209357680852</v>
      </c>
    </row>
    <row r="174" spans="1:8" s="23" customFormat="1" ht="11.25" customHeight="1" x14ac:dyDescent="0.2">
      <c r="A174" s="29" t="s">
        <v>166</v>
      </c>
      <c r="B174" s="30">
        <v>89177</v>
      </c>
      <c r="C174" s="31">
        <v>75947.070569999996</v>
      </c>
      <c r="D174" s="30">
        <v>11156.478090000001</v>
      </c>
      <c r="E174" s="31">
        <f t="shared" si="45"/>
        <v>87103.54866</v>
      </c>
      <c r="F174" s="31">
        <f>B174-E174</f>
        <v>2073.4513399999996</v>
      </c>
      <c r="G174" s="31">
        <f>B174-C174</f>
        <v>13229.929430000004</v>
      </c>
      <c r="H174" s="32">
        <f>E174/B174*100</f>
        <v>97.674903461654921</v>
      </c>
    </row>
    <row r="175" spans="1:8" s="23" customFormat="1" ht="11.25" customHeight="1" x14ac:dyDescent="0.2">
      <c r="A175" s="38"/>
      <c r="B175" s="35"/>
      <c r="C175" s="34"/>
      <c r="D175" s="35"/>
      <c r="E175" s="34"/>
      <c r="F175" s="34"/>
      <c r="G175" s="34"/>
      <c r="H175" s="32"/>
    </row>
    <row r="176" spans="1:8" s="23" customFormat="1" ht="11.25" customHeight="1" x14ac:dyDescent="0.2">
      <c r="A176" s="25" t="s">
        <v>167</v>
      </c>
      <c r="B176" s="41">
        <f t="shared" ref="B176:G176" si="46">SUM(B177:B179)</f>
        <v>1504555.9590000003</v>
      </c>
      <c r="C176" s="41">
        <f t="shared" si="46"/>
        <v>1349088.53675</v>
      </c>
      <c r="D176" s="41">
        <f t="shared" si="46"/>
        <v>114745.16422000001</v>
      </c>
      <c r="E176" s="36">
        <f t="shared" si="46"/>
        <v>1463833.7009699999</v>
      </c>
      <c r="F176" s="36">
        <f t="shared" si="46"/>
        <v>40722.258030000303</v>
      </c>
      <c r="G176" s="36">
        <f t="shared" si="46"/>
        <v>155467.42225000038</v>
      </c>
      <c r="H176" s="32">
        <f>E176/B176*100</f>
        <v>97.293403559607967</v>
      </c>
    </row>
    <row r="177" spans="1:8" s="23" customFormat="1" ht="11.25" customHeight="1" x14ac:dyDescent="0.2">
      <c r="A177" s="29" t="s">
        <v>140</v>
      </c>
      <c r="B177" s="30">
        <v>1350752.9590000003</v>
      </c>
      <c r="C177" s="31">
        <v>1217303.5022799999</v>
      </c>
      <c r="D177" s="30">
        <v>92751.35067</v>
      </c>
      <c r="E177" s="31">
        <f t="shared" ref="E177:E179" si="47">SUM(C177:D177)</f>
        <v>1310054.85295</v>
      </c>
      <c r="F177" s="31">
        <f>B177-E177</f>
        <v>40698.106050000293</v>
      </c>
      <c r="G177" s="31">
        <f>B177-C177</f>
        <v>133449.45672000037</v>
      </c>
      <c r="H177" s="32">
        <f>E177/B177*100</f>
        <v>96.987005967387987</v>
      </c>
    </row>
    <row r="178" spans="1:8" s="23" customFormat="1" ht="11.4" customHeight="1" x14ac:dyDescent="0.2">
      <c r="A178" s="29" t="s">
        <v>168</v>
      </c>
      <c r="B178" s="30">
        <v>42005.000000000007</v>
      </c>
      <c r="C178" s="31">
        <v>28417.273649999999</v>
      </c>
      <c r="D178" s="30">
        <v>13587.17203</v>
      </c>
      <c r="E178" s="31">
        <f t="shared" si="47"/>
        <v>42004.445679999997</v>
      </c>
      <c r="F178" s="31">
        <f>B178-E178</f>
        <v>0.55432000001019333</v>
      </c>
      <c r="G178" s="31">
        <f>B178-C178</f>
        <v>13587.726350000008</v>
      </c>
      <c r="H178" s="32">
        <f>E178/B178*100</f>
        <v>99.998680347577647</v>
      </c>
    </row>
    <row r="179" spans="1:8" s="23" customFormat="1" ht="11.25" customHeight="1" x14ac:dyDescent="0.2">
      <c r="A179" s="29" t="s">
        <v>169</v>
      </c>
      <c r="B179" s="30">
        <v>111798</v>
      </c>
      <c r="C179" s="31">
        <v>103367.76082</v>
      </c>
      <c r="D179" s="30">
        <v>8406.6415199999992</v>
      </c>
      <c r="E179" s="31">
        <f t="shared" si="47"/>
        <v>111774.40234</v>
      </c>
      <c r="F179" s="31">
        <f>B179-E179</f>
        <v>23.597659999999451</v>
      </c>
      <c r="G179" s="31">
        <f>B179-C179</f>
        <v>8430.2391800000041</v>
      </c>
      <c r="H179" s="32">
        <f>E179/B179*100</f>
        <v>99.978892591996285</v>
      </c>
    </row>
    <row r="180" spans="1:8" s="23" customFormat="1" ht="11.25" customHeight="1" x14ac:dyDescent="0.2">
      <c r="A180" s="38" t="s">
        <v>170</v>
      </c>
      <c r="B180" s="34"/>
      <c r="C180" s="34"/>
      <c r="D180" s="34"/>
      <c r="E180" s="34"/>
      <c r="F180" s="34"/>
      <c r="G180" s="34"/>
      <c r="H180" s="27"/>
    </row>
    <row r="181" spans="1:8" s="23" customFormat="1" ht="11.25" customHeight="1" x14ac:dyDescent="0.2">
      <c r="A181" s="25" t="s">
        <v>171</v>
      </c>
      <c r="B181" s="36">
        <f t="shared" ref="B181:G181" si="48">SUM(B182:B188)</f>
        <v>10751988.339</v>
      </c>
      <c r="C181" s="36">
        <f t="shared" si="48"/>
        <v>10042130.227299999</v>
      </c>
      <c r="D181" s="36">
        <f t="shared" ref="D181" si="49">SUM(D182:D188)</f>
        <v>505742.44843999995</v>
      </c>
      <c r="E181" s="36">
        <f t="shared" si="48"/>
        <v>10547872.67574</v>
      </c>
      <c r="F181" s="36">
        <f t="shared" si="48"/>
        <v>204115.66325999872</v>
      </c>
      <c r="G181" s="36">
        <f t="shared" si="48"/>
        <v>709858.11169999861</v>
      </c>
      <c r="H181" s="27">
        <f>E181/B181*100</f>
        <v>98.101600775368922</v>
      </c>
    </row>
    <row r="182" spans="1:8" s="23" customFormat="1" ht="11.25" customHeight="1" x14ac:dyDescent="0.2">
      <c r="A182" s="29" t="s">
        <v>140</v>
      </c>
      <c r="B182" s="30">
        <v>2717057.5458000004</v>
      </c>
      <c r="C182" s="31">
        <v>2385131.8540000035</v>
      </c>
      <c r="D182" s="30">
        <v>168569.35376999987</v>
      </c>
      <c r="E182" s="31">
        <f t="shared" ref="E182:E188" si="50">SUM(C182:D182)</f>
        <v>2553701.2077700035</v>
      </c>
      <c r="F182" s="31">
        <f>B182-E182</f>
        <v>163356.33802999696</v>
      </c>
      <c r="G182" s="31">
        <f>B182-C182</f>
        <v>331925.69179999689</v>
      </c>
      <c r="H182" s="32">
        <f>E182/B182*100</f>
        <v>93.987748316832239</v>
      </c>
    </row>
    <row r="183" spans="1:8" s="23" customFormat="1" ht="11.25" customHeight="1" x14ac:dyDescent="0.2">
      <c r="A183" s="29" t="s">
        <v>172</v>
      </c>
      <c r="B183" s="30">
        <v>168046</v>
      </c>
      <c r="C183" s="31">
        <v>161572.16344</v>
      </c>
      <c r="D183" s="30">
        <v>926.83488</v>
      </c>
      <c r="E183" s="31">
        <f t="shared" si="50"/>
        <v>162498.99832000001</v>
      </c>
      <c r="F183" s="31">
        <f>B183-E183</f>
        <v>5547.0016799999867</v>
      </c>
      <c r="G183" s="31">
        <f>B183-C183</f>
        <v>6473.8365599999961</v>
      </c>
      <c r="H183" s="32">
        <f>E183/B183*100</f>
        <v>96.699117098889602</v>
      </c>
    </row>
    <row r="184" spans="1:8" s="23" customFormat="1" ht="11.25" customHeight="1" x14ac:dyDescent="0.2">
      <c r="A184" s="29" t="s">
        <v>173</v>
      </c>
      <c r="B184" s="30">
        <v>30130</v>
      </c>
      <c r="C184" s="31">
        <v>26087.745999999999</v>
      </c>
      <c r="D184" s="30">
        <v>4041.5568199999998</v>
      </c>
      <c r="E184" s="31">
        <f t="shared" si="50"/>
        <v>30129.302819999997</v>
      </c>
      <c r="F184" s="31">
        <f>B184-E184</f>
        <v>0.69718000000284519</v>
      </c>
      <c r="G184" s="31">
        <f>B184-C184</f>
        <v>4042.2540000000008</v>
      </c>
      <c r="H184" s="32">
        <f>E184/B184*100</f>
        <v>99.997686093594425</v>
      </c>
    </row>
    <row r="185" spans="1:8" s="23" customFormat="1" ht="11.25" customHeight="1" x14ac:dyDescent="0.2">
      <c r="A185" s="29" t="s">
        <v>174</v>
      </c>
      <c r="B185" s="30">
        <v>38766</v>
      </c>
      <c r="C185" s="31">
        <v>38764.45723</v>
      </c>
      <c r="D185" s="30">
        <v>0</v>
      </c>
      <c r="E185" s="31">
        <f t="shared" si="50"/>
        <v>38764.45723</v>
      </c>
      <c r="F185" s="31">
        <f>B185-E185</f>
        <v>1.5427700000000186</v>
      </c>
      <c r="G185" s="31">
        <f>B185-C185</f>
        <v>1.5427700000000186</v>
      </c>
      <c r="H185" s="32">
        <f>E185/B185*100</f>
        <v>99.996020301294948</v>
      </c>
    </row>
    <row r="186" spans="1:8" s="23" customFormat="1" ht="11.25" customHeight="1" x14ac:dyDescent="0.2">
      <c r="A186" s="29" t="s">
        <v>175</v>
      </c>
      <c r="B186" s="30">
        <v>60954</v>
      </c>
      <c r="C186" s="31">
        <v>51998.068319999998</v>
      </c>
      <c r="D186" s="30">
        <v>1441.71416</v>
      </c>
      <c r="E186" s="31">
        <f t="shared" si="50"/>
        <v>53439.782480000002</v>
      </c>
      <c r="F186" s="31">
        <f>B186-E186</f>
        <v>7514.2175199999983</v>
      </c>
      <c r="G186" s="31">
        <f>B186-C186</f>
        <v>8955.9316800000015</v>
      </c>
      <c r="H186" s="32">
        <f>E186/B186*100</f>
        <v>87.672314335400472</v>
      </c>
    </row>
    <row r="187" spans="1:8" s="23" customFormat="1" ht="11.4" x14ac:dyDescent="0.2">
      <c r="A187" s="29" t="s">
        <v>176</v>
      </c>
      <c r="B187" s="30">
        <v>301954.78999999998</v>
      </c>
      <c r="C187" s="31">
        <v>276739.96885</v>
      </c>
      <c r="D187" s="30">
        <v>7991.7211400000015</v>
      </c>
      <c r="E187" s="31">
        <f t="shared" si="50"/>
        <v>284731.68998999998</v>
      </c>
      <c r="F187" s="31">
        <f>B187-E187</f>
        <v>17223.100009999995</v>
      </c>
      <c r="G187" s="31">
        <f>B187-C187</f>
        <v>25214.821149999974</v>
      </c>
      <c r="H187" s="32">
        <f>E187/B187*100</f>
        <v>94.296132871414301</v>
      </c>
    </row>
    <row r="188" spans="1:8" s="23" customFormat="1" ht="11.4" x14ac:dyDescent="0.2">
      <c r="A188" s="29" t="s">
        <v>177</v>
      </c>
      <c r="B188" s="30">
        <v>7435080.0031999992</v>
      </c>
      <c r="C188" s="31">
        <v>7101835.9694599975</v>
      </c>
      <c r="D188" s="30">
        <v>322771.26767000009</v>
      </c>
      <c r="E188" s="31">
        <f t="shared" si="50"/>
        <v>7424607.2371299975</v>
      </c>
      <c r="F188" s="31">
        <f>B188-E188</f>
        <v>10472.766070001759</v>
      </c>
      <c r="G188" s="31">
        <f>B188-C188</f>
        <v>333244.03374000173</v>
      </c>
      <c r="H188" s="32">
        <f>E188/B188*100</f>
        <v>99.859143868452065</v>
      </c>
    </row>
    <row r="189" spans="1:8" s="23" customFormat="1" ht="11.4" x14ac:dyDescent="0.2">
      <c r="A189" s="38"/>
      <c r="B189" s="34"/>
      <c r="C189" s="34"/>
      <c r="D189" s="34"/>
      <c r="E189" s="34"/>
      <c r="F189" s="34"/>
      <c r="G189" s="34"/>
      <c r="H189" s="27"/>
    </row>
    <row r="190" spans="1:8" s="23" customFormat="1" ht="11.25" customHeight="1" x14ac:dyDescent="0.2">
      <c r="A190" s="25" t="s">
        <v>178</v>
      </c>
      <c r="B190" s="53">
        <f t="shared" ref="B190:G190" si="51">SUM(B191:B197)</f>
        <v>24490528.301180005</v>
      </c>
      <c r="C190" s="53">
        <f t="shared" si="51"/>
        <v>24004374.200150006</v>
      </c>
      <c r="D190" s="53">
        <f t="shared" si="51"/>
        <v>458647.55729000003</v>
      </c>
      <c r="E190" s="53">
        <f t="shared" si="51"/>
        <v>24463021.757440004</v>
      </c>
      <c r="F190" s="53">
        <f t="shared" si="51"/>
        <v>27506.543739999717</v>
      </c>
      <c r="G190" s="53">
        <f t="shared" si="51"/>
        <v>486154.10103000037</v>
      </c>
      <c r="H190" s="27">
        <f>E190/B190*100</f>
        <v>99.887684971913501</v>
      </c>
    </row>
    <row r="191" spans="1:8" s="23" customFormat="1" ht="11.25" customHeight="1" x14ac:dyDescent="0.2">
      <c r="A191" s="29" t="s">
        <v>140</v>
      </c>
      <c r="B191" s="30">
        <v>15969689.595180001</v>
      </c>
      <c r="C191" s="31">
        <v>15543294.965610001</v>
      </c>
      <c r="D191" s="30">
        <v>402399.26961000002</v>
      </c>
      <c r="E191" s="31">
        <f t="shared" ref="E191:E197" si="52">SUM(C191:D191)</f>
        <v>15945694.235220002</v>
      </c>
      <c r="F191" s="31">
        <f>B191-E191</f>
        <v>23995.359959999099</v>
      </c>
      <c r="G191" s="31">
        <f>B191-C191</f>
        <v>426394.62956999987</v>
      </c>
      <c r="H191" s="32">
        <f>E191/B191*100</f>
        <v>99.849744355912577</v>
      </c>
    </row>
    <row r="192" spans="1:8" s="23" customFormat="1" ht="11.25" customHeight="1" x14ac:dyDescent="0.2">
      <c r="A192" s="29" t="s">
        <v>179</v>
      </c>
      <c r="B192" s="30">
        <v>95956.27</v>
      </c>
      <c r="C192" s="31">
        <v>85676.638099999996</v>
      </c>
      <c r="D192" s="30">
        <v>9882.9360099999994</v>
      </c>
      <c r="E192" s="31">
        <f t="shared" si="52"/>
        <v>95559.574110000001</v>
      </c>
      <c r="F192" s="31">
        <f>B192-E192</f>
        <v>396.69589000000269</v>
      </c>
      <c r="G192" s="31">
        <f>B192-C192</f>
        <v>10279.631900000008</v>
      </c>
      <c r="H192" s="32">
        <f>E192/B192*100</f>
        <v>99.586586796256256</v>
      </c>
    </row>
    <row r="193" spans="1:8" s="23" customFormat="1" ht="11.25" customHeight="1" x14ac:dyDescent="0.2">
      <c r="A193" s="29" t="s">
        <v>180</v>
      </c>
      <c r="B193" s="30">
        <v>398173.25800000003</v>
      </c>
      <c r="C193" s="31">
        <v>374345.05092999997</v>
      </c>
      <c r="D193" s="30">
        <v>23693.5203</v>
      </c>
      <c r="E193" s="31">
        <f t="shared" si="52"/>
        <v>398038.57122999994</v>
      </c>
      <c r="F193" s="31">
        <f>B193-E193</f>
        <v>134.68677000008756</v>
      </c>
      <c r="G193" s="31">
        <f>B193-C193</f>
        <v>23828.207070000062</v>
      </c>
      <c r="H193" s="32">
        <f>E193/B193*100</f>
        <v>99.966173828278528</v>
      </c>
    </row>
    <row r="194" spans="1:8" s="23" customFormat="1" ht="11.25" customHeight="1" x14ac:dyDescent="0.2">
      <c r="A194" s="29" t="s">
        <v>181</v>
      </c>
      <c r="B194" s="30">
        <v>17193</v>
      </c>
      <c r="C194" s="31">
        <v>17193</v>
      </c>
      <c r="D194" s="30">
        <v>0</v>
      </c>
      <c r="E194" s="31">
        <f t="shared" si="52"/>
        <v>17193</v>
      </c>
      <c r="F194" s="31">
        <f>B194-E194</f>
        <v>0</v>
      </c>
      <c r="G194" s="31">
        <f>B194-C194</f>
        <v>0</v>
      </c>
      <c r="H194" s="32">
        <f>E194/B194*100</f>
        <v>100</v>
      </c>
    </row>
    <row r="195" spans="1:8" s="23" customFormat="1" ht="11.25" customHeight="1" x14ac:dyDescent="0.2">
      <c r="A195" s="29" t="s">
        <v>182</v>
      </c>
      <c r="B195" s="30">
        <v>467217.73900000006</v>
      </c>
      <c r="C195" s="31">
        <v>456137.69420000003</v>
      </c>
      <c r="D195" s="30">
        <v>9094.9408999999996</v>
      </c>
      <c r="E195" s="31">
        <f t="shared" si="52"/>
        <v>465232.63510000001</v>
      </c>
      <c r="F195" s="31">
        <f>B195-E195</f>
        <v>1985.1039000000455</v>
      </c>
      <c r="G195" s="31">
        <f>B195-C195</f>
        <v>11080.044800000032</v>
      </c>
      <c r="H195" s="32">
        <f>E195/B195*100</f>
        <v>99.575122317862153</v>
      </c>
    </row>
    <row r="196" spans="1:8" s="23" customFormat="1" ht="11.25" customHeight="1" x14ac:dyDescent="0.2">
      <c r="A196" s="29" t="s">
        <v>183</v>
      </c>
      <c r="B196" s="30">
        <v>7524791.4390000021</v>
      </c>
      <c r="C196" s="31">
        <v>7511388.4771700017</v>
      </c>
      <c r="D196" s="30">
        <v>13378.091719999999</v>
      </c>
      <c r="E196" s="31">
        <f t="shared" si="52"/>
        <v>7524766.5688900016</v>
      </c>
      <c r="F196" s="31">
        <f>B196-E196</f>
        <v>24.870110000483692</v>
      </c>
      <c r="G196" s="31">
        <f>B196-C196</f>
        <v>13402.961830000393</v>
      </c>
      <c r="H196" s="32">
        <f>E196/B196*100</f>
        <v>99.999669491039029</v>
      </c>
    </row>
    <row r="197" spans="1:8" s="23" customFormat="1" ht="11.25" customHeight="1" x14ac:dyDescent="0.2">
      <c r="A197" s="29" t="s">
        <v>184</v>
      </c>
      <c r="B197" s="30">
        <v>17507</v>
      </c>
      <c r="C197" s="31">
        <v>16338.37414</v>
      </c>
      <c r="D197" s="30">
        <v>198.79875000000001</v>
      </c>
      <c r="E197" s="31">
        <f t="shared" si="52"/>
        <v>16537.172890000002</v>
      </c>
      <c r="F197" s="31">
        <f>B197-E197</f>
        <v>969.82710999999836</v>
      </c>
      <c r="G197" s="31">
        <f>B197-C197</f>
        <v>1168.6258600000001</v>
      </c>
      <c r="H197" s="32">
        <f>E197/B197*100</f>
        <v>94.460346661335464</v>
      </c>
    </row>
    <row r="198" spans="1:8" s="23" customFormat="1" ht="11.25" customHeight="1" x14ac:dyDescent="0.2">
      <c r="A198" s="38"/>
      <c r="B198" s="34"/>
      <c r="C198" s="34"/>
      <c r="D198" s="34"/>
      <c r="E198" s="34"/>
      <c r="F198" s="34"/>
      <c r="G198" s="34"/>
      <c r="H198" s="27"/>
    </row>
    <row r="199" spans="1:8" s="23" customFormat="1" ht="11.25" customHeight="1" x14ac:dyDescent="0.2">
      <c r="A199" s="25" t="s">
        <v>185</v>
      </c>
      <c r="B199" s="54">
        <f>SUM(B200:B206)</f>
        <v>4909369.9469999997</v>
      </c>
      <c r="C199" s="54">
        <f>SUM(C200:C206)</f>
        <v>4710084.9516000003</v>
      </c>
      <c r="D199" s="54">
        <f>SUM(D200:D206)</f>
        <v>131831.48594000001</v>
      </c>
      <c r="E199" s="54">
        <f t="shared" ref="E199:G199" si="53">SUM(E200:E206)</f>
        <v>4841916.4375400003</v>
      </c>
      <c r="F199" s="54">
        <f t="shared" si="53"/>
        <v>67453.509459998808</v>
      </c>
      <c r="G199" s="54">
        <f t="shared" si="53"/>
        <v>199284.99539999897</v>
      </c>
      <c r="H199" s="32">
        <f>E199/B199*100</f>
        <v>98.626025127700572</v>
      </c>
    </row>
    <row r="200" spans="1:8" s="23" customFormat="1" ht="11.25" customHeight="1" x14ac:dyDescent="0.2">
      <c r="A200" s="29" t="s">
        <v>186</v>
      </c>
      <c r="B200" s="30">
        <v>990549.45599999931</v>
      </c>
      <c r="C200" s="31">
        <v>925152.90655000031</v>
      </c>
      <c r="D200" s="30">
        <v>26357.189349999993</v>
      </c>
      <c r="E200" s="31">
        <f t="shared" ref="E200:E206" si="54">SUM(C200:D200)</f>
        <v>951510.09590000031</v>
      </c>
      <c r="F200" s="31">
        <f>B200-E200</f>
        <v>39039.360099999001</v>
      </c>
      <c r="G200" s="31">
        <f>B200-C200</f>
        <v>65396.549449999002</v>
      </c>
      <c r="H200" s="32">
        <f>E200/B200*100</f>
        <v>96.058817673006828</v>
      </c>
    </row>
    <row r="201" spans="1:8" s="23" customFormat="1" ht="11.25" customHeight="1" x14ac:dyDescent="0.2">
      <c r="A201" s="29" t="s">
        <v>187</v>
      </c>
      <c r="B201" s="30">
        <v>13298.999999999998</v>
      </c>
      <c r="C201" s="31">
        <v>11448.99149</v>
      </c>
      <c r="D201" s="30">
        <v>1847.36365</v>
      </c>
      <c r="E201" s="31">
        <f t="shared" si="54"/>
        <v>13296.35514</v>
      </c>
      <c r="F201" s="31">
        <f>B201-E201</f>
        <v>2.6448599999985163</v>
      </c>
      <c r="G201" s="31">
        <f>B201-C201</f>
        <v>1850.0085099999978</v>
      </c>
      <c r="H201" s="32">
        <f>E201/B201*100</f>
        <v>99.980112339273646</v>
      </c>
    </row>
    <row r="202" spans="1:8" s="23" customFormat="1" ht="11.25" customHeight="1" x14ac:dyDescent="0.2">
      <c r="A202" s="29" t="s">
        <v>188</v>
      </c>
      <c r="B202" s="30">
        <v>97643</v>
      </c>
      <c r="C202" s="31">
        <v>83953.611080000002</v>
      </c>
      <c r="D202" s="30">
        <v>12821.023859999999</v>
      </c>
      <c r="E202" s="31">
        <f t="shared" si="54"/>
        <v>96774.634940000004</v>
      </c>
      <c r="F202" s="31">
        <f>B202-E202</f>
        <v>868.36505999999645</v>
      </c>
      <c r="G202" s="31">
        <f>B202-C202</f>
        <v>13689.388919999998</v>
      </c>
      <c r="H202" s="32">
        <f>E202/B202*100</f>
        <v>99.110673514742487</v>
      </c>
    </row>
    <row r="203" spans="1:8" s="23" customFormat="1" ht="11.25" customHeight="1" x14ac:dyDescent="0.2">
      <c r="A203" s="29" t="s">
        <v>189</v>
      </c>
      <c r="B203" s="30">
        <v>32807.267</v>
      </c>
      <c r="C203" s="31">
        <v>25360.437379999999</v>
      </c>
      <c r="D203" s="30">
        <v>2090.4706799999999</v>
      </c>
      <c r="E203" s="31">
        <f t="shared" si="54"/>
        <v>27450.908059999998</v>
      </c>
      <c r="F203" s="31">
        <f>B203-E203</f>
        <v>5356.3589400000019</v>
      </c>
      <c r="G203" s="31">
        <f>B203-C203</f>
        <v>7446.8296200000004</v>
      </c>
      <c r="H203" s="32">
        <f>E203/B203*100</f>
        <v>83.673254648124143</v>
      </c>
    </row>
    <row r="204" spans="1:8" s="23" customFormat="1" ht="11.25" customHeight="1" x14ac:dyDescent="0.2">
      <c r="A204" s="29" t="s">
        <v>190</v>
      </c>
      <c r="B204" s="30">
        <v>44924</v>
      </c>
      <c r="C204" s="31">
        <v>38495.146649999995</v>
      </c>
      <c r="D204" s="30">
        <v>2018.53855</v>
      </c>
      <c r="E204" s="31">
        <f t="shared" si="54"/>
        <v>40513.685199999993</v>
      </c>
      <c r="F204" s="31">
        <f>B204-E204</f>
        <v>4410.3148000000074</v>
      </c>
      <c r="G204" s="31">
        <f>B204-C204</f>
        <v>6428.8533500000049</v>
      </c>
      <c r="H204" s="32">
        <f>E204/B204*100</f>
        <v>90.182720149585947</v>
      </c>
    </row>
    <row r="205" spans="1:8" s="23" customFormat="1" ht="11.25" customHeight="1" x14ac:dyDescent="0.2">
      <c r="A205" s="29" t="s">
        <v>191</v>
      </c>
      <c r="B205" s="30">
        <v>3468289</v>
      </c>
      <c r="C205" s="31">
        <v>3387872.2524600001</v>
      </c>
      <c r="D205" s="30">
        <v>77838.940700000006</v>
      </c>
      <c r="E205" s="31">
        <f t="shared" si="54"/>
        <v>3465711.1931600003</v>
      </c>
      <c r="F205" s="31">
        <f>B205-E205</f>
        <v>2577.8068399997428</v>
      </c>
      <c r="G205" s="31">
        <f>B205-C205</f>
        <v>80416.747539999895</v>
      </c>
      <c r="H205" s="32">
        <f>E205/B205*100</f>
        <v>99.925674969992414</v>
      </c>
    </row>
    <row r="206" spans="1:8" s="23" customFormat="1" ht="11.25" customHeight="1" x14ac:dyDescent="0.2">
      <c r="A206" s="29" t="s">
        <v>192</v>
      </c>
      <c r="B206" s="30">
        <v>261858.22400000005</v>
      </c>
      <c r="C206" s="31">
        <v>237801.60598999998</v>
      </c>
      <c r="D206" s="30">
        <v>8857.9591499999988</v>
      </c>
      <c r="E206" s="31">
        <f t="shared" si="54"/>
        <v>246659.56513999999</v>
      </c>
      <c r="F206" s="31">
        <f>B206-E206</f>
        <v>15198.658860000054</v>
      </c>
      <c r="G206" s="31">
        <f>B206-C206</f>
        <v>24056.618010000064</v>
      </c>
      <c r="H206" s="32">
        <f>E206/B206*100</f>
        <v>94.195844366530167</v>
      </c>
    </row>
    <row r="207" spans="1:8" s="23" customFormat="1" ht="11.25" customHeight="1" x14ac:dyDescent="0.2">
      <c r="A207" s="38"/>
      <c r="B207" s="34"/>
      <c r="C207" s="34"/>
      <c r="D207" s="34"/>
      <c r="E207" s="34"/>
      <c r="F207" s="34"/>
      <c r="G207" s="34"/>
      <c r="H207" s="27"/>
    </row>
    <row r="208" spans="1:8" s="23" customFormat="1" ht="11.25" customHeight="1" x14ac:dyDescent="0.2">
      <c r="A208" s="25" t="s">
        <v>193</v>
      </c>
      <c r="B208" s="53">
        <f t="shared" ref="B208:G208" si="55">SUM(B209:B215)</f>
        <v>924154.3870000001</v>
      </c>
      <c r="C208" s="53">
        <f t="shared" si="55"/>
        <v>805069.80619000015</v>
      </c>
      <c r="D208" s="53">
        <f t="shared" si="55"/>
        <v>45434.610270000005</v>
      </c>
      <c r="E208" s="53">
        <f t="shared" si="55"/>
        <v>850504.41646000021</v>
      </c>
      <c r="F208" s="53">
        <f t="shared" si="55"/>
        <v>73649.970539999966</v>
      </c>
      <c r="G208" s="53">
        <f t="shared" si="55"/>
        <v>119084.58080999996</v>
      </c>
      <c r="H208" s="27">
        <f>E208/B208*100</f>
        <v>92.030555546126521</v>
      </c>
    </row>
    <row r="209" spans="1:8" s="23" customFormat="1" ht="11.25" customHeight="1" x14ac:dyDescent="0.2">
      <c r="A209" s="29" t="s">
        <v>194</v>
      </c>
      <c r="B209" s="30">
        <v>276241.00000000006</v>
      </c>
      <c r="C209" s="31">
        <v>256201.5476300001</v>
      </c>
      <c r="D209" s="30">
        <v>2294.9559500000018</v>
      </c>
      <c r="E209" s="31">
        <f t="shared" ref="E209:E215" si="56">SUM(C209:D209)</f>
        <v>258496.50358000011</v>
      </c>
      <c r="F209" s="31">
        <f>B209-E209</f>
        <v>17744.496419999952</v>
      </c>
      <c r="G209" s="31">
        <f>B209-C209</f>
        <v>20039.452369999955</v>
      </c>
      <c r="H209" s="32">
        <f>E209/B209*100</f>
        <v>93.576443605402545</v>
      </c>
    </row>
    <row r="210" spans="1:8" s="23" customFormat="1" ht="11.25" customHeight="1" x14ac:dyDescent="0.2">
      <c r="A210" s="29" t="s">
        <v>195</v>
      </c>
      <c r="B210" s="30">
        <v>214892.29399999999</v>
      </c>
      <c r="C210" s="31">
        <v>208616.89473</v>
      </c>
      <c r="D210" s="30">
        <v>6275.0431200000003</v>
      </c>
      <c r="E210" s="31">
        <f t="shared" si="56"/>
        <v>214891.93784999999</v>
      </c>
      <c r="F210" s="31">
        <f>B210-E210</f>
        <v>0.35615000000689179</v>
      </c>
      <c r="G210" s="31">
        <f>B210-C210</f>
        <v>6275.3992699999944</v>
      </c>
      <c r="H210" s="32">
        <f>E210/B210*100</f>
        <v>99.999834265811316</v>
      </c>
    </row>
    <row r="211" spans="1:8" s="23" customFormat="1" ht="11.25" customHeight="1" x14ac:dyDescent="0.2">
      <c r="A211" s="29" t="s">
        <v>196</v>
      </c>
      <c r="B211" s="30">
        <v>34093.202999999994</v>
      </c>
      <c r="C211" s="31">
        <v>33070.3923</v>
      </c>
      <c r="D211" s="30">
        <v>1018.3983199999999</v>
      </c>
      <c r="E211" s="31">
        <f t="shared" si="56"/>
        <v>34088.79062</v>
      </c>
      <c r="F211" s="31">
        <f>B211-E211</f>
        <v>4.4123799999943003</v>
      </c>
      <c r="G211" s="31">
        <f>B211-C211</f>
        <v>1022.8106999999945</v>
      </c>
      <c r="H211" s="32">
        <f>E211/B211*100</f>
        <v>99.987057889515413</v>
      </c>
    </row>
    <row r="212" spans="1:8" s="23" customFormat="1" ht="11.25" hidden="1" customHeight="1" x14ac:dyDescent="0.2">
      <c r="A212" s="29" t="s">
        <v>197</v>
      </c>
      <c r="B212" s="30">
        <v>0</v>
      </c>
      <c r="C212" s="31">
        <v>0</v>
      </c>
      <c r="D212" s="30">
        <v>0</v>
      </c>
      <c r="E212" s="31">
        <f t="shared" si="56"/>
        <v>0</v>
      </c>
      <c r="F212" s="31">
        <f>B212-E212</f>
        <v>0</v>
      </c>
      <c r="G212" s="31">
        <f>B212-C212</f>
        <v>0</v>
      </c>
      <c r="H212" s="32" t="e">
        <f>E212/B212*100</f>
        <v>#DIV/0!</v>
      </c>
    </row>
    <row r="213" spans="1:8" s="23" customFormat="1" ht="11.25" customHeight="1" x14ac:dyDescent="0.2">
      <c r="A213" s="29" t="s">
        <v>198</v>
      </c>
      <c r="B213" s="30">
        <v>63368.091</v>
      </c>
      <c r="C213" s="31">
        <v>61081.17583</v>
      </c>
      <c r="D213" s="30">
        <v>2063.0745900000002</v>
      </c>
      <c r="E213" s="31">
        <f t="shared" si="56"/>
        <v>63144.250419999997</v>
      </c>
      <c r="F213" s="31">
        <f>B213-E213</f>
        <v>223.84058000000368</v>
      </c>
      <c r="G213" s="31">
        <f>B213-C213</f>
        <v>2286.9151700000002</v>
      </c>
      <c r="H213" s="32">
        <f>E213/B213*100</f>
        <v>99.646761364485471</v>
      </c>
    </row>
    <row r="214" spans="1:8" s="23" customFormat="1" ht="11.25" customHeight="1" x14ac:dyDescent="0.2">
      <c r="A214" s="29" t="s">
        <v>199</v>
      </c>
      <c r="B214" s="30">
        <v>201716.799</v>
      </c>
      <c r="C214" s="31">
        <v>173934.57287999999</v>
      </c>
      <c r="D214" s="30">
        <v>26857.32548</v>
      </c>
      <c r="E214" s="31">
        <f t="shared" si="56"/>
        <v>200791.89835999999</v>
      </c>
      <c r="F214" s="31">
        <f>B214-E214</f>
        <v>924.90064000000712</v>
      </c>
      <c r="G214" s="31">
        <f>B214-C214</f>
        <v>27782.226120000007</v>
      </c>
      <c r="H214" s="32">
        <f>E214/B214*100</f>
        <v>99.541485565612206</v>
      </c>
    </row>
    <row r="215" spans="1:8" s="23" customFormat="1" ht="11.25" customHeight="1" x14ac:dyDescent="0.2">
      <c r="A215" s="29" t="s">
        <v>200</v>
      </c>
      <c r="B215" s="30">
        <v>133843</v>
      </c>
      <c r="C215" s="31">
        <v>72165.222819999995</v>
      </c>
      <c r="D215" s="30">
        <v>6925.8128099999994</v>
      </c>
      <c r="E215" s="31">
        <f t="shared" si="56"/>
        <v>79091.035629999998</v>
      </c>
      <c r="F215" s="31">
        <f>B215-E215</f>
        <v>54751.964370000002</v>
      </c>
      <c r="G215" s="31">
        <f>B215-C215</f>
        <v>61677.777180000005</v>
      </c>
      <c r="H215" s="32">
        <f>E215/B215*100</f>
        <v>59.092396038642292</v>
      </c>
    </row>
    <row r="216" spans="1:8" s="23" customFormat="1" ht="11.25" customHeight="1" x14ac:dyDescent="0.2">
      <c r="A216" s="38"/>
      <c r="B216" s="30"/>
      <c r="C216" s="31"/>
      <c r="D216" s="30"/>
      <c r="E216" s="31"/>
      <c r="F216" s="31"/>
      <c r="G216" s="31"/>
      <c r="H216" s="32"/>
    </row>
    <row r="217" spans="1:8" s="23" customFormat="1" ht="11.25" customHeight="1" x14ac:dyDescent="0.2">
      <c r="A217" s="25" t="s">
        <v>201</v>
      </c>
      <c r="B217" s="54">
        <f t="shared" ref="B217:G217" si="57">SUM(B218:B230)+SUM(B235:B247)</f>
        <v>18196723.567649994</v>
      </c>
      <c r="C217" s="54">
        <f t="shared" si="57"/>
        <v>12145426.010910001</v>
      </c>
      <c r="D217" s="54">
        <f t="shared" si="57"/>
        <v>3140730.5351799992</v>
      </c>
      <c r="E217" s="54">
        <f t="shared" si="57"/>
        <v>15286156.546090003</v>
      </c>
      <c r="F217" s="54">
        <f t="shared" si="57"/>
        <v>2910567.0215599947</v>
      </c>
      <c r="G217" s="54">
        <f t="shared" si="57"/>
        <v>6051297.5567399953</v>
      </c>
      <c r="H217" s="32">
        <f>E217/B217*100</f>
        <v>84.004994026867692</v>
      </c>
    </row>
    <row r="218" spans="1:8" s="23" customFormat="1" ht="11.25" customHeight="1" x14ac:dyDescent="0.2">
      <c r="A218" s="29" t="s">
        <v>202</v>
      </c>
      <c r="B218" s="30">
        <v>65948.684999999998</v>
      </c>
      <c r="C218" s="31">
        <v>51671.274189999996</v>
      </c>
      <c r="D218" s="30">
        <v>7738.2418099999995</v>
      </c>
      <c r="E218" s="31">
        <f t="shared" ref="E218:E229" si="58">SUM(C218:D218)</f>
        <v>59409.515999999996</v>
      </c>
      <c r="F218" s="31">
        <f>B218-E218</f>
        <v>6539.1690000000017</v>
      </c>
      <c r="G218" s="31">
        <f>B218-C218</f>
        <v>14277.410810000001</v>
      </c>
      <c r="H218" s="32">
        <f>E218/B218*100</f>
        <v>90.08445884857295</v>
      </c>
    </row>
    <row r="219" spans="1:8" s="23" customFormat="1" ht="11.25" customHeight="1" x14ac:dyDescent="0.2">
      <c r="A219" s="29" t="s">
        <v>203</v>
      </c>
      <c r="B219" s="30">
        <v>64824.394</v>
      </c>
      <c r="C219" s="31">
        <v>51864.544630000004</v>
      </c>
      <c r="D219" s="30">
        <v>1188.29305</v>
      </c>
      <c r="E219" s="31">
        <f t="shared" si="58"/>
        <v>53052.837680000004</v>
      </c>
      <c r="F219" s="31">
        <f>B219-E219</f>
        <v>11771.556319999996</v>
      </c>
      <c r="G219" s="31">
        <f>B219-C219</f>
        <v>12959.849369999996</v>
      </c>
      <c r="H219" s="32">
        <f>E219/B219*100</f>
        <v>81.840854046394952</v>
      </c>
    </row>
    <row r="220" spans="1:8" s="23" customFormat="1" ht="11.25" customHeight="1" x14ac:dyDescent="0.2">
      <c r="A220" s="29" t="s">
        <v>204</v>
      </c>
      <c r="B220" s="30">
        <v>80759.093999999997</v>
      </c>
      <c r="C220" s="31">
        <v>61495.523950000003</v>
      </c>
      <c r="D220" s="30">
        <v>6008.0700500000003</v>
      </c>
      <c r="E220" s="31">
        <f t="shared" si="58"/>
        <v>67503.593999999997</v>
      </c>
      <c r="F220" s="31">
        <f>B220-E220</f>
        <v>13255.5</v>
      </c>
      <c r="G220" s="31">
        <f>B220-C220</f>
        <v>19263.570049999995</v>
      </c>
      <c r="H220" s="32">
        <f>E220/B220*100</f>
        <v>83.58636861379351</v>
      </c>
    </row>
    <row r="221" spans="1:8" s="23" customFormat="1" ht="11.25" customHeight="1" x14ac:dyDescent="0.2">
      <c r="A221" s="29" t="s">
        <v>205</v>
      </c>
      <c r="B221" s="30">
        <v>10864836.480649995</v>
      </c>
      <c r="C221" s="31">
        <v>6679763.5853500003</v>
      </c>
      <c r="D221" s="30">
        <v>2123246.8835899993</v>
      </c>
      <c r="E221" s="31">
        <f t="shared" si="58"/>
        <v>8803010.4689399991</v>
      </c>
      <c r="F221" s="31">
        <f>B221-E221</f>
        <v>2061826.0117099956</v>
      </c>
      <c r="G221" s="31">
        <f>B221-C221</f>
        <v>4185072.8952999944</v>
      </c>
      <c r="H221" s="32">
        <f>E221/B221*100</f>
        <v>81.022944842455217</v>
      </c>
    </row>
    <row r="222" spans="1:8" s="23" customFormat="1" ht="11.25" customHeight="1" x14ac:dyDescent="0.2">
      <c r="A222" s="29" t="s">
        <v>206</v>
      </c>
      <c r="B222" s="30">
        <v>44655.945999999996</v>
      </c>
      <c r="C222" s="31">
        <v>25449.436300000001</v>
      </c>
      <c r="D222" s="30">
        <v>786.52369999999996</v>
      </c>
      <c r="E222" s="31">
        <f t="shared" si="58"/>
        <v>26235.960000000003</v>
      </c>
      <c r="F222" s="31">
        <f>B222-E222</f>
        <v>18419.985999999994</v>
      </c>
      <c r="G222" s="31">
        <f>B222-C222</f>
        <v>19206.509699999995</v>
      </c>
      <c r="H222" s="32">
        <f>E222/B222*100</f>
        <v>58.751325075500596</v>
      </c>
    </row>
    <row r="223" spans="1:8" s="23" customFormat="1" ht="11.25" customHeight="1" x14ac:dyDescent="0.2">
      <c r="A223" s="29" t="s">
        <v>207</v>
      </c>
      <c r="B223" s="30">
        <v>177117.00900000002</v>
      </c>
      <c r="C223" s="31">
        <v>173567.27012</v>
      </c>
      <c r="D223" s="30">
        <v>1725.44445</v>
      </c>
      <c r="E223" s="31">
        <f t="shared" si="58"/>
        <v>175292.71457000001</v>
      </c>
      <c r="F223" s="31">
        <f>B223-E223</f>
        <v>1824.294430000009</v>
      </c>
      <c r="G223" s="31">
        <f>B223-C223</f>
        <v>3549.738880000019</v>
      </c>
      <c r="H223" s="32">
        <f>E223/B223*100</f>
        <v>98.970006076604406</v>
      </c>
    </row>
    <row r="224" spans="1:8" s="23" customFormat="1" ht="11.25" customHeight="1" x14ac:dyDescent="0.2">
      <c r="A224" s="29" t="s">
        <v>208</v>
      </c>
      <c r="B224" s="30">
        <v>429951.01</v>
      </c>
      <c r="C224" s="31">
        <v>259096.85099000001</v>
      </c>
      <c r="D224" s="30">
        <v>106000.29706</v>
      </c>
      <c r="E224" s="31">
        <f t="shared" si="58"/>
        <v>365097.14805000002</v>
      </c>
      <c r="F224" s="31">
        <f>B224-E224</f>
        <v>64853.861949999991</v>
      </c>
      <c r="G224" s="31">
        <f>B224-C224</f>
        <v>170854.15901</v>
      </c>
      <c r="H224" s="32">
        <f>E224/B224*100</f>
        <v>84.915987998260547</v>
      </c>
    </row>
    <row r="225" spans="1:8" s="23" customFormat="1" ht="11.25" customHeight="1" x14ac:dyDescent="0.2">
      <c r="A225" s="29" t="s">
        <v>209</v>
      </c>
      <c r="B225" s="30">
        <v>81239.805999999997</v>
      </c>
      <c r="C225" s="31">
        <v>53721.238590000001</v>
      </c>
      <c r="D225" s="30">
        <v>9134.5254800000002</v>
      </c>
      <c r="E225" s="31">
        <f t="shared" si="58"/>
        <v>62855.764070000005</v>
      </c>
      <c r="F225" s="31">
        <f>B225-E225</f>
        <v>18384.041929999992</v>
      </c>
      <c r="G225" s="31">
        <f>B225-C225</f>
        <v>27518.567409999996</v>
      </c>
      <c r="H225" s="32">
        <f>E225/B225*100</f>
        <v>77.370647672398434</v>
      </c>
    </row>
    <row r="226" spans="1:8" s="23" customFormat="1" ht="11.25" customHeight="1" x14ac:dyDescent="0.2">
      <c r="A226" s="29" t="s">
        <v>210</v>
      </c>
      <c r="B226" s="30">
        <v>59841</v>
      </c>
      <c r="C226" s="31">
        <v>51649.148099999999</v>
      </c>
      <c r="D226" s="30">
        <v>500.67286000000001</v>
      </c>
      <c r="E226" s="31">
        <f t="shared" si="58"/>
        <v>52149.820959999997</v>
      </c>
      <c r="F226" s="31">
        <f>B226-E226</f>
        <v>7691.1790400000027</v>
      </c>
      <c r="G226" s="31">
        <f>B226-C226</f>
        <v>8191.8519000000015</v>
      </c>
      <c r="H226" s="32">
        <f>E226/B226*100</f>
        <v>87.14730863454821</v>
      </c>
    </row>
    <row r="227" spans="1:8" s="23" customFormat="1" ht="11.25" customHeight="1" x14ac:dyDescent="0.2">
      <c r="A227" s="29" t="s">
        <v>211</v>
      </c>
      <c r="B227" s="30">
        <v>91357</v>
      </c>
      <c r="C227" s="31">
        <v>72649.22567</v>
      </c>
      <c r="D227" s="30">
        <v>5353.3511100000005</v>
      </c>
      <c r="E227" s="31">
        <f t="shared" si="58"/>
        <v>78002.576780000003</v>
      </c>
      <c r="F227" s="31">
        <f>B227-E227</f>
        <v>13354.423219999997</v>
      </c>
      <c r="G227" s="31">
        <f>B227-C227</f>
        <v>18707.77433</v>
      </c>
      <c r="H227" s="32">
        <f>E227/B227*100</f>
        <v>85.38215657256697</v>
      </c>
    </row>
    <row r="228" spans="1:8" s="23" customFormat="1" ht="11.25" customHeight="1" x14ac:dyDescent="0.2">
      <c r="A228" s="29" t="s">
        <v>212</v>
      </c>
      <c r="B228" s="30">
        <v>79775</v>
      </c>
      <c r="C228" s="31">
        <v>79093.795510000011</v>
      </c>
      <c r="D228" s="30">
        <v>680.80898000000002</v>
      </c>
      <c r="E228" s="31">
        <f t="shared" si="58"/>
        <v>79774.604490000012</v>
      </c>
      <c r="F228" s="31">
        <f>B228-E228</f>
        <v>0.39550999998755287</v>
      </c>
      <c r="G228" s="31">
        <f>B228-C228</f>
        <v>681.20448999998916</v>
      </c>
      <c r="H228" s="32">
        <f>E228/B228*100</f>
        <v>99.999504218113458</v>
      </c>
    </row>
    <row r="229" spans="1:8" s="23" customFormat="1" ht="11.25" customHeight="1" x14ac:dyDescent="0.2">
      <c r="A229" s="29" t="s">
        <v>213</v>
      </c>
      <c r="B229" s="30">
        <v>45333.57</v>
      </c>
      <c r="C229" s="31">
        <v>28584.487309999997</v>
      </c>
      <c r="D229" s="30">
        <v>1806.12195</v>
      </c>
      <c r="E229" s="31">
        <f t="shared" si="58"/>
        <v>30390.609259999997</v>
      </c>
      <c r="F229" s="31">
        <f>B229-E229</f>
        <v>14942.960740000002</v>
      </c>
      <c r="G229" s="31">
        <f>B229-C229</f>
        <v>16749.082690000003</v>
      </c>
      <c r="H229" s="32">
        <f>E229/B229*100</f>
        <v>67.037758685230386</v>
      </c>
    </row>
    <row r="230" spans="1:8" s="23" customFormat="1" ht="11.25" customHeight="1" x14ac:dyDescent="0.2">
      <c r="A230" s="29" t="s">
        <v>214</v>
      </c>
      <c r="B230" s="41">
        <f t="shared" ref="B230:G230" si="59">SUM(B231:B234)</f>
        <v>721289.35400000005</v>
      </c>
      <c r="C230" s="41">
        <f t="shared" si="59"/>
        <v>592607.90201000008</v>
      </c>
      <c r="D230" s="41">
        <f t="shared" si="59"/>
        <v>66551.612309999997</v>
      </c>
      <c r="E230" s="36">
        <f t="shared" si="59"/>
        <v>659159.51431999996</v>
      </c>
      <c r="F230" s="36">
        <f t="shared" si="59"/>
        <v>62129.839680000005</v>
      </c>
      <c r="G230" s="36">
        <f t="shared" si="59"/>
        <v>128681.45198999997</v>
      </c>
      <c r="H230" s="32">
        <f>E230/B230*100</f>
        <v>91.386280785172929</v>
      </c>
    </row>
    <row r="231" spans="1:8" s="23" customFormat="1" ht="11.25" customHeight="1" x14ac:dyDescent="0.2">
      <c r="A231" s="29" t="s">
        <v>215</v>
      </c>
      <c r="B231" s="30">
        <v>305886.25600000005</v>
      </c>
      <c r="C231" s="31">
        <v>254161.83944000001</v>
      </c>
      <c r="D231" s="30">
        <v>13241.198849999999</v>
      </c>
      <c r="E231" s="31">
        <f t="shared" ref="E231:E247" si="60">SUM(C231:D231)</f>
        <v>267403.03829</v>
      </c>
      <c r="F231" s="31">
        <f>B231-E231</f>
        <v>38483.217710000055</v>
      </c>
      <c r="G231" s="31">
        <f>B231-C231</f>
        <v>51724.416560000041</v>
      </c>
      <c r="H231" s="32">
        <f>E231/B231*100</f>
        <v>87.419108588520544</v>
      </c>
    </row>
    <row r="232" spans="1:8" s="23" customFormat="1" ht="11.25" customHeight="1" x14ac:dyDescent="0.2">
      <c r="A232" s="29" t="s">
        <v>216</v>
      </c>
      <c r="B232" s="30">
        <v>174867.04300000001</v>
      </c>
      <c r="C232" s="31">
        <v>140330.12933000003</v>
      </c>
      <c r="D232" s="30">
        <v>18337.804769999999</v>
      </c>
      <c r="E232" s="31">
        <f t="shared" si="60"/>
        <v>158667.93410000001</v>
      </c>
      <c r="F232" s="31">
        <f>B232-E232</f>
        <v>16199.108899999992</v>
      </c>
      <c r="G232" s="31">
        <f>B232-C232</f>
        <v>34536.91366999998</v>
      </c>
      <c r="H232" s="32">
        <f>E232/B232*100</f>
        <v>90.736328228527313</v>
      </c>
    </row>
    <row r="233" spans="1:8" s="23" customFormat="1" ht="11.25" customHeight="1" x14ac:dyDescent="0.2">
      <c r="A233" s="29" t="s">
        <v>217</v>
      </c>
      <c r="B233" s="30">
        <v>102955.68599999999</v>
      </c>
      <c r="C233" s="31">
        <v>92109.763790000012</v>
      </c>
      <c r="D233" s="30">
        <v>3741.5938999999998</v>
      </c>
      <c r="E233" s="31">
        <f t="shared" si="60"/>
        <v>95851.357690000004</v>
      </c>
      <c r="F233" s="31">
        <f>B233-E233</f>
        <v>7104.3283099999826</v>
      </c>
      <c r="G233" s="31">
        <f>B233-C233</f>
        <v>10845.922209999975</v>
      </c>
      <c r="H233" s="32">
        <f>E233/B233*100</f>
        <v>93.09962510472711</v>
      </c>
    </row>
    <row r="234" spans="1:8" s="23" customFormat="1" ht="11.25" customHeight="1" x14ac:dyDescent="0.2">
      <c r="A234" s="29" t="s">
        <v>218</v>
      </c>
      <c r="B234" s="30">
        <v>137580.36899999998</v>
      </c>
      <c r="C234" s="31">
        <v>106006.16945</v>
      </c>
      <c r="D234" s="30">
        <v>31231.014789999997</v>
      </c>
      <c r="E234" s="31">
        <f t="shared" si="60"/>
        <v>137237.18424</v>
      </c>
      <c r="F234" s="31">
        <f>B234-E234</f>
        <v>343.18475999997463</v>
      </c>
      <c r="G234" s="31">
        <f>B234-C234</f>
        <v>31574.199549999976</v>
      </c>
      <c r="H234" s="32">
        <f>E234/B234*100</f>
        <v>99.750556883591457</v>
      </c>
    </row>
    <row r="235" spans="1:8" s="23" customFormat="1" ht="11.25" customHeight="1" x14ac:dyDescent="0.2">
      <c r="A235" s="29" t="s">
        <v>219</v>
      </c>
      <c r="B235" s="30">
        <v>27446.487999999998</v>
      </c>
      <c r="C235" s="31">
        <v>13084.0867</v>
      </c>
      <c r="D235" s="30">
        <v>989.95333999999991</v>
      </c>
      <c r="E235" s="31">
        <f t="shared" si="60"/>
        <v>14074.04004</v>
      </c>
      <c r="F235" s="31">
        <f>B235-E235</f>
        <v>13372.447959999998</v>
      </c>
      <c r="G235" s="31">
        <f>B235-C235</f>
        <v>14362.401299999998</v>
      </c>
      <c r="H235" s="32">
        <f>E235/B235*100</f>
        <v>51.278109024367716</v>
      </c>
    </row>
    <row r="236" spans="1:8" s="23" customFormat="1" ht="11.25" customHeight="1" x14ac:dyDescent="0.2">
      <c r="A236" s="29" t="s">
        <v>220</v>
      </c>
      <c r="B236" s="30">
        <v>489922.36000000004</v>
      </c>
      <c r="C236" s="31">
        <v>441406.58149000001</v>
      </c>
      <c r="D236" s="30">
        <v>39679.546499999997</v>
      </c>
      <c r="E236" s="31">
        <f t="shared" si="60"/>
        <v>481086.12799000001</v>
      </c>
      <c r="F236" s="31">
        <f>B236-E236</f>
        <v>8836.2320100000361</v>
      </c>
      <c r="G236" s="31">
        <f>B236-C236</f>
        <v>48515.778510000033</v>
      </c>
      <c r="H236" s="32">
        <f>E236/B236*100</f>
        <v>98.196401566566578</v>
      </c>
    </row>
    <row r="237" spans="1:8" s="23" customFormat="1" ht="11.25" customHeight="1" x14ac:dyDescent="0.2">
      <c r="A237" s="29" t="s">
        <v>221</v>
      </c>
      <c r="B237" s="30">
        <v>400558</v>
      </c>
      <c r="C237" s="31">
        <v>396321.40807999996</v>
      </c>
      <c r="D237" s="30">
        <v>1263.88075</v>
      </c>
      <c r="E237" s="31">
        <f t="shared" si="60"/>
        <v>397585.28882999998</v>
      </c>
      <c r="F237" s="31">
        <f>B237-E237</f>
        <v>2972.7111700000241</v>
      </c>
      <c r="G237" s="31">
        <f>B237-C237</f>
        <v>4236.5919200000353</v>
      </c>
      <c r="H237" s="32">
        <f>E237/B237*100</f>
        <v>99.257857496292672</v>
      </c>
    </row>
    <row r="238" spans="1:8" s="23" customFormat="1" ht="11.25" customHeight="1" x14ac:dyDescent="0.2">
      <c r="A238" s="29" t="s">
        <v>222</v>
      </c>
      <c r="B238" s="30">
        <v>1469859.6490000002</v>
      </c>
      <c r="C238" s="31">
        <v>830967.41789000004</v>
      </c>
      <c r="D238" s="30">
        <v>455727.31958999997</v>
      </c>
      <c r="E238" s="31">
        <f t="shared" si="60"/>
        <v>1286694.7374800001</v>
      </c>
      <c r="F238" s="31">
        <f>B238-E238</f>
        <v>183164.91152000008</v>
      </c>
      <c r="G238" s="31">
        <f>B238-C238</f>
        <v>638892.23111000017</v>
      </c>
      <c r="H238" s="32">
        <f>E238/B238*100</f>
        <v>87.538612163099117</v>
      </c>
    </row>
    <row r="239" spans="1:8" s="23" customFormat="1" ht="11.25" customHeight="1" x14ac:dyDescent="0.2">
      <c r="A239" s="29" t="s">
        <v>223</v>
      </c>
      <c r="B239" s="30">
        <v>38877.861000000004</v>
      </c>
      <c r="C239" s="31">
        <v>36210.368210000001</v>
      </c>
      <c r="D239" s="30">
        <v>276.19078999999999</v>
      </c>
      <c r="E239" s="31">
        <f t="shared" si="60"/>
        <v>36486.559000000001</v>
      </c>
      <c r="F239" s="31">
        <f>B239-E239</f>
        <v>2391.3020000000033</v>
      </c>
      <c r="G239" s="31">
        <f>B239-C239</f>
        <v>2667.4927900000039</v>
      </c>
      <c r="H239" s="32">
        <f>E239/B239*100</f>
        <v>93.849193503726951</v>
      </c>
    </row>
    <row r="240" spans="1:8" s="23" customFormat="1" ht="11.25" customHeight="1" x14ac:dyDescent="0.2">
      <c r="A240" s="55" t="s">
        <v>47</v>
      </c>
      <c r="B240" s="30">
        <v>221856</v>
      </c>
      <c r="C240" s="31">
        <v>201430.30838</v>
      </c>
      <c r="D240" s="30">
        <v>14508.130210000001</v>
      </c>
      <c r="E240" s="31">
        <f t="shared" si="60"/>
        <v>215938.43859000001</v>
      </c>
      <c r="F240" s="31">
        <f>B240-E240</f>
        <v>5917.5614099999948</v>
      </c>
      <c r="G240" s="31">
        <f>B240-C240</f>
        <v>20425.691619999998</v>
      </c>
      <c r="H240" s="32">
        <f>E240/B240*100</f>
        <v>97.332701657832104</v>
      </c>
    </row>
    <row r="241" spans="1:8" s="23" customFormat="1" ht="11.25" customHeight="1" x14ac:dyDescent="0.2">
      <c r="A241" s="55" t="s">
        <v>224</v>
      </c>
      <c r="B241" s="30">
        <v>1427702.9509999999</v>
      </c>
      <c r="C241" s="31">
        <v>1367384.6171500001</v>
      </c>
      <c r="D241" s="30">
        <v>9896.8973000000005</v>
      </c>
      <c r="E241" s="31">
        <f t="shared" si="60"/>
        <v>1377281.5144500001</v>
      </c>
      <c r="F241" s="31">
        <f>B241-E241</f>
        <v>50421.436549999751</v>
      </c>
      <c r="G241" s="31">
        <f>B241-C241</f>
        <v>60318.333849999821</v>
      </c>
      <c r="H241" s="32">
        <f>E241/B241*100</f>
        <v>96.468352431807801</v>
      </c>
    </row>
    <row r="242" spans="1:8" s="23" customFormat="1" ht="11.25" customHeight="1" x14ac:dyDescent="0.2">
      <c r="A242" s="55" t="s">
        <v>225</v>
      </c>
      <c r="B242" s="30">
        <v>85396</v>
      </c>
      <c r="C242" s="31">
        <v>76801.017209999991</v>
      </c>
      <c r="D242" s="30">
        <v>8367.6012699999992</v>
      </c>
      <c r="E242" s="31">
        <f t="shared" si="60"/>
        <v>85168.61847999999</v>
      </c>
      <c r="F242" s="31">
        <f>B242-E242</f>
        <v>227.38152000000991</v>
      </c>
      <c r="G242" s="31">
        <f>B242-C242</f>
        <v>8594.9827900000091</v>
      </c>
      <c r="H242" s="32">
        <f>E242/B242*100</f>
        <v>99.733732821209415</v>
      </c>
    </row>
    <row r="243" spans="1:8" s="23" customFormat="1" ht="11.25" customHeight="1" x14ac:dyDescent="0.2">
      <c r="A243" s="55" t="s">
        <v>226</v>
      </c>
      <c r="B243" s="30">
        <v>123016.67</v>
      </c>
      <c r="C243" s="31">
        <v>17066.27938</v>
      </c>
      <c r="D243" s="30">
        <v>1263.92518</v>
      </c>
      <c r="E243" s="31">
        <f t="shared" si="60"/>
        <v>18330.204559999998</v>
      </c>
      <c r="F243" s="31">
        <f>B243-E243</f>
        <v>104686.46544</v>
      </c>
      <c r="G243" s="31">
        <f>B243-C243</f>
        <v>105950.39061999999</v>
      </c>
      <c r="H243" s="32">
        <f>E243/B243*100</f>
        <v>14.900585879946188</v>
      </c>
    </row>
    <row r="244" spans="1:8" s="23" customFormat="1" ht="11.25" customHeight="1" x14ac:dyDescent="0.2">
      <c r="A244" s="55" t="s">
        <v>227</v>
      </c>
      <c r="B244" s="30">
        <v>649202.13400000008</v>
      </c>
      <c r="C244" s="31">
        <v>198799.83233999999</v>
      </c>
      <c r="D244" s="30">
        <v>228164.83392999999</v>
      </c>
      <c r="E244" s="31">
        <f t="shared" si="60"/>
        <v>426964.66626999999</v>
      </c>
      <c r="F244" s="31">
        <f>B244-E244</f>
        <v>222237.46773000009</v>
      </c>
      <c r="G244" s="31">
        <f>B244-C244</f>
        <v>450402.30166000011</v>
      </c>
      <c r="H244" s="32">
        <f>E244/B244*100</f>
        <v>65.767600552896511</v>
      </c>
    </row>
    <row r="245" spans="1:8" s="23" customFormat="1" ht="11.25" customHeight="1" x14ac:dyDescent="0.2">
      <c r="A245" s="55" t="s">
        <v>228</v>
      </c>
      <c r="B245" s="30">
        <v>59694</v>
      </c>
      <c r="C245" s="31">
        <v>41671.357369999998</v>
      </c>
      <c r="D245" s="30">
        <v>368.44764000000004</v>
      </c>
      <c r="E245" s="31">
        <f t="shared" si="60"/>
        <v>42039.805009999996</v>
      </c>
      <c r="F245" s="31">
        <f>B245-E245</f>
        <v>17654.194990000004</v>
      </c>
      <c r="G245" s="31">
        <f>B245-C245</f>
        <v>18022.642630000002</v>
      </c>
      <c r="H245" s="32">
        <f>E245/B245*100</f>
        <v>70.425511793480084</v>
      </c>
    </row>
    <row r="246" spans="1:8" s="23" customFormat="1" ht="11.25" customHeight="1" x14ac:dyDescent="0.2">
      <c r="A246" s="55" t="s">
        <v>229</v>
      </c>
      <c r="B246" s="30">
        <v>327359.10600000003</v>
      </c>
      <c r="C246" s="31">
        <v>285046.91860999999</v>
      </c>
      <c r="D246" s="30">
        <v>42284.267869999996</v>
      </c>
      <c r="E246" s="31">
        <f t="shared" si="60"/>
        <v>327331.18647999997</v>
      </c>
      <c r="F246" s="31">
        <f>B246-E246</f>
        <v>27.919520000054035</v>
      </c>
      <c r="G246" s="31">
        <f>B246-C246</f>
        <v>42312.187390000036</v>
      </c>
      <c r="H246" s="32">
        <f>E246/B246*100</f>
        <v>99.991471286581515</v>
      </c>
    </row>
    <row r="247" spans="1:8" s="23" customFormat="1" ht="11.25" customHeight="1" x14ac:dyDescent="0.2">
      <c r="A247" s="29" t="s">
        <v>230</v>
      </c>
      <c r="B247" s="30">
        <v>68904</v>
      </c>
      <c r="C247" s="31">
        <v>58021.535380000001</v>
      </c>
      <c r="D247" s="30">
        <v>7218.6944100000001</v>
      </c>
      <c r="E247" s="31">
        <f t="shared" si="60"/>
        <v>65240.229789999998</v>
      </c>
      <c r="F247" s="31">
        <f>B247-E247</f>
        <v>3663.7702100000024</v>
      </c>
      <c r="G247" s="31">
        <f>B247-C247</f>
        <v>10882.464619999999</v>
      </c>
      <c r="H247" s="32">
        <f>E247/B247*100</f>
        <v>94.682790244397992</v>
      </c>
    </row>
    <row r="248" spans="1:8" s="23" customFormat="1" ht="11.25" customHeight="1" x14ac:dyDescent="0.2">
      <c r="A248" s="38"/>
      <c r="B248" s="30"/>
      <c r="C248" s="31"/>
      <c r="D248" s="30"/>
      <c r="E248" s="31"/>
      <c r="F248" s="31"/>
      <c r="G248" s="31"/>
      <c r="H248" s="32"/>
    </row>
    <row r="249" spans="1:8" s="23" customFormat="1" ht="11.25" customHeight="1" x14ac:dyDescent="0.2">
      <c r="A249" s="25" t="s">
        <v>231</v>
      </c>
      <c r="B249" s="30">
        <v>2075.1450000000004</v>
      </c>
      <c r="C249" s="31">
        <v>2002.4288300000001</v>
      </c>
      <c r="D249" s="30">
        <v>7.1816499999999994</v>
      </c>
      <c r="E249" s="31">
        <f t="shared" ref="E249" si="61">SUM(C249:D249)</f>
        <v>2009.6104800000001</v>
      </c>
      <c r="F249" s="31">
        <f>B249-E249</f>
        <v>65.534520000000384</v>
      </c>
      <c r="G249" s="31">
        <f>B249-C249</f>
        <v>72.716170000000375</v>
      </c>
      <c r="H249" s="32">
        <f>E249/B249*100</f>
        <v>96.841930563888283</v>
      </c>
    </row>
    <row r="250" spans="1:8" s="23" customFormat="1" ht="11.25" customHeight="1" x14ac:dyDescent="0.2">
      <c r="A250" s="38"/>
      <c r="B250" s="35"/>
      <c r="C250" s="34"/>
      <c r="D250" s="35"/>
      <c r="E250" s="34"/>
      <c r="F250" s="34"/>
      <c r="G250" s="34"/>
      <c r="H250" s="32"/>
    </row>
    <row r="251" spans="1:8" s="23" customFormat="1" ht="11.25" customHeight="1" x14ac:dyDescent="0.2">
      <c r="A251" s="25" t="s">
        <v>232</v>
      </c>
      <c r="B251" s="41">
        <f t="shared" ref="B251:G251" si="62">SUM(B252:B256)</f>
        <v>20820269.216000006</v>
      </c>
      <c r="C251" s="41">
        <f t="shared" si="62"/>
        <v>18873739.542099994</v>
      </c>
      <c r="D251" s="41">
        <f t="shared" ref="D251" si="63">SUM(D252:D256)</f>
        <v>1928518.3065599999</v>
      </c>
      <c r="E251" s="36">
        <f t="shared" si="62"/>
        <v>20802257.848659996</v>
      </c>
      <c r="F251" s="36">
        <f t="shared" si="62"/>
        <v>18011.367340007942</v>
      </c>
      <c r="G251" s="36">
        <f t="shared" si="62"/>
        <v>1946529.6739000084</v>
      </c>
      <c r="H251" s="32">
        <f>E251/B251*100</f>
        <v>99.913491189027624</v>
      </c>
    </row>
    <row r="252" spans="1:8" s="23" customFormat="1" ht="11.25" customHeight="1" x14ac:dyDescent="0.2">
      <c r="A252" s="55" t="s">
        <v>233</v>
      </c>
      <c r="B252" s="30">
        <v>18510400.856000006</v>
      </c>
      <c r="C252" s="31">
        <v>16890468.434839997</v>
      </c>
      <c r="D252" s="30">
        <v>1615090.16854</v>
      </c>
      <c r="E252" s="31">
        <f t="shared" ref="E252:E256" si="64">SUM(C252:D252)</f>
        <v>18505558.603379998</v>
      </c>
      <c r="F252" s="31">
        <f>B252-E252</f>
        <v>4842.2526200078428</v>
      </c>
      <c r="G252" s="31">
        <f>B252-C252</f>
        <v>1619932.4211600088</v>
      </c>
      <c r="H252" s="32">
        <f>E252/B252*100</f>
        <v>99.973840368678793</v>
      </c>
    </row>
    <row r="253" spans="1:8" s="23" customFormat="1" ht="11.25" customHeight="1" x14ac:dyDescent="0.2">
      <c r="A253" s="55" t="s">
        <v>234</v>
      </c>
      <c r="B253" s="30">
        <v>78354.359999999986</v>
      </c>
      <c r="C253" s="31">
        <v>50375.886340000005</v>
      </c>
      <c r="D253" s="30">
        <v>26088.44111</v>
      </c>
      <c r="E253" s="31">
        <f t="shared" si="64"/>
        <v>76464.327450000012</v>
      </c>
      <c r="F253" s="31">
        <f>B253-E253</f>
        <v>1890.0325499999744</v>
      </c>
      <c r="G253" s="31">
        <f>B253-C253</f>
        <v>27978.473659999981</v>
      </c>
      <c r="H253" s="32">
        <f>E253/B253*100</f>
        <v>97.587839974699591</v>
      </c>
    </row>
    <row r="254" spans="1:8" s="23" customFormat="1" ht="11.25" customHeight="1" x14ac:dyDescent="0.2">
      <c r="A254" s="55" t="s">
        <v>235</v>
      </c>
      <c r="B254" s="30">
        <v>567742</v>
      </c>
      <c r="C254" s="31">
        <v>558139.38828999992</v>
      </c>
      <c r="D254" s="30">
        <v>5520.2185300000001</v>
      </c>
      <c r="E254" s="31">
        <f t="shared" si="64"/>
        <v>563659.60681999987</v>
      </c>
      <c r="F254" s="31">
        <f>B254-E254</f>
        <v>4082.3931800001301</v>
      </c>
      <c r="G254" s="31">
        <f>B254-C254</f>
        <v>9602.6117100000847</v>
      </c>
      <c r="H254" s="32">
        <f>E254/B254*100</f>
        <v>99.280942192051995</v>
      </c>
    </row>
    <row r="255" spans="1:8" s="23" customFormat="1" ht="11.25" customHeight="1" x14ac:dyDescent="0.2">
      <c r="A255" s="55" t="s">
        <v>236</v>
      </c>
      <c r="B255" s="30">
        <v>1412388</v>
      </c>
      <c r="C255" s="31">
        <v>1203188.6611400002</v>
      </c>
      <c r="D255" s="30">
        <v>209199.33886000002</v>
      </c>
      <c r="E255" s="31">
        <f t="shared" si="64"/>
        <v>1412388.0000000002</v>
      </c>
      <c r="F255" s="31">
        <f>B255-E255</f>
        <v>0</v>
      </c>
      <c r="G255" s="31">
        <f>B255-C255</f>
        <v>209199.33885999979</v>
      </c>
      <c r="H255" s="32">
        <f>E255/B255*100</f>
        <v>100.00000000000003</v>
      </c>
    </row>
    <row r="256" spans="1:8" s="23" customFormat="1" ht="11.25" customHeight="1" x14ac:dyDescent="0.2">
      <c r="A256" s="55" t="s">
        <v>237</v>
      </c>
      <c r="B256" s="30">
        <v>251384</v>
      </c>
      <c r="C256" s="31">
        <v>171567.17149000001</v>
      </c>
      <c r="D256" s="30">
        <v>72620.139519999997</v>
      </c>
      <c r="E256" s="31">
        <f t="shared" si="64"/>
        <v>244187.31101</v>
      </c>
      <c r="F256" s="31">
        <f>B256-E256</f>
        <v>7196.6889899999951</v>
      </c>
      <c r="G256" s="31">
        <f>B256-C256</f>
        <v>79816.828509999992</v>
      </c>
      <c r="H256" s="32">
        <f>E256/B256*100</f>
        <v>97.137173014193422</v>
      </c>
    </row>
    <row r="257" spans="1:13" s="23" customFormat="1" ht="11.25" customHeight="1" x14ac:dyDescent="0.2">
      <c r="A257" s="38"/>
      <c r="B257" s="30"/>
      <c r="C257" s="31"/>
      <c r="D257" s="30"/>
      <c r="E257" s="31"/>
      <c r="F257" s="31"/>
      <c r="G257" s="31"/>
      <c r="H257" s="27"/>
    </row>
    <row r="258" spans="1:13" s="23" customFormat="1" ht="11.25" customHeight="1" x14ac:dyDescent="0.2">
      <c r="A258" s="25" t="s">
        <v>238</v>
      </c>
      <c r="B258" s="36">
        <f t="shared" ref="B258:G258" si="65">+B259+B260</f>
        <v>908467.61899999995</v>
      </c>
      <c r="C258" s="36">
        <f t="shared" si="65"/>
        <v>893914.25784999994</v>
      </c>
      <c r="D258" s="36">
        <f t="shared" si="65"/>
        <v>14521.40906</v>
      </c>
      <c r="E258" s="36">
        <f t="shared" si="65"/>
        <v>908435.66691000003</v>
      </c>
      <c r="F258" s="36">
        <f t="shared" si="65"/>
        <v>31.952089999933378</v>
      </c>
      <c r="G258" s="36">
        <f t="shared" si="65"/>
        <v>14553.361149999986</v>
      </c>
      <c r="H258" s="27">
        <f>E258/B258*100</f>
        <v>99.99648285868075</v>
      </c>
    </row>
    <row r="259" spans="1:13" s="23" customFormat="1" ht="11.25" customHeight="1" x14ac:dyDescent="0.2">
      <c r="A259" s="55" t="s">
        <v>239</v>
      </c>
      <c r="B259" s="30">
        <v>871185.61899999995</v>
      </c>
      <c r="C259" s="31">
        <v>862377.44464999996</v>
      </c>
      <c r="D259" s="30">
        <v>8776.9347699999998</v>
      </c>
      <c r="E259" s="31">
        <f t="shared" ref="E259:E260" si="66">SUM(C259:D259)</f>
        <v>871154.37942000001</v>
      </c>
      <c r="F259" s="31">
        <f>B259-E259</f>
        <v>31.239579999935813</v>
      </c>
      <c r="G259" s="31">
        <f>B259-C259</f>
        <v>8808.1743499999866</v>
      </c>
      <c r="H259" s="32">
        <f>E259/B259*100</f>
        <v>99.996414130431148</v>
      </c>
    </row>
    <row r="260" spans="1:13" s="23" customFormat="1" ht="11.25" customHeight="1" x14ac:dyDescent="0.2">
      <c r="A260" s="55" t="s">
        <v>240</v>
      </c>
      <c r="B260" s="30">
        <v>37282</v>
      </c>
      <c r="C260" s="31">
        <v>31536.813200000001</v>
      </c>
      <c r="D260" s="30">
        <v>5744.4742900000001</v>
      </c>
      <c r="E260" s="31">
        <f t="shared" si="66"/>
        <v>37281.287490000002</v>
      </c>
      <c r="F260" s="31">
        <f>B260-E260</f>
        <v>0.71250999999756459</v>
      </c>
      <c r="G260" s="31">
        <f>B260-C260</f>
        <v>5745.1867999999995</v>
      </c>
      <c r="H260" s="32">
        <f>E260/B260*100</f>
        <v>99.998088863258417</v>
      </c>
    </row>
    <row r="261" spans="1:13" s="23" customFormat="1" ht="11.4" x14ac:dyDescent="0.2">
      <c r="A261" s="38"/>
      <c r="B261" s="34"/>
      <c r="C261" s="34"/>
      <c r="D261" s="34"/>
      <c r="E261" s="34"/>
      <c r="F261" s="34"/>
      <c r="G261" s="34"/>
      <c r="H261" s="27"/>
    </row>
    <row r="262" spans="1:13" s="23" customFormat="1" ht="11.25" customHeight="1" x14ac:dyDescent="0.2">
      <c r="A262" s="56" t="s">
        <v>241</v>
      </c>
      <c r="B262" s="30">
        <v>5517667.7310000015</v>
      </c>
      <c r="C262" s="31">
        <v>5481027.1950700004</v>
      </c>
      <c r="D262" s="30">
        <v>14664.523809999999</v>
      </c>
      <c r="E262" s="31">
        <f t="shared" ref="E262" si="67">SUM(C262:D262)</f>
        <v>5495691.7188800005</v>
      </c>
      <c r="F262" s="31">
        <f>B262-E262</f>
        <v>21976.012120001018</v>
      </c>
      <c r="G262" s="31">
        <f>B262-C262</f>
        <v>36640.535930001177</v>
      </c>
      <c r="H262" s="32">
        <f>E262/B262*100</f>
        <v>99.601715558250575</v>
      </c>
    </row>
    <row r="263" spans="1:13" s="23" customFormat="1" ht="11.25" customHeight="1" x14ac:dyDescent="0.2">
      <c r="A263" s="38"/>
      <c r="B263" s="34"/>
      <c r="C263" s="34"/>
      <c r="D263" s="34"/>
      <c r="E263" s="34"/>
      <c r="F263" s="34"/>
      <c r="G263" s="34"/>
      <c r="H263" s="27"/>
    </row>
    <row r="264" spans="1:13" s="23" customFormat="1" ht="11.25" customHeight="1" x14ac:dyDescent="0.2">
      <c r="A264" s="25" t="s">
        <v>242</v>
      </c>
      <c r="B264" s="30">
        <v>5707898</v>
      </c>
      <c r="C264" s="31">
        <v>5315155.1646400001</v>
      </c>
      <c r="D264" s="30">
        <v>1772.9384299999999</v>
      </c>
      <c r="E264" s="31">
        <f t="shared" ref="E264" si="68">SUM(C264:D264)</f>
        <v>5316928.1030700002</v>
      </c>
      <c r="F264" s="31">
        <f>B264-E264</f>
        <v>390969.89692999981</v>
      </c>
      <c r="G264" s="31">
        <f>B264-C264</f>
        <v>392742.83535999991</v>
      </c>
      <c r="H264" s="32">
        <f>E264/B264*100</f>
        <v>93.15036994476776</v>
      </c>
    </row>
    <row r="265" spans="1:13" s="23" customFormat="1" ht="11.25" customHeight="1" x14ac:dyDescent="0.2">
      <c r="A265" s="38"/>
      <c r="B265" s="34"/>
      <c r="C265" s="34"/>
      <c r="D265" s="34"/>
      <c r="E265" s="34"/>
      <c r="F265" s="34"/>
      <c r="G265" s="34"/>
      <c r="H265" s="27"/>
    </row>
    <row r="266" spans="1:13" s="23" customFormat="1" ht="11.25" customHeight="1" x14ac:dyDescent="0.2">
      <c r="A266" s="25" t="s">
        <v>243</v>
      </c>
      <c r="B266" s="30">
        <v>1934096.0000000002</v>
      </c>
      <c r="C266" s="31">
        <v>1924065.66374</v>
      </c>
      <c r="D266" s="30">
        <v>10014.36368</v>
      </c>
      <c r="E266" s="31">
        <f t="shared" ref="E266" si="69">SUM(C266:D266)</f>
        <v>1934080.0274199999</v>
      </c>
      <c r="F266" s="31">
        <f>B266-E266</f>
        <v>15.97258000029251</v>
      </c>
      <c r="G266" s="31">
        <f>B266-C266</f>
        <v>10030.336260000244</v>
      </c>
      <c r="H266" s="32">
        <f>E266/B266*100</f>
        <v>99.999174157849438</v>
      </c>
    </row>
    <row r="267" spans="1:13" s="23" customFormat="1" ht="11.25" customHeight="1" x14ac:dyDescent="0.2">
      <c r="A267" s="57"/>
      <c r="B267" s="30"/>
      <c r="C267" s="30"/>
      <c r="D267" s="30"/>
      <c r="E267" s="30"/>
      <c r="F267" s="30"/>
      <c r="G267" s="30"/>
      <c r="H267" s="58"/>
      <c r="I267" s="28"/>
      <c r="J267" s="28"/>
      <c r="K267" s="28"/>
      <c r="L267" s="28"/>
      <c r="M267" s="28"/>
    </row>
    <row r="268" spans="1:13" s="23" customFormat="1" ht="11.25" customHeight="1" x14ac:dyDescent="0.2">
      <c r="A268" s="42" t="s">
        <v>244</v>
      </c>
      <c r="B268" s="41">
        <f t="shared" ref="B268:G268" si="70">+B269+B270</f>
        <v>441016.95999999996</v>
      </c>
      <c r="C268" s="41">
        <f t="shared" si="70"/>
        <v>428904.35419999994</v>
      </c>
      <c r="D268" s="41">
        <f t="shared" si="70"/>
        <v>9171.2389700000003</v>
      </c>
      <c r="E268" s="41">
        <f t="shared" si="70"/>
        <v>438075.59316999995</v>
      </c>
      <c r="F268" s="41">
        <f t="shared" si="70"/>
        <v>2941.3668299999918</v>
      </c>
      <c r="G268" s="41">
        <f t="shared" si="70"/>
        <v>12112.605800000019</v>
      </c>
      <c r="H268" s="58">
        <f>E268/B268*100</f>
        <v>99.333049044190943</v>
      </c>
    </row>
    <row r="269" spans="1:13" s="23" customFormat="1" ht="11.25" customHeight="1" x14ac:dyDescent="0.2">
      <c r="A269" s="52" t="s">
        <v>245</v>
      </c>
      <c r="B269" s="30">
        <v>420123.95999999996</v>
      </c>
      <c r="C269" s="31">
        <v>412419.44622999994</v>
      </c>
      <c r="D269" s="30">
        <v>7696.3058300000012</v>
      </c>
      <c r="E269" s="31">
        <f t="shared" ref="E269:E270" si="71">SUM(C269:D269)</f>
        <v>420115.75205999997</v>
      </c>
      <c r="F269" s="31">
        <f>B269-E269</f>
        <v>8.2079399999929592</v>
      </c>
      <c r="G269" s="31">
        <f>B269-C269</f>
        <v>7704.5137700000196</v>
      </c>
      <c r="H269" s="32">
        <f>E269/B269*100</f>
        <v>99.998046305190499</v>
      </c>
    </row>
    <row r="270" spans="1:13" s="23" customFormat="1" ht="11.25" customHeight="1" x14ac:dyDescent="0.2">
      <c r="A270" s="52" t="s">
        <v>246</v>
      </c>
      <c r="B270" s="30">
        <v>20893</v>
      </c>
      <c r="C270" s="31">
        <v>16484.90797</v>
      </c>
      <c r="D270" s="30">
        <v>1474.9331399999999</v>
      </c>
      <c r="E270" s="31">
        <f t="shared" si="71"/>
        <v>17959.841110000001</v>
      </c>
      <c r="F270" s="31">
        <f>B270-E270</f>
        <v>2933.1588899999988</v>
      </c>
      <c r="G270" s="31">
        <f>B270-C270</f>
        <v>4408.0920299999998</v>
      </c>
      <c r="H270" s="32">
        <f>E270/B270*100</f>
        <v>85.961044895419519</v>
      </c>
    </row>
    <row r="271" spans="1:13" s="23" customFormat="1" ht="12" customHeight="1" x14ac:dyDescent="0.2">
      <c r="A271" s="59"/>
      <c r="B271" s="30"/>
      <c r="C271" s="30"/>
      <c r="D271" s="30"/>
      <c r="E271" s="30"/>
      <c r="F271" s="30"/>
      <c r="G271" s="30"/>
      <c r="H271" s="58"/>
    </row>
    <row r="272" spans="1:13" s="23" customFormat="1" ht="11.25" customHeight="1" x14ac:dyDescent="0.2">
      <c r="A272" s="60" t="s">
        <v>247</v>
      </c>
      <c r="B272" s="61">
        <f>B10+B17+B19+B21+B23+B35+B39+B47+B49+B51+B59+B71+B78+B82+B86+B92+B104+B116+B127+B143+B145+B166+B176+B181+B190+B199+B208+B217+B249+B251+B258+B262+B264+B266+B268</f>
        <v>1328962012.1252701</v>
      </c>
      <c r="C272" s="61">
        <f t="shared" ref="C272:G272" si="72">C10+C17+C19+C21+C23+C35+C39+C47+C49+C51+C59+C71+C78+C82+C86+C92+C104+C116+C127+C143+C145+C166+C176+C181+C190+C199+C208+C217+C249+C251+C258+C262+C264+C266+C268</f>
        <v>1200231225.2838898</v>
      </c>
      <c r="D272" s="61">
        <f t="shared" si="72"/>
        <v>73086661.666189983</v>
      </c>
      <c r="E272" s="61">
        <f t="shared" si="72"/>
        <v>1273317886.9500802</v>
      </c>
      <c r="F272" s="61">
        <f t="shared" si="72"/>
        <v>55644125.175189845</v>
      </c>
      <c r="G272" s="61">
        <f t="shared" si="72"/>
        <v>128730786.8413799</v>
      </c>
      <c r="H272" s="62">
        <f>E272/B272*100</f>
        <v>95.812963450610283</v>
      </c>
    </row>
    <row r="273" spans="1:8" s="23" customFormat="1" ht="11.25" customHeight="1" x14ac:dyDescent="0.2">
      <c r="A273" s="63"/>
      <c r="B273" s="31"/>
      <c r="C273" s="31"/>
      <c r="D273" s="31"/>
      <c r="E273" s="31"/>
      <c r="F273" s="31"/>
      <c r="G273" s="31"/>
      <c r="H273" s="27"/>
    </row>
    <row r="274" spans="1:8" s="23" customFormat="1" ht="11.25" customHeight="1" x14ac:dyDescent="0.2">
      <c r="A274" s="24" t="s">
        <v>248</v>
      </c>
      <c r="B274" s="31"/>
      <c r="C274" s="31"/>
      <c r="D274" s="31"/>
      <c r="E274" s="31"/>
      <c r="F274" s="31"/>
      <c r="G274" s="31"/>
      <c r="H274" s="32"/>
    </row>
    <row r="275" spans="1:8" s="23" customFormat="1" ht="11.25" customHeight="1" x14ac:dyDescent="0.2">
      <c r="A275" s="29" t="s">
        <v>249</v>
      </c>
      <c r="B275" s="30">
        <v>151831301.91300002</v>
      </c>
      <c r="C275" s="31">
        <v>143720867.82670999</v>
      </c>
      <c r="D275" s="30">
        <v>185308.11338999998</v>
      </c>
      <c r="E275" s="31">
        <f t="shared" ref="E275" si="73">SUM(C275:D275)</f>
        <v>143906175.94009998</v>
      </c>
      <c r="F275" s="31">
        <f>B275-E275</f>
        <v>7925125.972900033</v>
      </c>
      <c r="G275" s="31">
        <f>B275-C275</f>
        <v>8110434.0862900317</v>
      </c>
      <c r="H275" s="32">
        <f>E275/B275*100</f>
        <v>94.780308228245872</v>
      </c>
    </row>
    <row r="276" spans="1:8" s="23" customFormat="1" ht="11.4" x14ac:dyDescent="0.2">
      <c r="A276" s="64"/>
      <c r="B276" s="31"/>
      <c r="C276" s="31"/>
      <c r="D276" s="31"/>
      <c r="E276" s="31"/>
      <c r="F276" s="31"/>
      <c r="G276" s="31"/>
      <c r="H276" s="32"/>
    </row>
    <row r="277" spans="1:8" s="23" customFormat="1" ht="11.25" customHeight="1" x14ac:dyDescent="0.2">
      <c r="A277" s="29" t="s">
        <v>250</v>
      </c>
      <c r="B277" s="31">
        <f t="shared" ref="B277:G277" si="74">SUM(B278:B279)</f>
        <v>454920568.02685004</v>
      </c>
      <c r="C277" s="31">
        <f t="shared" si="74"/>
        <v>451213690.12037998</v>
      </c>
      <c r="D277" s="31">
        <f t="shared" si="74"/>
        <v>2657382.3248100001</v>
      </c>
      <c r="E277" s="31">
        <f t="shared" si="74"/>
        <v>453871072.44518995</v>
      </c>
      <c r="F277" s="31">
        <f t="shared" si="74"/>
        <v>1049495.5816600665</v>
      </c>
      <c r="G277" s="31">
        <f t="shared" si="74"/>
        <v>3706877.9064700468</v>
      </c>
      <c r="H277" s="27">
        <f>E277/B277*100</f>
        <v>99.769301356012079</v>
      </c>
    </row>
    <row r="278" spans="1:8" s="23" customFormat="1" ht="11.25" customHeight="1" x14ac:dyDescent="0.2">
      <c r="A278" s="29" t="s">
        <v>251</v>
      </c>
      <c r="B278" s="30">
        <v>453559756.29085004</v>
      </c>
      <c r="C278" s="31">
        <v>449867096.9012</v>
      </c>
      <c r="D278" s="30">
        <v>2644884.70175</v>
      </c>
      <c r="E278" s="31">
        <f t="shared" ref="E278:E279" si="75">SUM(C278:D278)</f>
        <v>452511981.60294998</v>
      </c>
      <c r="F278" s="31">
        <f>B278-E278</f>
        <v>1047774.6879000664</v>
      </c>
      <c r="G278" s="31">
        <f>B278-C278</f>
        <v>3692659.3896500468</v>
      </c>
      <c r="H278" s="32">
        <f>E278/B278*100</f>
        <v>99.768988612113958</v>
      </c>
    </row>
    <row r="279" spans="1:8" s="23" customFormat="1" ht="11.25" customHeight="1" x14ac:dyDescent="0.2">
      <c r="A279" s="65" t="s">
        <v>252</v>
      </c>
      <c r="B279" s="30">
        <v>1360811.736</v>
      </c>
      <c r="C279" s="31">
        <v>1346593.21918</v>
      </c>
      <c r="D279" s="30">
        <v>12497.62306</v>
      </c>
      <c r="E279" s="31">
        <f t="shared" si="75"/>
        <v>1359090.8422399999</v>
      </c>
      <c r="F279" s="31">
        <f>B279-E279</f>
        <v>1720.8937600001227</v>
      </c>
      <c r="G279" s="31">
        <f>B279-C279</f>
        <v>14218.516820000019</v>
      </c>
      <c r="H279" s="27">
        <f>E279/B279*100</f>
        <v>99.873539174121291</v>
      </c>
    </row>
    <row r="280" spans="1:8" s="23" customFormat="1" ht="11.25" customHeight="1" x14ac:dyDescent="0.2">
      <c r="A280" s="65"/>
      <c r="B280" s="31"/>
      <c r="C280" s="31"/>
      <c r="D280" s="31"/>
      <c r="E280" s="31"/>
      <c r="F280" s="31"/>
      <c r="G280" s="31"/>
      <c r="H280" s="32"/>
    </row>
    <row r="281" spans="1:8" s="23" customFormat="1" ht="11.25" customHeight="1" x14ac:dyDescent="0.2">
      <c r="A281" s="24" t="s">
        <v>253</v>
      </c>
      <c r="B281" s="66">
        <f t="shared" ref="B281:G281" si="76">B275+B277</f>
        <v>606751869.93985009</v>
      </c>
      <c r="C281" s="66">
        <f t="shared" si="76"/>
        <v>594934557.94708991</v>
      </c>
      <c r="D281" s="66">
        <f t="shared" si="76"/>
        <v>2842690.4382000002</v>
      </c>
      <c r="E281" s="66">
        <f t="shared" si="76"/>
        <v>597777248.38528991</v>
      </c>
      <c r="F281" s="66">
        <f t="shared" si="76"/>
        <v>8974621.5545600988</v>
      </c>
      <c r="G281" s="66">
        <f t="shared" si="76"/>
        <v>11817311.992760079</v>
      </c>
      <c r="H281" s="32">
        <f>E281/B281*100</f>
        <v>98.52087451243456</v>
      </c>
    </row>
    <row r="282" spans="1:8" s="23" customFormat="1" ht="11.25" customHeight="1" x14ac:dyDescent="0.2">
      <c r="A282" s="29"/>
      <c r="B282" s="31"/>
      <c r="C282" s="31"/>
      <c r="D282" s="31"/>
      <c r="E282" s="31"/>
      <c r="F282" s="31"/>
      <c r="G282" s="31"/>
      <c r="H282" s="32"/>
    </row>
    <row r="283" spans="1:8" s="72" customFormat="1" ht="16.5" customHeight="1" thickBot="1" x14ac:dyDescent="0.3">
      <c r="A283" s="67" t="s">
        <v>254</v>
      </c>
      <c r="B283" s="68">
        <f t="shared" ref="B283:G283" si="77">+B281+B272</f>
        <v>1935713882.0651202</v>
      </c>
      <c r="C283" s="68">
        <f t="shared" si="77"/>
        <v>1795165783.2309797</v>
      </c>
      <c r="D283" s="68">
        <f t="shared" si="77"/>
        <v>75929352.10438998</v>
      </c>
      <c r="E283" s="69">
        <f t="shared" si="77"/>
        <v>1871095135.3353701</v>
      </c>
      <c r="F283" s="68">
        <f t="shared" si="77"/>
        <v>64618746.729749948</v>
      </c>
      <c r="G283" s="70">
        <f t="shared" si="77"/>
        <v>140548098.83413997</v>
      </c>
      <c r="H283" s="71">
        <f>E283/B283*100</f>
        <v>96.661761465449032</v>
      </c>
    </row>
    <row r="284" spans="1:8" s="23" customFormat="1" ht="12" customHeight="1" thickTop="1" x14ac:dyDescent="0.2">
      <c r="A284" s="29"/>
      <c r="B284" s="31"/>
      <c r="C284" s="34"/>
      <c r="D284" s="31"/>
      <c r="E284" s="34"/>
      <c r="F284" s="34"/>
      <c r="G284" s="34"/>
      <c r="H284" s="27"/>
    </row>
    <row r="285" spans="1:8" ht="22.8" customHeight="1" x14ac:dyDescent="0.2">
      <c r="A285" s="122" t="s">
        <v>326</v>
      </c>
      <c r="B285" s="122"/>
      <c r="C285" s="122"/>
      <c r="D285" s="122"/>
      <c r="E285" s="122"/>
      <c r="F285" s="122"/>
      <c r="G285" s="122"/>
      <c r="H285" s="122"/>
    </row>
    <row r="286" spans="1:8" ht="11.4" x14ac:dyDescent="0.2">
      <c r="A286" s="23" t="s">
        <v>255</v>
      </c>
    </row>
    <row r="287" spans="1:8" ht="23.4" customHeight="1" x14ac:dyDescent="0.2">
      <c r="A287" s="122" t="s">
        <v>327</v>
      </c>
      <c r="B287" s="123"/>
      <c r="C287" s="123"/>
      <c r="D287" s="123"/>
      <c r="E287" s="123"/>
      <c r="F287" s="123"/>
      <c r="G287" s="123"/>
      <c r="H287" s="123"/>
    </row>
    <row r="288" spans="1:8" ht="11.4" x14ac:dyDescent="0.2">
      <c r="A288" s="23" t="s">
        <v>256</v>
      </c>
    </row>
    <row r="289" spans="1:9" ht="11.4" x14ac:dyDescent="0.2">
      <c r="A289" s="23" t="s">
        <v>257</v>
      </c>
    </row>
    <row r="290" spans="1:9" ht="11.4" x14ac:dyDescent="0.2">
      <c r="A290" s="23" t="s">
        <v>258</v>
      </c>
    </row>
    <row r="291" spans="1:9" ht="11.4" x14ac:dyDescent="0.2">
      <c r="A291" s="23" t="s">
        <v>259</v>
      </c>
    </row>
    <row r="292" spans="1:9" x14ac:dyDescent="0.2">
      <c r="G292" s="76"/>
    </row>
    <row r="293" spans="1:9" x14ac:dyDescent="0.2">
      <c r="E293" s="23"/>
      <c r="F293" s="23"/>
      <c r="G293" s="73"/>
      <c r="I293" s="75"/>
    </row>
    <row r="294" spans="1:9" x14ac:dyDescent="0.2">
      <c r="E294" s="23"/>
      <c r="F294" s="23"/>
      <c r="G294" s="73"/>
      <c r="I294" s="75"/>
    </row>
    <row r="295" spans="1:9" x14ac:dyDescent="0.2">
      <c r="E295" s="23"/>
      <c r="F295" s="23"/>
      <c r="G295" s="73"/>
      <c r="I295" s="75"/>
    </row>
    <row r="296" spans="1:9" x14ac:dyDescent="0.2">
      <c r="E296" s="23"/>
      <c r="F296" s="23"/>
      <c r="G296" s="73"/>
      <c r="I296" s="75"/>
    </row>
    <row r="297" spans="1:9" x14ac:dyDescent="0.2">
      <c r="E297" s="23"/>
      <c r="F297" s="23"/>
      <c r="G297" s="73"/>
      <c r="I297" s="75"/>
    </row>
    <row r="298" spans="1:9" x14ac:dyDescent="0.2">
      <c r="E298" s="23"/>
      <c r="F298" s="23"/>
      <c r="G298" s="73"/>
      <c r="I298" s="75"/>
    </row>
    <row r="299" spans="1:9" x14ac:dyDescent="0.2">
      <c r="E299" s="23"/>
      <c r="F299" s="23"/>
      <c r="G299" s="73"/>
      <c r="I299" s="75"/>
    </row>
    <row r="300" spans="1:9" x14ac:dyDescent="0.2">
      <c r="E300" s="23"/>
      <c r="F300" s="23"/>
      <c r="G300" s="73"/>
      <c r="I300" s="75"/>
    </row>
    <row r="301" spans="1:9" x14ac:dyDescent="0.2">
      <c r="E301" s="23"/>
      <c r="F301" s="23"/>
      <c r="G301" s="73"/>
      <c r="I301" s="75"/>
    </row>
    <row r="302" spans="1:9" x14ac:dyDescent="0.2">
      <c r="E302" s="23"/>
      <c r="F302" s="23"/>
      <c r="G302" s="73"/>
      <c r="I302" s="75"/>
    </row>
    <row r="303" spans="1:9" x14ac:dyDescent="0.2">
      <c r="E303" s="23"/>
      <c r="F303" s="23"/>
      <c r="G303" s="73"/>
      <c r="I303" s="75"/>
    </row>
    <row r="304" spans="1:9" x14ac:dyDescent="0.2">
      <c r="E304" s="23"/>
      <c r="F304" s="23"/>
      <c r="G304" s="73"/>
      <c r="I304" s="75"/>
    </row>
    <row r="305" spans="5:9" x14ac:dyDescent="0.2">
      <c r="E305" s="23"/>
      <c r="F305" s="23"/>
      <c r="G305" s="73"/>
      <c r="I305" s="75"/>
    </row>
    <row r="306" spans="5:9" x14ac:dyDescent="0.2">
      <c r="E306" s="23"/>
      <c r="F306" s="23"/>
      <c r="G306" s="73"/>
      <c r="I306" s="75"/>
    </row>
    <row r="307" spans="5:9" x14ac:dyDescent="0.2">
      <c r="E307" s="23"/>
      <c r="F307" s="23"/>
      <c r="G307" s="73"/>
      <c r="I307" s="75"/>
    </row>
    <row r="308" spans="5:9" x14ac:dyDescent="0.2">
      <c r="E308" s="23"/>
      <c r="F308" s="23"/>
      <c r="G308" s="73"/>
      <c r="I308" s="75"/>
    </row>
    <row r="309" spans="5:9" x14ac:dyDescent="0.2">
      <c r="E309" s="23"/>
      <c r="F309" s="23"/>
      <c r="G309" s="73"/>
      <c r="I309" s="75"/>
    </row>
    <row r="310" spans="5:9" x14ac:dyDescent="0.2">
      <c r="E310" s="23"/>
      <c r="F310" s="23"/>
      <c r="G310" s="73"/>
      <c r="I310" s="75"/>
    </row>
    <row r="311" spans="5:9" x14ac:dyDescent="0.2">
      <c r="E311" s="23"/>
      <c r="F311" s="23"/>
      <c r="G311" s="73"/>
      <c r="I311" s="75"/>
    </row>
    <row r="312" spans="5:9" x14ac:dyDescent="0.2">
      <c r="E312" s="23"/>
      <c r="F312" s="23"/>
      <c r="G312" s="73"/>
      <c r="I312" s="75"/>
    </row>
    <row r="313" spans="5:9" x14ac:dyDescent="0.2">
      <c r="E313" s="23"/>
      <c r="F313" s="23"/>
      <c r="G313" s="73"/>
      <c r="I313" s="75"/>
    </row>
    <row r="314" spans="5:9" x14ac:dyDescent="0.2">
      <c r="E314" s="23"/>
      <c r="F314" s="23"/>
      <c r="G314" s="73"/>
      <c r="I314" s="75"/>
    </row>
    <row r="315" spans="5:9" x14ac:dyDescent="0.2">
      <c r="E315" s="23"/>
      <c r="F315" s="23"/>
      <c r="G315" s="73"/>
      <c r="I315" s="75"/>
    </row>
    <row r="316" spans="5:9" x14ac:dyDescent="0.2">
      <c r="E316" s="23"/>
      <c r="F316" s="23"/>
      <c r="G316" s="73"/>
      <c r="I316" s="75"/>
    </row>
    <row r="317" spans="5:9" x14ac:dyDescent="0.2">
      <c r="E317" s="23"/>
      <c r="F317" s="23"/>
      <c r="G317" s="73"/>
      <c r="I317" s="75"/>
    </row>
    <row r="318" spans="5:9" x14ac:dyDescent="0.2">
      <c r="E318" s="23"/>
      <c r="F318" s="23"/>
      <c r="G318" s="73"/>
      <c r="I318" s="75"/>
    </row>
    <row r="319" spans="5:9" x14ac:dyDescent="0.2">
      <c r="E319" s="23"/>
      <c r="F319" s="23"/>
      <c r="G319" s="73"/>
      <c r="I319" s="75"/>
    </row>
    <row r="320" spans="5:9" x14ac:dyDescent="0.2">
      <c r="E320" s="23"/>
      <c r="F320" s="23"/>
      <c r="G320" s="73"/>
      <c r="I320" s="75"/>
    </row>
    <row r="321" spans="5:9" x14ac:dyDescent="0.2">
      <c r="E321" s="23"/>
      <c r="F321" s="23"/>
      <c r="G321" s="73"/>
      <c r="I321" s="75"/>
    </row>
    <row r="322" spans="5:9" x14ac:dyDescent="0.2">
      <c r="E322" s="23"/>
      <c r="F322" s="23"/>
      <c r="G322" s="73"/>
      <c r="I322" s="75"/>
    </row>
    <row r="323" spans="5:9" x14ac:dyDescent="0.2">
      <c r="E323" s="23"/>
      <c r="F323" s="23"/>
      <c r="G323" s="73"/>
      <c r="I323" s="75"/>
    </row>
    <row r="324" spans="5:9" x14ac:dyDescent="0.2">
      <c r="E324" s="23"/>
      <c r="F324" s="23"/>
      <c r="G324" s="73"/>
      <c r="I324" s="75"/>
    </row>
    <row r="325" spans="5:9" x14ac:dyDescent="0.2">
      <c r="E325" s="23"/>
      <c r="F325" s="23"/>
      <c r="G325" s="73"/>
      <c r="I325" s="75"/>
    </row>
    <row r="326" spans="5:9" x14ac:dyDescent="0.2">
      <c r="E326" s="23"/>
      <c r="F326" s="23"/>
      <c r="G326" s="73"/>
      <c r="I326" s="75"/>
    </row>
    <row r="327" spans="5:9" x14ac:dyDescent="0.2">
      <c r="E327" s="23"/>
      <c r="F327" s="23"/>
      <c r="G327" s="73"/>
      <c r="I327" s="75"/>
    </row>
    <row r="328" spans="5:9" x14ac:dyDescent="0.2">
      <c r="E328" s="23"/>
      <c r="F328" s="23"/>
      <c r="G328" s="73"/>
      <c r="I328" s="75"/>
    </row>
    <row r="329" spans="5:9" x14ac:dyDescent="0.2">
      <c r="E329" s="23"/>
      <c r="F329" s="23"/>
      <c r="G329" s="73"/>
      <c r="I329" s="75"/>
    </row>
    <row r="330" spans="5:9" x14ac:dyDescent="0.2">
      <c r="E330" s="23"/>
      <c r="F330" s="23"/>
      <c r="G330" s="73"/>
      <c r="I330" s="75"/>
    </row>
  </sheetData>
  <mergeCells count="8">
    <mergeCell ref="H6:H7"/>
    <mergeCell ref="C5:E6"/>
    <mergeCell ref="A285:H285"/>
    <mergeCell ref="A287:H287"/>
    <mergeCell ref="A5:A7"/>
    <mergeCell ref="B6:B7"/>
    <mergeCell ref="F6:F7"/>
    <mergeCell ref="G6:G7"/>
  </mergeCells>
  <printOptions horizontalCentered="1"/>
  <pageMargins left="0.35433070866141736" right="0.35433070866141736" top="0.31496062992125984" bottom="0.23622047244094491" header="0.19685039370078741" footer="0.19685039370078741"/>
  <pageSetup paperSize="9" scale="89" orientation="portrait" r:id="rId1"/>
  <headerFooter alignWithMargins="0">
    <oddFooter>Page &amp;P of &amp;N</oddFooter>
  </headerFooter>
  <rowBreaks count="3" manualBreakCount="3">
    <brk id="80" max="16383" man="1"/>
    <brk id="150" max="16383" man="1"/>
    <brk id="22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76869-AAA3-44AE-BF0D-FDEED4C4E1E9}">
  <dimension ref="A1:O8"/>
  <sheetViews>
    <sheetView view="pageBreakPreview" topLeftCell="A23" zoomScale="70" zoomScaleNormal="70" zoomScaleSheetLayoutView="70" workbookViewId="0">
      <selection activeCell="M23" sqref="M23"/>
    </sheetView>
  </sheetViews>
  <sheetFormatPr defaultRowHeight="13.2" x14ac:dyDescent="0.25"/>
  <cols>
    <col min="1" max="1" width="38.6640625" customWidth="1"/>
    <col min="2" max="7" width="10.6640625" customWidth="1"/>
    <col min="8" max="8" width="10.88671875" customWidth="1"/>
    <col min="9" max="9" width="11.109375" customWidth="1"/>
    <col min="10" max="10" width="10.33203125" bestFit="1" customWidth="1"/>
    <col min="11" max="11" width="11" customWidth="1"/>
    <col min="12" max="12" width="9.44140625" bestFit="1" customWidth="1"/>
    <col min="13" max="13" width="11.33203125" customWidth="1"/>
    <col min="14" max="15" width="11" customWidth="1"/>
  </cols>
  <sheetData>
    <row r="1" spans="1:15" x14ac:dyDescent="0.25">
      <c r="A1" s="5" t="s">
        <v>18</v>
      </c>
    </row>
    <row r="2" spans="1:15" x14ac:dyDescent="0.25">
      <c r="A2" t="s">
        <v>0</v>
      </c>
    </row>
    <row r="3" spans="1:15" x14ac:dyDescent="0.25">
      <c r="A3" t="s">
        <v>1</v>
      </c>
      <c r="J3" t="s">
        <v>2</v>
      </c>
    </row>
    <row r="4" spans="1:15" x14ac:dyDescent="0.25">
      <c r="B4" s="6" t="s">
        <v>13</v>
      </c>
      <c r="C4" s="6" t="s">
        <v>14</v>
      </c>
      <c r="D4" s="6" t="s">
        <v>15</v>
      </c>
      <c r="E4" s="6" t="s">
        <v>16</v>
      </c>
      <c r="F4" s="6" t="s">
        <v>9</v>
      </c>
      <c r="G4" s="6" t="s">
        <v>10</v>
      </c>
      <c r="H4" s="6" t="s">
        <v>11</v>
      </c>
      <c r="I4" s="1"/>
      <c r="J4" s="1" t="s">
        <v>3</v>
      </c>
      <c r="K4" s="1" t="s">
        <v>4</v>
      </c>
      <c r="L4" s="1" t="s">
        <v>5</v>
      </c>
      <c r="M4" s="1" t="s">
        <v>6</v>
      </c>
      <c r="N4" s="1" t="s">
        <v>9</v>
      </c>
      <c r="O4" s="1" t="s">
        <v>10</v>
      </c>
    </row>
    <row r="5" spans="1:15" x14ac:dyDescent="0.25">
      <c r="A5" t="s">
        <v>7</v>
      </c>
      <c r="B5" s="4">
        <v>224077.66640615001</v>
      </c>
      <c r="C5" s="4">
        <v>304402.30395810999</v>
      </c>
      <c r="D5" s="4">
        <v>282201.41311427002</v>
      </c>
      <c r="E5" s="4">
        <v>408356.79556663003</v>
      </c>
      <c r="F5" s="4">
        <v>406839.25308108999</v>
      </c>
      <c r="G5" s="4">
        <v>309836.44993886998</v>
      </c>
      <c r="H5" s="2">
        <f>SUM(B5:G5)</f>
        <v>1935713.8820651202</v>
      </c>
      <c r="I5" s="2"/>
      <c r="J5" s="2">
        <f>B5</f>
        <v>224077.66640615001</v>
      </c>
      <c r="K5" s="2">
        <f t="shared" ref="K5:M6" si="0">+J5+C5</f>
        <v>528479.97036426002</v>
      </c>
      <c r="L5" s="2">
        <f t="shared" si="0"/>
        <v>810681.38347852998</v>
      </c>
      <c r="M5" s="2">
        <f t="shared" si="0"/>
        <v>1219038.1790451601</v>
      </c>
      <c r="N5" s="2">
        <f t="shared" ref="N5:O5" si="1">+M5+F5</f>
        <v>1625877.4321262501</v>
      </c>
      <c r="O5" s="2">
        <f t="shared" si="1"/>
        <v>1935713.8820651202</v>
      </c>
    </row>
    <row r="6" spans="1:15" x14ac:dyDescent="0.25">
      <c r="A6" t="s">
        <v>8</v>
      </c>
      <c r="B6" s="4">
        <v>160941.90977395</v>
      </c>
      <c r="C6" s="4">
        <v>287760.09099066001</v>
      </c>
      <c r="D6" s="4">
        <v>340143.01015943999</v>
      </c>
      <c r="E6" s="4">
        <v>293626.05967013002</v>
      </c>
      <c r="F6" s="4">
        <v>399831.52343856002</v>
      </c>
      <c r="G6" s="4">
        <v>388792.54130262998</v>
      </c>
      <c r="H6" s="2">
        <f>SUM(B6:G6)</f>
        <v>1871095.13533537</v>
      </c>
      <c r="I6" s="2"/>
      <c r="J6" s="2">
        <f>B6</f>
        <v>160941.90977395</v>
      </c>
      <c r="K6" s="2">
        <f t="shared" si="0"/>
        <v>448702.00076461001</v>
      </c>
      <c r="L6" s="2">
        <f t="shared" si="0"/>
        <v>788845.01092405</v>
      </c>
      <c r="M6" s="2">
        <f t="shared" si="0"/>
        <v>1082471.0705941799</v>
      </c>
      <c r="N6" s="2">
        <f t="shared" ref="N6:O6" si="2">+M6+F6</f>
        <v>1482302.59403274</v>
      </c>
      <c r="O6" s="2">
        <f t="shared" si="2"/>
        <v>1871095.13533537</v>
      </c>
    </row>
    <row r="7" spans="1:15" hidden="1" x14ac:dyDescent="0.25">
      <c r="A7" t="s">
        <v>17</v>
      </c>
      <c r="B7" s="4">
        <f t="shared" ref="B7:H7" si="3">+B6/B5*100</f>
        <v>71.824163628264571</v>
      </c>
      <c r="C7" s="4">
        <f t="shared" si="3"/>
        <v>94.532822928390132</v>
      </c>
      <c r="D7" s="4">
        <f t="shared" si="3"/>
        <v>120.53200102924646</v>
      </c>
      <c r="E7" s="4">
        <f t="shared" si="3"/>
        <v>71.904291261444229</v>
      </c>
      <c r="F7" s="4">
        <f t="shared" ref="F7" si="4">+F6/F5*100</f>
        <v>98.277518801477797</v>
      </c>
      <c r="G7" s="4">
        <f t="shared" si="3"/>
        <v>125.48315131397156</v>
      </c>
      <c r="H7" s="4">
        <f t="shared" si="3"/>
        <v>96.661761465449032</v>
      </c>
      <c r="I7" s="3"/>
      <c r="J7" s="3"/>
      <c r="K7" s="3"/>
      <c r="L7" s="3"/>
      <c r="M7" s="3"/>
      <c r="N7" s="3"/>
      <c r="O7" s="3"/>
    </row>
    <row r="8" spans="1:15" x14ac:dyDescent="0.25">
      <c r="A8" t="s">
        <v>12</v>
      </c>
      <c r="B8" s="4">
        <f>J8</f>
        <v>71.824163628264571</v>
      </c>
      <c r="C8" s="4">
        <f>K8</f>
        <v>84.904258614633548</v>
      </c>
      <c r="D8" s="4">
        <f>L8</f>
        <v>97.306417416324166</v>
      </c>
      <c r="E8" s="4">
        <f>M8</f>
        <v>88.797142632731195</v>
      </c>
      <c r="F8" s="4">
        <f t="shared" ref="F8" si="5">M8</f>
        <v>88.797142632731195</v>
      </c>
      <c r="G8" s="4">
        <f>O8</f>
        <v>96.661761465449032</v>
      </c>
      <c r="H8" s="4"/>
      <c r="I8" s="3"/>
      <c r="J8" s="3">
        <f>+J6/J5*100</f>
        <v>71.824163628264571</v>
      </c>
      <c r="K8" s="3">
        <f t="shared" ref="K8:O8" si="6">+K6/K5*100</f>
        <v>84.904258614633548</v>
      </c>
      <c r="L8" s="3">
        <f t="shared" si="6"/>
        <v>97.306417416324166</v>
      </c>
      <c r="M8" s="3">
        <f t="shared" si="6"/>
        <v>88.797142632731195</v>
      </c>
      <c r="N8" s="3">
        <f t="shared" ref="N8" si="7">+N6/N5*100</f>
        <v>91.169393506757189</v>
      </c>
      <c r="O8" s="3">
        <f t="shared" si="6"/>
        <v>96.661761465449032</v>
      </c>
    </row>
  </sheetData>
  <printOptions horizontalCentered="1"/>
  <pageMargins left="0.35433070866141736" right="0.35433070866141736" top="0.6692913385826772" bottom="0.4724409448818898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Joyce Marasigan</dc:creator>
  <cp:lastModifiedBy>Mary Dianne M. Cruz</cp:lastModifiedBy>
  <cp:lastPrinted>2021-07-13T01:47:48Z</cp:lastPrinted>
  <dcterms:created xsi:type="dcterms:W3CDTF">2014-06-18T02:22:11Z</dcterms:created>
  <dcterms:modified xsi:type="dcterms:W3CDTF">2021-07-13T01:48:20Z</dcterms:modified>
</cp:coreProperties>
</file>