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0 CPD\CPD\ACTUAL DISBURSEMENT (BANK)\bank reports\2021\WEBSITE\For website\January 2021\"/>
    </mc:Choice>
  </mc:AlternateContent>
  <bookViews>
    <workbookView xWindow="0" yWindow="0" windowWidth="24000" windowHeight="9735" activeTab="1"/>
  </bookViews>
  <sheets>
    <sheet name="By Department" sheetId="2" r:id="rId1"/>
    <sheet name="By Agency" sheetId="1" r:id="rId2"/>
  </sheets>
  <definedNames>
    <definedName name="_xlnm.Print_Area" localSheetId="1">'By Agency'!$A$1:$H$292</definedName>
    <definedName name="_xlnm.Print_Area" localSheetId="0">'By Department'!$A$1:$F$64</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8" i="2" l="1"/>
  <c r="C48" i="2"/>
  <c r="D10" i="2"/>
  <c r="D8" i="2"/>
  <c r="E12" i="2" l="1"/>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C10" i="2"/>
  <c r="C8" i="2" s="1"/>
  <c r="F48" i="2"/>
  <c r="E50" i="2"/>
  <c r="E52" i="2"/>
  <c r="E53" i="2"/>
  <c r="F8"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50" i="2"/>
  <c r="F52" i="2"/>
  <c r="F53" i="2"/>
  <c r="E10" i="2" l="1"/>
  <c r="E48" i="2"/>
  <c r="F10" i="2"/>
  <c r="E8" i="2" l="1"/>
  <c r="C277" i="1" l="1"/>
  <c r="C268" i="1"/>
  <c r="C258" i="1"/>
  <c r="C251" i="1"/>
  <c r="C230" i="1"/>
  <c r="C217" i="1" s="1"/>
  <c r="C208" i="1"/>
  <c r="C199" i="1"/>
  <c r="C190" i="1"/>
  <c r="C181" i="1"/>
  <c r="C176" i="1"/>
  <c r="C166" i="1"/>
  <c r="C145" i="1"/>
  <c r="C140" i="1"/>
  <c r="C136" i="1" s="1"/>
  <c r="C133" i="1"/>
  <c r="C128" i="1"/>
  <c r="C116" i="1"/>
  <c r="C104" i="1"/>
  <c r="C92" i="1"/>
  <c r="C86" i="1"/>
  <c r="C82" i="1"/>
  <c r="C78" i="1"/>
  <c r="C71" i="1"/>
  <c r="C59" i="1"/>
  <c r="C51" i="1"/>
  <c r="C39" i="1"/>
  <c r="C35" i="1"/>
  <c r="C23" i="1"/>
  <c r="C10" i="1"/>
  <c r="D277" i="1"/>
  <c r="B277" i="1"/>
  <c r="D268" i="1"/>
  <c r="E269" i="1"/>
  <c r="H269" i="1" s="1"/>
  <c r="E266" i="1"/>
  <c r="H266" i="1" s="1"/>
  <c r="G264" i="1"/>
  <c r="E264" i="1"/>
  <c r="H264" i="1" s="1"/>
  <c r="D258" i="1"/>
  <c r="E259" i="1"/>
  <c r="H259" i="1" s="1"/>
  <c r="E256" i="1"/>
  <c r="H256" i="1" s="1"/>
  <c r="G255" i="1"/>
  <c r="E255" i="1"/>
  <c r="H255" i="1" s="1"/>
  <c r="F255" i="1"/>
  <c r="E252" i="1"/>
  <c r="H252" i="1" s="1"/>
  <c r="E249" i="1"/>
  <c r="H249" i="1" s="1"/>
  <c r="G247" i="1"/>
  <c r="E247" i="1"/>
  <c r="H247" i="1" s="1"/>
  <c r="H244" i="1"/>
  <c r="E244" i="1"/>
  <c r="E243" i="1"/>
  <c r="H243" i="1" s="1"/>
  <c r="E242" i="1"/>
  <c r="H242" i="1" s="1"/>
  <c r="E239" i="1"/>
  <c r="H239" i="1" s="1"/>
  <c r="G238" i="1"/>
  <c r="E238" i="1"/>
  <c r="H238" i="1" s="1"/>
  <c r="G235" i="1"/>
  <c r="E235" i="1"/>
  <c r="F235" i="1" s="1"/>
  <c r="D230" i="1"/>
  <c r="E232" i="1"/>
  <c r="H232" i="1" s="1"/>
  <c r="G229" i="1"/>
  <c r="E229" i="1"/>
  <c r="H229" i="1" s="1"/>
  <c r="H226" i="1"/>
  <c r="E226" i="1"/>
  <c r="E225" i="1"/>
  <c r="H225" i="1" s="1"/>
  <c r="E222" i="1"/>
  <c r="H222" i="1" s="1"/>
  <c r="G221" i="1"/>
  <c r="E221" i="1"/>
  <c r="H221" i="1" s="1"/>
  <c r="F221" i="1"/>
  <c r="E218" i="1"/>
  <c r="H218" i="1" s="1"/>
  <c r="E215" i="1"/>
  <c r="H215" i="1" s="1"/>
  <c r="G214" i="1"/>
  <c r="E214" i="1"/>
  <c r="H214" i="1" s="1"/>
  <c r="E211" i="1"/>
  <c r="H211" i="1" s="1"/>
  <c r="E210" i="1"/>
  <c r="H210" i="1" s="1"/>
  <c r="H204" i="1"/>
  <c r="E204" i="1"/>
  <c r="E203" i="1"/>
  <c r="H203" i="1" s="1"/>
  <c r="D199" i="1"/>
  <c r="E200" i="1"/>
  <c r="E197" i="1"/>
  <c r="H197" i="1" s="1"/>
  <c r="E193" i="1"/>
  <c r="H193" i="1" s="1"/>
  <c r="E186" i="1"/>
  <c r="H186" i="1" s="1"/>
  <c r="D181" i="1"/>
  <c r="E182" i="1"/>
  <c r="E179" i="1"/>
  <c r="H179" i="1" s="1"/>
  <c r="E172" i="1"/>
  <c r="H172" i="1" s="1"/>
  <c r="D166" i="1"/>
  <c r="E168" i="1"/>
  <c r="H168" i="1" s="1"/>
  <c r="E161" i="1"/>
  <c r="H161" i="1" s="1"/>
  <c r="E157" i="1"/>
  <c r="H157" i="1" s="1"/>
  <c r="E153" i="1"/>
  <c r="H153" i="1" s="1"/>
  <c r="E149" i="1"/>
  <c r="H149" i="1" s="1"/>
  <c r="D145" i="1"/>
  <c r="B145" i="1"/>
  <c r="D140" i="1"/>
  <c r="E141" i="1"/>
  <c r="E140" i="1" s="1"/>
  <c r="E139" i="1"/>
  <c r="H139" i="1" s="1"/>
  <c r="D133" i="1"/>
  <c r="B133" i="1"/>
  <c r="E131" i="1"/>
  <c r="H131" i="1" s="1"/>
  <c r="E122" i="1"/>
  <c r="H122" i="1" s="1"/>
  <c r="D116" i="1"/>
  <c r="E118" i="1"/>
  <c r="H118" i="1" s="1"/>
  <c r="E111" i="1"/>
  <c r="H111" i="1" s="1"/>
  <c r="E108" i="1"/>
  <c r="H108" i="1" s="1"/>
  <c r="E106" i="1"/>
  <c r="H106" i="1" s="1"/>
  <c r="D104" i="1"/>
  <c r="B104" i="1"/>
  <c r="E101" i="1"/>
  <c r="H101" i="1" s="1"/>
  <c r="G101" i="1"/>
  <c r="E99" i="1"/>
  <c r="H99" i="1" s="1"/>
  <c r="G99" i="1"/>
  <c r="E97" i="1"/>
  <c r="H97" i="1" s="1"/>
  <c r="G97" i="1"/>
  <c r="E95" i="1"/>
  <c r="H95" i="1" s="1"/>
  <c r="G95" i="1"/>
  <c r="D92" i="1"/>
  <c r="G93" i="1"/>
  <c r="E90" i="1"/>
  <c r="H90" i="1" s="1"/>
  <c r="E88" i="1"/>
  <c r="H88" i="1" s="1"/>
  <c r="D86" i="1"/>
  <c r="B86" i="1"/>
  <c r="D82" i="1"/>
  <c r="G83" i="1"/>
  <c r="E80" i="1"/>
  <c r="H80" i="1" s="1"/>
  <c r="D78" i="1"/>
  <c r="B78" i="1"/>
  <c r="E75" i="1"/>
  <c r="H75" i="1" s="1"/>
  <c r="D71" i="1"/>
  <c r="B71" i="1"/>
  <c r="E69" i="1"/>
  <c r="E65" i="1"/>
  <c r="H65" i="1" s="1"/>
  <c r="D59" i="1"/>
  <c r="E61" i="1"/>
  <c r="H61" i="1" s="1"/>
  <c r="E54" i="1"/>
  <c r="H54" i="1" s="1"/>
  <c r="E45" i="1"/>
  <c r="H45" i="1" s="1"/>
  <c r="D39" i="1"/>
  <c r="E41" i="1"/>
  <c r="H41" i="1" s="1"/>
  <c r="D35" i="1"/>
  <c r="E31" i="1"/>
  <c r="H31" i="1" s="1"/>
  <c r="E27" i="1"/>
  <c r="H27" i="1" s="1"/>
  <c r="D23" i="1"/>
  <c r="B23" i="1"/>
  <c r="E19" i="1"/>
  <c r="H19" i="1" s="1"/>
  <c r="E13" i="1"/>
  <c r="H13" i="1" s="1"/>
  <c r="C127" i="1" l="1"/>
  <c r="F214" i="1"/>
  <c r="F229" i="1"/>
  <c r="F238" i="1"/>
  <c r="F247" i="1"/>
  <c r="F264" i="1"/>
  <c r="E37" i="1"/>
  <c r="H37" i="1" s="1"/>
  <c r="G37" i="1"/>
  <c r="E53" i="1"/>
  <c r="H53" i="1" s="1"/>
  <c r="G53" i="1"/>
  <c r="G55" i="1"/>
  <c r="E55" i="1"/>
  <c r="H55" i="1" s="1"/>
  <c r="E57" i="1"/>
  <c r="H57" i="1" s="1"/>
  <c r="G57" i="1"/>
  <c r="E12" i="1"/>
  <c r="H12" i="1" s="1"/>
  <c r="G12" i="1"/>
  <c r="G14" i="1"/>
  <c r="E14" i="1"/>
  <c r="H14" i="1" s="1"/>
  <c r="E17" i="1"/>
  <c r="H17" i="1" s="1"/>
  <c r="G17" i="1"/>
  <c r="G21" i="1"/>
  <c r="E21" i="1"/>
  <c r="H21" i="1" s="1"/>
  <c r="E26" i="1"/>
  <c r="H26" i="1" s="1"/>
  <c r="G26" i="1"/>
  <c r="G28" i="1"/>
  <c r="E28" i="1"/>
  <c r="H28" i="1" s="1"/>
  <c r="E30" i="1"/>
  <c r="H30" i="1" s="1"/>
  <c r="G30" i="1"/>
  <c r="G32" i="1"/>
  <c r="E32" i="1"/>
  <c r="H32" i="1" s="1"/>
  <c r="G42" i="1"/>
  <c r="E42" i="1"/>
  <c r="H42" i="1" s="1"/>
  <c r="E44" i="1"/>
  <c r="H44" i="1" s="1"/>
  <c r="G44" i="1"/>
  <c r="G47" i="1"/>
  <c r="E47" i="1"/>
  <c r="H47" i="1" s="1"/>
  <c r="G62" i="1"/>
  <c r="E62" i="1"/>
  <c r="H62" i="1" s="1"/>
  <c r="E64" i="1"/>
  <c r="H64" i="1" s="1"/>
  <c r="G64" i="1"/>
  <c r="G66" i="1"/>
  <c r="E66" i="1"/>
  <c r="H66" i="1" s="1"/>
  <c r="E68" i="1"/>
  <c r="H68" i="1" s="1"/>
  <c r="G68" i="1"/>
  <c r="E74" i="1"/>
  <c r="H74" i="1" s="1"/>
  <c r="G74" i="1"/>
  <c r="G76" i="1"/>
  <c r="E76" i="1"/>
  <c r="H76" i="1" s="1"/>
  <c r="B10" i="1"/>
  <c r="G15" i="1"/>
  <c r="F17" i="1"/>
  <c r="F26" i="1"/>
  <c r="G36" i="1"/>
  <c r="B35" i="1"/>
  <c r="G52" i="1"/>
  <c r="B51" i="1"/>
  <c r="F57" i="1"/>
  <c r="G63" i="1"/>
  <c r="F64" i="1"/>
  <c r="G89" i="1"/>
  <c r="E89" i="1"/>
  <c r="H89" i="1" s="1"/>
  <c r="G107" i="1"/>
  <c r="E107" i="1"/>
  <c r="H107" i="1" s="1"/>
  <c r="E110" i="1"/>
  <c r="H110" i="1" s="1"/>
  <c r="G110" i="1"/>
  <c r="G112" i="1"/>
  <c r="E112" i="1"/>
  <c r="H112" i="1" s="1"/>
  <c r="E114" i="1"/>
  <c r="H114" i="1" s="1"/>
  <c r="G114" i="1"/>
  <c r="E130" i="1"/>
  <c r="H130" i="1" s="1"/>
  <c r="G130" i="1"/>
  <c r="G132" i="1"/>
  <c r="E132" i="1"/>
  <c r="H132" i="1" s="1"/>
  <c r="G169" i="1"/>
  <c r="E169" i="1"/>
  <c r="H169" i="1" s="1"/>
  <c r="E171" i="1"/>
  <c r="H171" i="1" s="1"/>
  <c r="G171" i="1"/>
  <c r="G173" i="1"/>
  <c r="E173" i="1"/>
  <c r="H173" i="1" s="1"/>
  <c r="E192" i="1"/>
  <c r="H192" i="1" s="1"/>
  <c r="G192" i="1"/>
  <c r="G194" i="1"/>
  <c r="E194" i="1"/>
  <c r="H194" i="1" s="1"/>
  <c r="E196" i="1"/>
  <c r="H196" i="1" s="1"/>
  <c r="G196" i="1"/>
  <c r="G223" i="1"/>
  <c r="E223" i="1"/>
  <c r="H223" i="1" s="1"/>
  <c r="G233" i="1"/>
  <c r="E233" i="1"/>
  <c r="H233" i="1" s="1"/>
  <c r="G240" i="1"/>
  <c r="E240" i="1"/>
  <c r="H240" i="1" s="1"/>
  <c r="D10" i="1"/>
  <c r="G13" i="1"/>
  <c r="F13" i="1"/>
  <c r="E15" i="1"/>
  <c r="H15" i="1" s="1"/>
  <c r="G19" i="1"/>
  <c r="F19" i="1"/>
  <c r="E25" i="1"/>
  <c r="H25" i="1" s="1"/>
  <c r="G27" i="1"/>
  <c r="F27" i="1"/>
  <c r="E29" i="1"/>
  <c r="H29" i="1" s="1"/>
  <c r="G31" i="1"/>
  <c r="F31" i="1"/>
  <c r="E33" i="1"/>
  <c r="H33" i="1" s="1"/>
  <c r="B39" i="1"/>
  <c r="G41" i="1"/>
  <c r="F41" i="1"/>
  <c r="E43" i="1"/>
  <c r="H43" i="1" s="1"/>
  <c r="G45" i="1"/>
  <c r="F45" i="1"/>
  <c r="E49" i="1"/>
  <c r="H49" i="1" s="1"/>
  <c r="D51" i="1"/>
  <c r="G54" i="1"/>
  <c r="F54" i="1"/>
  <c r="F55" i="1"/>
  <c r="E56" i="1"/>
  <c r="H56" i="1" s="1"/>
  <c r="B59" i="1"/>
  <c r="G61" i="1"/>
  <c r="F61" i="1"/>
  <c r="E63" i="1"/>
  <c r="H63" i="1" s="1"/>
  <c r="G65" i="1"/>
  <c r="F65" i="1"/>
  <c r="E67" i="1"/>
  <c r="H67" i="1" s="1"/>
  <c r="G69" i="1"/>
  <c r="F69" i="1"/>
  <c r="E73" i="1"/>
  <c r="H73" i="1" s="1"/>
  <c r="G75" i="1"/>
  <c r="F75" i="1"/>
  <c r="G80" i="1"/>
  <c r="E83" i="1"/>
  <c r="G84" i="1"/>
  <c r="G82" i="1" s="1"/>
  <c r="E84" i="1"/>
  <c r="H84" i="1" s="1"/>
  <c r="G88" i="1"/>
  <c r="G90" i="1"/>
  <c r="E93" i="1"/>
  <c r="G94" i="1"/>
  <c r="E94" i="1"/>
  <c r="H94" i="1" s="1"/>
  <c r="G96" i="1"/>
  <c r="E96" i="1"/>
  <c r="H96" i="1" s="1"/>
  <c r="G98" i="1"/>
  <c r="E98" i="1"/>
  <c r="H98" i="1" s="1"/>
  <c r="G100" i="1"/>
  <c r="E100" i="1"/>
  <c r="H100" i="1" s="1"/>
  <c r="G102" i="1"/>
  <c r="E102" i="1"/>
  <c r="H102" i="1" s="1"/>
  <c r="G106" i="1"/>
  <c r="F107" i="1"/>
  <c r="G108" i="1"/>
  <c r="G119" i="1"/>
  <c r="E119" i="1"/>
  <c r="H119" i="1" s="1"/>
  <c r="E121" i="1"/>
  <c r="H121" i="1" s="1"/>
  <c r="G121" i="1"/>
  <c r="G123" i="1"/>
  <c r="E123" i="1"/>
  <c r="H123" i="1" s="1"/>
  <c r="E125" i="1"/>
  <c r="H125" i="1" s="1"/>
  <c r="G125" i="1"/>
  <c r="E138" i="1"/>
  <c r="H138" i="1" s="1"/>
  <c r="G138" i="1"/>
  <c r="G143" i="1"/>
  <c r="E143" i="1"/>
  <c r="H143" i="1" s="1"/>
  <c r="E148" i="1"/>
  <c r="H148" i="1" s="1"/>
  <c r="G148" i="1"/>
  <c r="G150" i="1"/>
  <c r="E150" i="1"/>
  <c r="H150" i="1" s="1"/>
  <c r="E152" i="1"/>
  <c r="H152" i="1" s="1"/>
  <c r="G152" i="1"/>
  <c r="G154" i="1"/>
  <c r="E154" i="1"/>
  <c r="H154" i="1" s="1"/>
  <c r="E156" i="1"/>
  <c r="H156" i="1" s="1"/>
  <c r="G156" i="1"/>
  <c r="G158" i="1"/>
  <c r="E158" i="1"/>
  <c r="H158" i="1" s="1"/>
  <c r="E160" i="1"/>
  <c r="H160" i="1" s="1"/>
  <c r="G160" i="1"/>
  <c r="G162" i="1"/>
  <c r="E162" i="1"/>
  <c r="H162" i="1" s="1"/>
  <c r="E164" i="1"/>
  <c r="H164" i="1" s="1"/>
  <c r="G164" i="1"/>
  <c r="E178" i="1"/>
  <c r="H178" i="1" s="1"/>
  <c r="G178" i="1"/>
  <c r="E185" i="1"/>
  <c r="H185" i="1" s="1"/>
  <c r="G185" i="1"/>
  <c r="G187" i="1"/>
  <c r="E187" i="1"/>
  <c r="H187" i="1" s="1"/>
  <c r="G205" i="1"/>
  <c r="E205" i="1"/>
  <c r="H205" i="1" s="1"/>
  <c r="G212" i="1"/>
  <c r="E212" i="1"/>
  <c r="G227" i="1"/>
  <c r="E227" i="1"/>
  <c r="H227" i="1" s="1"/>
  <c r="G236" i="1"/>
  <c r="E236" i="1"/>
  <c r="H236" i="1" s="1"/>
  <c r="G245" i="1"/>
  <c r="E245" i="1"/>
  <c r="H245" i="1" s="1"/>
  <c r="F80" i="1"/>
  <c r="F83" i="1"/>
  <c r="F88" i="1"/>
  <c r="F90" i="1"/>
  <c r="F93" i="1"/>
  <c r="F95" i="1"/>
  <c r="F97" i="1"/>
  <c r="F99" i="1"/>
  <c r="F101" i="1"/>
  <c r="F106" i="1"/>
  <c r="F108" i="1"/>
  <c r="G109" i="1"/>
  <c r="F125" i="1"/>
  <c r="B128" i="1"/>
  <c r="G133" i="1"/>
  <c r="E133" i="1"/>
  <c r="H133" i="1" s="1"/>
  <c r="F138" i="1"/>
  <c r="H141" i="1"/>
  <c r="H140" i="1" s="1"/>
  <c r="F148" i="1"/>
  <c r="F156" i="1"/>
  <c r="F164" i="1"/>
  <c r="G174" i="1"/>
  <c r="B176" i="1"/>
  <c r="F178" i="1"/>
  <c r="H182" i="1"/>
  <c r="G184" i="1"/>
  <c r="B190" i="1"/>
  <c r="B208" i="1"/>
  <c r="G275" i="1"/>
  <c r="E275" i="1"/>
  <c r="F275" i="1" s="1"/>
  <c r="B82" i="1"/>
  <c r="B92" i="1"/>
  <c r="E109" i="1"/>
  <c r="H109" i="1" s="1"/>
  <c r="G111" i="1"/>
  <c r="F111" i="1"/>
  <c r="E113" i="1"/>
  <c r="H113" i="1" s="1"/>
  <c r="B116" i="1"/>
  <c r="G118" i="1"/>
  <c r="F118" i="1"/>
  <c r="E120" i="1"/>
  <c r="H120" i="1" s="1"/>
  <c r="G122" i="1"/>
  <c r="F122" i="1"/>
  <c r="E124" i="1"/>
  <c r="H124" i="1" s="1"/>
  <c r="D128" i="1"/>
  <c r="G131" i="1"/>
  <c r="F131" i="1"/>
  <c r="F133" i="1"/>
  <c r="E135" i="1"/>
  <c r="H135" i="1" s="1"/>
  <c r="D136" i="1"/>
  <c r="G139" i="1"/>
  <c r="F139" i="1"/>
  <c r="G141" i="1"/>
  <c r="G140" i="1" s="1"/>
  <c r="B140" i="1"/>
  <c r="B136" i="1" s="1"/>
  <c r="F141" i="1"/>
  <c r="F140" i="1" s="1"/>
  <c r="F143" i="1"/>
  <c r="E147" i="1"/>
  <c r="H147" i="1" s="1"/>
  <c r="G149" i="1"/>
  <c r="F149" i="1"/>
  <c r="E151" i="1"/>
  <c r="H151" i="1" s="1"/>
  <c r="G153" i="1"/>
  <c r="F153" i="1"/>
  <c r="E155" i="1"/>
  <c r="H155" i="1" s="1"/>
  <c r="G157" i="1"/>
  <c r="F157" i="1"/>
  <c r="E159" i="1"/>
  <c r="H159" i="1" s="1"/>
  <c r="G161" i="1"/>
  <c r="F161" i="1"/>
  <c r="E163" i="1"/>
  <c r="H163" i="1" s="1"/>
  <c r="B166" i="1"/>
  <c r="G168" i="1"/>
  <c r="F168" i="1"/>
  <c r="E170" i="1"/>
  <c r="H170" i="1" s="1"/>
  <c r="G172" i="1"/>
  <c r="F172" i="1"/>
  <c r="E174" i="1"/>
  <c r="H174" i="1" s="1"/>
  <c r="D176" i="1"/>
  <c r="G179" i="1"/>
  <c r="F179" i="1"/>
  <c r="G182" i="1"/>
  <c r="B181" i="1"/>
  <c r="F182" i="1"/>
  <c r="E184" i="1"/>
  <c r="H184" i="1" s="1"/>
  <c r="G186" i="1"/>
  <c r="F186" i="1"/>
  <c r="F187" i="1"/>
  <c r="E188" i="1"/>
  <c r="H188" i="1" s="1"/>
  <c r="D190" i="1"/>
  <c r="G193" i="1"/>
  <c r="F193" i="1"/>
  <c r="E195" i="1"/>
  <c r="H195" i="1" s="1"/>
  <c r="G197" i="1"/>
  <c r="F197" i="1"/>
  <c r="H200" i="1"/>
  <c r="F203" i="1"/>
  <c r="G203" i="1"/>
  <c r="F210" i="1"/>
  <c r="G210" i="1"/>
  <c r="D217" i="1"/>
  <c r="F225" i="1"/>
  <c r="G225" i="1"/>
  <c r="B230" i="1"/>
  <c r="F242" i="1"/>
  <c r="G242" i="1"/>
  <c r="G200" i="1"/>
  <c r="B199" i="1"/>
  <c r="F200" i="1"/>
  <c r="E202" i="1"/>
  <c r="H202" i="1" s="1"/>
  <c r="G204" i="1"/>
  <c r="F204" i="1"/>
  <c r="E206" i="1"/>
  <c r="H206" i="1" s="1"/>
  <c r="D208" i="1"/>
  <c r="G211" i="1"/>
  <c r="F211" i="1"/>
  <c r="F212" i="1"/>
  <c r="E213" i="1"/>
  <c r="H213" i="1" s="1"/>
  <c r="G215" i="1"/>
  <c r="F215" i="1"/>
  <c r="G218" i="1"/>
  <c r="B217" i="1"/>
  <c r="F218" i="1"/>
  <c r="E220" i="1"/>
  <c r="H220" i="1" s="1"/>
  <c r="G222" i="1"/>
  <c r="F222" i="1"/>
  <c r="F223" i="1"/>
  <c r="E224" i="1"/>
  <c r="H224" i="1" s="1"/>
  <c r="G226" i="1"/>
  <c r="F226" i="1"/>
  <c r="E228" i="1"/>
  <c r="H228" i="1" s="1"/>
  <c r="G232" i="1"/>
  <c r="F232" i="1"/>
  <c r="E234" i="1"/>
  <c r="H234" i="1" s="1"/>
  <c r="F236" i="1"/>
  <c r="E237" i="1"/>
  <c r="H237" i="1" s="1"/>
  <c r="G239" i="1"/>
  <c r="F239" i="1"/>
  <c r="E241" i="1"/>
  <c r="H241" i="1" s="1"/>
  <c r="F243" i="1"/>
  <c r="G243" i="1"/>
  <c r="D251" i="1"/>
  <c r="G262" i="1"/>
  <c r="G244" i="1"/>
  <c r="F244" i="1"/>
  <c r="F245" i="1"/>
  <c r="E246" i="1"/>
  <c r="H246" i="1" s="1"/>
  <c r="G249" i="1"/>
  <c r="F249" i="1"/>
  <c r="G252" i="1"/>
  <c r="B251" i="1"/>
  <c r="F252" i="1"/>
  <c r="E254" i="1"/>
  <c r="H254" i="1" s="1"/>
  <c r="G256" i="1"/>
  <c r="F256" i="1"/>
  <c r="G259" i="1"/>
  <c r="B258" i="1"/>
  <c r="F259" i="1"/>
  <c r="E262" i="1"/>
  <c r="H262" i="1" s="1"/>
  <c r="G266" i="1"/>
  <c r="F266" i="1"/>
  <c r="G269" i="1"/>
  <c r="B268" i="1"/>
  <c r="F269" i="1"/>
  <c r="B281" i="1"/>
  <c r="D281" i="1"/>
  <c r="E279" i="1"/>
  <c r="H279" i="1" s="1"/>
  <c r="F113" i="1" l="1"/>
  <c r="F67" i="1"/>
  <c r="F240" i="1"/>
  <c r="F233" i="1"/>
  <c r="F194" i="1"/>
  <c r="F173" i="1"/>
  <c r="F169" i="1"/>
  <c r="F132" i="1"/>
  <c r="F112" i="1"/>
  <c r="F185" i="1"/>
  <c r="F170" i="1"/>
  <c r="F160" i="1"/>
  <c r="F152" i="1"/>
  <c r="F121" i="1"/>
  <c r="G92" i="1"/>
  <c r="F66" i="1"/>
  <c r="F62" i="1"/>
  <c r="F195" i="1"/>
  <c r="F227" i="1"/>
  <c r="F205" i="1"/>
  <c r="F192" i="1"/>
  <c r="F188" i="1"/>
  <c r="F110" i="1"/>
  <c r="F89" i="1"/>
  <c r="F76" i="1"/>
  <c r="F47" i="1"/>
  <c r="F42" i="1"/>
  <c r="F32" i="1"/>
  <c r="F28" i="1"/>
  <c r="F21" i="1"/>
  <c r="F14" i="1"/>
  <c r="F73" i="1"/>
  <c r="G35" i="1"/>
  <c r="F279" i="1"/>
  <c r="F254" i="1"/>
  <c r="F246" i="1"/>
  <c r="E231" i="1"/>
  <c r="G231" i="1"/>
  <c r="C281" i="1"/>
  <c r="G278" i="1"/>
  <c r="E278" i="1"/>
  <c r="G253" i="1"/>
  <c r="E253" i="1"/>
  <c r="G237" i="1"/>
  <c r="G228" i="1"/>
  <c r="G220" i="1"/>
  <c r="G213" i="1"/>
  <c r="G206" i="1"/>
  <c r="E191" i="1"/>
  <c r="E177" i="1"/>
  <c r="D127" i="1"/>
  <c r="D272" i="1" s="1"/>
  <c r="D283" i="1" s="1"/>
  <c r="E117" i="1"/>
  <c r="G117" i="1"/>
  <c r="G260" i="1"/>
  <c r="E260" i="1"/>
  <c r="G241" i="1"/>
  <c r="G224" i="1"/>
  <c r="F202" i="1"/>
  <c r="G177" i="1"/>
  <c r="G176" i="1" s="1"/>
  <c r="F163" i="1"/>
  <c r="G159" i="1"/>
  <c r="F155" i="1"/>
  <c r="G151" i="1"/>
  <c r="F147" i="1"/>
  <c r="G146" i="1"/>
  <c r="E146" i="1"/>
  <c r="F135" i="1"/>
  <c r="G134" i="1"/>
  <c r="E134" i="1"/>
  <c r="B127" i="1"/>
  <c r="G124" i="1"/>
  <c r="F120" i="1"/>
  <c r="G79" i="1"/>
  <c r="G78" i="1" s="1"/>
  <c r="E79" i="1"/>
  <c r="E40" i="1"/>
  <c r="G40" i="1"/>
  <c r="E11" i="1"/>
  <c r="F100" i="1"/>
  <c r="F96" i="1"/>
  <c r="G72" i="1"/>
  <c r="E72" i="1"/>
  <c r="G56" i="1"/>
  <c r="G51" i="1"/>
  <c r="G49" i="1"/>
  <c r="F43" i="1"/>
  <c r="G33" i="1"/>
  <c r="F29" i="1"/>
  <c r="G25" i="1"/>
  <c r="B272" i="1"/>
  <c r="B283" i="1" s="1"/>
  <c r="G258" i="1"/>
  <c r="G279" i="1"/>
  <c r="F262" i="1"/>
  <c r="G254" i="1"/>
  <c r="G246" i="1"/>
  <c r="E209" i="1"/>
  <c r="G270" i="1"/>
  <c r="G268" i="1" s="1"/>
  <c r="E270" i="1"/>
  <c r="F237" i="1"/>
  <c r="F234" i="1"/>
  <c r="G234" i="1"/>
  <c r="F228" i="1"/>
  <c r="F220" i="1"/>
  <c r="F213" i="1"/>
  <c r="F206" i="1"/>
  <c r="G201" i="1"/>
  <c r="E201" i="1"/>
  <c r="E167" i="1"/>
  <c r="G167" i="1"/>
  <c r="F162" i="1"/>
  <c r="F158" i="1"/>
  <c r="F154" i="1"/>
  <c r="F150" i="1"/>
  <c r="E137" i="1"/>
  <c r="E129" i="1"/>
  <c r="F123" i="1"/>
  <c r="F119" i="1"/>
  <c r="H275" i="1"/>
  <c r="F241" i="1"/>
  <c r="F224" i="1"/>
  <c r="G219" i="1"/>
  <c r="E219" i="1"/>
  <c r="G209" i="1"/>
  <c r="G202" i="1"/>
  <c r="F196" i="1"/>
  <c r="G195" i="1"/>
  <c r="G191" i="1"/>
  <c r="G188" i="1"/>
  <c r="F184" i="1"/>
  <c r="G183" i="1"/>
  <c r="G181" i="1" s="1"/>
  <c r="E183" i="1"/>
  <c r="F174" i="1"/>
  <c r="F171" i="1"/>
  <c r="G170" i="1"/>
  <c r="G163" i="1"/>
  <c r="F159" i="1"/>
  <c r="G155" i="1"/>
  <c r="F151" i="1"/>
  <c r="G147" i="1"/>
  <c r="G137" i="1"/>
  <c r="G136" i="1" s="1"/>
  <c r="G135" i="1"/>
  <c r="F130" i="1"/>
  <c r="G129" i="1"/>
  <c r="G128" i="1" s="1"/>
  <c r="F124" i="1"/>
  <c r="G120" i="1"/>
  <c r="F114" i="1"/>
  <c r="G113" i="1"/>
  <c r="F109" i="1"/>
  <c r="G105" i="1"/>
  <c r="E105" i="1"/>
  <c r="G87" i="1"/>
  <c r="G86" i="1" s="1"/>
  <c r="E87" i="1"/>
  <c r="H93" i="1"/>
  <c r="E92" i="1"/>
  <c r="H92" i="1" s="1"/>
  <c r="H83" i="1"/>
  <c r="E82" i="1"/>
  <c r="H82" i="1" s="1"/>
  <c r="E60" i="1"/>
  <c r="G60" i="1"/>
  <c r="E52" i="1"/>
  <c r="E36" i="1"/>
  <c r="F102" i="1"/>
  <c r="F98" i="1"/>
  <c r="F94" i="1"/>
  <c r="F84" i="1"/>
  <c r="F82" i="1" s="1"/>
  <c r="F74" i="1"/>
  <c r="G73" i="1"/>
  <c r="F68" i="1"/>
  <c r="G67" i="1"/>
  <c r="F63" i="1"/>
  <c r="F56" i="1"/>
  <c r="F53" i="1"/>
  <c r="F49" i="1"/>
  <c r="F44" i="1"/>
  <c r="G43" i="1"/>
  <c r="F37" i="1"/>
  <c r="F33" i="1"/>
  <c r="F30" i="1"/>
  <c r="G29" i="1"/>
  <c r="F25" i="1"/>
  <c r="G24" i="1"/>
  <c r="G23" i="1" s="1"/>
  <c r="E24" i="1"/>
  <c r="F15" i="1"/>
  <c r="F12" i="1"/>
  <c r="G11" i="1"/>
  <c r="G10" i="1" s="1"/>
  <c r="F92" i="1" l="1"/>
  <c r="G127" i="1"/>
  <c r="G59" i="1"/>
  <c r="G199" i="1"/>
  <c r="G251" i="1"/>
  <c r="G230" i="1"/>
  <c r="G217" i="1" s="1"/>
  <c r="H105" i="1"/>
  <c r="E104" i="1"/>
  <c r="H104" i="1" s="1"/>
  <c r="F105" i="1"/>
  <c r="F104" i="1" s="1"/>
  <c r="H129" i="1"/>
  <c r="E128" i="1"/>
  <c r="F129" i="1"/>
  <c r="F128" i="1" s="1"/>
  <c r="H137" i="1"/>
  <c r="E136" i="1"/>
  <c r="H136" i="1" s="1"/>
  <c r="F137" i="1"/>
  <c r="F136" i="1" s="1"/>
  <c r="H167" i="1"/>
  <c r="E166" i="1"/>
  <c r="H166" i="1" s="1"/>
  <c r="F167" i="1"/>
  <c r="F166" i="1" s="1"/>
  <c r="H72" i="1"/>
  <c r="E71" i="1"/>
  <c r="H71" i="1" s="1"/>
  <c r="F72" i="1"/>
  <c r="F71" i="1" s="1"/>
  <c r="H11" i="1"/>
  <c r="E10" i="1"/>
  <c r="F11" i="1"/>
  <c r="F10" i="1" s="1"/>
  <c r="H40" i="1"/>
  <c r="E39" i="1"/>
  <c r="H39" i="1" s="1"/>
  <c r="F40" i="1"/>
  <c r="F39" i="1" s="1"/>
  <c r="H79" i="1"/>
  <c r="E78" i="1"/>
  <c r="H78" i="1" s="1"/>
  <c r="F79" i="1"/>
  <c r="F78" i="1" s="1"/>
  <c r="H134" i="1"/>
  <c r="F134" i="1"/>
  <c r="G145" i="1"/>
  <c r="H117" i="1"/>
  <c r="E116" i="1"/>
  <c r="H116" i="1" s="1"/>
  <c r="F117" i="1"/>
  <c r="F116" i="1" s="1"/>
  <c r="H177" i="1"/>
  <c r="E176" i="1"/>
  <c r="H176" i="1" s="1"/>
  <c r="F177" i="1"/>
  <c r="F176" i="1" s="1"/>
  <c r="G277" i="1"/>
  <c r="G281" i="1" s="1"/>
  <c r="H24" i="1"/>
  <c r="E23" i="1"/>
  <c r="H23" i="1" s="1"/>
  <c r="F24" i="1"/>
  <c r="F23" i="1" s="1"/>
  <c r="H36" i="1"/>
  <c r="E35" i="1"/>
  <c r="H35" i="1" s="1"/>
  <c r="F36" i="1"/>
  <c r="F35" i="1" s="1"/>
  <c r="H52" i="1"/>
  <c r="E51" i="1"/>
  <c r="H51" i="1" s="1"/>
  <c r="F52" i="1"/>
  <c r="F51" i="1" s="1"/>
  <c r="H60" i="1"/>
  <c r="E59" i="1"/>
  <c r="H59" i="1" s="1"/>
  <c r="F60" i="1"/>
  <c r="F59" i="1" s="1"/>
  <c r="H87" i="1"/>
  <c r="E86" i="1"/>
  <c r="H86" i="1" s="1"/>
  <c r="F87" i="1"/>
  <c r="F86" i="1" s="1"/>
  <c r="G104" i="1"/>
  <c r="H183" i="1"/>
  <c r="E181" i="1"/>
  <c r="H181" i="1" s="1"/>
  <c r="F183" i="1"/>
  <c r="F181" i="1" s="1"/>
  <c r="G190" i="1"/>
  <c r="G208" i="1"/>
  <c r="H219" i="1"/>
  <c r="F219" i="1"/>
  <c r="G166" i="1"/>
  <c r="H201" i="1"/>
  <c r="F201" i="1"/>
  <c r="F199" i="1" s="1"/>
  <c r="E199" i="1"/>
  <c r="H199" i="1" s="1"/>
  <c r="H270" i="1"/>
  <c r="F270" i="1"/>
  <c r="F268" i="1" s="1"/>
  <c r="E268" i="1"/>
  <c r="H268" i="1" s="1"/>
  <c r="H209" i="1"/>
  <c r="E208" i="1"/>
  <c r="H208" i="1" s="1"/>
  <c r="F209" i="1"/>
  <c r="F208" i="1" s="1"/>
  <c r="G71" i="1"/>
  <c r="C272" i="1"/>
  <c r="C283" i="1" s="1"/>
  <c r="G39" i="1"/>
  <c r="H146" i="1"/>
  <c r="E145" i="1"/>
  <c r="H145" i="1" s="1"/>
  <c r="F146" i="1"/>
  <c r="F145" i="1" s="1"/>
  <c r="H260" i="1"/>
  <c r="E258" i="1"/>
  <c r="H258" i="1" s="1"/>
  <c r="F260" i="1"/>
  <c r="F258" i="1" s="1"/>
  <c r="G116" i="1"/>
  <c r="H191" i="1"/>
  <c r="E190" i="1"/>
  <c r="H190" i="1" s="1"/>
  <c r="F191" i="1"/>
  <c r="F190" i="1" s="1"/>
  <c r="H253" i="1"/>
  <c r="E251" i="1"/>
  <c r="H251" i="1" s="1"/>
  <c r="F253" i="1"/>
  <c r="F251" i="1" s="1"/>
  <c r="H278" i="1"/>
  <c r="E277" i="1"/>
  <c r="F278" i="1"/>
  <c r="F277" i="1" s="1"/>
  <c r="F281" i="1" s="1"/>
  <c r="H231" i="1"/>
  <c r="E230" i="1"/>
  <c r="H230" i="1" s="1"/>
  <c r="F231" i="1"/>
  <c r="F230" i="1" s="1"/>
  <c r="F127" i="1" l="1"/>
  <c r="G272" i="1"/>
  <c r="H277" i="1"/>
  <c r="E281" i="1"/>
  <c r="E217" i="1"/>
  <c r="H217" i="1" s="1"/>
  <c r="G283" i="1"/>
  <c r="F217" i="1"/>
  <c r="F272" i="1" s="1"/>
  <c r="F283" i="1" s="1"/>
  <c r="H10" i="1"/>
  <c r="H128" i="1"/>
  <c r="E127" i="1"/>
  <c r="H127" i="1" s="1"/>
  <c r="E272" i="1" l="1"/>
  <c r="H272" i="1" s="1"/>
  <c r="H281" i="1"/>
  <c r="E283" i="1" l="1"/>
  <c r="H283" i="1" s="1"/>
</calcChain>
</file>

<file path=xl/sharedStrings.xml><?xml version="1.0" encoding="utf-8"?>
<sst xmlns="http://schemas.openxmlformats.org/spreadsheetml/2006/main" count="321" uniqueCount="307">
  <si>
    <t>STATUS OF NCA UTILIZATION (Net Trust and Working Fund), as of January 31, 2021</t>
  </si>
  <si>
    <t>Based on Report of MDS-Government Servicing Banks</t>
  </si>
  <si>
    <t>In Thousand Pesos</t>
  </si>
  <si>
    <t>PARTICULARS</t>
  </si>
  <si>
    <r>
      <t xml:space="preserve">NCA RELEASES </t>
    </r>
    <r>
      <rPr>
        <b/>
        <vertAlign val="superscript"/>
        <sz val="8.5"/>
        <rFont val="Arial"/>
        <family val="2"/>
      </rPr>
      <t>/1</t>
    </r>
  </si>
  <si>
    <r>
      <t xml:space="preserve">NCAs UTILIZED </t>
    </r>
    <r>
      <rPr>
        <b/>
        <vertAlign val="superscript"/>
        <sz val="8"/>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</si>
  <si>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</si>
  <si>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</si>
  <si>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</si>
  <si>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</si>
  <si>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</si>
  <si>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t>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</si>
  <si>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</si>
  <si>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</si>
  <si>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</si>
  <si>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</si>
  <si>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</si>
  <si>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</si>
  <si>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</si>
  <si>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</si>
  <si>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</si>
  <si>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</si>
  <si>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</si>
  <si>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</si>
  <si>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</si>
  <si>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</si>
  <si>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</si>
  <si>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</si>
  <si>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</si>
  <si>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</si>
  <si>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FDA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</si>
  <si>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</si>
  <si>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</si>
  <si>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</si>
  <si>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</si>
  <si>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</si>
  <si>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</si>
  <si>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</si>
  <si>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</si>
  <si>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</si>
  <si>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</si>
  <si>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</si>
  <si>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</si>
  <si>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</si>
  <si>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</si>
  <si>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</si>
  <si>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</si>
  <si>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</si>
  <si>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</si>
  <si>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</si>
  <si>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</si>
  <si>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</si>
  <si>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</si>
  <si>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</si>
  <si>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</si>
  <si>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</si>
  <si>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</si>
  <si>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</si>
  <si>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</si>
  <si>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</si>
  <si>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</si>
  <si>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</si>
  <si>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</si>
  <si>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</si>
  <si>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</si>
  <si>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</si>
  <si>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</si>
  <si>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</si>
  <si>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</si>
  <si>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</si>
  <si>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</si>
  <si>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</si>
  <si>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</si>
  <si>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</si>
  <si>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</si>
  <si>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</si>
  <si>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</si>
  <si>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</si>
  <si>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</si>
  <si>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</si>
  <si>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</si>
  <si>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</si>
  <si>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</si>
  <si>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</si>
  <si>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</si>
  <si>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</si>
  <si>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</si>
  <si>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</si>
  <si>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</si>
  <si>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</si>
  <si>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</si>
  <si>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</si>
  <si>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</si>
  <si>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</si>
  <si>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</si>
  <si>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</si>
  <si>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</si>
  <si>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</si>
  <si>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</si>
  <si>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</si>
  <si>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</si>
  <si>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</si>
  <si>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</si>
  <si>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</si>
  <si>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</si>
  <si>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</si>
  <si>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</si>
  <si>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</si>
  <si>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</si>
  <si>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</si>
  <si>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</si>
  <si>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</si>
  <si>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</si>
  <si>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</si>
  <si>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</si>
  <si>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</si>
  <si>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</si>
  <si>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</si>
  <si>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</si>
  <si>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</si>
  <si>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</si>
  <si>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</si>
  <si>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</si>
  <si>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</si>
  <si>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</si>
  <si>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</si>
  <si>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</si>
  <si>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</si>
  <si>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</si>
  <si>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</si>
  <si>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</si>
  <si>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</si>
  <si>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</si>
  <si>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</si>
  <si>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</si>
  <si>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</si>
  <si>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</si>
  <si>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</si>
  <si>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</si>
  <si>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</si>
  <si>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</si>
  <si>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</si>
  <si>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</si>
  <si>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</si>
  <si>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</si>
  <si>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</si>
  <si>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</si>
  <si>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</si>
  <si>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</si>
  <si>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</si>
  <si>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</si>
  <si>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</si>
  <si>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</si>
  <si>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</si>
  <si>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</si>
  <si>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</si>
  <si>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</si>
  <si>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</si>
  <si>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</si>
  <si>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</si>
  <si>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</si>
  <si>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</si>
  <si>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</si>
  <si>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</si>
  <si>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</si>
  <si>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</si>
  <si>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</si>
  <si>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</si>
  <si>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</si>
  <si>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</si>
  <si>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</si>
  <si>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</si>
  <si>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</si>
  <si>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</si>
  <si>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</si>
  <si>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</si>
  <si>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</si>
  <si>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</si>
  <si>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</si>
  <si>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</si>
  <si>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</si>
  <si>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</si>
  <si>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</si>
  <si>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</si>
  <si>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</si>
  <si>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</si>
  <si>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</si>
  <si>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</si>
  <si>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</si>
  <si>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</si>
  <si>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</si>
  <si>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</si>
  <si>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</si>
  <si>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</si>
  <si>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</si>
  <si>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</si>
  <si>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</si>
  <si>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</si>
  <si>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</si>
  <si>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</si>
  <si>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NCSC</t>
  </si>
  <si>
    <t xml:space="preserve">   NICA</t>
  </si>
  <si>
    <t xml:space="preserve">   NSC  </t>
  </si>
  <si>
    <t xml:space="preserve">   OPAPP</t>
  </si>
  <si>
    <t xml:space="preserve">   OMB (VRB)</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</si>
  <si>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</si>
  <si>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</si>
  <si>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</si>
  <si>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</si>
  <si>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</si>
  <si>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</si>
  <si>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</si>
  <si>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</si>
  <si>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</si>
  <si>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</si>
  <si>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</si>
  <si>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</si>
  <si>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</si>
  <si>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</si>
  <si>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</si>
  <si>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</si>
  <si>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</si>
  <si>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</si>
  <si>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</si>
  <si>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</si>
  <si>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</si>
  <si>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</si>
  <si>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</si>
  <si>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</si>
  <si>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</si>
  <si>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</si>
  <si>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</si>
  <si>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</si>
  <si>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</si>
  <si>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</si>
  <si>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</si>
  <si>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</si>
  <si>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</si>
  <si>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</si>
  <si>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</si>
  <si>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</si>
  <si>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</si>
  <si>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JANUARY 31, 2021</t>
  </si>
  <si>
    <t>(in thousand pesos)</t>
  </si>
  <si>
    <t>DEPARTMENT</t>
  </si>
  <si>
    <r>
      <t>NCA RELEASES</t>
    </r>
    <r>
      <rPr>
        <vertAlign val="superscript"/>
        <sz val="10"/>
        <rFont val="Arial"/>
        <family val="2"/>
      </rPr>
      <t>/3</t>
    </r>
  </si>
  <si>
    <r>
      <t xml:space="preserve">NCAs UTILIZED </t>
    </r>
    <r>
      <rPr>
        <vertAlign val="superscript"/>
        <sz val="10"/>
        <rFont val="Arial"/>
        <family val="2"/>
      </rPr>
      <t>/4</t>
    </r>
  </si>
  <si>
    <t xml:space="preserve">UNUSED NCAs </t>
  </si>
  <si>
    <r>
      <t xml:space="preserve">UTILIZATION RATIO (%) </t>
    </r>
    <r>
      <rPr>
        <vertAlign val="superscript"/>
        <sz val="10"/>
        <rFont val="Arial"/>
        <family val="2"/>
      </rPr>
      <t>/5</t>
    </r>
  </si>
  <si>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</si>
  <si>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</si>
  <si>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</si>
  <si>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</si>
  <si>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</si>
  <si>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</si>
  <si>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</si>
  <si>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</si>
  <si>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</si>
  <si>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</si>
  <si>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</si>
  <si>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</si>
  <si>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</si>
  <si>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</si>
  <si>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Dept. of Human Settlement and Urban Development</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</si>
  <si>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</si>
  <si>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</si>
  <si>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</si>
  <si>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</si>
  <si>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</si>
  <si>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</si>
  <si>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</si>
  <si>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</si>
  <si>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</si>
  <si>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</si>
  <si>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</si>
  <si>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</si>
  <si>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</si>
  <si>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</si>
  <si>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</si>
  <si>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</si>
  <si>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</si>
  <si>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</si>
  <si>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</si>
  <si>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</si>
  <si>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</si>
  <si>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</si>
  <si>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</si>
  <si>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</si>
  <si>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</si>
  <si>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o.w.     Metropolitan Manila Development</t>
  </si>
  <si>
    <t xml:space="preserve">            Authority (Fund 101)</t>
  </si>
  <si>
    <t>/1</t>
  </si>
  <si>
    <t>Source: Report of MDS-Government Servicing Banks as of January 2021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</si>
  <si>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</si>
  <si>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</si>
  <si>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</si>
  <si>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</si>
  <si>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</si>
  <si>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</si>
  <si>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</si>
  <si>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</si>
  <si>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</si>
  <si>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</si>
  <si>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</si>
  <si>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BARMM and other transfers to LGUs</t>
  </si>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</sst>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24" x14ac:knownFonts="1">
    <font>
      <sz val="10"/>
      <name val="Arial"/>
      <family val="2"/>
    </font>
    <font>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b/>
      <i/>
      <sz val="9"/>
      <name val="Arial"/>
      <family val="2"/>
    </font>
    <font>
      <vertAlign val="superscrip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13">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17">
    <xf numFmtId="0" fontId="0" fillId="0" borderId="0" xfId="0"/>
    <xf numFmtId="0" fontId="2" fillId="2" borderId="0" xfId="0" applyFont="1" applyFill="1" applyAlignment="1"/>
    <xf numFmtId="0" fontId="3" fillId="2" borderId="0" xfId="0" applyFont="1" applyFill="1"/>
    <xf numFmtId="164" fontId="3" fillId="2" borderId="0" xfId="1" applyNumberFormat="1" applyFont="1" applyFill="1" applyBorder="1"/>
    <xf numFmtId="0" fontId="4" fillId="2" borderId="0" xfId="0" applyFont="1" applyFill="1" applyBorder="1" applyAlignment="1">
      <alignment horizontal="left"/>
    </xf>
    <xf numFmtId="41" fontId="3" fillId="2" borderId="0" xfId="0" applyNumberFormat="1" applyFont="1" applyFill="1" applyBorder="1" applyAlignment="1">
      <alignment horizontal="left"/>
    </xf>
    <xf numFmtId="0" fontId="3" fillId="2" borderId="0" xfId="0" applyFont="1" applyFill="1" applyBorder="1"/>
    <xf numFmtId="0" fontId="5" fillId="2" borderId="0" xfId="0" applyFont="1" applyFill="1" applyBorder="1" applyAlignment="1">
      <alignment horizontal="left"/>
    </xf>
    <xf numFmtId="41" fontId="3" fillId="2" borderId="0" xfId="0" applyNumberFormat="1" applyFont="1" applyFill="1"/>
    <xf numFmtId="0" fontId="5" fillId="2" borderId="0" xfId="0" applyFont="1" applyFill="1" applyBorder="1"/>
    <xf numFmtId="41" fontId="3" fillId="2" borderId="0" xfId="0" applyNumberFormat="1" applyFont="1" applyFill="1" applyBorder="1"/>
    <xf numFmtId="0" fontId="5" fillId="3" borderId="1" xfId="0" applyFont="1" applyFill="1" applyBorder="1" applyAlignment="1">
      <alignment horizontal="center" vertical="center"/>
    </xf>
    <xf numFmtId="164" fontId="5" fillId="3" borderId="1" xfId="1" applyNumberFormat="1" applyFont="1" applyFill="1" applyBorder="1" applyAlignment="1">
      <alignment horizontal="center" vertical="center"/>
    </xf>
    <xf numFmtId="164" fontId="5" fillId="3" borderId="2" xfId="1" applyNumberFormat="1" applyFont="1" applyFill="1" applyBorder="1" applyAlignment="1">
      <alignment horizontal="center" vertical="center"/>
    </xf>
    <xf numFmtId="164" fontId="5" fillId="3" borderId="3" xfId="1" applyNumberFormat="1" applyFont="1" applyFill="1" applyBorder="1" applyAlignment="1">
      <alignment horizontal="center" vertical="center"/>
    </xf>
    <xf numFmtId="164" fontId="5" fillId="3" borderId="3" xfId="1" applyNumberFormat="1" applyFont="1" applyFill="1" applyBorder="1" applyAlignment="1">
      <alignment horizontal="center" vertical="center"/>
    </xf>
    <xf numFmtId="0" fontId="3" fillId="0" borderId="0" xfId="0" applyFont="1" applyFill="1" applyAlignment="1">
      <alignment horizontal="center" vertical="center"/>
    </xf>
    <xf numFmtId="0" fontId="5"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164" fontId="5" fillId="3" borderId="5" xfId="1" applyNumberFormat="1" applyFont="1" applyFill="1" applyBorder="1" applyAlignment="1">
      <alignment horizontal="center" vertical="center"/>
    </xf>
    <xf numFmtId="164" fontId="5" fillId="3" borderId="6" xfId="1" applyNumberFormat="1"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164" fontId="9" fillId="3" borderId="7" xfId="1" applyNumberFormat="1" applyFont="1" applyFill="1" applyBorder="1" applyAlignment="1">
      <alignment horizontal="center" vertical="center" wrapText="1"/>
    </xf>
    <xf numFmtId="0" fontId="5" fillId="3" borderId="8" xfId="0" applyFont="1" applyFill="1" applyBorder="1" applyAlignment="1">
      <alignment horizontal="center" vertical="center"/>
    </xf>
    <xf numFmtId="0" fontId="0" fillId="0" borderId="9" xfId="0" applyBorder="1" applyAlignment="1">
      <alignment horizontal="center" vertical="center"/>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6" xfId="0" applyFont="1" applyFill="1" applyBorder="1" applyAlignment="1">
      <alignment horizontal="center" vertical="center" wrapText="1"/>
    </xf>
    <xf numFmtId="164" fontId="9" fillId="3" borderId="6" xfId="1" applyNumberFormat="1" applyFont="1" applyFill="1" applyBorder="1" applyAlignment="1">
      <alignment horizontal="center" vertical="center" wrapText="1"/>
    </xf>
    <xf numFmtId="0" fontId="5" fillId="0" borderId="0" xfId="0" applyFont="1" applyAlignment="1">
      <alignment horizontal="center"/>
    </xf>
    <xf numFmtId="164" fontId="3" fillId="0" borderId="0" xfId="1" applyNumberFormat="1" applyFont="1" applyBorder="1"/>
    <xf numFmtId="0" fontId="3" fillId="0" borderId="0" xfId="0" applyFont="1"/>
    <xf numFmtId="0" fontId="5" fillId="0" borderId="0" xfId="0" applyFont="1" applyAlignment="1">
      <alignment horizontal="left"/>
    </xf>
    <xf numFmtId="0" fontId="11" fillId="0" borderId="0" xfId="0" applyFont="1" applyAlignment="1">
      <alignment horizontal="left" indent="1"/>
    </xf>
    <xf numFmtId="164" fontId="12" fillId="0" borderId="5" xfId="1" applyNumberFormat="1" applyFont="1" applyBorder="1" applyAlignment="1">
      <alignment horizontal="right"/>
    </xf>
    <xf numFmtId="164" fontId="13" fillId="0" borderId="0" xfId="1" applyNumberFormat="1" applyFont="1" applyBorder="1" applyAlignment="1"/>
    <xf numFmtId="164" fontId="3" fillId="0" borderId="0" xfId="0" applyNumberFormat="1" applyFont="1"/>
    <xf numFmtId="0" fontId="3" fillId="0" borderId="0" xfId="0" applyFont="1" applyAlignment="1">
      <alignment horizontal="left" indent="1"/>
    </xf>
    <xf numFmtId="164" fontId="12" fillId="0" borderId="0" xfId="1" applyNumberFormat="1" applyFont="1" applyFill="1"/>
    <xf numFmtId="164" fontId="12" fillId="0" borderId="0" xfId="1" applyNumberFormat="1" applyFont="1"/>
    <xf numFmtId="164" fontId="13" fillId="0" borderId="0" xfId="1" applyNumberFormat="1" applyFont="1" applyAlignment="1"/>
    <xf numFmtId="0" fontId="3" fillId="0" borderId="0" xfId="0" applyFont="1" applyAlignment="1" applyProtection="1">
      <alignment horizontal="left" indent="1"/>
      <protection locked="0"/>
    </xf>
    <xf numFmtId="164" fontId="12" fillId="0" borderId="0" xfId="1" applyNumberFormat="1" applyFont="1" applyBorder="1"/>
    <xf numFmtId="164" fontId="12" fillId="0" borderId="0" xfId="1" applyNumberFormat="1" applyFont="1" applyFill="1" applyBorder="1"/>
    <xf numFmtId="164" fontId="12" fillId="0" borderId="5" xfId="1" applyNumberFormat="1" applyFont="1" applyBorder="1"/>
    <xf numFmtId="0" fontId="3" fillId="0" borderId="0" xfId="0" quotePrefix="1" applyFont="1" applyAlignment="1">
      <alignment horizontal="left" indent="1"/>
    </xf>
    <xf numFmtId="0" fontId="14" fillId="0" borderId="0" xfId="0" applyFont="1" applyAlignment="1">
      <alignment horizontal="left" indent="1"/>
    </xf>
    <xf numFmtId="37" fontId="12" fillId="0" borderId="5" xfId="1" applyNumberFormat="1" applyFont="1" applyBorder="1" applyAlignment="1">
      <alignment horizontal="right"/>
    </xf>
    <xf numFmtId="0" fontId="1" fillId="0" borderId="0" xfId="2" applyFont="1" applyFill="1" applyAlignment="1">
      <alignment horizontal="left" indent="2"/>
    </xf>
    <xf numFmtId="164" fontId="12" fillId="0" borderId="5" xfId="1" applyNumberFormat="1" applyFont="1" applyFill="1" applyBorder="1"/>
    <xf numFmtId="0" fontId="11" fillId="0" borderId="0" xfId="0" applyFont="1" applyFill="1" applyAlignment="1">
      <alignment horizontal="left" indent="1"/>
    </xf>
    <xf numFmtId="0" fontId="3" fillId="0" borderId="0" xfId="0" applyFont="1" applyAlignment="1">
      <alignment horizontal="left" wrapText="1" indent="2"/>
    </xf>
    <xf numFmtId="37" fontId="12" fillId="0" borderId="11" xfId="1" applyNumberFormat="1" applyFont="1" applyFill="1" applyBorder="1"/>
    <xf numFmtId="37" fontId="12" fillId="0" borderId="11" xfId="1" applyNumberFormat="1" applyFont="1" applyBorder="1"/>
    <xf numFmtId="0" fontId="3" fillId="0" borderId="0" xfId="0" applyFont="1" applyAlignment="1">
      <alignment horizontal="left" indent="2"/>
    </xf>
    <xf numFmtId="37" fontId="12" fillId="0" borderId="5" xfId="1" applyNumberFormat="1" applyFont="1" applyFill="1" applyBorder="1"/>
    <xf numFmtId="0" fontId="3" fillId="0" borderId="0" xfId="0" applyFont="1" applyAlignment="1">
      <alignment horizontal="left" indent="3"/>
    </xf>
    <xf numFmtId="37" fontId="12" fillId="0" borderId="5" xfId="1" applyNumberFormat="1" applyFont="1" applyBorder="1"/>
    <xf numFmtId="0" fontId="3" fillId="0" borderId="0" xfId="0" applyFont="1" applyAlignment="1">
      <alignment horizontal="left" wrapText="1" indent="3"/>
    </xf>
    <xf numFmtId="37" fontId="13" fillId="0" borderId="0" xfId="1" applyNumberFormat="1" applyFont="1" applyBorder="1" applyAlignment="1"/>
    <xf numFmtId="0" fontId="3" fillId="0" borderId="0" xfId="0" applyFont="1" applyFill="1" applyAlignment="1">
      <alignment horizontal="left" indent="1"/>
    </xf>
    <xf numFmtId="164" fontId="12" fillId="0" borderId="5" xfId="1" applyNumberFormat="1" applyFont="1" applyBorder="1" applyAlignment="1"/>
    <xf numFmtId="164" fontId="12" fillId="0" borderId="5" xfId="1" applyNumberFormat="1" applyFont="1" applyFill="1" applyBorder="1" applyAlignment="1">
      <alignment horizontal="right" vertical="top"/>
    </xf>
    <xf numFmtId="0" fontId="15" fillId="0" borderId="0" xfId="0" applyFont="1" applyAlignment="1">
      <alignment horizontal="left" indent="1"/>
    </xf>
    <xf numFmtId="0" fontId="11" fillId="0" borderId="0" xfId="0" applyFont="1" applyAlignment="1">
      <alignment horizontal="left" vertical="top" indent="1"/>
    </xf>
    <xf numFmtId="0" fontId="14" fillId="0" borderId="0" xfId="0" applyFont="1" applyFill="1" applyAlignment="1">
      <alignment horizontal="left" indent="1"/>
    </xf>
    <xf numFmtId="164" fontId="13" fillId="0" borderId="0" xfId="1" applyNumberFormat="1" applyFont="1" applyFill="1" applyAlignment="1"/>
    <xf numFmtId="0" fontId="3" fillId="0" borderId="0" xfId="0" applyFont="1" applyFill="1" applyAlignment="1"/>
    <xf numFmtId="0" fontId="5" fillId="0" borderId="0" xfId="0" applyFont="1" applyFill="1" applyAlignment="1">
      <alignment wrapText="1"/>
    </xf>
    <xf numFmtId="164" fontId="12" fillId="0" borderId="11" xfId="1" applyNumberFormat="1" applyFont="1" applyFill="1" applyBorder="1"/>
    <xf numFmtId="164" fontId="13" fillId="0" borderId="0" xfId="1" applyNumberFormat="1" applyFont="1" applyFill="1" applyBorder="1" applyAlignment="1"/>
    <xf numFmtId="0" fontId="3" fillId="0" borderId="0" xfId="0" applyFont="1" applyAlignment="1"/>
    <xf numFmtId="0" fontId="5" fillId="0" borderId="0" xfId="0" applyFont="1" applyAlignment="1">
      <alignment horizontal="left" indent="1"/>
    </xf>
    <xf numFmtId="0" fontId="3" fillId="0" borderId="0" xfId="0" applyFont="1" applyAlignment="1">
      <alignment horizontal="left"/>
    </xf>
    <xf numFmtId="164" fontId="12" fillId="0" borderId="11" xfId="1" applyNumberFormat="1" applyFont="1" applyBorder="1" applyAlignment="1">
      <alignment horizontal="right" vertical="top"/>
    </xf>
    <xf numFmtId="0" fontId="5" fillId="0" borderId="0" xfId="0" applyFont="1" applyAlignment="1">
      <alignment horizontal="left" vertical="center"/>
    </xf>
    <xf numFmtId="164" fontId="2" fillId="0" borderId="12" xfId="0" applyNumberFormat="1" applyFont="1" applyBorder="1" applyAlignment="1">
      <alignment vertical="center"/>
    </xf>
    <xf numFmtId="164" fontId="16" fillId="0" borderId="12" xfId="0" applyNumberFormat="1" applyFont="1" applyBorder="1" applyAlignment="1">
      <alignment vertical="center"/>
    </xf>
    <xf numFmtId="164" fontId="2" fillId="0" borderId="12" xfId="0" applyNumberFormat="1" applyFont="1" applyFill="1" applyBorder="1" applyAlignment="1">
      <alignment vertical="center"/>
    </xf>
    <xf numFmtId="164" fontId="17" fillId="0" borderId="0" xfId="0" applyNumberFormat="1" applyFont="1" applyBorder="1" applyAlignment="1">
      <alignment vertical="center"/>
    </xf>
    <xf numFmtId="0" fontId="3" fillId="0" borderId="0" xfId="0" applyFont="1" applyAlignment="1">
      <alignment vertical="center"/>
    </xf>
    <xf numFmtId="0" fontId="14" fillId="0" borderId="0" xfId="0" applyFont="1" applyBorder="1"/>
    <xf numFmtId="0" fontId="3" fillId="0" borderId="0" xfId="0" applyFont="1" applyBorder="1"/>
    <xf numFmtId="0" fontId="3" fillId="0" borderId="0" xfId="0" applyFont="1" applyFill="1" applyBorder="1"/>
    <xf numFmtId="0" fontId="14" fillId="0" borderId="0" xfId="0" applyFont="1" applyFill="1" applyBorder="1"/>
    <xf numFmtId="0" fontId="1" fillId="0" borderId="0" xfId="0" applyNumberFormat="1" applyFont="1" applyAlignment="1">
      <alignment horizontal="left" wrapText="1"/>
    </xf>
    <xf numFmtId="0" fontId="1" fillId="0" borderId="0" xfId="0" applyFont="1"/>
    <xf numFmtId="0" fontId="1" fillId="0" borderId="0" xfId="0" applyNumberFormat="1" applyFont="1"/>
    <xf numFmtId="164" fontId="1" fillId="0" borderId="0" xfId="1" applyNumberFormat="1" applyFont="1"/>
    <xf numFmtId="0" fontId="1" fillId="0" borderId="10" xfId="0" applyNumberFormat="1" applyFont="1" applyBorder="1" applyAlignment="1">
      <alignment horizontal="center" vertical="center" wrapText="1"/>
    </xf>
    <xf numFmtId="0" fontId="1" fillId="0" borderId="1" xfId="0" applyFont="1" applyBorder="1" applyAlignment="1">
      <alignment horizontal="center" vertical="center" wrapText="1"/>
    </xf>
    <xf numFmtId="164" fontId="1" fillId="0" borderId="1" xfId="1" applyNumberFormat="1" applyFont="1" applyBorder="1" applyAlignment="1">
      <alignment horizontal="center" vertical="center" wrapText="1"/>
    </xf>
    <xf numFmtId="0" fontId="1" fillId="0" borderId="0" xfId="0" applyFont="1" applyAlignment="1">
      <alignment horizontal="center" wrapText="1"/>
    </xf>
    <xf numFmtId="0" fontId="1" fillId="0" borderId="9" xfId="0" applyFont="1" applyBorder="1" applyAlignment="1">
      <alignment horizontal="center" vertical="center" wrapText="1"/>
    </xf>
    <xf numFmtId="164" fontId="1" fillId="0" borderId="9" xfId="1" applyNumberFormat="1" applyFont="1" applyBorder="1" applyAlignment="1">
      <alignment horizontal="center" vertical="center" wrapText="1"/>
    </xf>
    <xf numFmtId="0" fontId="1" fillId="0" borderId="0" xfId="0" applyNumberFormat="1" applyFont="1" applyAlignment="1">
      <alignment horizontal="center"/>
    </xf>
    <xf numFmtId="41" fontId="1" fillId="0" borderId="0" xfId="0" applyNumberFormat="1" applyFont="1"/>
    <xf numFmtId="0" fontId="20" fillId="0" borderId="0" xfId="0" applyNumberFormat="1" applyFont="1"/>
    <xf numFmtId="41" fontId="20" fillId="0" borderId="0" xfId="0" applyNumberFormat="1" applyFont="1"/>
    <xf numFmtId="164" fontId="21" fillId="0" borderId="0" xfId="1" applyNumberFormat="1" applyFont="1"/>
    <xf numFmtId="0" fontId="20" fillId="0" borderId="0" xfId="0" applyFont="1"/>
    <xf numFmtId="164" fontId="22" fillId="0" borderId="0" xfId="1" applyNumberFormat="1" applyFont="1"/>
    <xf numFmtId="41" fontId="23" fillId="0" borderId="0" xfId="0" applyNumberFormat="1" applyFont="1"/>
    <xf numFmtId="0" fontId="1" fillId="0" borderId="0" xfId="1" applyNumberFormat="1" applyFont="1"/>
    <xf numFmtId="0" fontId="1" fillId="0" borderId="0" xfId="0" applyNumberFormat="1" applyFont="1" applyFill="1"/>
    <xf numFmtId="0" fontId="1" fillId="0" borderId="5" xfId="0" applyNumberFormat="1" applyFont="1" applyBorder="1"/>
    <xf numFmtId="41" fontId="1" fillId="0" borderId="5" xfId="0" applyNumberFormat="1" applyFont="1" applyBorder="1"/>
    <xf numFmtId="164" fontId="1" fillId="0" borderId="5" xfId="1" applyNumberFormat="1" applyFont="1" applyBorder="1"/>
    <xf numFmtId="0" fontId="1" fillId="0" borderId="0" xfId="0" applyNumberFormat="1" applyFont="1" applyBorder="1"/>
    <xf numFmtId="41" fontId="1" fillId="0" borderId="0" xfId="0" applyNumberFormat="1" applyFont="1" applyBorder="1"/>
    <xf numFmtId="164" fontId="1" fillId="0" borderId="0" xfId="1" applyNumberFormat="1" applyFont="1" applyBorder="1"/>
    <xf numFmtId="0" fontId="19" fillId="0" borderId="0" xfId="0" applyNumberFormat="1" applyFont="1" applyBorder="1" applyAlignment="1">
      <alignment vertical="center"/>
    </xf>
    <xf numFmtId="0" fontId="1" fillId="0" borderId="0" xfId="0" applyNumberFormat="1" applyFont="1" applyBorder="1" applyAlignment="1">
      <alignment horizontal="justify" wrapText="1"/>
    </xf>
    <xf numFmtId="0" fontId="19" fillId="0" borderId="0" xfId="0" applyNumberFormat="1" applyFont="1" applyBorder="1"/>
    <xf numFmtId="0" fontId="0" fillId="0" borderId="0" xfId="0" applyNumberFormat="1" applyFont="1" applyBorder="1" applyAlignment="1">
      <alignment horizontal="justify" wrapText="1"/>
    </xf>
    <xf numFmtId="0" fontId="3" fillId="0" borderId="0" xfId="0" applyFont="1" applyAlignment="1">
      <alignment horizontal="left" vertical="top" wrapText="1"/>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6"/>
  <sheetViews>
    <sheetView zoomScaleNormal="100" zoomScaleSheetLayoutView="130" workbookViewId="0">
      <pane xSplit="2" ySplit="6" topLeftCell="C7" activePane="bottomRight" state="frozen"/>
      <selection pane="topRight" activeCell="C1" sqref="C1"/>
      <selection pane="bottomLeft" activeCell="A7" sqref="A7"/>
      <selection pane="bottomRight" activeCell="B8" sqref="B8"/>
    </sheetView>
  </sheetViews>
  <sheetFormatPr defaultColWidth="9.140625" defaultRowHeight="12.75" x14ac:dyDescent="0.2"/>
  <cols>
    <col min="1" max="1" width="2.140625" style="88" customWidth="1"/>
    <col min="2" max="2" width="44.42578125" style="88" customWidth="1"/>
    <col min="3" max="5" width="15.85546875" style="87" customWidth="1"/>
    <col min="6" max="6" width="13.85546875" style="89" customWidth="1"/>
    <col min="7" max="16384" width="9.140625" style="87"/>
  </cols>
  <sheetData>
    <row r="1" spans="1:6" ht="29.25" customHeight="1" x14ac:dyDescent="0.2">
      <c r="A1" s="86" t="s">
        <v>241</v>
      </c>
      <c r="B1" s="86"/>
      <c r="C1" s="86"/>
      <c r="D1" s="86"/>
      <c r="E1" s="86"/>
      <c r="F1" s="86"/>
    </row>
    <row r="2" spans="1:6" x14ac:dyDescent="0.2">
      <c r="A2" s="88" t="s">
        <v>242</v>
      </c>
    </row>
    <row r="3" spans="1:6" x14ac:dyDescent="0.2">
      <c r="A3" s="88" t="s">
        <v>243</v>
      </c>
    </row>
    <row r="5" spans="1:6" s="93" customFormat="1" ht="29.25" customHeight="1" x14ac:dyDescent="0.2">
      <c r="A5" s="90" t="s">
        <v>244</v>
      </c>
      <c r="B5" s="90"/>
      <c r="C5" s="91" t="s">
        <v>245</v>
      </c>
      <c r="D5" s="91" t="s">
        <v>246</v>
      </c>
      <c r="E5" s="91" t="s">
        <v>247</v>
      </c>
      <c r="F5" s="92" t="s">
        <v>248</v>
      </c>
    </row>
    <row r="6" spans="1:6" s="93" customFormat="1" ht="18" customHeight="1" x14ac:dyDescent="0.2">
      <c r="A6" s="90"/>
      <c r="B6" s="90"/>
      <c r="C6" s="94"/>
      <c r="D6" s="94"/>
      <c r="E6" s="94"/>
      <c r="F6" s="95"/>
    </row>
    <row r="7" spans="1:6" x14ac:dyDescent="0.2">
      <c r="A7" s="96"/>
      <c r="B7" s="96"/>
      <c r="C7" s="97"/>
      <c r="D7" s="97"/>
      <c r="E7" s="97"/>
    </row>
    <row r="8" spans="1:6" s="101" customFormat="1" x14ac:dyDescent="0.2">
      <c r="A8" s="98" t="s">
        <v>11</v>
      </c>
      <c r="B8" s="98"/>
      <c r="C8" s="99">
        <f>+C10+C48</f>
        <v>224077666.40615001</v>
      </c>
      <c r="D8" s="99">
        <f>+D10+D48</f>
        <v>160941909.77395001</v>
      </c>
      <c r="E8" s="99">
        <f>+E10+E48</f>
        <v>63135756.63220001</v>
      </c>
      <c r="F8" s="100">
        <f>+D8/C8*100</f>
        <v>71.824163628264571</v>
      </c>
    </row>
    <row r="9" spans="1:6" x14ac:dyDescent="0.2">
      <c r="C9" s="97"/>
      <c r="D9" s="97"/>
      <c r="E9" s="97"/>
      <c r="F9" s="102"/>
    </row>
    <row r="10" spans="1:6" ht="15" x14ac:dyDescent="0.35">
      <c r="A10" s="88" t="s">
        <v>249</v>
      </c>
      <c r="C10" s="103">
        <f>SUM(C12:C46)</f>
        <v>156335707.18915001</v>
      </c>
      <c r="D10" s="103">
        <f>SUM(D12:D46)</f>
        <v>96627080.896140009</v>
      </c>
      <c r="E10" s="103">
        <f>SUM(E12:E46)</f>
        <v>59708626.293010011</v>
      </c>
      <c r="F10" s="102">
        <f>+D10/C10*100</f>
        <v>61.807428791191796</v>
      </c>
    </row>
    <row r="11" spans="1:6" x14ac:dyDescent="0.2">
      <c r="C11" s="97"/>
      <c r="D11" s="97"/>
      <c r="E11" s="97"/>
      <c r="F11" s="102"/>
    </row>
    <row r="12" spans="1:6" x14ac:dyDescent="0.2">
      <c r="B12" s="104" t="s">
        <v>250</v>
      </c>
      <c r="C12" s="97">
        <v>1659797</v>
      </c>
      <c r="D12" s="97">
        <v>851182.97292999993</v>
      </c>
      <c r="E12" s="97">
        <f t="shared" ref="E12:E46" si="0">+C12-D12</f>
        <v>808614.02707000007</v>
      </c>
      <c r="F12" s="102">
        <f t="shared" ref="F12:F46" si="1">+D12/C12*100</f>
        <v>51.282353982444839</v>
      </c>
    </row>
    <row r="13" spans="1:6" x14ac:dyDescent="0.2">
      <c r="B13" s="104" t="s">
        <v>251</v>
      </c>
      <c r="C13" s="97">
        <v>627809</v>
      </c>
      <c r="D13" s="97">
        <v>494872.25319000002</v>
      </c>
      <c r="E13" s="97">
        <f t="shared" si="0"/>
        <v>132936.74680999998</v>
      </c>
      <c r="F13" s="102">
        <f t="shared" si="1"/>
        <v>78.825288135404236</v>
      </c>
    </row>
    <row r="14" spans="1:6" x14ac:dyDescent="0.2">
      <c r="B14" s="104" t="s">
        <v>252</v>
      </c>
      <c r="C14" s="97">
        <v>52524</v>
      </c>
      <c r="D14" s="97">
        <v>22822.65929</v>
      </c>
      <c r="E14" s="97">
        <f t="shared" si="0"/>
        <v>29701.34071</v>
      </c>
      <c r="F14" s="102">
        <f t="shared" si="1"/>
        <v>43.451868269743358</v>
      </c>
    </row>
    <row r="15" spans="1:6" x14ac:dyDescent="0.2">
      <c r="B15" s="104" t="s">
        <v>253</v>
      </c>
      <c r="C15" s="97">
        <v>602542.95499999996</v>
      </c>
      <c r="D15" s="97">
        <v>490390.19497000001</v>
      </c>
      <c r="E15" s="97">
        <f t="shared" si="0"/>
        <v>112152.76002999995</v>
      </c>
      <c r="F15" s="102">
        <f t="shared" si="1"/>
        <v>81.386761043451259</v>
      </c>
    </row>
    <row r="16" spans="1:6" x14ac:dyDescent="0.2">
      <c r="B16" s="104" t="s">
        <v>254</v>
      </c>
      <c r="C16" s="97">
        <v>6090695.9570000004</v>
      </c>
      <c r="D16" s="97">
        <v>778168.86924999999</v>
      </c>
      <c r="E16" s="97">
        <f t="shared" si="0"/>
        <v>5312527.0877500009</v>
      </c>
      <c r="F16" s="102">
        <f t="shared" si="1"/>
        <v>12.776353880473302</v>
      </c>
    </row>
    <row r="17" spans="2:6" x14ac:dyDescent="0.2">
      <c r="B17" s="104" t="s">
        <v>255</v>
      </c>
      <c r="C17" s="97">
        <v>1243489.219</v>
      </c>
      <c r="D17" s="97">
        <v>70397.132539999991</v>
      </c>
      <c r="E17" s="97">
        <f t="shared" si="0"/>
        <v>1173092.0864600001</v>
      </c>
      <c r="F17" s="102">
        <f t="shared" si="1"/>
        <v>5.6612579718714873</v>
      </c>
    </row>
    <row r="18" spans="2:6" x14ac:dyDescent="0.2">
      <c r="B18" s="104" t="s">
        <v>256</v>
      </c>
      <c r="C18" s="97">
        <v>41495833.022150002</v>
      </c>
      <c r="D18" s="97">
        <v>27225839.854209997</v>
      </c>
      <c r="E18" s="97">
        <f t="shared" si="0"/>
        <v>14269993.167940006</v>
      </c>
      <c r="F18" s="102">
        <f t="shared" si="1"/>
        <v>65.611021327556315</v>
      </c>
    </row>
    <row r="19" spans="2:6" x14ac:dyDescent="0.2">
      <c r="B19" s="104" t="s">
        <v>257</v>
      </c>
      <c r="C19" s="97">
        <v>6048931.5190000003</v>
      </c>
      <c r="D19" s="97">
        <v>3857977.6221099999</v>
      </c>
      <c r="E19" s="97">
        <f t="shared" si="0"/>
        <v>2190953.8968900004</v>
      </c>
      <c r="F19" s="102">
        <f t="shared" si="1"/>
        <v>63.779489154272895</v>
      </c>
    </row>
    <row r="20" spans="2:6" x14ac:dyDescent="0.2">
      <c r="B20" s="104" t="s">
        <v>258</v>
      </c>
      <c r="C20" s="97">
        <v>73210</v>
      </c>
      <c r="D20" s="97">
        <v>72448.023989999987</v>
      </c>
      <c r="E20" s="97">
        <f t="shared" si="0"/>
        <v>761.97601000001305</v>
      </c>
      <c r="F20" s="102">
        <f t="shared" si="1"/>
        <v>98.959191353640193</v>
      </c>
    </row>
    <row r="21" spans="2:6" x14ac:dyDescent="0.2">
      <c r="B21" s="104" t="s">
        <v>259</v>
      </c>
      <c r="C21" s="97">
        <v>1592886.0970000001</v>
      </c>
      <c r="D21" s="97">
        <v>942389.51078000013</v>
      </c>
      <c r="E21" s="97">
        <f t="shared" si="0"/>
        <v>650496.58621999994</v>
      </c>
      <c r="F21" s="102">
        <f t="shared" si="1"/>
        <v>59.162391620773882</v>
      </c>
    </row>
    <row r="22" spans="2:6" x14ac:dyDescent="0.2">
      <c r="B22" s="104" t="s">
        <v>260</v>
      </c>
      <c r="C22" s="97">
        <v>1159252.463</v>
      </c>
      <c r="D22" s="97">
        <v>840366.41281000001</v>
      </c>
      <c r="E22" s="97">
        <f t="shared" si="0"/>
        <v>318886.05018999998</v>
      </c>
      <c r="F22" s="102">
        <f t="shared" si="1"/>
        <v>72.492096383840078</v>
      </c>
    </row>
    <row r="23" spans="2:6" x14ac:dyDescent="0.2">
      <c r="B23" s="104" t="s">
        <v>261</v>
      </c>
      <c r="C23" s="97">
        <v>1156483.1000000001</v>
      </c>
      <c r="D23" s="97">
        <v>214718.91464999999</v>
      </c>
      <c r="E23" s="97">
        <f t="shared" si="0"/>
        <v>941764.18535000016</v>
      </c>
      <c r="F23" s="102">
        <f t="shared" si="1"/>
        <v>18.566541495504772</v>
      </c>
    </row>
    <row r="24" spans="2:6" x14ac:dyDescent="0.2">
      <c r="B24" s="104" t="s">
        <v>262</v>
      </c>
      <c r="C24" s="97">
        <v>9444875.6400000006</v>
      </c>
      <c r="D24" s="97">
        <v>3982193.2146899998</v>
      </c>
      <c r="E24" s="97">
        <f t="shared" si="0"/>
        <v>5462682.4253100008</v>
      </c>
      <c r="F24" s="102">
        <f t="shared" si="1"/>
        <v>42.162473773873849</v>
      </c>
    </row>
    <row r="25" spans="2:6" x14ac:dyDescent="0.2">
      <c r="B25" s="104" t="s">
        <v>263</v>
      </c>
      <c r="C25" s="97">
        <v>43264.561999999998</v>
      </c>
      <c r="D25" s="97">
        <v>22237.365300000001</v>
      </c>
      <c r="E25" s="97">
        <f t="shared" si="0"/>
        <v>21027.196699999997</v>
      </c>
      <c r="F25" s="102">
        <f t="shared" si="1"/>
        <v>51.398567954992828</v>
      </c>
    </row>
    <row r="26" spans="2:6" x14ac:dyDescent="0.2">
      <c r="B26" s="104" t="s">
        <v>264</v>
      </c>
      <c r="C26" s="97">
        <v>437775</v>
      </c>
      <c r="D26" s="97">
        <v>242282.57557999998</v>
      </c>
      <c r="E26" s="97">
        <f>+C26-D26</f>
        <v>195492.42442000002</v>
      </c>
      <c r="F26" s="102">
        <f>+D26/C26*100</f>
        <v>55.344086706641541</v>
      </c>
    </row>
    <row r="27" spans="2:6" x14ac:dyDescent="0.2">
      <c r="B27" s="104" t="s">
        <v>265</v>
      </c>
      <c r="C27" s="97">
        <v>20094995.747000001</v>
      </c>
      <c r="D27" s="97">
        <v>13581053.45317</v>
      </c>
      <c r="E27" s="97">
        <f t="shared" si="0"/>
        <v>6513942.2938300017</v>
      </c>
      <c r="F27" s="102">
        <f t="shared" si="1"/>
        <v>67.584256419648796</v>
      </c>
    </row>
    <row r="28" spans="2:6" x14ac:dyDescent="0.2">
      <c r="B28" s="104" t="s">
        <v>266</v>
      </c>
      <c r="C28" s="97">
        <v>1749210.426</v>
      </c>
      <c r="D28" s="97">
        <v>1257582.1483700001</v>
      </c>
      <c r="E28" s="97">
        <f t="shared" si="0"/>
        <v>491628.27762999991</v>
      </c>
      <c r="F28" s="102">
        <f t="shared" si="1"/>
        <v>71.894274678305635</v>
      </c>
    </row>
    <row r="29" spans="2:6" x14ac:dyDescent="0.2">
      <c r="B29" s="88" t="s">
        <v>267</v>
      </c>
      <c r="C29" s="97">
        <v>2166317.0180000002</v>
      </c>
      <c r="D29" s="97">
        <v>1216315.57323</v>
      </c>
      <c r="E29" s="97">
        <f t="shared" si="0"/>
        <v>950001.44477000018</v>
      </c>
      <c r="F29" s="102">
        <f t="shared" si="1"/>
        <v>56.146702588937515</v>
      </c>
    </row>
    <row r="30" spans="2:6" x14ac:dyDescent="0.2">
      <c r="B30" s="88" t="s">
        <v>268</v>
      </c>
      <c r="C30" s="97">
        <v>16955152.649</v>
      </c>
      <c r="D30" s="97">
        <v>15063038.35258</v>
      </c>
      <c r="E30" s="97">
        <f t="shared" si="0"/>
        <v>1892114.2964200005</v>
      </c>
      <c r="F30" s="102">
        <f t="shared" si="1"/>
        <v>88.840476192754323</v>
      </c>
    </row>
    <row r="31" spans="2:6" x14ac:dyDescent="0.2">
      <c r="B31" s="88" t="s">
        <v>269</v>
      </c>
      <c r="C31" s="97">
        <v>25648385.875999998</v>
      </c>
      <c r="D31" s="97">
        <v>14499985.068440001</v>
      </c>
      <c r="E31" s="97">
        <f t="shared" si="0"/>
        <v>11148400.807559997</v>
      </c>
      <c r="F31" s="102">
        <f t="shared" si="1"/>
        <v>56.533713811628559</v>
      </c>
    </row>
    <row r="32" spans="2:6" x14ac:dyDescent="0.2">
      <c r="B32" s="88" t="s">
        <v>270</v>
      </c>
      <c r="C32" s="97">
        <v>3290316.2549999999</v>
      </c>
      <c r="D32" s="97">
        <v>2117414.7367799999</v>
      </c>
      <c r="E32" s="97">
        <f t="shared" si="0"/>
        <v>1172901.51822</v>
      </c>
      <c r="F32" s="102">
        <f t="shared" si="1"/>
        <v>64.352924542203311</v>
      </c>
    </row>
    <row r="33" spans="1:6" x14ac:dyDescent="0.2">
      <c r="B33" s="88" t="s">
        <v>271</v>
      </c>
      <c r="C33" s="97">
        <v>4369747</v>
      </c>
      <c r="D33" s="97">
        <v>2280197.9869200001</v>
      </c>
      <c r="E33" s="97">
        <f t="shared" si="0"/>
        <v>2089549.0130799999</v>
      </c>
      <c r="F33" s="102">
        <f t="shared" si="1"/>
        <v>52.181464668778311</v>
      </c>
    </row>
    <row r="34" spans="1:6" x14ac:dyDescent="0.2">
      <c r="B34" s="88" t="s">
        <v>272</v>
      </c>
      <c r="C34" s="97">
        <v>198554</v>
      </c>
      <c r="D34" s="97">
        <v>120488.58426</v>
      </c>
      <c r="E34" s="97">
        <f t="shared" si="0"/>
        <v>78065.415739999997</v>
      </c>
      <c r="F34" s="102">
        <f t="shared" si="1"/>
        <v>60.683030440081801</v>
      </c>
    </row>
    <row r="35" spans="1:6" x14ac:dyDescent="0.2">
      <c r="B35" s="88" t="s">
        <v>273</v>
      </c>
      <c r="C35" s="97">
        <v>780571.03</v>
      </c>
      <c r="D35" s="97">
        <v>528104.22276999999</v>
      </c>
      <c r="E35" s="97">
        <f t="shared" si="0"/>
        <v>252466.80723000003</v>
      </c>
      <c r="F35" s="102">
        <f t="shared" si="1"/>
        <v>67.656139220283379</v>
      </c>
    </row>
    <row r="36" spans="1:6" x14ac:dyDescent="0.2">
      <c r="B36" s="88" t="s">
        <v>274</v>
      </c>
      <c r="C36" s="97">
        <v>2833097.605</v>
      </c>
      <c r="D36" s="97">
        <v>2478951.55321</v>
      </c>
      <c r="E36" s="97">
        <f t="shared" si="0"/>
        <v>354146.05178999994</v>
      </c>
      <c r="F36" s="102">
        <f t="shared" si="1"/>
        <v>87.499687579948386</v>
      </c>
    </row>
    <row r="37" spans="1:6" x14ac:dyDescent="0.2">
      <c r="B37" s="105" t="s">
        <v>275</v>
      </c>
      <c r="C37" s="97">
        <v>652695</v>
      </c>
      <c r="D37" s="97">
        <v>252443.52324000001</v>
      </c>
      <c r="E37" s="97">
        <f t="shared" si="0"/>
        <v>400251.47675999999</v>
      </c>
      <c r="F37" s="102">
        <f t="shared" si="1"/>
        <v>38.677103890791258</v>
      </c>
    </row>
    <row r="38" spans="1:6" x14ac:dyDescent="0.2">
      <c r="B38" s="88" t="s">
        <v>276</v>
      </c>
      <c r="C38" s="97">
        <v>109477.005</v>
      </c>
      <c r="D38" s="97">
        <v>79312.748139999996</v>
      </c>
      <c r="E38" s="97">
        <f t="shared" si="0"/>
        <v>30164.256860000009</v>
      </c>
      <c r="F38" s="102">
        <f t="shared" si="1"/>
        <v>72.446947320124437</v>
      </c>
    </row>
    <row r="39" spans="1:6" x14ac:dyDescent="0.2">
      <c r="B39" s="88" t="s">
        <v>277</v>
      </c>
      <c r="C39" s="97">
        <v>1140339.7390000001</v>
      </c>
      <c r="D39" s="97">
        <v>490656.90427000006</v>
      </c>
      <c r="E39" s="97">
        <f t="shared" si="0"/>
        <v>649682.83473</v>
      </c>
      <c r="F39" s="102">
        <f t="shared" si="1"/>
        <v>43.027256482377133</v>
      </c>
    </row>
    <row r="40" spans="1:6" x14ac:dyDescent="0.2">
      <c r="B40" s="88" t="s">
        <v>278</v>
      </c>
      <c r="C40" s="97">
        <v>269</v>
      </c>
      <c r="D40" s="97">
        <v>163.36712</v>
      </c>
      <c r="E40" s="97">
        <f t="shared" si="0"/>
        <v>105.63288</v>
      </c>
      <c r="F40" s="102">
        <f t="shared" si="1"/>
        <v>60.731271375464679</v>
      </c>
    </row>
    <row r="41" spans="1:6" x14ac:dyDescent="0.2">
      <c r="B41" s="88" t="s">
        <v>279</v>
      </c>
      <c r="C41" s="97">
        <v>3044718</v>
      </c>
      <c r="D41" s="97">
        <v>1720080.9495300001</v>
      </c>
      <c r="E41" s="97">
        <f t="shared" si="0"/>
        <v>1324637.0504699999</v>
      </c>
      <c r="F41" s="102">
        <f t="shared" si="1"/>
        <v>56.493933084443292</v>
      </c>
    </row>
    <row r="42" spans="1:6" x14ac:dyDescent="0.2">
      <c r="B42" s="88" t="s">
        <v>280</v>
      </c>
      <c r="C42" s="97">
        <v>134086</v>
      </c>
      <c r="D42" s="97">
        <v>70052.025840000002</v>
      </c>
      <c r="E42" s="97">
        <f t="shared" si="0"/>
        <v>64033.974159999998</v>
      </c>
      <c r="F42" s="102">
        <f t="shared" si="1"/>
        <v>52.244101427442089</v>
      </c>
    </row>
    <row r="43" spans="1:6" x14ac:dyDescent="0.2">
      <c r="B43" s="88" t="s">
        <v>281</v>
      </c>
      <c r="C43" s="97">
        <v>555548</v>
      </c>
      <c r="D43" s="97">
        <v>462424.18228999997</v>
      </c>
      <c r="E43" s="97">
        <f t="shared" si="0"/>
        <v>93123.817710000032</v>
      </c>
      <c r="F43" s="102">
        <f t="shared" si="1"/>
        <v>83.237484841993847</v>
      </c>
    </row>
    <row r="44" spans="1:6" x14ac:dyDescent="0.2">
      <c r="B44" s="88" t="s">
        <v>282</v>
      </c>
      <c r="C44" s="97">
        <v>583830</v>
      </c>
      <c r="D44" s="97">
        <v>194698.99012</v>
      </c>
      <c r="E44" s="97">
        <f t="shared" si="0"/>
        <v>389131.00988000003</v>
      </c>
      <c r="F44" s="102">
        <f t="shared" si="1"/>
        <v>33.348575804600657</v>
      </c>
    </row>
    <row r="45" spans="1:6" x14ac:dyDescent="0.2">
      <c r="B45" s="88" t="s">
        <v>283</v>
      </c>
      <c r="C45" s="97">
        <v>235041</v>
      </c>
      <c r="D45" s="97">
        <v>59279.280970000007</v>
      </c>
      <c r="E45" s="97">
        <f t="shared" si="0"/>
        <v>175761.71902999998</v>
      </c>
      <c r="F45" s="102">
        <f t="shared" si="1"/>
        <v>25.220825715513467</v>
      </c>
    </row>
    <row r="46" spans="1:6" x14ac:dyDescent="0.2">
      <c r="B46" s="88" t="s">
        <v>284</v>
      </c>
      <c r="C46" s="97">
        <v>63986.305</v>
      </c>
      <c r="D46" s="97">
        <v>46549.668599999997</v>
      </c>
      <c r="E46" s="97">
        <f t="shared" si="0"/>
        <v>17436.636400000003</v>
      </c>
      <c r="F46" s="102">
        <f t="shared" si="1"/>
        <v>72.749424427617754</v>
      </c>
    </row>
    <row r="47" spans="1:6" x14ac:dyDescent="0.2">
      <c r="C47" s="97"/>
      <c r="D47" s="97"/>
      <c r="E47" s="97"/>
      <c r="F47" s="102"/>
    </row>
    <row r="48" spans="1:6" ht="15" x14ac:dyDescent="0.35">
      <c r="A48" s="88" t="s">
        <v>285</v>
      </c>
      <c r="C48" s="103">
        <f>SUM(C50:C52)</f>
        <v>67741959.217000008</v>
      </c>
      <c r="D48" s="103">
        <f>SUM(D50:D52)</f>
        <v>64314828.877810001</v>
      </c>
      <c r="E48" s="103">
        <f>SUM(E50:E52)</f>
        <v>3427130.3391900002</v>
      </c>
      <c r="F48" s="102">
        <f>+D48/C48*100</f>
        <v>94.940904605059075</v>
      </c>
    </row>
    <row r="49" spans="1:6" x14ac:dyDescent="0.2">
      <c r="C49" s="97"/>
      <c r="D49" s="97"/>
      <c r="E49" s="97"/>
      <c r="F49" s="102"/>
    </row>
    <row r="50" spans="1:6" x14ac:dyDescent="0.2">
      <c r="B50" s="88" t="s">
        <v>286</v>
      </c>
      <c r="C50" s="97">
        <v>3401499.3670000001</v>
      </c>
      <c r="D50" s="97">
        <v>29344</v>
      </c>
      <c r="E50" s="97">
        <f>+C50-D50</f>
        <v>3372155.3670000001</v>
      </c>
      <c r="F50" s="102">
        <f>+D50/C50*100</f>
        <v>0.8626783907321538</v>
      </c>
    </row>
    <row r="51" spans="1:6" ht="14.25" x14ac:dyDescent="0.2">
      <c r="B51" s="88" t="s">
        <v>287</v>
      </c>
      <c r="C51" s="97"/>
      <c r="D51" s="97"/>
      <c r="E51" s="97"/>
      <c r="F51" s="102"/>
    </row>
    <row r="52" spans="1:6" ht="14.25" x14ac:dyDescent="0.2">
      <c r="B52" s="88" t="s">
        <v>288</v>
      </c>
      <c r="C52" s="97">
        <v>64340459.850000001</v>
      </c>
      <c r="D52" s="97">
        <v>64285484.877810001</v>
      </c>
      <c r="E52" s="97">
        <f>+C52-D52</f>
        <v>54974.972190000117</v>
      </c>
      <c r="F52" s="102">
        <f>+D52/C52*100</f>
        <v>99.914556140384818</v>
      </c>
    </row>
    <row r="53" spans="1:6" x14ac:dyDescent="0.2">
      <c r="B53" s="88" t="s">
        <v>289</v>
      </c>
      <c r="C53" s="97">
        <v>182601</v>
      </c>
      <c r="D53" s="97">
        <v>165895.61144999997</v>
      </c>
      <c r="E53" s="97">
        <f>+C53-D53</f>
        <v>16705.388550000032</v>
      </c>
      <c r="F53" s="102">
        <f>+D53/C53*100</f>
        <v>90.851425485074003</v>
      </c>
    </row>
    <row r="54" spans="1:6" x14ac:dyDescent="0.2">
      <c r="B54" s="88" t="s">
        <v>290</v>
      </c>
      <c r="C54" s="97"/>
      <c r="D54" s="97"/>
      <c r="E54" s="97"/>
    </row>
    <row r="55" spans="1:6" x14ac:dyDescent="0.2">
      <c r="C55" s="97"/>
      <c r="D55" s="97"/>
      <c r="E55" s="97"/>
    </row>
    <row r="56" spans="1:6" x14ac:dyDescent="0.2">
      <c r="A56" s="106"/>
      <c r="B56" s="106"/>
      <c r="C56" s="107"/>
      <c r="D56" s="107"/>
      <c r="E56" s="107"/>
      <c r="F56" s="108"/>
    </row>
    <row r="57" spans="1:6" x14ac:dyDescent="0.2">
      <c r="A57" s="109"/>
      <c r="B57" s="109"/>
      <c r="C57" s="110"/>
      <c r="D57" s="110"/>
      <c r="E57" s="110"/>
      <c r="F57" s="111"/>
    </row>
    <row r="58" spans="1:6" ht="14.25" x14ac:dyDescent="0.2">
      <c r="A58" s="112" t="s">
        <v>291</v>
      </c>
      <c r="B58" s="113" t="s">
        <v>292</v>
      </c>
      <c r="C58" s="113"/>
      <c r="D58" s="113"/>
      <c r="E58" s="113"/>
      <c r="F58" s="113"/>
    </row>
    <row r="59" spans="1:6" ht="30" customHeight="1" x14ac:dyDescent="0.2">
      <c r="A59" s="112" t="s">
        <v>293</v>
      </c>
      <c r="B59" s="115" t="s">
        <v>294</v>
      </c>
      <c r="C59" s="113"/>
      <c r="D59" s="113"/>
      <c r="E59" s="113"/>
      <c r="F59" s="113"/>
    </row>
    <row r="60" spans="1:6" ht="14.25" x14ac:dyDescent="0.2">
      <c r="A60" s="114" t="s">
        <v>295</v>
      </c>
      <c r="B60" s="109" t="s">
        <v>296</v>
      </c>
      <c r="C60" s="110"/>
      <c r="D60" s="110"/>
      <c r="E60" s="110"/>
      <c r="F60" s="111"/>
    </row>
    <row r="61" spans="1:6" ht="14.25" x14ac:dyDescent="0.2">
      <c r="A61" s="114" t="s">
        <v>297</v>
      </c>
      <c r="B61" s="109" t="s">
        <v>298</v>
      </c>
      <c r="C61" s="110"/>
      <c r="D61" s="110"/>
      <c r="E61" s="110"/>
      <c r="F61" s="111"/>
    </row>
    <row r="62" spans="1:6" ht="14.25" x14ac:dyDescent="0.2">
      <c r="A62" s="114" t="s">
        <v>299</v>
      </c>
      <c r="B62" s="109" t="s">
        <v>300</v>
      </c>
      <c r="C62" s="110"/>
      <c r="D62" s="110"/>
      <c r="E62" s="110"/>
      <c r="F62" s="111"/>
    </row>
    <row r="63" spans="1:6" ht="14.25" x14ac:dyDescent="0.2">
      <c r="A63" s="114" t="s">
        <v>301</v>
      </c>
      <c r="B63" s="109" t="s">
        <v>302</v>
      </c>
      <c r="C63" s="110"/>
      <c r="D63" s="110"/>
      <c r="E63" s="110"/>
      <c r="F63" s="111"/>
    </row>
    <row r="64" spans="1:6" ht="14.25" x14ac:dyDescent="0.2">
      <c r="A64" s="114" t="s">
        <v>303</v>
      </c>
      <c r="B64" s="109" t="s">
        <v>304</v>
      </c>
      <c r="C64" s="110"/>
      <c r="D64" s="110"/>
      <c r="E64" s="110"/>
      <c r="F64" s="111"/>
    </row>
    <row r="65" spans="1:6" x14ac:dyDescent="0.2">
      <c r="A65" s="109"/>
      <c r="B65" s="109"/>
      <c r="C65" s="97"/>
      <c r="D65" s="97"/>
      <c r="E65" s="97"/>
    </row>
    <row r="66" spans="1:6" x14ac:dyDescent="0.2">
      <c r="C66" s="97"/>
      <c r="D66" s="97"/>
      <c r="E66" s="97"/>
    </row>
    <row r="67" spans="1:6" x14ac:dyDescent="0.2">
      <c r="B67" s="113"/>
      <c r="C67" s="113"/>
      <c r="D67" s="113"/>
      <c r="E67" s="113"/>
      <c r="F67" s="113"/>
    </row>
    <row r="68" spans="1:6" x14ac:dyDescent="0.2">
      <c r="B68" s="109"/>
      <c r="C68" s="110"/>
      <c r="D68" s="110"/>
      <c r="E68" s="110"/>
      <c r="F68" s="111"/>
    </row>
    <row r="69" spans="1:6" x14ac:dyDescent="0.2">
      <c r="B69" s="109"/>
      <c r="C69" s="110"/>
      <c r="D69" s="110"/>
      <c r="E69" s="110"/>
      <c r="F69" s="111"/>
    </row>
    <row r="70" spans="1:6" x14ac:dyDescent="0.2">
      <c r="B70" s="109"/>
      <c r="C70" s="110"/>
      <c r="D70" s="110"/>
      <c r="E70" s="110"/>
      <c r="F70" s="111"/>
    </row>
    <row r="71" spans="1:6" x14ac:dyDescent="0.2">
      <c r="B71" s="109"/>
      <c r="C71" s="110"/>
      <c r="D71" s="110"/>
      <c r="E71" s="110"/>
      <c r="F71" s="111"/>
    </row>
    <row r="72" spans="1:6" x14ac:dyDescent="0.2">
      <c r="B72" s="109"/>
      <c r="C72" s="110"/>
      <c r="D72" s="110"/>
      <c r="E72" s="110"/>
      <c r="F72" s="111"/>
    </row>
    <row r="73" spans="1:6" x14ac:dyDescent="0.2">
      <c r="B73" s="109"/>
      <c r="C73" s="110"/>
      <c r="D73" s="110"/>
      <c r="E73" s="110"/>
      <c r="F73" s="111"/>
    </row>
    <row r="74" spans="1:6" x14ac:dyDescent="0.2">
      <c r="B74" s="109"/>
      <c r="C74" s="97"/>
      <c r="D74" s="97"/>
      <c r="E74" s="97"/>
    </row>
    <row r="75" spans="1:6" x14ac:dyDescent="0.2">
      <c r="C75" s="97"/>
      <c r="D75" s="97"/>
      <c r="E75" s="97"/>
    </row>
    <row r="76" spans="1:6" x14ac:dyDescent="0.2">
      <c r="C76" s="97"/>
      <c r="D76" s="97"/>
      <c r="E76" s="97"/>
    </row>
  </sheetData>
  <mergeCells count="9">
    <mergeCell ref="B58:F58"/>
    <mergeCell ref="B59:F59"/>
    <mergeCell ref="B67:F67"/>
    <mergeCell ref="A1:F1"/>
    <mergeCell ref="A5:B6"/>
    <mergeCell ref="C5:C6"/>
    <mergeCell ref="D5:D6"/>
    <mergeCell ref="E5:E6"/>
    <mergeCell ref="F5:F6"/>
  </mergeCells>
  <pageMargins left="0.49" right="0.2" top="0.61" bottom="0.23" header="0.17" footer="0.17"/>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0"/>
  <sheetViews>
    <sheetView tabSelected="1" zoomScaleNormal="100" zoomScaleSheetLayoutView="130" workbookViewId="0">
      <selection activeCell="C299" sqref="C299"/>
    </sheetView>
  </sheetViews>
  <sheetFormatPr defaultColWidth="9.140625" defaultRowHeight="11.25" x14ac:dyDescent="0.2"/>
  <cols>
    <col min="1" max="1" width="30.7109375" style="32" customWidth="1"/>
    <col min="2" max="3" width="13.7109375" style="32" customWidth="1"/>
    <col min="4" max="4" width="12.42578125" style="32" customWidth="1"/>
    <col min="5" max="5" width="13.7109375" style="82" customWidth="1"/>
    <col min="6" max="6" width="12" style="83" bestFit="1" customWidth="1"/>
    <col min="7" max="7" width="12" style="84" bestFit="1" customWidth="1"/>
    <col min="8" max="8" width="10.7109375" style="83" customWidth="1"/>
    <col min="9" max="16384" width="9.140625" style="83"/>
  </cols>
  <sheetData>
    <row r="1" spans="1:22" s="2" customFormat="1" ht="9" customHeight="1" x14ac:dyDescent="0.2">
      <c r="A1" s="1"/>
      <c r="F1" s="3"/>
      <c r="G1" s="3"/>
    </row>
    <row r="2" spans="1:22" s="6" customFormat="1" ht="14.25" x14ac:dyDescent="0.3">
      <c r="A2" s="4" t="s">
        <v>0</v>
      </c>
      <c r="B2" s="5"/>
      <c r="C2" s="5"/>
      <c r="D2" s="5"/>
      <c r="E2" s="5"/>
      <c r="F2" s="5"/>
      <c r="G2" s="5"/>
    </row>
    <row r="3" spans="1:22" s="6" customFormat="1" x14ac:dyDescent="0.2">
      <c r="A3" s="7" t="s">
        <v>1</v>
      </c>
      <c r="B3" s="5"/>
      <c r="C3" s="5"/>
      <c r="D3" s="5"/>
      <c r="E3" s="5"/>
      <c r="F3" s="8"/>
      <c r="G3" s="8"/>
    </row>
    <row r="4" spans="1:22" s="6" customFormat="1" x14ac:dyDescent="0.2">
      <c r="A4" s="9" t="s">
        <v>2</v>
      </c>
      <c r="B4" s="10"/>
      <c r="C4" s="10"/>
      <c r="D4" s="10"/>
      <c r="E4" s="10"/>
      <c r="F4" s="10"/>
      <c r="G4" s="10"/>
    </row>
    <row r="5" spans="1:22" s="16" customFormat="1" ht="6" customHeight="1" x14ac:dyDescent="0.2">
      <c r="A5" s="11" t="s">
        <v>3</v>
      </c>
      <c r="B5" s="12"/>
      <c r="C5" s="13"/>
      <c r="D5" s="13"/>
      <c r="E5" s="14"/>
      <c r="F5" s="12"/>
      <c r="G5" s="15"/>
      <c r="H5" s="15"/>
    </row>
    <row r="6" spans="1:22" s="16" customFormat="1" ht="12" customHeight="1" x14ac:dyDescent="0.2">
      <c r="A6" s="17"/>
      <c r="B6" s="18" t="s">
        <v>4</v>
      </c>
      <c r="C6" s="19" t="s">
        <v>5</v>
      </c>
      <c r="D6" s="19"/>
      <c r="E6" s="20"/>
      <c r="F6" s="21" t="s">
        <v>6</v>
      </c>
      <c r="G6" s="22" t="s">
        <v>7</v>
      </c>
      <c r="H6" s="23" t="s">
        <v>8</v>
      </c>
    </row>
    <row r="7" spans="1:22" s="16" customFormat="1" ht="42.75" customHeight="1" x14ac:dyDescent="0.2">
      <c r="A7" s="24"/>
      <c r="B7" s="25"/>
      <c r="C7" s="26" t="s">
        <v>9</v>
      </c>
      <c r="D7" s="26" t="s">
        <v>10</v>
      </c>
      <c r="E7" s="26" t="s">
        <v>11</v>
      </c>
      <c r="F7" s="27"/>
      <c r="G7" s="28"/>
      <c r="H7" s="29"/>
    </row>
    <row r="8" spans="1:22" s="32" customFormat="1" x14ac:dyDescent="0.2">
      <c r="A8" s="30"/>
      <c r="B8" s="31"/>
      <c r="C8" s="31"/>
      <c r="D8" s="31"/>
      <c r="E8" s="31"/>
      <c r="F8" s="31"/>
      <c r="G8" s="31"/>
      <c r="H8" s="31"/>
    </row>
    <row r="9" spans="1:22" s="32" customFormat="1" ht="13.5" x14ac:dyDescent="0.2">
      <c r="A9" s="33" t="s">
        <v>12</v>
      </c>
      <c r="B9" s="31"/>
      <c r="C9" s="31"/>
      <c r="D9" s="31"/>
      <c r="E9" s="31"/>
      <c r="F9" s="31"/>
      <c r="G9" s="31"/>
      <c r="H9" s="31"/>
    </row>
    <row r="10" spans="1:22" s="32" customFormat="1" ht="11.25" customHeight="1" x14ac:dyDescent="0.2">
      <c r="A10" s="34" t="s">
        <v>13</v>
      </c>
      <c r="B10" s="35">
        <f t="shared" ref="B10:G10" si="0">SUM(B11:B15)</f>
        <v>1659797</v>
      </c>
      <c r="C10" s="35">
        <f t="shared" si="0"/>
        <v>757178.0247500001</v>
      </c>
      <c r="D10" s="35">
        <f t="shared" si="0"/>
        <v>94004.948179999992</v>
      </c>
      <c r="E10" s="35">
        <f t="shared" si="0"/>
        <v>851182.97293000005</v>
      </c>
      <c r="F10" s="35">
        <f t="shared" si="0"/>
        <v>808614.02706999995</v>
      </c>
      <c r="G10" s="35">
        <f t="shared" si="0"/>
        <v>902618.9752499999</v>
      </c>
      <c r="H10" s="36">
        <f>E10/B10*100</f>
        <v>51.282353982444839</v>
      </c>
      <c r="I10" s="37"/>
      <c r="J10" s="37"/>
      <c r="K10" s="37"/>
      <c r="L10" s="37"/>
      <c r="M10" s="37"/>
      <c r="N10" s="37"/>
      <c r="O10" s="37"/>
      <c r="P10" s="37"/>
      <c r="Q10" s="37"/>
      <c r="R10" s="37"/>
      <c r="S10" s="37"/>
      <c r="T10" s="37"/>
      <c r="U10" s="37"/>
      <c r="V10" s="37"/>
    </row>
    <row r="11" spans="1:22" s="32" customFormat="1" ht="11.25" customHeight="1" x14ac:dyDescent="0.2">
      <c r="A11" s="38" t="s">
        <v>14</v>
      </c>
      <c r="B11" s="39">
        <v>366096</v>
      </c>
      <c r="C11" s="40">
        <v>158818.91502000001</v>
      </c>
      <c r="D11" s="39">
        <v>76398.653529999996</v>
      </c>
      <c r="E11" s="40">
        <f>SUM(C11:D11)</f>
        <v>235217.56855000003</v>
      </c>
      <c r="F11" s="40">
        <f>B11-E11</f>
        <v>130878.43144999997</v>
      </c>
      <c r="G11" s="40">
        <f>B11-C11</f>
        <v>207277.08497999999</v>
      </c>
      <c r="H11" s="41">
        <f>E11/B11*100</f>
        <v>64.250242709562528</v>
      </c>
    </row>
    <row r="12" spans="1:22" s="32" customFormat="1" ht="11.25" customHeight="1" x14ac:dyDescent="0.2">
      <c r="A12" s="42" t="s">
        <v>15</v>
      </c>
      <c r="B12" s="39">
        <v>24061</v>
      </c>
      <c r="C12" s="40">
        <v>5760.8453</v>
      </c>
      <c r="D12" s="39">
        <v>11301.11455</v>
      </c>
      <c r="E12" s="40">
        <f>SUM(C12:D12)</f>
        <v>17061.959849999999</v>
      </c>
      <c r="F12" s="40">
        <f>B12-E12</f>
        <v>6999.0401500000007</v>
      </c>
      <c r="G12" s="40">
        <f>B12-C12</f>
        <v>18300.154699999999</v>
      </c>
      <c r="H12" s="41">
        <f>E12/B12*100</f>
        <v>70.911266572461656</v>
      </c>
    </row>
    <row r="13" spans="1:22" s="32" customFormat="1" ht="11.25" customHeight="1" x14ac:dyDescent="0.2">
      <c r="A13" s="38" t="s">
        <v>16</v>
      </c>
      <c r="B13" s="39">
        <v>61516</v>
      </c>
      <c r="C13" s="40">
        <v>24387.392070000002</v>
      </c>
      <c r="D13" s="39">
        <v>2469.9998300000002</v>
      </c>
      <c r="E13" s="40">
        <f>SUM(C13:D13)</f>
        <v>26857.391900000002</v>
      </c>
      <c r="F13" s="40">
        <f>B13-E13</f>
        <v>34658.608099999998</v>
      </c>
      <c r="G13" s="40">
        <f>B13-C13</f>
        <v>37128.607929999998</v>
      </c>
      <c r="H13" s="41">
        <f>E13/B13*100</f>
        <v>43.659197444567269</v>
      </c>
    </row>
    <row r="14" spans="1:22" s="32" customFormat="1" ht="11.25" customHeight="1" x14ac:dyDescent="0.2">
      <c r="A14" s="38" t="s">
        <v>17</v>
      </c>
      <c r="B14" s="39">
        <v>1190894</v>
      </c>
      <c r="C14" s="40">
        <v>561644.60878000001</v>
      </c>
      <c r="D14" s="39">
        <v>2955.8723399999999</v>
      </c>
      <c r="E14" s="40">
        <f>SUM(C14:D14)</f>
        <v>564600.48112000001</v>
      </c>
      <c r="F14" s="40">
        <f>B14-E14</f>
        <v>626293.51887999999</v>
      </c>
      <c r="G14" s="40">
        <f>B14-C14</f>
        <v>629249.39121999999</v>
      </c>
      <c r="H14" s="41">
        <f>E14/B14*100</f>
        <v>47.40980147015604</v>
      </c>
    </row>
    <row r="15" spans="1:22" s="32" customFormat="1" ht="11.25" customHeight="1" x14ac:dyDescent="0.2">
      <c r="A15" s="38" t="s">
        <v>18</v>
      </c>
      <c r="B15" s="39">
        <v>17230</v>
      </c>
      <c r="C15" s="40">
        <v>6566.2635799999998</v>
      </c>
      <c r="D15" s="39">
        <v>879.30793000000006</v>
      </c>
      <c r="E15" s="40">
        <f>SUM(C15:D15)</f>
        <v>7445.5715099999998</v>
      </c>
      <c r="F15" s="40">
        <f>B15-E15</f>
        <v>9784.4284900000002</v>
      </c>
      <c r="G15" s="40">
        <f>B15-C15</f>
        <v>10663.736420000001</v>
      </c>
      <c r="H15" s="41">
        <f>E15/B15*100</f>
        <v>43.212835229251304</v>
      </c>
    </row>
    <row r="16" spans="1:22" s="32" customFormat="1" ht="11.25" customHeight="1" x14ac:dyDescent="0.2">
      <c r="B16" s="43"/>
      <c r="C16" s="43"/>
      <c r="D16" s="43"/>
      <c r="E16" s="43"/>
      <c r="F16" s="43"/>
      <c r="G16" s="43"/>
      <c r="H16" s="36"/>
    </row>
    <row r="17" spans="1:8" s="32" customFormat="1" ht="11.25" customHeight="1" x14ac:dyDescent="0.2">
      <c r="A17" s="34" t="s">
        <v>19</v>
      </c>
      <c r="B17" s="39">
        <v>627809</v>
      </c>
      <c r="C17" s="40">
        <v>449865.32243</v>
      </c>
      <c r="D17" s="39">
        <v>45006.930759999996</v>
      </c>
      <c r="E17" s="40">
        <f>SUM(C17:D17)</f>
        <v>494872.25319000002</v>
      </c>
      <c r="F17" s="40">
        <f>B17-E17</f>
        <v>132936.74680999998</v>
      </c>
      <c r="G17" s="40">
        <f>B17-C17</f>
        <v>177943.67757</v>
      </c>
      <c r="H17" s="41">
        <f>E17/B17*100</f>
        <v>78.825288135404236</v>
      </c>
    </row>
    <row r="18" spans="1:8" s="32" customFormat="1" ht="11.25" customHeight="1" x14ac:dyDescent="0.2">
      <c r="A18" s="38"/>
      <c r="B18" s="44"/>
      <c r="C18" s="43"/>
      <c r="D18" s="44"/>
      <c r="E18" s="43"/>
      <c r="F18" s="43"/>
      <c r="G18" s="43"/>
      <c r="H18" s="36"/>
    </row>
    <row r="19" spans="1:8" s="32" customFormat="1" ht="11.25" customHeight="1" x14ac:dyDescent="0.2">
      <c r="A19" s="34" t="s">
        <v>20</v>
      </c>
      <c r="B19" s="39">
        <v>52524</v>
      </c>
      <c r="C19" s="40">
        <v>18594.65094</v>
      </c>
      <c r="D19" s="39">
        <v>4228.0083500000001</v>
      </c>
      <c r="E19" s="40">
        <f>SUM(C19:D19)</f>
        <v>22822.65929</v>
      </c>
      <c r="F19" s="40">
        <f>B19-E19</f>
        <v>29701.34071</v>
      </c>
      <c r="G19" s="40">
        <f>B19-C19</f>
        <v>33929.34906</v>
      </c>
      <c r="H19" s="41">
        <f>E19/B19*100</f>
        <v>43.451868269743358</v>
      </c>
    </row>
    <row r="20" spans="1:8" s="32" customFormat="1" ht="11.25" customHeight="1" x14ac:dyDescent="0.2">
      <c r="A20" s="38"/>
      <c r="B20" s="44"/>
      <c r="C20" s="43"/>
      <c r="D20" s="44"/>
      <c r="E20" s="43"/>
      <c r="F20" s="43"/>
      <c r="G20" s="43"/>
      <c r="H20" s="36"/>
    </row>
    <row r="21" spans="1:8" s="32" customFormat="1" ht="11.25" customHeight="1" x14ac:dyDescent="0.2">
      <c r="A21" s="34" t="s">
        <v>21</v>
      </c>
      <c r="B21" s="39">
        <v>602542.95500000007</v>
      </c>
      <c r="C21" s="40">
        <v>460168.05038000003</v>
      </c>
      <c r="D21" s="39">
        <v>30222.14459</v>
      </c>
      <c r="E21" s="40">
        <f>SUM(C21:D21)</f>
        <v>490390.19497000001</v>
      </c>
      <c r="F21" s="40">
        <f>B21-E21</f>
        <v>112152.76003000006</v>
      </c>
      <c r="G21" s="40">
        <f>B21-C21</f>
        <v>142374.90462000004</v>
      </c>
      <c r="H21" s="41">
        <f>E21/B21*100</f>
        <v>81.386761043451244</v>
      </c>
    </row>
    <row r="22" spans="1:8" s="32" customFormat="1" ht="11.25" customHeight="1" x14ac:dyDescent="0.2">
      <c r="A22" s="38"/>
      <c r="B22" s="43"/>
      <c r="C22" s="43"/>
      <c r="D22" s="43"/>
      <c r="E22" s="43"/>
      <c r="F22" s="43"/>
      <c r="G22" s="43"/>
      <c r="H22" s="36"/>
    </row>
    <row r="23" spans="1:8" s="32" customFormat="1" ht="11.25" customHeight="1" x14ac:dyDescent="0.2">
      <c r="A23" s="34" t="s">
        <v>22</v>
      </c>
      <c r="B23" s="35">
        <f>SUM(B24:B33)</f>
        <v>6090695.9570000004</v>
      </c>
      <c r="C23" s="35">
        <f>SUM(C24:C33)</f>
        <v>692865.6399200001</v>
      </c>
      <c r="D23" s="35">
        <f t="shared" ref="D23:G23" si="1">SUM(D24:D33)</f>
        <v>85303.229330000002</v>
      </c>
      <c r="E23" s="35">
        <f t="shared" si="1"/>
        <v>778168.86924999999</v>
      </c>
      <c r="F23" s="35">
        <f t="shared" si="1"/>
        <v>5312527.0877500009</v>
      </c>
      <c r="G23" s="35">
        <f t="shared" si="1"/>
        <v>5397830.3170799995</v>
      </c>
      <c r="H23" s="36">
        <f>E23/B23*100</f>
        <v>12.776353880473302</v>
      </c>
    </row>
    <row r="24" spans="1:8" s="32" customFormat="1" ht="11.25" customHeight="1" x14ac:dyDescent="0.2">
      <c r="A24" s="38" t="s">
        <v>23</v>
      </c>
      <c r="B24" s="39">
        <v>5706590.9570000004</v>
      </c>
      <c r="C24" s="40">
        <v>402881.03150999994</v>
      </c>
      <c r="D24" s="39">
        <v>53255.684969999995</v>
      </c>
      <c r="E24" s="40">
        <f t="shared" ref="E24:E33" si="2">SUM(C24:D24)</f>
        <v>456136.71647999994</v>
      </c>
      <c r="F24" s="40">
        <f>B24-E24</f>
        <v>5250454.2405200005</v>
      </c>
      <c r="G24" s="40">
        <f>B24-C24</f>
        <v>5303709.9254900003</v>
      </c>
      <c r="H24" s="41">
        <f>E24/B24*100</f>
        <v>7.993155982565721</v>
      </c>
    </row>
    <row r="25" spans="1:8" s="32" customFormat="1" ht="11.25" customHeight="1" x14ac:dyDescent="0.2">
      <c r="A25" s="38" t="s">
        <v>24</v>
      </c>
      <c r="B25" s="39">
        <v>105697</v>
      </c>
      <c r="C25" s="40">
        <v>95483.700440000001</v>
      </c>
      <c r="D25" s="39">
        <v>544.57130000000006</v>
      </c>
      <c r="E25" s="40">
        <f t="shared" si="2"/>
        <v>96028.271739999996</v>
      </c>
      <c r="F25" s="40">
        <f>B25-E25</f>
        <v>9668.7282600000035</v>
      </c>
      <c r="G25" s="40">
        <f>B25-C25</f>
        <v>10213.299559999999</v>
      </c>
      <c r="H25" s="41">
        <f>E25/B25*100</f>
        <v>90.852409945409988</v>
      </c>
    </row>
    <row r="26" spans="1:8" s="32" customFormat="1" ht="11.25" customHeight="1" x14ac:dyDescent="0.2">
      <c r="A26" s="38" t="s">
        <v>25</v>
      </c>
      <c r="B26" s="39">
        <v>136386</v>
      </c>
      <c r="C26" s="40">
        <v>89789.72000999999</v>
      </c>
      <c r="D26" s="39">
        <v>18389.694520000001</v>
      </c>
      <c r="E26" s="40">
        <f t="shared" si="2"/>
        <v>108179.41452999999</v>
      </c>
      <c r="F26" s="40">
        <f>B26-E26</f>
        <v>28206.585470000005</v>
      </c>
      <c r="G26" s="40">
        <f>B26-C26</f>
        <v>46596.27999000001</v>
      </c>
      <c r="H26" s="41">
        <f>E26/B26*100</f>
        <v>79.318562411097915</v>
      </c>
    </row>
    <row r="27" spans="1:8" s="32" customFormat="1" ht="11.25" customHeight="1" x14ac:dyDescent="0.2">
      <c r="A27" s="38" t="s">
        <v>26</v>
      </c>
      <c r="B27" s="39">
        <v>10568</v>
      </c>
      <c r="C27" s="40">
        <v>7440.3183899999995</v>
      </c>
      <c r="D27" s="39">
        <v>40</v>
      </c>
      <c r="E27" s="40">
        <f t="shared" si="2"/>
        <v>7480.3183899999995</v>
      </c>
      <c r="F27" s="40">
        <f>B27-E27</f>
        <v>3087.6816100000005</v>
      </c>
      <c r="G27" s="40">
        <f>B27-C27</f>
        <v>3127.6816100000005</v>
      </c>
      <c r="H27" s="41">
        <f>E27/B27*100</f>
        <v>70.782725113550342</v>
      </c>
    </row>
    <row r="28" spans="1:8" s="32" customFormat="1" ht="11.25" customHeight="1" x14ac:dyDescent="0.2">
      <c r="A28" s="38" t="s">
        <v>27</v>
      </c>
      <c r="B28" s="39">
        <v>23928</v>
      </c>
      <c r="C28" s="40">
        <v>19368.73646</v>
      </c>
      <c r="D28" s="39">
        <v>2938.13834</v>
      </c>
      <c r="E28" s="40">
        <f t="shared" si="2"/>
        <v>22306.874800000001</v>
      </c>
      <c r="F28" s="40">
        <f>B28-E28</f>
        <v>1621.1251999999986</v>
      </c>
      <c r="G28" s="40">
        <f>B28-C28</f>
        <v>4559.2635399999999</v>
      </c>
      <c r="H28" s="41">
        <f>E28/B28*100</f>
        <v>93.224986626546311</v>
      </c>
    </row>
    <row r="29" spans="1:8" s="32" customFormat="1" ht="11.25" customHeight="1" x14ac:dyDescent="0.2">
      <c r="A29" s="38" t="s">
        <v>28</v>
      </c>
      <c r="B29" s="39">
        <v>37065</v>
      </c>
      <c r="C29" s="40">
        <v>29537.117300000002</v>
      </c>
      <c r="D29" s="39">
        <v>6982.8394500000004</v>
      </c>
      <c r="E29" s="40">
        <f t="shared" si="2"/>
        <v>36519.956750000005</v>
      </c>
      <c r="F29" s="40">
        <f>B29-E29</f>
        <v>545.04324999999517</v>
      </c>
      <c r="G29" s="40">
        <f>B29-C29</f>
        <v>7527.8826999999983</v>
      </c>
      <c r="H29" s="41">
        <f>E29/B29*100</f>
        <v>98.529493457439642</v>
      </c>
    </row>
    <row r="30" spans="1:8" s="32" customFormat="1" ht="11.25" customHeight="1" x14ac:dyDescent="0.2">
      <c r="A30" s="38" t="s">
        <v>29</v>
      </c>
      <c r="B30" s="39">
        <v>19380</v>
      </c>
      <c r="C30" s="40">
        <v>5981.1303200000002</v>
      </c>
      <c r="D30" s="39">
        <v>2578.2656000000002</v>
      </c>
      <c r="E30" s="40">
        <f t="shared" si="2"/>
        <v>8559.3959200000008</v>
      </c>
      <c r="F30" s="40">
        <f>B30-E30</f>
        <v>10820.604079999999</v>
      </c>
      <c r="G30" s="40">
        <f>B30-C30</f>
        <v>13398.86968</v>
      </c>
      <c r="H30" s="41">
        <f>E30/B30*100</f>
        <v>44.166129618163055</v>
      </c>
    </row>
    <row r="31" spans="1:8" s="32" customFormat="1" ht="11.25" customHeight="1" x14ac:dyDescent="0.2">
      <c r="A31" s="38" t="s">
        <v>30</v>
      </c>
      <c r="B31" s="39">
        <v>26297</v>
      </c>
      <c r="C31" s="40">
        <v>25807.21286</v>
      </c>
      <c r="D31" s="39">
        <v>0</v>
      </c>
      <c r="E31" s="40">
        <f t="shared" si="2"/>
        <v>25807.21286</v>
      </c>
      <c r="F31" s="40">
        <f>B31-E31</f>
        <v>489.78714000000036</v>
      </c>
      <c r="G31" s="40">
        <f>B31-C31</f>
        <v>489.78714000000036</v>
      </c>
      <c r="H31" s="41">
        <f>E31/B31*100</f>
        <v>98.137479028026007</v>
      </c>
    </row>
    <row r="32" spans="1:8" s="32" customFormat="1" ht="11.25" customHeight="1" x14ac:dyDescent="0.2">
      <c r="A32" s="38" t="s">
        <v>31</v>
      </c>
      <c r="B32" s="39">
        <v>16455</v>
      </c>
      <c r="C32" s="40">
        <v>11829.166369999999</v>
      </c>
      <c r="D32" s="39">
        <v>387.88806</v>
      </c>
      <c r="E32" s="40">
        <f t="shared" si="2"/>
        <v>12217.054429999998</v>
      </c>
      <c r="F32" s="40">
        <f>B32-E32</f>
        <v>4237.9455700000017</v>
      </c>
      <c r="G32" s="40">
        <f>B32-C32</f>
        <v>4625.833630000001</v>
      </c>
      <c r="H32" s="41">
        <f>E32/B32*100</f>
        <v>74.245241142509869</v>
      </c>
    </row>
    <row r="33" spans="1:8" s="32" customFormat="1" ht="11.25" customHeight="1" x14ac:dyDescent="0.2">
      <c r="A33" s="38" t="s">
        <v>32</v>
      </c>
      <c r="B33" s="39">
        <v>8329</v>
      </c>
      <c r="C33" s="40">
        <v>4747.5062600000001</v>
      </c>
      <c r="D33" s="39">
        <v>186.14708999999999</v>
      </c>
      <c r="E33" s="40">
        <f t="shared" si="2"/>
        <v>4933.6533500000005</v>
      </c>
      <c r="F33" s="40">
        <f>B33-E33</f>
        <v>3395.3466499999995</v>
      </c>
      <c r="G33" s="40">
        <f>B33-C33</f>
        <v>3581.4937399999999</v>
      </c>
      <c r="H33" s="41">
        <f>E33/B33*100</f>
        <v>59.234642213951261</v>
      </c>
    </row>
    <row r="34" spans="1:8" s="32" customFormat="1" ht="11.25" customHeight="1" x14ac:dyDescent="0.2">
      <c r="A34" s="38"/>
      <c r="B34" s="43"/>
      <c r="C34" s="43"/>
      <c r="D34" s="43"/>
      <c r="E34" s="43"/>
      <c r="F34" s="43"/>
      <c r="G34" s="43"/>
      <c r="H34" s="36"/>
    </row>
    <row r="35" spans="1:8" s="32" customFormat="1" ht="11.25" customHeight="1" x14ac:dyDescent="0.2">
      <c r="A35" s="34" t="s">
        <v>33</v>
      </c>
      <c r="B35" s="45">
        <f t="shared" ref="B35:G35" si="3">+B36+B37</f>
        <v>1243489.219</v>
      </c>
      <c r="C35" s="45">
        <f t="shared" si="3"/>
        <v>67521.021919999999</v>
      </c>
      <c r="D35" s="45">
        <f t="shared" si="3"/>
        <v>2876.1106199999999</v>
      </c>
      <c r="E35" s="45">
        <f t="shared" si="3"/>
        <v>70397.132540000006</v>
      </c>
      <c r="F35" s="45">
        <f t="shared" si="3"/>
        <v>1173092.0864599999</v>
      </c>
      <c r="G35" s="45">
        <f t="shared" si="3"/>
        <v>1175968.1970799998</v>
      </c>
      <c r="H35" s="36">
        <f>E35/B35*100</f>
        <v>5.6612579718714873</v>
      </c>
    </row>
    <row r="36" spans="1:8" s="32" customFormat="1" ht="11.25" customHeight="1" x14ac:dyDescent="0.2">
      <c r="A36" s="38" t="s">
        <v>34</v>
      </c>
      <c r="B36" s="39">
        <v>1238531.219</v>
      </c>
      <c r="C36" s="40">
        <v>65379.490810000003</v>
      </c>
      <c r="D36" s="39">
        <v>2876.1106199999999</v>
      </c>
      <c r="E36" s="40">
        <f t="shared" ref="E36:E37" si="4">SUM(C36:D36)</f>
        <v>68255.60143000001</v>
      </c>
      <c r="F36" s="40">
        <f>B36-E36</f>
        <v>1170275.61757</v>
      </c>
      <c r="G36" s="40">
        <f>B36-C36</f>
        <v>1173151.7281899999</v>
      </c>
      <c r="H36" s="41">
        <f>E36/B36*100</f>
        <v>5.5110117841930641</v>
      </c>
    </row>
    <row r="37" spans="1:8" s="32" customFormat="1" ht="11.25" customHeight="1" x14ac:dyDescent="0.2">
      <c r="A37" s="38" t="s">
        <v>35</v>
      </c>
      <c r="B37" s="39">
        <v>4958</v>
      </c>
      <c r="C37" s="40">
        <v>2141.5311099999999</v>
      </c>
      <c r="D37" s="39">
        <v>0</v>
      </c>
      <c r="E37" s="40">
        <f t="shared" si="4"/>
        <v>2141.5311099999999</v>
      </c>
      <c r="F37" s="40">
        <f>B37-E37</f>
        <v>2816.4688900000001</v>
      </c>
      <c r="G37" s="40">
        <f>B37-C37</f>
        <v>2816.4688900000001</v>
      </c>
      <c r="H37" s="41">
        <f>E37/B37*100</f>
        <v>43.193447156111333</v>
      </c>
    </row>
    <row r="38" spans="1:8" s="32" customFormat="1" ht="11.25" customHeight="1" x14ac:dyDescent="0.2">
      <c r="A38" s="38"/>
      <c r="B38" s="43"/>
      <c r="C38" s="43"/>
      <c r="D38" s="43"/>
      <c r="E38" s="43"/>
      <c r="F38" s="43"/>
      <c r="G38" s="43"/>
      <c r="H38" s="36"/>
    </row>
    <row r="39" spans="1:8" s="32" customFormat="1" ht="11.25" customHeight="1" x14ac:dyDescent="0.2">
      <c r="A39" s="34" t="s">
        <v>36</v>
      </c>
      <c r="B39" s="45">
        <f t="shared" ref="B39:G39" si="5">SUM(B40:B45)</f>
        <v>41495833.022149995</v>
      </c>
      <c r="C39" s="45">
        <f t="shared" si="5"/>
        <v>24413698.709249999</v>
      </c>
      <c r="D39" s="45">
        <f t="shared" ref="D39" si="6">SUM(D40:D45)</f>
        <v>2812141.1449599997</v>
      </c>
      <c r="E39" s="45">
        <f t="shared" si="5"/>
        <v>27225839.85421</v>
      </c>
      <c r="F39" s="45">
        <f t="shared" si="5"/>
        <v>14269993.167939996</v>
      </c>
      <c r="G39" s="45">
        <f t="shared" si="5"/>
        <v>17082134.312899996</v>
      </c>
      <c r="H39" s="36">
        <f>E39/B39*100</f>
        <v>65.611021327556344</v>
      </c>
    </row>
    <row r="40" spans="1:8" s="32" customFormat="1" ht="11.25" customHeight="1" x14ac:dyDescent="0.2">
      <c r="A40" s="38" t="s">
        <v>37</v>
      </c>
      <c r="B40" s="39">
        <v>41454135.022149995</v>
      </c>
      <c r="C40" s="40">
        <v>24381108.583959997</v>
      </c>
      <c r="D40" s="39">
        <v>2810879.6318100002</v>
      </c>
      <c r="E40" s="40">
        <f t="shared" ref="E40:E45" si="7">SUM(C40:D40)</f>
        <v>27191988.215769999</v>
      </c>
      <c r="F40" s="40">
        <f>B40-E40</f>
        <v>14262146.806379996</v>
      </c>
      <c r="G40" s="40">
        <f>B40-C40</f>
        <v>17073026.438189998</v>
      </c>
      <c r="H40" s="41">
        <f>E40/B40*100</f>
        <v>65.595357860538229</v>
      </c>
    </row>
    <row r="41" spans="1:8" s="32" customFormat="1" ht="11.25" customHeight="1" x14ac:dyDescent="0.2">
      <c r="A41" s="46" t="s">
        <v>38</v>
      </c>
      <c r="B41" s="39">
        <v>2540</v>
      </c>
      <c r="C41" s="40">
        <v>1412.6657700000001</v>
      </c>
      <c r="D41" s="39">
        <v>521.81366000000003</v>
      </c>
      <c r="E41" s="40">
        <f t="shared" si="7"/>
        <v>1934.4794300000001</v>
      </c>
      <c r="F41" s="40">
        <f>B41-E41</f>
        <v>605.52056999999991</v>
      </c>
      <c r="G41" s="40">
        <f>B41-C41</f>
        <v>1127.3342299999999</v>
      </c>
      <c r="H41" s="41">
        <f>E41/B41*100</f>
        <v>76.160607480314965</v>
      </c>
    </row>
    <row r="42" spans="1:8" s="32" customFormat="1" ht="11.25" customHeight="1" x14ac:dyDescent="0.2">
      <c r="A42" s="46" t="s">
        <v>39</v>
      </c>
      <c r="B42" s="39">
        <v>1129</v>
      </c>
      <c r="C42" s="40">
        <v>1088.61781</v>
      </c>
      <c r="D42" s="39">
        <v>13.37392</v>
      </c>
      <c r="E42" s="40">
        <f t="shared" si="7"/>
        <v>1101.99173</v>
      </c>
      <c r="F42" s="40">
        <f>B42-E42</f>
        <v>27.008270000000039</v>
      </c>
      <c r="G42" s="40">
        <f>B42-C42</f>
        <v>40.382190000000037</v>
      </c>
      <c r="H42" s="41">
        <f>E42/B42*100</f>
        <v>97.607770593445522</v>
      </c>
    </row>
    <row r="43" spans="1:8" s="32" customFormat="1" ht="11.25" customHeight="1" x14ac:dyDescent="0.2">
      <c r="A43" s="38" t="s">
        <v>40</v>
      </c>
      <c r="B43" s="39">
        <v>29058</v>
      </c>
      <c r="C43" s="40">
        <v>21885.637260000003</v>
      </c>
      <c r="D43" s="39">
        <v>508.11935</v>
      </c>
      <c r="E43" s="40">
        <f t="shared" si="7"/>
        <v>22393.756610000004</v>
      </c>
      <c r="F43" s="40">
        <f>B43-E43</f>
        <v>6664.243389999996</v>
      </c>
      <c r="G43" s="40">
        <f>B43-C43</f>
        <v>7172.3627399999968</v>
      </c>
      <c r="H43" s="41">
        <f>E43/B43*100</f>
        <v>77.065718941427505</v>
      </c>
    </row>
    <row r="44" spans="1:8" s="32" customFormat="1" ht="11.25" customHeight="1" x14ac:dyDescent="0.2">
      <c r="A44" s="38" t="s">
        <v>41</v>
      </c>
      <c r="B44" s="39">
        <v>6213</v>
      </c>
      <c r="C44" s="40">
        <v>6209.2</v>
      </c>
      <c r="D44" s="39">
        <v>3.8</v>
      </c>
      <c r="E44" s="40">
        <f t="shared" si="7"/>
        <v>6213</v>
      </c>
      <c r="F44" s="40">
        <f>B44-E44</f>
        <v>0</v>
      </c>
      <c r="G44" s="40">
        <f>B44-C44</f>
        <v>3.8000000000001819</v>
      </c>
      <c r="H44" s="41">
        <f>E44/B44*100</f>
        <v>100</v>
      </c>
    </row>
    <row r="45" spans="1:8" s="32" customFormat="1" ht="11.25" customHeight="1" x14ac:dyDescent="0.2">
      <c r="A45" s="38" t="s">
        <v>42</v>
      </c>
      <c r="B45" s="39">
        <v>2758</v>
      </c>
      <c r="C45" s="40">
        <v>1994.0044499999999</v>
      </c>
      <c r="D45" s="39">
        <v>214.40621999999999</v>
      </c>
      <c r="E45" s="40">
        <f t="shared" si="7"/>
        <v>2208.4106699999998</v>
      </c>
      <c r="F45" s="40">
        <f>B45-E45</f>
        <v>549.58933000000025</v>
      </c>
      <c r="G45" s="40">
        <f>B45-C45</f>
        <v>763.99555000000009</v>
      </c>
      <c r="H45" s="41">
        <f>E45/B45*100</f>
        <v>80.072903190717909</v>
      </c>
    </row>
    <row r="46" spans="1:8" s="32" customFormat="1" ht="11.25" customHeight="1" x14ac:dyDescent="0.2">
      <c r="A46" s="38"/>
      <c r="B46" s="40"/>
      <c r="C46" s="40"/>
      <c r="D46" s="40"/>
      <c r="E46" s="40"/>
      <c r="F46" s="40"/>
      <c r="G46" s="40"/>
      <c r="H46" s="41"/>
    </row>
    <row r="47" spans="1:8" s="32" customFormat="1" ht="11.25" customHeight="1" x14ac:dyDescent="0.2">
      <c r="A47" s="34" t="s">
        <v>43</v>
      </c>
      <c r="B47" s="39">
        <v>6048931.5189999994</v>
      </c>
      <c r="C47" s="40">
        <v>3582617.7375200004</v>
      </c>
      <c r="D47" s="39">
        <v>275359.88458999997</v>
      </c>
      <c r="E47" s="40">
        <f t="shared" ref="E47" si="8">SUM(C47:D47)</f>
        <v>3857977.6221100003</v>
      </c>
      <c r="F47" s="40">
        <f>B47-E47</f>
        <v>2190953.896889999</v>
      </c>
      <c r="G47" s="40">
        <f>B47-C47</f>
        <v>2466313.781479999</v>
      </c>
      <c r="H47" s="41">
        <f>E47/B47*100</f>
        <v>63.779489154272916</v>
      </c>
    </row>
    <row r="48" spans="1:8" s="32" customFormat="1" ht="11.25" customHeight="1" x14ac:dyDescent="0.2">
      <c r="A48" s="47"/>
      <c r="B48" s="43"/>
      <c r="C48" s="43"/>
      <c r="D48" s="43"/>
      <c r="E48" s="43"/>
      <c r="F48" s="43"/>
      <c r="G48" s="43"/>
      <c r="H48" s="36"/>
    </row>
    <row r="49" spans="1:8" s="32" customFormat="1" ht="11.25" customHeight="1" x14ac:dyDescent="0.2">
      <c r="A49" s="34" t="s">
        <v>44</v>
      </c>
      <c r="B49" s="39">
        <v>73210</v>
      </c>
      <c r="C49" s="40">
        <v>66373.197539999994</v>
      </c>
      <c r="D49" s="39">
        <v>6074.8264500000005</v>
      </c>
      <c r="E49" s="40">
        <f>SUM(C49:D49)</f>
        <v>72448.023989999987</v>
      </c>
      <c r="F49" s="40">
        <f>B49-E49</f>
        <v>761.97601000001305</v>
      </c>
      <c r="G49" s="40">
        <f>B49-C49</f>
        <v>6836.8024600000062</v>
      </c>
      <c r="H49" s="41">
        <f>E49/B49*100</f>
        <v>98.959191353640193</v>
      </c>
    </row>
    <row r="50" spans="1:8" s="32" customFormat="1" ht="11.25" customHeight="1" x14ac:dyDescent="0.2">
      <c r="A50" s="38"/>
      <c r="B50" s="43"/>
      <c r="C50" s="43"/>
      <c r="D50" s="43"/>
      <c r="E50" s="43"/>
      <c r="F50" s="43"/>
      <c r="G50" s="43"/>
      <c r="H50" s="36"/>
    </row>
    <row r="51" spans="1:8" s="32" customFormat="1" ht="11.25" customHeight="1" x14ac:dyDescent="0.2">
      <c r="A51" s="34" t="s">
        <v>45</v>
      </c>
      <c r="B51" s="45">
        <f t="shared" ref="B51:G51" si="9">SUM(B52:B57)</f>
        <v>1592886.0969999998</v>
      </c>
      <c r="C51" s="45">
        <f t="shared" si="9"/>
        <v>829977.51222999999</v>
      </c>
      <c r="D51" s="45">
        <f t="shared" ref="D51" si="10">SUM(D52:D57)</f>
        <v>112411.99855</v>
      </c>
      <c r="E51" s="45">
        <f t="shared" si="9"/>
        <v>942389.51078000001</v>
      </c>
      <c r="F51" s="45">
        <f t="shared" si="9"/>
        <v>650496.58622000006</v>
      </c>
      <c r="G51" s="45">
        <f t="shared" si="9"/>
        <v>762908.58476999996</v>
      </c>
      <c r="H51" s="36">
        <f>E51/B51*100</f>
        <v>59.162391620773882</v>
      </c>
    </row>
    <row r="52" spans="1:8" s="32" customFormat="1" ht="11.25" customHeight="1" x14ac:dyDescent="0.2">
      <c r="A52" s="38" t="s">
        <v>23</v>
      </c>
      <c r="B52" s="39">
        <v>1252852.047</v>
      </c>
      <c r="C52" s="40">
        <v>630853.78189999994</v>
      </c>
      <c r="D52" s="39">
        <v>58099.924330000002</v>
      </c>
      <c r="E52" s="40">
        <f t="shared" ref="E52:E57" si="11">SUM(C52:D52)</f>
        <v>688953.70622999989</v>
      </c>
      <c r="F52" s="40">
        <f>B52-E52</f>
        <v>563898.34077000013</v>
      </c>
      <c r="G52" s="40">
        <f>B52-C52</f>
        <v>621998.26510000008</v>
      </c>
      <c r="H52" s="41">
        <f>E52/B52*100</f>
        <v>54.990827359042491</v>
      </c>
    </row>
    <row r="53" spans="1:8" s="32" customFormat="1" ht="11.25" customHeight="1" x14ac:dyDescent="0.2">
      <c r="A53" s="38" t="s">
        <v>46</v>
      </c>
      <c r="B53" s="39">
        <v>169476.9</v>
      </c>
      <c r="C53" s="40">
        <v>88814.214050000024</v>
      </c>
      <c r="D53" s="39">
        <v>12683.466579999998</v>
      </c>
      <c r="E53" s="40">
        <f t="shared" si="11"/>
        <v>101497.68063000002</v>
      </c>
      <c r="F53" s="40">
        <f>B53-E53</f>
        <v>67979.219369999977</v>
      </c>
      <c r="G53" s="40">
        <f>B53-C53</f>
        <v>80662.68594999997</v>
      </c>
      <c r="H53" s="41">
        <f>E53/B53*100</f>
        <v>59.888799376198186</v>
      </c>
    </row>
    <row r="54" spans="1:8" s="32" customFormat="1" ht="11.25" customHeight="1" x14ac:dyDescent="0.2">
      <c r="A54" s="38" t="s">
        <v>47</v>
      </c>
      <c r="B54" s="39">
        <v>71798</v>
      </c>
      <c r="C54" s="40">
        <v>55482.009560000006</v>
      </c>
      <c r="D54" s="39">
        <v>7215.6321800000005</v>
      </c>
      <c r="E54" s="40">
        <f t="shared" si="11"/>
        <v>62697.641740000006</v>
      </c>
      <c r="F54" s="40">
        <f>B54-E54</f>
        <v>9100.3582599999936</v>
      </c>
      <c r="G54" s="40">
        <f>B54-C54</f>
        <v>16315.990439999994</v>
      </c>
      <c r="H54" s="41">
        <f>E54/B54*100</f>
        <v>87.325053260536507</v>
      </c>
    </row>
    <row r="55" spans="1:8" s="32" customFormat="1" ht="11.25" customHeight="1" x14ac:dyDescent="0.2">
      <c r="A55" s="38" t="s">
        <v>48</v>
      </c>
      <c r="B55" s="39">
        <v>85987.15</v>
      </c>
      <c r="C55" s="40">
        <v>47875.977869999995</v>
      </c>
      <c r="D55" s="39">
        <v>34102.774170000004</v>
      </c>
      <c r="E55" s="40">
        <f t="shared" si="11"/>
        <v>81978.752039999992</v>
      </c>
      <c r="F55" s="40">
        <f>B55-E55</f>
        <v>4008.3979600000021</v>
      </c>
      <c r="G55" s="40">
        <f>B55-C55</f>
        <v>38111.172129999999</v>
      </c>
      <c r="H55" s="41">
        <f>E55/B55*100</f>
        <v>95.33837560612254</v>
      </c>
    </row>
    <row r="56" spans="1:8" s="32" customFormat="1" ht="11.25" customHeight="1" x14ac:dyDescent="0.2">
      <c r="A56" s="38" t="s">
        <v>49</v>
      </c>
      <c r="B56" s="39">
        <v>6737</v>
      </c>
      <c r="C56" s="40">
        <v>3950.3383699999999</v>
      </c>
      <c r="D56" s="39">
        <v>214.10237000000001</v>
      </c>
      <c r="E56" s="40">
        <f t="shared" si="11"/>
        <v>4164.44074</v>
      </c>
      <c r="F56" s="40">
        <f>B56-E56</f>
        <v>2572.55926</v>
      </c>
      <c r="G56" s="40">
        <f>B56-C56</f>
        <v>2786.6616300000001</v>
      </c>
      <c r="H56" s="41">
        <f>E56/B56*100</f>
        <v>61.814468457770523</v>
      </c>
    </row>
    <row r="57" spans="1:8" s="32" customFormat="1" ht="11.25" customHeight="1" x14ac:dyDescent="0.2">
      <c r="A57" s="38" t="s">
        <v>50</v>
      </c>
      <c r="B57" s="39">
        <v>6035</v>
      </c>
      <c r="C57" s="40">
        <v>3001.1904800000002</v>
      </c>
      <c r="D57" s="39">
        <v>96.098919999999993</v>
      </c>
      <c r="E57" s="40">
        <f t="shared" si="11"/>
        <v>3097.2894000000001</v>
      </c>
      <c r="F57" s="40">
        <f>B57-E57</f>
        <v>2937.7105999999999</v>
      </c>
      <c r="G57" s="40">
        <f>B57-C57</f>
        <v>3033.8095199999998</v>
      </c>
      <c r="H57" s="41">
        <f>E57/B57*100</f>
        <v>51.322111019055519</v>
      </c>
    </row>
    <row r="58" spans="1:8" s="32" customFormat="1" ht="11.25" customHeight="1" x14ac:dyDescent="0.2">
      <c r="A58" s="38"/>
      <c r="B58" s="43"/>
      <c r="C58" s="43"/>
      <c r="D58" s="43"/>
      <c r="E58" s="43"/>
      <c r="F58" s="43"/>
      <c r="G58" s="43"/>
      <c r="H58" s="36"/>
    </row>
    <row r="59" spans="1:8" s="32" customFormat="1" ht="11.25" customHeight="1" x14ac:dyDescent="0.2">
      <c r="A59" s="34" t="s">
        <v>51</v>
      </c>
      <c r="B59" s="48">
        <f t="shared" ref="B59:G59" si="12">SUM(B60:B69)</f>
        <v>1159252.463</v>
      </c>
      <c r="C59" s="48">
        <f t="shared" si="12"/>
        <v>769265.85250000015</v>
      </c>
      <c r="D59" s="48">
        <f t="shared" si="12"/>
        <v>71100.560310000001</v>
      </c>
      <c r="E59" s="48">
        <f t="shared" si="12"/>
        <v>840366.41281000013</v>
      </c>
      <c r="F59" s="48">
        <f t="shared" si="12"/>
        <v>318886.05018999992</v>
      </c>
      <c r="G59" s="48">
        <f t="shared" si="12"/>
        <v>389986.61050000007</v>
      </c>
      <c r="H59" s="36">
        <f>E59/B59*100</f>
        <v>72.492096383840092</v>
      </c>
    </row>
    <row r="60" spans="1:8" s="32" customFormat="1" ht="11.25" customHeight="1" x14ac:dyDescent="0.2">
      <c r="A60" s="38" t="s">
        <v>52</v>
      </c>
      <c r="B60" s="39">
        <v>79638.463000000003</v>
      </c>
      <c r="C60" s="40">
        <v>28844.586609999977</v>
      </c>
      <c r="D60" s="39">
        <v>4189.6710699999967</v>
      </c>
      <c r="E60" s="40">
        <f t="shared" ref="E60:E69" si="13">SUM(C60:D60)</f>
        <v>33034.257679999973</v>
      </c>
      <c r="F60" s="40">
        <f>B60-E60</f>
        <v>46604.20532000003</v>
      </c>
      <c r="G60" s="40">
        <f>B60-C60</f>
        <v>50793.876390000027</v>
      </c>
      <c r="H60" s="41">
        <f>E60/B60*100</f>
        <v>41.480280301240832</v>
      </c>
    </row>
    <row r="61" spans="1:8" s="32" customFormat="1" ht="11.25" customHeight="1" x14ac:dyDescent="0.2">
      <c r="A61" s="38" t="s">
        <v>53</v>
      </c>
      <c r="B61" s="39">
        <v>208987</v>
      </c>
      <c r="C61" s="40">
        <v>182070.61960000001</v>
      </c>
      <c r="D61" s="39">
        <v>22699.689449999998</v>
      </c>
      <c r="E61" s="40">
        <f t="shared" si="13"/>
        <v>204770.30905000001</v>
      </c>
      <c r="F61" s="40">
        <f>B61-E61</f>
        <v>4216.6909499999892</v>
      </c>
      <c r="G61" s="40">
        <f>B61-C61</f>
        <v>26916.380399999995</v>
      </c>
      <c r="H61" s="41">
        <f>E61/B61*100</f>
        <v>97.982319019843345</v>
      </c>
    </row>
    <row r="62" spans="1:8" s="32" customFormat="1" ht="11.25" customHeight="1" x14ac:dyDescent="0.2">
      <c r="A62" s="38" t="s">
        <v>54</v>
      </c>
      <c r="B62" s="39">
        <v>745023</v>
      </c>
      <c r="C62" s="40">
        <v>498798.78181000001</v>
      </c>
      <c r="D62" s="39">
        <v>34498.938340000001</v>
      </c>
      <c r="E62" s="40">
        <f t="shared" si="13"/>
        <v>533297.72015000007</v>
      </c>
      <c r="F62" s="40">
        <f>B62-E62</f>
        <v>211725.27984999993</v>
      </c>
      <c r="G62" s="40">
        <f>B62-C62</f>
        <v>246224.21818999999</v>
      </c>
      <c r="H62" s="41">
        <f>E62/B62*100</f>
        <v>71.581376702464226</v>
      </c>
    </row>
    <row r="63" spans="1:8" s="32" customFormat="1" ht="11.25" customHeight="1" x14ac:dyDescent="0.2">
      <c r="A63" s="38" t="s">
        <v>55</v>
      </c>
      <c r="B63" s="39">
        <v>17893</v>
      </c>
      <c r="C63" s="40">
        <v>12187.18174</v>
      </c>
      <c r="D63" s="39">
        <v>724.13994000000002</v>
      </c>
      <c r="E63" s="40">
        <f t="shared" si="13"/>
        <v>12911.321680000001</v>
      </c>
      <c r="F63" s="40">
        <f>B63-E63</f>
        <v>4981.6783199999991</v>
      </c>
      <c r="G63" s="40">
        <f>B63-C63</f>
        <v>5705.81826</v>
      </c>
      <c r="H63" s="41">
        <f>E63/B63*100</f>
        <v>72.158507125691614</v>
      </c>
    </row>
    <row r="64" spans="1:8" s="32" customFormat="1" ht="11.25" customHeight="1" x14ac:dyDescent="0.2">
      <c r="A64" s="38" t="s">
        <v>56</v>
      </c>
      <c r="B64" s="39">
        <v>78887</v>
      </c>
      <c r="C64" s="40">
        <v>32230.455719999998</v>
      </c>
      <c r="D64" s="39">
        <v>1631.8280700000003</v>
      </c>
      <c r="E64" s="40">
        <f t="shared" si="13"/>
        <v>33862.283790000001</v>
      </c>
      <c r="F64" s="40">
        <f>B64-E64</f>
        <v>45024.716209999999</v>
      </c>
      <c r="G64" s="40">
        <f>B64-C64</f>
        <v>46656.544280000002</v>
      </c>
      <c r="H64" s="41">
        <f>E64/B64*100</f>
        <v>42.925049488508883</v>
      </c>
    </row>
    <row r="65" spans="1:8" s="32" customFormat="1" ht="11.25" customHeight="1" x14ac:dyDescent="0.2">
      <c r="A65" s="38" t="s">
        <v>57</v>
      </c>
      <c r="B65" s="39">
        <v>1250</v>
      </c>
      <c r="C65" s="40">
        <v>906.43177000000003</v>
      </c>
      <c r="D65" s="39">
        <v>250.53344000000001</v>
      </c>
      <c r="E65" s="40">
        <f t="shared" si="13"/>
        <v>1156.9652100000001</v>
      </c>
      <c r="F65" s="40">
        <f>B65-E65</f>
        <v>93.03478999999993</v>
      </c>
      <c r="G65" s="40">
        <f>B65-C65</f>
        <v>343.56822999999997</v>
      </c>
      <c r="H65" s="41">
        <f>E65/B65*100</f>
        <v>92.557216800000006</v>
      </c>
    </row>
    <row r="66" spans="1:8" s="32" customFormat="1" ht="11.25" customHeight="1" x14ac:dyDescent="0.2">
      <c r="A66" s="38" t="s">
        <v>58</v>
      </c>
      <c r="B66" s="39">
        <v>15374</v>
      </c>
      <c r="C66" s="40">
        <v>7387.2083899999998</v>
      </c>
      <c r="D66" s="39">
        <v>5803.2898499999992</v>
      </c>
      <c r="E66" s="40">
        <f t="shared" si="13"/>
        <v>13190.498239999999</v>
      </c>
      <c r="F66" s="40">
        <f>B66-E66</f>
        <v>2183.501760000001</v>
      </c>
      <c r="G66" s="40">
        <f>B66-C66</f>
        <v>7986.7916100000002</v>
      </c>
      <c r="H66" s="41">
        <f>E66/B66*100</f>
        <v>85.797438792766997</v>
      </c>
    </row>
    <row r="67" spans="1:8" s="32" customFormat="1" ht="11.25" customHeight="1" x14ac:dyDescent="0.2">
      <c r="A67" s="38" t="s">
        <v>59</v>
      </c>
      <c r="B67" s="39">
        <v>5232</v>
      </c>
      <c r="C67" s="40">
        <v>4121.0961800000005</v>
      </c>
      <c r="D67" s="39">
        <v>1084.3625900000002</v>
      </c>
      <c r="E67" s="40">
        <f t="shared" si="13"/>
        <v>5205.4587700000011</v>
      </c>
      <c r="F67" s="40">
        <f>B67-E67</f>
        <v>26.541229999998905</v>
      </c>
      <c r="G67" s="40">
        <f>B67-C67</f>
        <v>1110.9038199999995</v>
      </c>
      <c r="H67" s="41">
        <f>E67/B67*100</f>
        <v>99.492713493883812</v>
      </c>
    </row>
    <row r="68" spans="1:8" s="32" customFormat="1" ht="11.25" customHeight="1" x14ac:dyDescent="0.2">
      <c r="A68" s="46" t="s">
        <v>60</v>
      </c>
      <c r="B68" s="39">
        <v>6968</v>
      </c>
      <c r="C68" s="40">
        <v>2719.4906800000003</v>
      </c>
      <c r="D68" s="39">
        <v>218.10756000000001</v>
      </c>
      <c r="E68" s="40">
        <f t="shared" si="13"/>
        <v>2937.5982400000003</v>
      </c>
      <c r="F68" s="40">
        <f>B68-E68</f>
        <v>4030.4017599999997</v>
      </c>
      <c r="G68" s="40">
        <f>B68-C68</f>
        <v>4248.5093199999992</v>
      </c>
      <c r="H68" s="41">
        <f>E68/B68*100</f>
        <v>42.158413318025261</v>
      </c>
    </row>
    <row r="69" spans="1:8" s="32" customFormat="1" ht="11.25" customHeight="1" x14ac:dyDescent="0.2">
      <c r="A69" s="38" t="s">
        <v>61</v>
      </c>
      <c r="B69" s="39">
        <v>0</v>
      </c>
      <c r="C69" s="40">
        <v>0</v>
      </c>
      <c r="D69" s="39">
        <v>0</v>
      </c>
      <c r="E69" s="40">
        <f t="shared" si="13"/>
        <v>0</v>
      </c>
      <c r="F69" s="40">
        <f>B69-E69</f>
        <v>0</v>
      </c>
      <c r="G69" s="40">
        <f>B69-C69</f>
        <v>0</v>
      </c>
      <c r="H69" s="41"/>
    </row>
    <row r="70" spans="1:8" s="32" customFormat="1" ht="11.25" customHeight="1" x14ac:dyDescent="0.2">
      <c r="A70" s="38"/>
      <c r="B70" s="43"/>
      <c r="C70" s="43"/>
      <c r="D70" s="43"/>
      <c r="E70" s="43"/>
      <c r="F70" s="43"/>
      <c r="G70" s="43"/>
      <c r="H70" s="36"/>
    </row>
    <row r="71" spans="1:8" s="32" customFormat="1" ht="11.25" customHeight="1" x14ac:dyDescent="0.2">
      <c r="A71" s="34" t="s">
        <v>62</v>
      </c>
      <c r="B71" s="45">
        <f t="shared" ref="B71:G71" si="14">SUM(B72:B76)</f>
        <v>1156483.1000000001</v>
      </c>
      <c r="C71" s="45">
        <f t="shared" si="14"/>
        <v>212336.48588000002</v>
      </c>
      <c r="D71" s="45">
        <f t="shared" si="14"/>
        <v>2382.42877</v>
      </c>
      <c r="E71" s="45">
        <f t="shared" si="14"/>
        <v>214718.91465000002</v>
      </c>
      <c r="F71" s="45">
        <f t="shared" si="14"/>
        <v>941764.18534999993</v>
      </c>
      <c r="G71" s="45">
        <f t="shared" si="14"/>
        <v>944146.61411999993</v>
      </c>
      <c r="H71" s="36">
        <f>E71/B71*100</f>
        <v>18.566541495504776</v>
      </c>
    </row>
    <row r="72" spans="1:8" s="32" customFormat="1" ht="11.25" customHeight="1" x14ac:dyDescent="0.2">
      <c r="A72" s="38" t="s">
        <v>23</v>
      </c>
      <c r="B72" s="39">
        <v>1149051</v>
      </c>
      <c r="C72" s="40">
        <v>207952.12184000001</v>
      </c>
      <c r="D72" s="39">
        <v>1233</v>
      </c>
      <c r="E72" s="40">
        <f t="shared" ref="E72:E76" si="15">SUM(C72:D72)</f>
        <v>209185.12184000001</v>
      </c>
      <c r="F72" s="40">
        <f>B72-E72</f>
        <v>939865.87815999996</v>
      </c>
      <c r="G72" s="40">
        <f>B72-C72</f>
        <v>941098.87815999996</v>
      </c>
      <c r="H72" s="41">
        <f>E72/B72*100</f>
        <v>18.205033705205427</v>
      </c>
    </row>
    <row r="73" spans="1:8" s="32" customFormat="1" ht="11.25" customHeight="1" x14ac:dyDescent="0.2">
      <c r="A73" s="38" t="s">
        <v>63</v>
      </c>
      <c r="B73" s="39">
        <v>4421</v>
      </c>
      <c r="C73" s="40">
        <v>1945.88156</v>
      </c>
      <c r="D73" s="39">
        <v>1149.42877</v>
      </c>
      <c r="E73" s="40">
        <f t="shared" si="15"/>
        <v>3095.3103300000002</v>
      </c>
      <c r="F73" s="40">
        <f>B73-E73</f>
        <v>1325.6896699999998</v>
      </c>
      <c r="G73" s="40">
        <f>B73-C73</f>
        <v>2475.1184400000002</v>
      </c>
      <c r="H73" s="41">
        <f>E73/B73*100</f>
        <v>70.013805247681532</v>
      </c>
    </row>
    <row r="74" spans="1:8" s="32" customFormat="1" ht="11.25" customHeight="1" x14ac:dyDescent="0.2">
      <c r="A74" s="38" t="s">
        <v>64</v>
      </c>
      <c r="B74" s="39">
        <v>152.1</v>
      </c>
      <c r="C74" s="40">
        <v>115.3305</v>
      </c>
      <c r="D74" s="39">
        <v>0</v>
      </c>
      <c r="E74" s="40">
        <f t="shared" si="15"/>
        <v>115.3305</v>
      </c>
      <c r="F74" s="40">
        <f>B74-E74</f>
        <v>36.769499999999994</v>
      </c>
      <c r="G74" s="40">
        <f>B74-C74</f>
        <v>36.769499999999994</v>
      </c>
      <c r="H74" s="41">
        <f>E74/B74*100</f>
        <v>75.825443786982248</v>
      </c>
    </row>
    <row r="75" spans="1:8" s="32" customFormat="1" ht="11.25" customHeight="1" x14ac:dyDescent="0.2">
      <c r="A75" s="38" t="s">
        <v>65</v>
      </c>
      <c r="B75" s="39">
        <v>1449</v>
      </c>
      <c r="C75" s="40">
        <v>914.78078000000005</v>
      </c>
      <c r="D75" s="39">
        <v>0</v>
      </c>
      <c r="E75" s="40">
        <f t="shared" si="15"/>
        <v>914.78078000000005</v>
      </c>
      <c r="F75" s="40">
        <f>B75-E75</f>
        <v>534.21921999999995</v>
      </c>
      <c r="G75" s="40">
        <f>B75-C75</f>
        <v>534.21921999999995</v>
      </c>
      <c r="H75" s="41">
        <f>E75/B75*100</f>
        <v>63.131868875086269</v>
      </c>
    </row>
    <row r="76" spans="1:8" s="32" customFormat="1" ht="11.25" customHeight="1" x14ac:dyDescent="0.2">
      <c r="A76" s="38" t="s">
        <v>66</v>
      </c>
      <c r="B76" s="39">
        <v>1410</v>
      </c>
      <c r="C76" s="40">
        <v>1408.3712</v>
      </c>
      <c r="D76" s="39">
        <v>0</v>
      </c>
      <c r="E76" s="40">
        <f t="shared" si="15"/>
        <v>1408.3712</v>
      </c>
      <c r="F76" s="40">
        <f>B76-E76</f>
        <v>1.6287999999999556</v>
      </c>
      <c r="G76" s="40">
        <f>B76-C76</f>
        <v>1.6287999999999556</v>
      </c>
      <c r="H76" s="41">
        <f>E76/B76*100</f>
        <v>99.88448226950355</v>
      </c>
    </row>
    <row r="77" spans="1:8" s="32" customFormat="1" ht="11.25" customHeight="1" x14ac:dyDescent="0.2">
      <c r="A77" s="38"/>
      <c r="B77" s="43"/>
      <c r="C77" s="43"/>
      <c r="D77" s="43"/>
      <c r="E77" s="43"/>
      <c r="F77" s="43"/>
      <c r="G77" s="43"/>
      <c r="H77" s="36"/>
    </row>
    <row r="78" spans="1:8" s="32" customFormat="1" ht="11.25" customHeight="1" x14ac:dyDescent="0.2">
      <c r="A78" s="34" t="s">
        <v>67</v>
      </c>
      <c r="B78" s="45">
        <f t="shared" ref="B78:G78" si="16">SUM(B79:B80)</f>
        <v>9444875.6400000006</v>
      </c>
      <c r="C78" s="45">
        <f t="shared" si="16"/>
        <v>3656732.5351499999</v>
      </c>
      <c r="D78" s="45">
        <f t="shared" si="16"/>
        <v>325460.67953999998</v>
      </c>
      <c r="E78" s="45">
        <f t="shared" si="16"/>
        <v>3982193.2146899998</v>
      </c>
      <c r="F78" s="45">
        <f t="shared" si="16"/>
        <v>5462682.4253100017</v>
      </c>
      <c r="G78" s="45">
        <f t="shared" si="16"/>
        <v>5788143.1048500007</v>
      </c>
      <c r="H78" s="36">
        <f>E78/B78*100</f>
        <v>42.162473773873849</v>
      </c>
    </row>
    <row r="79" spans="1:8" s="32" customFormat="1" ht="11.25" customHeight="1" x14ac:dyDescent="0.2">
      <c r="A79" s="38" t="s">
        <v>68</v>
      </c>
      <c r="B79" s="39">
        <v>9406532.6400000006</v>
      </c>
      <c r="C79" s="40">
        <v>3645507.9123399998</v>
      </c>
      <c r="D79" s="39">
        <v>322807.25562000001</v>
      </c>
      <c r="E79" s="40">
        <f t="shared" ref="E79:E80" si="17">SUM(C79:D79)</f>
        <v>3968315.1679599998</v>
      </c>
      <c r="F79" s="40">
        <f>B79-E79</f>
        <v>5438217.4720400013</v>
      </c>
      <c r="G79" s="40">
        <f>B79-C79</f>
        <v>5761024.7276600003</v>
      </c>
      <c r="H79" s="41">
        <f>E79/B79*100</f>
        <v>42.186800597334653</v>
      </c>
    </row>
    <row r="80" spans="1:8" s="32" customFormat="1" ht="11.25" customHeight="1" x14ac:dyDescent="0.2">
      <c r="A80" s="38" t="s">
        <v>69</v>
      </c>
      <c r="B80" s="39">
        <v>38343</v>
      </c>
      <c r="C80" s="40">
        <v>11224.622810000001</v>
      </c>
      <c r="D80" s="39">
        <v>2653.4239199999997</v>
      </c>
      <c r="E80" s="40">
        <f t="shared" si="17"/>
        <v>13878.04673</v>
      </c>
      <c r="F80" s="40">
        <f>B80-E80</f>
        <v>24464.953269999998</v>
      </c>
      <c r="G80" s="40">
        <f>B80-C80</f>
        <v>27118.377189999999</v>
      </c>
      <c r="H80" s="41">
        <f>E80/B80*100</f>
        <v>36.194472863364894</v>
      </c>
    </row>
    <row r="81" spans="1:8" s="32" customFormat="1" ht="11.25" customHeight="1" x14ac:dyDescent="0.2">
      <c r="A81" s="38"/>
      <c r="B81" s="43"/>
      <c r="C81" s="43"/>
      <c r="D81" s="43"/>
      <c r="E81" s="43"/>
      <c r="F81" s="43"/>
      <c r="G81" s="43"/>
      <c r="H81" s="36"/>
    </row>
    <row r="82" spans="1:8" s="32" customFormat="1" ht="11.25" customHeight="1" x14ac:dyDescent="0.2">
      <c r="A82" s="34" t="s">
        <v>70</v>
      </c>
      <c r="B82" s="45">
        <f t="shared" ref="B82:G82" si="18">+B83+B84</f>
        <v>43264.562000000005</v>
      </c>
      <c r="C82" s="45">
        <f t="shared" si="18"/>
        <v>18555.934260000002</v>
      </c>
      <c r="D82" s="45">
        <f t="shared" si="18"/>
        <v>3681.4310399999995</v>
      </c>
      <c r="E82" s="45">
        <f t="shared" si="18"/>
        <v>22237.365300000001</v>
      </c>
      <c r="F82" s="45">
        <f t="shared" si="18"/>
        <v>21027.1967</v>
      </c>
      <c r="G82" s="45">
        <f t="shared" si="18"/>
        <v>24708.62774</v>
      </c>
      <c r="H82" s="36">
        <f>E82/B82*100</f>
        <v>51.398567954992814</v>
      </c>
    </row>
    <row r="83" spans="1:8" s="32" customFormat="1" ht="11.25" customHeight="1" x14ac:dyDescent="0.2">
      <c r="A83" s="38" t="s">
        <v>34</v>
      </c>
      <c r="B83" s="39">
        <v>30509.811000000002</v>
      </c>
      <c r="C83" s="40">
        <v>14676.319310000003</v>
      </c>
      <c r="D83" s="39">
        <v>3451.0413599999997</v>
      </c>
      <c r="E83" s="40">
        <f t="shared" ref="E83:E84" si="19">SUM(C83:D83)</f>
        <v>18127.360670000002</v>
      </c>
      <c r="F83" s="40">
        <f>B83-E83</f>
        <v>12382.45033</v>
      </c>
      <c r="G83" s="40">
        <f>B83-C83</f>
        <v>15833.491689999999</v>
      </c>
      <c r="H83" s="41">
        <f>E83/B83*100</f>
        <v>59.414857306064597</v>
      </c>
    </row>
    <row r="84" spans="1:8" s="32" customFormat="1" ht="11.25" customHeight="1" x14ac:dyDescent="0.2">
      <c r="A84" s="38" t="s">
        <v>71</v>
      </c>
      <c r="B84" s="39">
        <v>12754.751</v>
      </c>
      <c r="C84" s="40">
        <v>3879.6149500000001</v>
      </c>
      <c r="D84" s="39">
        <v>230.38968</v>
      </c>
      <c r="E84" s="40">
        <f t="shared" si="19"/>
        <v>4110.0046300000004</v>
      </c>
      <c r="F84" s="40">
        <f>B84-E84</f>
        <v>8644.7463700000008</v>
      </c>
      <c r="G84" s="40">
        <f>B84-C84</f>
        <v>8875.136050000001</v>
      </c>
      <c r="H84" s="41">
        <f>E84/B84*100</f>
        <v>32.223323136610041</v>
      </c>
    </row>
    <row r="85" spans="1:8" s="32" customFormat="1" ht="11.25" customHeight="1" x14ac:dyDescent="0.2">
      <c r="A85" s="38"/>
      <c r="B85" s="43"/>
      <c r="C85" s="43"/>
      <c r="D85" s="43"/>
      <c r="E85" s="43"/>
      <c r="F85" s="43"/>
      <c r="G85" s="43"/>
      <c r="H85" s="36"/>
    </row>
    <row r="86" spans="1:8" s="32" customFormat="1" ht="11.25" customHeight="1" x14ac:dyDescent="0.2">
      <c r="A86" s="34" t="s">
        <v>72</v>
      </c>
      <c r="B86" s="45">
        <f t="shared" ref="B86:G86" si="20">SUM(B87:B90)</f>
        <v>437775</v>
      </c>
      <c r="C86" s="45">
        <f t="shared" si="20"/>
        <v>234801.71638999999</v>
      </c>
      <c r="D86" s="45">
        <f t="shared" ref="D86" si="21">SUM(D87:D90)</f>
        <v>7480.859190000001</v>
      </c>
      <c r="E86" s="45">
        <f t="shared" si="20"/>
        <v>242282.57557999998</v>
      </c>
      <c r="F86" s="45">
        <f t="shared" si="20"/>
        <v>195492.42442000002</v>
      </c>
      <c r="G86" s="45">
        <f t="shared" si="20"/>
        <v>202973.28361000001</v>
      </c>
      <c r="H86" s="36">
        <f>E86/B86*100</f>
        <v>55.344086706641541</v>
      </c>
    </row>
    <row r="87" spans="1:8" s="32" customFormat="1" ht="11.25" customHeight="1" x14ac:dyDescent="0.2">
      <c r="A87" s="38" t="s">
        <v>37</v>
      </c>
      <c r="B87" s="39">
        <v>392713</v>
      </c>
      <c r="C87" s="40">
        <v>207198.59010999999</v>
      </c>
      <c r="D87" s="39">
        <v>6000.4526400000004</v>
      </c>
      <c r="E87" s="40">
        <f t="shared" ref="E87:E90" si="22">SUM(C87:D87)</f>
        <v>213199.04274999999</v>
      </c>
      <c r="F87" s="40">
        <f>B87-E87</f>
        <v>179513.95725000001</v>
      </c>
      <c r="G87" s="40">
        <f>B87-C87</f>
        <v>185514.40989000001</v>
      </c>
      <c r="H87" s="41">
        <f>E87/B87*100</f>
        <v>54.288766287339605</v>
      </c>
    </row>
    <row r="88" spans="1:8" s="32" customFormat="1" ht="11.25" customHeight="1" x14ac:dyDescent="0.2">
      <c r="A88" s="38" t="s">
        <v>73</v>
      </c>
      <c r="B88" s="39">
        <v>1500</v>
      </c>
      <c r="C88" s="40">
        <v>1352.53305</v>
      </c>
      <c r="D88" s="39">
        <v>11.3</v>
      </c>
      <c r="E88" s="40">
        <f t="shared" si="22"/>
        <v>1363.83305</v>
      </c>
      <c r="F88" s="40">
        <f>B88-E88</f>
        <v>136.16695000000004</v>
      </c>
      <c r="G88" s="40">
        <f>B88-C88</f>
        <v>147.46695</v>
      </c>
      <c r="H88" s="41">
        <f>E88/B88*100</f>
        <v>90.922203333333329</v>
      </c>
    </row>
    <row r="89" spans="1:8" s="32" customFormat="1" ht="11.25" customHeight="1" x14ac:dyDescent="0.2">
      <c r="A89" s="38" t="s">
        <v>74</v>
      </c>
      <c r="B89" s="39">
        <v>14406</v>
      </c>
      <c r="C89" s="40">
        <v>3777.9527499999999</v>
      </c>
      <c r="D89" s="39">
        <v>0</v>
      </c>
      <c r="E89" s="40">
        <f t="shared" si="22"/>
        <v>3777.9527499999999</v>
      </c>
      <c r="F89" s="40">
        <f>B89-E89</f>
        <v>10628.04725</v>
      </c>
      <c r="G89" s="40">
        <f>B89-C89</f>
        <v>10628.04725</v>
      </c>
      <c r="H89" s="41">
        <f>E89/B89*100</f>
        <v>26.224855962793281</v>
      </c>
    </row>
    <row r="90" spans="1:8" s="32" customFormat="1" ht="11.25" customHeight="1" x14ac:dyDescent="0.2">
      <c r="A90" s="38" t="s">
        <v>75</v>
      </c>
      <c r="B90" s="39">
        <v>29156</v>
      </c>
      <c r="C90" s="40">
        <v>22472.640479999998</v>
      </c>
      <c r="D90" s="39">
        <v>1469.10655</v>
      </c>
      <c r="E90" s="40">
        <f t="shared" si="22"/>
        <v>23941.747029999999</v>
      </c>
      <c r="F90" s="40">
        <f>B90-E90</f>
        <v>5214.2529700000014</v>
      </c>
      <c r="G90" s="40">
        <f>B90-C90</f>
        <v>6683.3595200000018</v>
      </c>
      <c r="H90" s="41">
        <f>E90/B90*100</f>
        <v>82.11602081904239</v>
      </c>
    </row>
    <row r="91" spans="1:8" s="32" customFormat="1" ht="11.25" customHeight="1" x14ac:dyDescent="0.2">
      <c r="A91" s="49"/>
      <c r="B91" s="39"/>
      <c r="C91" s="40"/>
      <c r="D91" s="39"/>
      <c r="E91" s="40"/>
      <c r="F91" s="40"/>
      <c r="G91" s="40"/>
      <c r="H91" s="41"/>
    </row>
    <row r="92" spans="1:8" s="32" customFormat="1" ht="11.25" customHeight="1" x14ac:dyDescent="0.2">
      <c r="A92" s="34" t="s">
        <v>76</v>
      </c>
      <c r="B92" s="45">
        <f t="shared" ref="B92:G92" si="23">SUM(B93:B102)</f>
        <v>20094995.746999998</v>
      </c>
      <c r="C92" s="45">
        <f t="shared" si="23"/>
        <v>13481063.043419998</v>
      </c>
      <c r="D92" s="45">
        <f t="shared" ref="D92" si="24">SUM(D93:D102)</f>
        <v>99990.409750000006</v>
      </c>
      <c r="E92" s="45">
        <f t="shared" si="23"/>
        <v>13581053.453169998</v>
      </c>
      <c r="F92" s="45">
        <f t="shared" si="23"/>
        <v>6513942.2938300017</v>
      </c>
      <c r="G92" s="45">
        <f t="shared" si="23"/>
        <v>6613932.7035800004</v>
      </c>
      <c r="H92" s="36">
        <f>E92/B92*100</f>
        <v>67.584256419648796</v>
      </c>
    </row>
    <row r="93" spans="1:8" s="32" customFormat="1" ht="11.25" customHeight="1" x14ac:dyDescent="0.2">
      <c r="A93" s="38" t="s">
        <v>52</v>
      </c>
      <c r="B93" s="39">
        <v>419371.00761999999</v>
      </c>
      <c r="C93" s="40">
        <v>310005.86512999993</v>
      </c>
      <c r="D93" s="39">
        <v>19759.425460000002</v>
      </c>
      <c r="E93" s="40">
        <f t="shared" ref="E93:E102" si="25">SUM(C93:D93)</f>
        <v>329765.29058999993</v>
      </c>
      <c r="F93" s="40">
        <f>B93-E93</f>
        <v>89605.717030000058</v>
      </c>
      <c r="G93" s="40">
        <f>B93-C93</f>
        <v>109365.14249000006</v>
      </c>
      <c r="H93" s="41">
        <f>E93/B93*100</f>
        <v>78.633306689814503</v>
      </c>
    </row>
    <row r="94" spans="1:8" s="32" customFormat="1" ht="11.25" customHeight="1" x14ac:dyDescent="0.2">
      <c r="A94" s="38" t="s">
        <v>77</v>
      </c>
      <c r="B94" s="39">
        <v>1683961.831</v>
      </c>
      <c r="C94" s="40">
        <v>1596489.30326</v>
      </c>
      <c r="D94" s="39">
        <v>30368.321339999999</v>
      </c>
      <c r="E94" s="40">
        <f t="shared" si="25"/>
        <v>1626857.6246</v>
      </c>
      <c r="F94" s="40">
        <f>B94-E94</f>
        <v>57104.206400000025</v>
      </c>
      <c r="G94" s="40">
        <f>B94-C94</f>
        <v>87472.527740000049</v>
      </c>
      <c r="H94" s="41">
        <f>E94/B94*100</f>
        <v>96.608937010995703</v>
      </c>
    </row>
    <row r="95" spans="1:8" s="32" customFormat="1" ht="11.25" customHeight="1" x14ac:dyDescent="0.2">
      <c r="A95" s="38" t="s">
        <v>78</v>
      </c>
      <c r="B95" s="39">
        <v>1364290.932</v>
      </c>
      <c r="C95" s="40">
        <v>1074706.03767</v>
      </c>
      <c r="D95" s="39">
        <v>25331.199729999997</v>
      </c>
      <c r="E95" s="40">
        <f t="shared" si="25"/>
        <v>1100037.2374</v>
      </c>
      <c r="F95" s="40">
        <f>B95-E95</f>
        <v>264253.69460000005</v>
      </c>
      <c r="G95" s="40">
        <f>B95-C95</f>
        <v>289584.89433000004</v>
      </c>
      <c r="H95" s="41">
        <f>E95/B95*100</f>
        <v>80.630693321943141</v>
      </c>
    </row>
    <row r="96" spans="1:8" s="32" customFormat="1" ht="11.25" customHeight="1" x14ac:dyDescent="0.2">
      <c r="A96" s="38" t="s">
        <v>79</v>
      </c>
      <c r="B96" s="39">
        <v>10346</v>
      </c>
      <c r="C96" s="40">
        <v>6973.73729</v>
      </c>
      <c r="D96" s="39">
        <v>895.22004000000004</v>
      </c>
      <c r="E96" s="40">
        <f t="shared" si="25"/>
        <v>7868.9573300000002</v>
      </c>
      <c r="F96" s="40">
        <f>B96-E96</f>
        <v>2477.0426699999998</v>
      </c>
      <c r="G96" s="40">
        <f>B96-C96</f>
        <v>3372.26271</v>
      </c>
      <c r="H96" s="41">
        <f>E96/B96*100</f>
        <v>76.05796762033637</v>
      </c>
    </row>
    <row r="97" spans="1:8" s="32" customFormat="1" ht="11.25" customHeight="1" x14ac:dyDescent="0.2">
      <c r="A97" s="38" t="s">
        <v>80</v>
      </c>
      <c r="B97" s="39">
        <v>64483</v>
      </c>
      <c r="C97" s="40">
        <v>45614.487839999987</v>
      </c>
      <c r="D97" s="39">
        <v>4480.1736600000004</v>
      </c>
      <c r="E97" s="40">
        <f t="shared" si="25"/>
        <v>50094.661499999987</v>
      </c>
      <c r="F97" s="40">
        <f>B97-E97</f>
        <v>14388.338500000013</v>
      </c>
      <c r="G97" s="40">
        <f>B97-C97</f>
        <v>18868.512160000013</v>
      </c>
      <c r="H97" s="41">
        <f>E97/B97*100</f>
        <v>77.686617403036436</v>
      </c>
    </row>
    <row r="98" spans="1:8" s="32" customFormat="1" ht="11.25" customHeight="1" x14ac:dyDescent="0.2">
      <c r="A98" s="38" t="s">
        <v>81</v>
      </c>
      <c r="B98" s="39">
        <v>16437374.607379999</v>
      </c>
      <c r="C98" s="40">
        <v>10362721.044049999</v>
      </c>
      <c r="D98" s="39">
        <v>15482.143860000009</v>
      </c>
      <c r="E98" s="40">
        <f t="shared" si="25"/>
        <v>10378203.187909998</v>
      </c>
      <c r="F98" s="40">
        <f>B98-E98</f>
        <v>6059171.419470001</v>
      </c>
      <c r="G98" s="40">
        <f>B98-C98</f>
        <v>6074653.5633300003</v>
      </c>
      <c r="H98" s="41">
        <f>E98/B98*100</f>
        <v>63.137839440919151</v>
      </c>
    </row>
    <row r="99" spans="1:8" s="32" customFormat="1" ht="11.25" customHeight="1" x14ac:dyDescent="0.2">
      <c r="A99" s="38" t="s">
        <v>82</v>
      </c>
      <c r="B99" s="39">
        <v>47649</v>
      </c>
      <c r="C99" s="40">
        <v>40664.83743</v>
      </c>
      <c r="D99" s="39">
        <v>3141.9282400000002</v>
      </c>
      <c r="E99" s="40">
        <f t="shared" si="25"/>
        <v>43806.765670000001</v>
      </c>
      <c r="F99" s="40">
        <f>B99-E99</f>
        <v>3842.2343299999993</v>
      </c>
      <c r="G99" s="40">
        <f>B99-C99</f>
        <v>6984.1625700000004</v>
      </c>
      <c r="H99" s="41">
        <f>E99/B99*100</f>
        <v>91.93637992402779</v>
      </c>
    </row>
    <row r="100" spans="1:8" s="32" customFormat="1" ht="11.25" customHeight="1" x14ac:dyDescent="0.2">
      <c r="A100" s="38" t="s">
        <v>83</v>
      </c>
      <c r="B100" s="39">
        <v>48291.783000000003</v>
      </c>
      <c r="C100" s="40">
        <v>34398.790840000001</v>
      </c>
      <c r="D100" s="39">
        <v>35.298000000000002</v>
      </c>
      <c r="E100" s="40">
        <f t="shared" si="25"/>
        <v>34434.088840000004</v>
      </c>
      <c r="F100" s="40">
        <f>B100-E100</f>
        <v>13857.694159999999</v>
      </c>
      <c r="G100" s="40">
        <f>B100-C100</f>
        <v>13892.992160000002</v>
      </c>
      <c r="H100" s="41">
        <f>E100/B100*100</f>
        <v>71.304239978051754</v>
      </c>
    </row>
    <row r="101" spans="1:8" s="32" customFormat="1" ht="11.25" customHeight="1" x14ac:dyDescent="0.2">
      <c r="A101" s="38" t="s">
        <v>84</v>
      </c>
      <c r="B101" s="39">
        <v>7941</v>
      </c>
      <c r="C101" s="40">
        <v>5533.9452199999996</v>
      </c>
      <c r="D101" s="39">
        <v>402.70006999999998</v>
      </c>
      <c r="E101" s="40">
        <f t="shared" si="25"/>
        <v>5936.6452899999995</v>
      </c>
      <c r="F101" s="40">
        <f>B101-E101</f>
        <v>2004.3547100000005</v>
      </c>
      <c r="G101" s="40">
        <f>B101-C101</f>
        <v>2407.0547800000004</v>
      </c>
      <c r="H101" s="41">
        <f>E101/B101*100</f>
        <v>74.759416824077562</v>
      </c>
    </row>
    <row r="102" spans="1:8" s="32" customFormat="1" ht="11.25" customHeight="1" x14ac:dyDescent="0.2">
      <c r="A102" s="38" t="s">
        <v>85</v>
      </c>
      <c r="B102" s="39">
        <v>11286.585999999999</v>
      </c>
      <c r="C102" s="40">
        <v>3954.99469</v>
      </c>
      <c r="D102" s="39">
        <v>93.999350000000007</v>
      </c>
      <c r="E102" s="40">
        <f t="shared" si="25"/>
        <v>4048.99404</v>
      </c>
      <c r="F102" s="40">
        <f>B102-E102</f>
        <v>7237.5919599999997</v>
      </c>
      <c r="G102" s="40">
        <f>B102-C102</f>
        <v>7331.5913099999998</v>
      </c>
      <c r="H102" s="41">
        <f>E102/B102*100</f>
        <v>35.874391423589032</v>
      </c>
    </row>
    <row r="103" spans="1:8" s="32" customFormat="1" ht="11.25" customHeight="1" x14ac:dyDescent="0.2">
      <c r="A103" s="38"/>
      <c r="B103" s="39"/>
      <c r="C103" s="44"/>
      <c r="D103" s="39"/>
      <c r="E103" s="40"/>
      <c r="F103" s="40"/>
      <c r="G103" s="40"/>
      <c r="H103" s="41"/>
    </row>
    <row r="104" spans="1:8" s="32" customFormat="1" ht="11.25" customHeight="1" x14ac:dyDescent="0.2">
      <c r="A104" s="34" t="s">
        <v>86</v>
      </c>
      <c r="B104" s="50">
        <f t="shared" ref="B103:G104" si="26">SUM(B105:B114)</f>
        <v>1749210.4260000002</v>
      </c>
      <c r="C104" s="50">
        <f t="shared" si="26"/>
        <v>1114321.86916</v>
      </c>
      <c r="D104" s="50">
        <f t="shared" si="26"/>
        <v>143260.27921000001</v>
      </c>
      <c r="E104" s="45">
        <f t="shared" si="26"/>
        <v>1257582.1483700001</v>
      </c>
      <c r="F104" s="45">
        <f t="shared" si="26"/>
        <v>491628.27763000014</v>
      </c>
      <c r="G104" s="45">
        <f t="shared" si="26"/>
        <v>634888.55684000009</v>
      </c>
      <c r="H104" s="41">
        <f>E104/B104*100</f>
        <v>71.894274678305621</v>
      </c>
    </row>
    <row r="105" spans="1:8" s="32" customFormat="1" ht="11.25" customHeight="1" x14ac:dyDescent="0.2">
      <c r="A105" s="38" t="s">
        <v>23</v>
      </c>
      <c r="B105" s="39">
        <v>620727.71600000001</v>
      </c>
      <c r="C105" s="40">
        <v>372292.06004000001</v>
      </c>
      <c r="D105" s="39">
        <v>3901.0757799999997</v>
      </c>
      <c r="E105" s="40">
        <f t="shared" ref="E105:E114" si="27">SUM(C105:D105)</f>
        <v>376193.13582000002</v>
      </c>
      <c r="F105" s="40">
        <f>B105-E105</f>
        <v>244534.58017999999</v>
      </c>
      <c r="G105" s="40">
        <f>B105-C105</f>
        <v>248435.65596</v>
      </c>
      <c r="H105" s="41">
        <f>E105/B105*100</f>
        <v>60.605177781363963</v>
      </c>
    </row>
    <row r="106" spans="1:8" s="32" customFormat="1" ht="11.25" customHeight="1" x14ac:dyDescent="0.2">
      <c r="A106" s="38" t="s">
        <v>87</v>
      </c>
      <c r="B106" s="39">
        <v>264195</v>
      </c>
      <c r="C106" s="40">
        <v>189047.01083000001</v>
      </c>
      <c r="D106" s="39">
        <v>54939.136700000003</v>
      </c>
      <c r="E106" s="40">
        <f t="shared" si="27"/>
        <v>243986.14753000002</v>
      </c>
      <c r="F106" s="40">
        <f>B106-E106</f>
        <v>20208.852469999983</v>
      </c>
      <c r="G106" s="40">
        <f>B106-C106</f>
        <v>75147.989169999986</v>
      </c>
      <c r="H106" s="41">
        <f>E106/B106*100</f>
        <v>92.350781630992259</v>
      </c>
    </row>
    <row r="107" spans="1:8" s="32" customFormat="1" ht="11.25" customHeight="1" x14ac:dyDescent="0.2">
      <c r="A107" s="38" t="s">
        <v>88</v>
      </c>
      <c r="B107" s="39">
        <v>110829</v>
      </c>
      <c r="C107" s="40">
        <v>74459.912830000001</v>
      </c>
      <c r="D107" s="39">
        <v>3190.19938</v>
      </c>
      <c r="E107" s="40">
        <f t="shared" si="27"/>
        <v>77650.112210000007</v>
      </c>
      <c r="F107" s="40">
        <f>B107-E107</f>
        <v>33178.887789999993</v>
      </c>
      <c r="G107" s="40">
        <f>B107-C107</f>
        <v>36369.087169999999</v>
      </c>
      <c r="H107" s="41">
        <f>E107/B107*100</f>
        <v>70.062990922953389</v>
      </c>
    </row>
    <row r="108" spans="1:8" s="32" customFormat="1" ht="11.25" customHeight="1" x14ac:dyDescent="0.2">
      <c r="A108" s="38" t="s">
        <v>89</v>
      </c>
      <c r="B108" s="39">
        <v>92705.963000000003</v>
      </c>
      <c r="C108" s="40">
        <v>59141.81</v>
      </c>
      <c r="D108" s="39">
        <v>9559.98524</v>
      </c>
      <c r="E108" s="40">
        <f t="shared" si="27"/>
        <v>68701.795239999992</v>
      </c>
      <c r="F108" s="40">
        <f>B108-E108</f>
        <v>24004.167760000011</v>
      </c>
      <c r="G108" s="40">
        <f>B108-C108</f>
        <v>33564.153000000006</v>
      </c>
      <c r="H108" s="41">
        <f>E108/B108*100</f>
        <v>74.10720197146324</v>
      </c>
    </row>
    <row r="109" spans="1:8" s="32" customFormat="1" ht="11.25" customHeight="1" x14ac:dyDescent="0.2">
      <c r="A109" s="38" t="s">
        <v>90</v>
      </c>
      <c r="B109" s="39">
        <v>143496</v>
      </c>
      <c r="C109" s="40">
        <v>57888.90898</v>
      </c>
      <c r="D109" s="39">
        <v>5877.5043900000001</v>
      </c>
      <c r="E109" s="40">
        <f t="shared" si="27"/>
        <v>63766.413370000002</v>
      </c>
      <c r="F109" s="40">
        <f>B109-E109</f>
        <v>79729.586630000005</v>
      </c>
      <c r="G109" s="40">
        <f>B109-C109</f>
        <v>85607.091019999993</v>
      </c>
      <c r="H109" s="41">
        <f>E109/B109*100</f>
        <v>44.437763679823824</v>
      </c>
    </row>
    <row r="110" spans="1:8" s="32" customFormat="1" ht="11.25" customHeight="1" x14ac:dyDescent="0.2">
      <c r="A110" s="38" t="s">
        <v>91</v>
      </c>
      <c r="B110" s="39">
        <v>14930.117</v>
      </c>
      <c r="C110" s="40">
        <v>10087.051579999999</v>
      </c>
      <c r="D110" s="39">
        <v>2203.6359199999997</v>
      </c>
      <c r="E110" s="40">
        <f t="shared" si="27"/>
        <v>12290.6875</v>
      </c>
      <c r="F110" s="40">
        <f>B110-E110</f>
        <v>2639.4295000000002</v>
      </c>
      <c r="G110" s="40">
        <f>B110-C110</f>
        <v>4843.0654200000008</v>
      </c>
      <c r="H110" s="41">
        <f>E110/B110*100</f>
        <v>82.321441285423276</v>
      </c>
    </row>
    <row r="111" spans="1:8" s="32" customFormat="1" ht="11.25" customHeight="1" x14ac:dyDescent="0.2">
      <c r="A111" s="38" t="s">
        <v>92</v>
      </c>
      <c r="B111" s="39">
        <v>76937.603000000003</v>
      </c>
      <c r="C111" s="40">
        <v>66369.844320000004</v>
      </c>
      <c r="D111" s="39">
        <v>542.48480000000006</v>
      </c>
      <c r="E111" s="40">
        <f t="shared" si="27"/>
        <v>66912.329120000009</v>
      </c>
      <c r="F111" s="40">
        <f>B111-E111</f>
        <v>10025.273879999993</v>
      </c>
      <c r="G111" s="40">
        <f>B111-C111</f>
        <v>10567.758679999999</v>
      </c>
      <c r="H111" s="41">
        <f>E111/B111*100</f>
        <v>86.969604602836412</v>
      </c>
    </row>
    <row r="112" spans="1:8" s="32" customFormat="1" ht="11.25" customHeight="1" x14ac:dyDescent="0.2">
      <c r="A112" s="38" t="s">
        <v>93</v>
      </c>
      <c r="B112" s="39">
        <v>72865.088000000003</v>
      </c>
      <c r="C112" s="40">
        <v>55084.138139999923</v>
      </c>
      <c r="D112" s="39">
        <v>4959.3441699999958</v>
      </c>
      <c r="E112" s="40">
        <f t="shared" si="27"/>
        <v>60043.482309999919</v>
      </c>
      <c r="F112" s="40">
        <f>B112-E112</f>
        <v>12821.605690000084</v>
      </c>
      <c r="G112" s="40">
        <f>B112-C112</f>
        <v>17780.949860000081</v>
      </c>
      <c r="H112" s="41">
        <f>E112/B112*100</f>
        <v>82.40363658107421</v>
      </c>
    </row>
    <row r="113" spans="1:8" s="32" customFormat="1" ht="11.25" customHeight="1" x14ac:dyDescent="0.2">
      <c r="A113" s="38" t="s">
        <v>94</v>
      </c>
      <c r="B113" s="39">
        <v>10540</v>
      </c>
      <c r="C113" s="40">
        <v>5386.2513799999997</v>
      </c>
      <c r="D113" s="39">
        <v>1424.4087500000001</v>
      </c>
      <c r="E113" s="40">
        <f t="shared" si="27"/>
        <v>6810.6601300000002</v>
      </c>
      <c r="F113" s="40">
        <f>B113-E113</f>
        <v>3729.3398699999998</v>
      </c>
      <c r="G113" s="40">
        <f>B113-C113</f>
        <v>5153.7486200000003</v>
      </c>
      <c r="H113" s="41">
        <f>E113/B113*100</f>
        <v>64.617268785578759</v>
      </c>
    </row>
    <row r="114" spans="1:8" s="32" customFormat="1" ht="11.25" customHeight="1" x14ac:dyDescent="0.2">
      <c r="A114" s="38" t="s">
        <v>95</v>
      </c>
      <c r="B114" s="39">
        <v>341983.93900000001</v>
      </c>
      <c r="C114" s="40">
        <v>224564.88106000001</v>
      </c>
      <c r="D114" s="39">
        <v>56662.504079999999</v>
      </c>
      <c r="E114" s="40">
        <f t="shared" si="27"/>
        <v>281227.38514000003</v>
      </c>
      <c r="F114" s="40">
        <f>B114-E114</f>
        <v>60756.553859999985</v>
      </c>
      <c r="G114" s="40">
        <f>B114-C114</f>
        <v>117419.05794</v>
      </c>
      <c r="H114" s="41">
        <f>E114/B114*100</f>
        <v>82.234091449540273</v>
      </c>
    </row>
    <row r="115" spans="1:8" s="32" customFormat="1" ht="11.25" customHeight="1" x14ac:dyDescent="0.2">
      <c r="A115" s="38"/>
      <c r="B115" s="39"/>
      <c r="C115" s="40"/>
      <c r="D115" s="39"/>
      <c r="E115" s="40"/>
      <c r="F115" s="40"/>
      <c r="G115" s="40"/>
      <c r="H115" s="41"/>
    </row>
    <row r="116" spans="1:8" s="32" customFormat="1" ht="11.25" customHeight="1" x14ac:dyDescent="0.2">
      <c r="A116" s="34" t="s">
        <v>96</v>
      </c>
      <c r="B116" s="50">
        <f t="shared" ref="B116:G116" si="28">SUM(B117:B125)</f>
        <v>2166317.0180000002</v>
      </c>
      <c r="C116" s="50">
        <f t="shared" si="28"/>
        <v>993061.06166000001</v>
      </c>
      <c r="D116" s="50">
        <f t="shared" si="28"/>
        <v>223254.51157000003</v>
      </c>
      <c r="E116" s="45">
        <f t="shared" si="28"/>
        <v>1216315.57323</v>
      </c>
      <c r="F116" s="45">
        <f t="shared" si="28"/>
        <v>950001.44477000006</v>
      </c>
      <c r="G116" s="45">
        <f t="shared" si="28"/>
        <v>1173255.9563400003</v>
      </c>
      <c r="H116" s="41">
        <f>E116/B116*100</f>
        <v>56.146702588937515</v>
      </c>
    </row>
    <row r="117" spans="1:8" s="32" customFormat="1" ht="11.25" customHeight="1" x14ac:dyDescent="0.2">
      <c r="A117" s="38" t="s">
        <v>23</v>
      </c>
      <c r="B117" s="39">
        <v>1274479.0000000002</v>
      </c>
      <c r="C117" s="40">
        <v>272574.11616999999</v>
      </c>
      <c r="D117" s="39">
        <v>139327.09308000002</v>
      </c>
      <c r="E117" s="40">
        <f t="shared" ref="E117:E125" si="29">SUM(C117:D117)</f>
        <v>411901.20925000001</v>
      </c>
      <c r="F117" s="40">
        <f>B117-E117</f>
        <v>862577.79075000016</v>
      </c>
      <c r="G117" s="40">
        <f>B117-C117</f>
        <v>1001904.8838300002</v>
      </c>
      <c r="H117" s="41">
        <f>E117/B117*100</f>
        <v>32.319183701732236</v>
      </c>
    </row>
    <row r="118" spans="1:8" s="32" customFormat="1" ht="11.25" customHeight="1" x14ac:dyDescent="0.2">
      <c r="A118" s="38" t="s">
        <v>97</v>
      </c>
      <c r="B118" s="39">
        <v>3679.0459999999998</v>
      </c>
      <c r="C118" s="40">
        <v>3678.7066500000001</v>
      </c>
      <c r="D118" s="39">
        <v>0</v>
      </c>
      <c r="E118" s="40">
        <f t="shared" si="29"/>
        <v>3678.7066500000001</v>
      </c>
      <c r="F118" s="40">
        <f>B118-E118</f>
        <v>0.33934999999974025</v>
      </c>
      <c r="G118" s="40">
        <f>B118-C118</f>
        <v>0.33934999999974025</v>
      </c>
      <c r="H118" s="41">
        <f>E118/B118*100</f>
        <v>99.990776141423623</v>
      </c>
    </row>
    <row r="119" spans="1:8" s="32" customFormat="1" ht="11.25" customHeight="1" x14ac:dyDescent="0.2">
      <c r="A119" s="38" t="s">
        <v>98</v>
      </c>
      <c r="B119" s="39">
        <v>17544.999999999996</v>
      </c>
      <c r="C119" s="40">
        <v>12177.136050000001</v>
      </c>
      <c r="D119" s="39">
        <v>633.67196999999999</v>
      </c>
      <c r="E119" s="40">
        <f t="shared" si="29"/>
        <v>12810.80802</v>
      </c>
      <c r="F119" s="40">
        <f>B119-E119</f>
        <v>4734.191979999996</v>
      </c>
      <c r="G119" s="40">
        <f>B119-C119</f>
        <v>5367.8639499999954</v>
      </c>
      <c r="H119" s="41">
        <f>E119/B119*100</f>
        <v>73.01685961812484</v>
      </c>
    </row>
    <row r="120" spans="1:8" s="32" customFormat="1" ht="11.25" customHeight="1" x14ac:dyDescent="0.2">
      <c r="A120" s="38" t="s">
        <v>99</v>
      </c>
      <c r="B120" s="39">
        <v>110605.66000000002</v>
      </c>
      <c r="C120" s="40">
        <v>73802.18998000001</v>
      </c>
      <c r="D120" s="39">
        <v>3998.8576999999991</v>
      </c>
      <c r="E120" s="40">
        <f t="shared" si="29"/>
        <v>77801.047680000003</v>
      </c>
      <c r="F120" s="40">
        <f>B120-E120</f>
        <v>32804.612320000015</v>
      </c>
      <c r="G120" s="40">
        <f>B120-C120</f>
        <v>36803.470020000008</v>
      </c>
      <c r="H120" s="41">
        <f>E120/B120*100</f>
        <v>70.340928013991316</v>
      </c>
    </row>
    <row r="121" spans="1:8" s="32" customFormat="1" ht="11.25" customHeight="1" x14ac:dyDescent="0.2">
      <c r="A121" s="38" t="s">
        <v>100</v>
      </c>
      <c r="B121" s="39">
        <v>23742</v>
      </c>
      <c r="C121" s="40">
        <v>4635.9866099999999</v>
      </c>
      <c r="D121" s="39">
        <v>847.69043999999997</v>
      </c>
      <c r="E121" s="40">
        <f t="shared" si="29"/>
        <v>5483.6770500000002</v>
      </c>
      <c r="F121" s="40">
        <f>B121-E121</f>
        <v>18258.322950000002</v>
      </c>
      <c r="G121" s="40">
        <f>B121-C121</f>
        <v>19106.01339</v>
      </c>
      <c r="H121" s="41">
        <f>E121/B121*100</f>
        <v>23.096946550416984</v>
      </c>
    </row>
    <row r="122" spans="1:8" s="32" customFormat="1" ht="11.25" customHeight="1" x14ac:dyDescent="0.2">
      <c r="A122" s="38" t="s">
        <v>101</v>
      </c>
      <c r="B122" s="39">
        <v>17873</v>
      </c>
      <c r="C122" s="40">
        <v>11494.027420000002</v>
      </c>
      <c r="D122" s="39">
        <v>1079.6191100000001</v>
      </c>
      <c r="E122" s="40">
        <f t="shared" si="29"/>
        <v>12573.646530000002</v>
      </c>
      <c r="F122" s="40">
        <f>B122-E122</f>
        <v>5299.3534699999982</v>
      </c>
      <c r="G122" s="40">
        <f>B122-C122</f>
        <v>6378.9725799999978</v>
      </c>
      <c r="H122" s="41">
        <f>E122/B122*100</f>
        <v>70.34994981256645</v>
      </c>
    </row>
    <row r="123" spans="1:8" s="32" customFormat="1" ht="11.25" customHeight="1" x14ac:dyDescent="0.2">
      <c r="A123" s="38" t="s">
        <v>102</v>
      </c>
      <c r="B123" s="39">
        <v>584920</v>
      </c>
      <c r="C123" s="40">
        <v>534203.22690000001</v>
      </c>
      <c r="D123" s="39">
        <v>50716.36462</v>
      </c>
      <c r="E123" s="40">
        <f t="shared" si="29"/>
        <v>584919.59152000002</v>
      </c>
      <c r="F123" s="40">
        <f>B123-E123</f>
        <v>0.40847999998368323</v>
      </c>
      <c r="G123" s="40">
        <f>B123-C123</f>
        <v>50716.773099999991</v>
      </c>
      <c r="H123" s="41">
        <f>E123/B123*100</f>
        <v>99.999930164808873</v>
      </c>
    </row>
    <row r="124" spans="1:8" s="32" customFormat="1" ht="12" x14ac:dyDescent="0.2">
      <c r="A124" s="38" t="s">
        <v>103</v>
      </c>
      <c r="B124" s="39">
        <v>31134</v>
      </c>
      <c r="C124" s="40">
        <v>21981.593209999999</v>
      </c>
      <c r="D124" s="39">
        <v>1550.8388500000001</v>
      </c>
      <c r="E124" s="40">
        <f t="shared" si="29"/>
        <v>23532.432059999999</v>
      </c>
      <c r="F124" s="40">
        <f>B124-E124</f>
        <v>7601.5679400000008</v>
      </c>
      <c r="G124" s="40">
        <f>B124-C124</f>
        <v>9152.4067900000009</v>
      </c>
      <c r="H124" s="41">
        <f>E124/B124*100</f>
        <v>75.584351705530935</v>
      </c>
    </row>
    <row r="125" spans="1:8" s="32" customFormat="1" ht="11.25" customHeight="1" x14ac:dyDescent="0.2">
      <c r="A125" s="38" t="s">
        <v>104</v>
      </c>
      <c r="B125" s="39">
        <v>102339.31200000001</v>
      </c>
      <c r="C125" s="40">
        <v>58514.078670000003</v>
      </c>
      <c r="D125" s="39">
        <v>25100.375800000002</v>
      </c>
      <c r="E125" s="40">
        <f t="shared" si="29"/>
        <v>83614.454469999997</v>
      </c>
      <c r="F125" s="40">
        <f>B125-E125</f>
        <v>18724.857530000008</v>
      </c>
      <c r="G125" s="40">
        <f>B125-C125</f>
        <v>43825.233330000003</v>
      </c>
      <c r="H125" s="41">
        <f>E125/B125*100</f>
        <v>81.703162583309137</v>
      </c>
    </row>
    <row r="126" spans="1:8" s="32" customFormat="1" ht="11.25" customHeight="1" x14ac:dyDescent="0.2">
      <c r="A126" s="47"/>
      <c r="B126" s="39"/>
      <c r="C126" s="40"/>
      <c r="D126" s="39"/>
      <c r="E126" s="40"/>
      <c r="F126" s="40"/>
      <c r="G126" s="40"/>
      <c r="H126" s="41"/>
    </row>
    <row r="127" spans="1:8" s="32" customFormat="1" ht="11.25" customHeight="1" x14ac:dyDescent="0.2">
      <c r="A127" s="51" t="s">
        <v>105</v>
      </c>
      <c r="B127" s="50">
        <f t="shared" ref="B127:G127" si="30">+B128+B136</f>
        <v>16955152.649</v>
      </c>
      <c r="C127" s="50">
        <f t="shared" ref="C127" si="31">+C128+C136</f>
        <v>13571168.769350002</v>
      </c>
      <c r="D127" s="50">
        <f t="shared" si="30"/>
        <v>1491869.58323</v>
      </c>
      <c r="E127" s="45">
        <f t="shared" si="30"/>
        <v>15063038.352580002</v>
      </c>
      <c r="F127" s="45">
        <f t="shared" si="30"/>
        <v>1892114.2964199989</v>
      </c>
      <c r="G127" s="45">
        <f t="shared" si="30"/>
        <v>3383983.8796499991</v>
      </c>
      <c r="H127" s="41">
        <f>E127/B127*100</f>
        <v>88.840476192754338</v>
      </c>
    </row>
    <row r="128" spans="1:8" s="32" customFormat="1" ht="12" x14ac:dyDescent="0.2">
      <c r="A128" s="52" t="s">
        <v>106</v>
      </c>
      <c r="B128" s="53">
        <f t="shared" ref="B128:G128" si="32">SUM(B129:B133)</f>
        <v>1346775.7</v>
      </c>
      <c r="C128" s="53">
        <f t="shared" ref="C128" si="33">SUM(C129:C133)</f>
        <v>1088203.7565299999</v>
      </c>
      <c r="D128" s="53">
        <f t="shared" ref="D128" si="34">SUM(D129:D133)</f>
        <v>37187.913630000003</v>
      </c>
      <c r="E128" s="54">
        <f t="shared" si="32"/>
        <v>1125391.67016</v>
      </c>
      <c r="F128" s="54">
        <f t="shared" si="32"/>
        <v>221384.02983999994</v>
      </c>
      <c r="G128" s="54">
        <f t="shared" si="32"/>
        <v>258571.94346999997</v>
      </c>
      <c r="H128" s="41">
        <f>E128/B128*100</f>
        <v>83.561922758184608</v>
      </c>
    </row>
    <row r="129" spans="1:8" s="32" customFormat="1" ht="11.25" customHeight="1" x14ac:dyDescent="0.2">
      <c r="A129" s="55" t="s">
        <v>107</v>
      </c>
      <c r="B129" s="39">
        <v>32867</v>
      </c>
      <c r="C129" s="40">
        <v>28639.227640000001</v>
      </c>
      <c r="D129" s="39">
        <v>3078.92283</v>
      </c>
      <c r="E129" s="40">
        <f t="shared" ref="E129:E135" si="35">SUM(C129:D129)</f>
        <v>31718.15047</v>
      </c>
      <c r="F129" s="40">
        <f>B129-E129</f>
        <v>1148.8495299999995</v>
      </c>
      <c r="G129" s="40">
        <f>B129-C129</f>
        <v>4227.772359999999</v>
      </c>
      <c r="H129" s="41">
        <f>E129/B129*100</f>
        <v>96.50455006541516</v>
      </c>
    </row>
    <row r="130" spans="1:8" s="32" customFormat="1" ht="11.25" customHeight="1" x14ac:dyDescent="0.2">
      <c r="A130" s="55" t="s">
        <v>108</v>
      </c>
      <c r="B130" s="39">
        <v>246660</v>
      </c>
      <c r="C130" s="40">
        <v>25800.085870000003</v>
      </c>
      <c r="D130" s="39">
        <v>843.05916999999999</v>
      </c>
      <c r="E130" s="40">
        <f t="shared" si="35"/>
        <v>26643.145040000003</v>
      </c>
      <c r="F130" s="40">
        <f>B130-E130</f>
        <v>220016.85496</v>
      </c>
      <c r="G130" s="40">
        <f>B130-C130</f>
        <v>220859.91412999999</v>
      </c>
      <c r="H130" s="41">
        <f>E130/B130*100</f>
        <v>10.801566950458122</v>
      </c>
    </row>
    <row r="131" spans="1:8" s="32" customFormat="1" ht="11.25" customHeight="1" x14ac:dyDescent="0.2">
      <c r="A131" s="55" t="s">
        <v>109</v>
      </c>
      <c r="B131" s="39">
        <v>5302</v>
      </c>
      <c r="C131" s="40">
        <v>5269.3422399999999</v>
      </c>
      <c r="D131" s="39">
        <v>7.0990399999999996</v>
      </c>
      <c r="E131" s="40">
        <f t="shared" si="35"/>
        <v>5276.44128</v>
      </c>
      <c r="F131" s="40">
        <f>B131-E131</f>
        <v>25.558719999999994</v>
      </c>
      <c r="G131" s="40">
        <f>B131-C131</f>
        <v>32.657760000000053</v>
      </c>
      <c r="H131" s="41">
        <f>E131/B131*100</f>
        <v>99.517941908713695</v>
      </c>
    </row>
    <row r="132" spans="1:8" s="32" customFormat="1" ht="12" x14ac:dyDescent="0.2">
      <c r="A132" s="55" t="s">
        <v>110</v>
      </c>
      <c r="B132" s="39">
        <v>83574</v>
      </c>
      <c r="C132" s="40">
        <v>81788.526249999995</v>
      </c>
      <c r="D132" s="39">
        <v>1768.1042500000001</v>
      </c>
      <c r="E132" s="40">
        <f t="shared" si="35"/>
        <v>83556.630499999999</v>
      </c>
      <c r="F132" s="40">
        <f>B132-E132</f>
        <v>17.369500000000698</v>
      </c>
      <c r="G132" s="40">
        <f>B132-C132</f>
        <v>1785.4737500000047</v>
      </c>
      <c r="H132" s="41">
        <f>E132/B132*100</f>
        <v>99.979216622394532</v>
      </c>
    </row>
    <row r="133" spans="1:8" s="32" customFormat="1" ht="11.25" customHeight="1" x14ac:dyDescent="0.2">
      <c r="A133" s="52" t="s">
        <v>111</v>
      </c>
      <c r="B133" s="56">
        <f>SUM(B134:B135)</f>
        <v>978372.7</v>
      </c>
      <c r="C133" s="56">
        <f>SUM(C134:C135)</f>
        <v>946706.57452999998</v>
      </c>
      <c r="D133" s="56">
        <f>SUM(D134:D135)</f>
        <v>31490.728340000001</v>
      </c>
      <c r="E133" s="45">
        <f t="shared" si="35"/>
        <v>978197.30287000001</v>
      </c>
      <c r="F133" s="45">
        <f>B133-E133</f>
        <v>175.39712999993935</v>
      </c>
      <c r="G133" s="45">
        <f>B133-C133</f>
        <v>31666.12546999997</v>
      </c>
      <c r="H133" s="41">
        <f>E133/B133*100</f>
        <v>99.982072564984705</v>
      </c>
    </row>
    <row r="134" spans="1:8" s="32" customFormat="1" ht="11.25" customHeight="1" x14ac:dyDescent="0.2">
      <c r="A134" s="57" t="s">
        <v>111</v>
      </c>
      <c r="B134" s="39">
        <v>844477.7</v>
      </c>
      <c r="C134" s="40">
        <v>828395.63861999998</v>
      </c>
      <c r="D134" s="39">
        <v>15906.717720000001</v>
      </c>
      <c r="E134" s="40">
        <f t="shared" si="35"/>
        <v>844302.35633999994</v>
      </c>
      <c r="F134" s="40">
        <f>B134-E134</f>
        <v>175.34366000001319</v>
      </c>
      <c r="G134" s="40">
        <f>B134-C134</f>
        <v>16082.06137999997</v>
      </c>
      <c r="H134" s="41">
        <f>E134/B134*100</f>
        <v>99.979236436912416</v>
      </c>
    </row>
    <row r="135" spans="1:8" s="32" customFormat="1" ht="11.25" customHeight="1" x14ac:dyDescent="0.2">
      <c r="A135" s="57" t="s">
        <v>112</v>
      </c>
      <c r="B135" s="39">
        <v>133895</v>
      </c>
      <c r="C135" s="40">
        <v>118310.93591</v>
      </c>
      <c r="D135" s="39">
        <v>15584.010619999999</v>
      </c>
      <c r="E135" s="40">
        <f t="shared" si="35"/>
        <v>133894.94652999999</v>
      </c>
      <c r="F135" s="40">
        <f>B135-E135</f>
        <v>5.3470000013476238E-2</v>
      </c>
      <c r="G135" s="40">
        <f>B135-C135</f>
        <v>15584.06409</v>
      </c>
      <c r="H135" s="41">
        <f>E135/B135*100</f>
        <v>99.99996006572313</v>
      </c>
    </row>
    <row r="136" spans="1:8" s="32" customFormat="1" ht="11.25" customHeight="1" x14ac:dyDescent="0.2">
      <c r="A136" s="52" t="s">
        <v>113</v>
      </c>
      <c r="B136" s="58">
        <f t="shared" ref="B136:G136" si="36">SUM(B137:B140)</f>
        <v>15608376.949000001</v>
      </c>
      <c r="C136" s="58">
        <f t="shared" si="36"/>
        <v>12482965.012820002</v>
      </c>
      <c r="D136" s="58">
        <f t="shared" si="36"/>
        <v>1454681.6695999999</v>
      </c>
      <c r="E136" s="58">
        <f t="shared" si="36"/>
        <v>13937646.682420002</v>
      </c>
      <c r="F136" s="58">
        <f t="shared" si="36"/>
        <v>1670730.2665799989</v>
      </c>
      <c r="G136" s="58">
        <f t="shared" si="36"/>
        <v>3125411.9361799993</v>
      </c>
      <c r="H136" s="41">
        <f>E136/B136*100</f>
        <v>89.295938507641964</v>
      </c>
    </row>
    <row r="137" spans="1:8" s="32" customFormat="1" ht="11.25" customHeight="1" x14ac:dyDescent="0.2">
      <c r="A137" s="57" t="s">
        <v>114</v>
      </c>
      <c r="B137" s="39">
        <v>6361076.4717999995</v>
      </c>
      <c r="C137" s="40">
        <v>4818419.8537100004</v>
      </c>
      <c r="D137" s="39">
        <v>1250531.80941</v>
      </c>
      <c r="E137" s="40">
        <f t="shared" ref="E137:E139" si="37">SUM(C137:D137)</f>
        <v>6068951.6631200006</v>
      </c>
      <c r="F137" s="40">
        <f>B137-E137</f>
        <v>292124.80867999885</v>
      </c>
      <c r="G137" s="40">
        <f>B137-C137</f>
        <v>1542656.6180899991</v>
      </c>
      <c r="H137" s="41">
        <f>E137/B137*100</f>
        <v>95.407619921328575</v>
      </c>
    </row>
    <row r="138" spans="1:8" s="32" customFormat="1" ht="11.25" customHeight="1" x14ac:dyDescent="0.2">
      <c r="A138" s="57" t="s">
        <v>115</v>
      </c>
      <c r="B138" s="39">
        <v>1525008.50875</v>
      </c>
      <c r="C138" s="40">
        <v>1023136.13151</v>
      </c>
      <c r="D138" s="39">
        <v>54896.096920000004</v>
      </c>
      <c r="E138" s="40">
        <f t="shared" si="37"/>
        <v>1078032.2284299999</v>
      </c>
      <c r="F138" s="40">
        <f>B138-E138</f>
        <v>446976.28032000014</v>
      </c>
      <c r="G138" s="40">
        <f>B138-C138</f>
        <v>501872.37724000006</v>
      </c>
      <c r="H138" s="41">
        <f>E138/B138*100</f>
        <v>70.690243513042944</v>
      </c>
    </row>
    <row r="139" spans="1:8" s="32" customFormat="1" ht="11.25" customHeight="1" x14ac:dyDescent="0.2">
      <c r="A139" s="57" t="s">
        <v>116</v>
      </c>
      <c r="B139" s="39">
        <v>2097407.05076</v>
      </c>
      <c r="C139" s="40">
        <v>1555157.2743799998</v>
      </c>
      <c r="D139" s="39">
        <v>72659.445209999991</v>
      </c>
      <c r="E139" s="40">
        <f t="shared" si="37"/>
        <v>1627816.7195899999</v>
      </c>
      <c r="F139" s="40">
        <f>B139-E139</f>
        <v>469590.33117000014</v>
      </c>
      <c r="G139" s="40">
        <f>B139-C139</f>
        <v>542249.77638000017</v>
      </c>
      <c r="H139" s="41">
        <f>E139/B139*100</f>
        <v>77.610911005575048</v>
      </c>
    </row>
    <row r="140" spans="1:8" s="32" customFormat="1" ht="12" x14ac:dyDescent="0.2">
      <c r="A140" s="59" t="s">
        <v>117</v>
      </c>
      <c r="B140" s="45">
        <f t="shared" ref="B140:G140" si="38">SUM(B141)</f>
        <v>5624884.9176900005</v>
      </c>
      <c r="C140" s="45">
        <f t="shared" si="38"/>
        <v>5086251.7532200003</v>
      </c>
      <c r="D140" s="45">
        <f t="shared" si="38"/>
        <v>76594.31806000002</v>
      </c>
      <c r="E140" s="45">
        <f t="shared" si="38"/>
        <v>5162846.0712800007</v>
      </c>
      <c r="F140" s="45">
        <f t="shared" si="38"/>
        <v>462038.84640999977</v>
      </c>
      <c r="G140" s="45">
        <f t="shared" si="38"/>
        <v>538633.16447000019</v>
      </c>
      <c r="H140" s="60">
        <f>+H141</f>
        <v>91.785808009033047</v>
      </c>
    </row>
    <row r="141" spans="1:8" s="32" customFormat="1" ht="11.25" customHeight="1" x14ac:dyDescent="0.2">
      <c r="A141" s="57" t="s">
        <v>118</v>
      </c>
      <c r="B141" s="39">
        <v>5624884.9176900005</v>
      </c>
      <c r="C141" s="40">
        <v>5086251.7532200003</v>
      </c>
      <c r="D141" s="39">
        <v>76594.31806000002</v>
      </c>
      <c r="E141" s="40">
        <f t="shared" ref="E141" si="39">SUM(C141:D141)</f>
        <v>5162846.0712800007</v>
      </c>
      <c r="F141" s="40">
        <f>B141-E141</f>
        <v>462038.84640999977</v>
      </c>
      <c r="G141" s="40">
        <f>B141-C141</f>
        <v>538633.16447000019</v>
      </c>
      <c r="H141" s="41">
        <f>E141/B141*100</f>
        <v>91.785808009033047</v>
      </c>
    </row>
    <row r="142" spans="1:8" s="32" customFormat="1" ht="11.25" customHeight="1" x14ac:dyDescent="0.2">
      <c r="A142" s="47"/>
      <c r="B142" s="44"/>
      <c r="C142" s="43"/>
      <c r="D142" s="44"/>
      <c r="E142" s="43"/>
      <c r="F142" s="43"/>
      <c r="G142" s="43"/>
      <c r="H142" s="41"/>
    </row>
    <row r="143" spans="1:8" s="32" customFormat="1" ht="11.25" customHeight="1" x14ac:dyDescent="0.2">
      <c r="A143" s="34" t="s">
        <v>119</v>
      </c>
      <c r="B143" s="39">
        <v>25648385.876000002</v>
      </c>
      <c r="C143" s="40">
        <v>10553996.80297</v>
      </c>
      <c r="D143" s="39">
        <v>3945988.26547</v>
      </c>
      <c r="E143" s="40">
        <f t="shared" ref="E143" si="40">SUM(C143:D143)</f>
        <v>14499985.06844</v>
      </c>
      <c r="F143" s="40">
        <f>B143-E143</f>
        <v>11148400.807560002</v>
      </c>
      <c r="G143" s="40">
        <f>B143-C143</f>
        <v>15094389.073030002</v>
      </c>
      <c r="H143" s="41">
        <f>E143/B143*100</f>
        <v>56.533713811628552</v>
      </c>
    </row>
    <row r="144" spans="1:8" s="32" customFormat="1" ht="11.25" customHeight="1" x14ac:dyDescent="0.2">
      <c r="A144" s="47"/>
      <c r="B144" s="39"/>
      <c r="C144" s="40"/>
      <c r="D144" s="39"/>
      <c r="E144" s="40"/>
      <c r="F144" s="40"/>
      <c r="G144" s="40"/>
      <c r="H144" s="41"/>
    </row>
    <row r="145" spans="1:8" s="32" customFormat="1" ht="11.25" customHeight="1" x14ac:dyDescent="0.2">
      <c r="A145" s="34" t="s">
        <v>120</v>
      </c>
      <c r="B145" s="50">
        <f t="shared" ref="B145:G145" si="41">SUM(B146:B164)</f>
        <v>3290316.2549999999</v>
      </c>
      <c r="C145" s="50">
        <f t="shared" si="41"/>
        <v>585000.24291000003</v>
      </c>
      <c r="D145" s="50">
        <f t="shared" ref="D145" si="42">SUM(D146:D164)</f>
        <v>1532414.4938699997</v>
      </c>
      <c r="E145" s="45">
        <f t="shared" si="41"/>
        <v>2117414.7367799995</v>
      </c>
      <c r="F145" s="45">
        <f t="shared" si="41"/>
        <v>1172901.5182200002</v>
      </c>
      <c r="G145" s="45">
        <f t="shared" si="41"/>
        <v>2705316.0120899999</v>
      </c>
      <c r="H145" s="41">
        <f>E145/B145*100</f>
        <v>64.352924542203311</v>
      </c>
    </row>
    <row r="146" spans="1:8" s="32" customFormat="1" ht="11.25" customHeight="1" x14ac:dyDescent="0.2">
      <c r="A146" s="61" t="s">
        <v>121</v>
      </c>
      <c r="B146" s="39">
        <v>762513.255</v>
      </c>
      <c r="C146" s="40">
        <v>238455.13498999999</v>
      </c>
      <c r="D146" s="39">
        <v>72027.30363999962</v>
      </c>
      <c r="E146" s="40">
        <f t="shared" ref="E146:E164" si="43">SUM(C146:D146)</f>
        <v>310482.43862999964</v>
      </c>
      <c r="F146" s="40">
        <f>B146-E146</f>
        <v>452030.81637000036</v>
      </c>
      <c r="G146" s="40">
        <f>B146-C146</f>
        <v>524058.12001000001</v>
      </c>
      <c r="H146" s="41">
        <f>E146/B146*100</f>
        <v>40.718300514002166</v>
      </c>
    </row>
    <row r="147" spans="1:8" s="32" customFormat="1" ht="11.25" customHeight="1" x14ac:dyDescent="0.2">
      <c r="A147" s="61" t="s">
        <v>122</v>
      </c>
      <c r="B147" s="39">
        <v>125786</v>
      </c>
      <c r="C147" s="40">
        <v>18360.549129999999</v>
      </c>
      <c r="D147" s="39">
        <v>3802.1487999999999</v>
      </c>
      <c r="E147" s="40">
        <f t="shared" si="43"/>
        <v>22162.697929999998</v>
      </c>
      <c r="F147" s="40">
        <f>B147-E147</f>
        <v>103623.30207000001</v>
      </c>
      <c r="G147" s="40">
        <f>B147-C147</f>
        <v>107425.45087</v>
      </c>
      <c r="H147" s="41">
        <f>E147/B147*100</f>
        <v>17.619367759528089</v>
      </c>
    </row>
    <row r="148" spans="1:8" s="32" customFormat="1" ht="11.25" customHeight="1" x14ac:dyDescent="0.2">
      <c r="A148" s="38" t="s">
        <v>123</v>
      </c>
      <c r="B148" s="39">
        <v>28202</v>
      </c>
      <c r="C148" s="40">
        <v>8602.0952500000003</v>
      </c>
      <c r="D148" s="39">
        <v>1169.59503</v>
      </c>
      <c r="E148" s="40">
        <f t="shared" si="43"/>
        <v>9771.6902800000007</v>
      </c>
      <c r="F148" s="40">
        <f>B148-E148</f>
        <v>18430.309719999997</v>
      </c>
      <c r="G148" s="40">
        <f>B148-C148</f>
        <v>19599.904750000002</v>
      </c>
      <c r="H148" s="41">
        <f>E148/B148*100</f>
        <v>34.64892660095029</v>
      </c>
    </row>
    <row r="149" spans="1:8" s="32" customFormat="1" ht="11.25" customHeight="1" x14ac:dyDescent="0.2">
      <c r="A149" s="38" t="s">
        <v>124</v>
      </c>
      <c r="B149" s="39">
        <v>13649</v>
      </c>
      <c r="C149" s="40">
        <v>6393.1450199999999</v>
      </c>
      <c r="D149" s="39">
        <v>0</v>
      </c>
      <c r="E149" s="40">
        <f t="shared" si="43"/>
        <v>6393.1450199999999</v>
      </c>
      <c r="F149" s="40">
        <f>B149-E149</f>
        <v>7255.8549800000001</v>
      </c>
      <c r="G149" s="40">
        <f>B149-C149</f>
        <v>7255.8549800000001</v>
      </c>
      <c r="H149" s="41">
        <f>E149/B149*100</f>
        <v>46.839658729577259</v>
      </c>
    </row>
    <row r="150" spans="1:8" s="32" customFormat="1" ht="11.25" customHeight="1" x14ac:dyDescent="0.2">
      <c r="A150" s="38" t="s">
        <v>125</v>
      </c>
      <c r="B150" s="39">
        <v>27445</v>
      </c>
      <c r="C150" s="40">
        <v>22165.550899999998</v>
      </c>
      <c r="D150" s="39">
        <v>5275.89347</v>
      </c>
      <c r="E150" s="40">
        <f t="shared" si="43"/>
        <v>27441.444369999997</v>
      </c>
      <c r="F150" s="40">
        <f>B150-E150</f>
        <v>3.5556300000025658</v>
      </c>
      <c r="G150" s="40">
        <f>B150-C150</f>
        <v>5279.4491000000016</v>
      </c>
      <c r="H150" s="41">
        <f>E150/B150*100</f>
        <v>99.987044525414461</v>
      </c>
    </row>
    <row r="151" spans="1:8" s="32" customFormat="1" ht="11.25" customHeight="1" x14ac:dyDescent="0.2">
      <c r="A151" s="38" t="s">
        <v>126</v>
      </c>
      <c r="B151" s="39">
        <v>14947</v>
      </c>
      <c r="C151" s="40">
        <v>10818.229519999999</v>
      </c>
      <c r="D151" s="39">
        <v>74.545779999999993</v>
      </c>
      <c r="E151" s="40">
        <f t="shared" si="43"/>
        <v>10892.775299999999</v>
      </c>
      <c r="F151" s="40">
        <f>B151-E151</f>
        <v>4054.2247000000007</v>
      </c>
      <c r="G151" s="40">
        <f>B151-C151</f>
        <v>4128.770480000001</v>
      </c>
      <c r="H151" s="41">
        <f>E151/B151*100</f>
        <v>72.875997190071587</v>
      </c>
    </row>
    <row r="152" spans="1:8" s="32" customFormat="1" ht="11.25" customHeight="1" x14ac:dyDescent="0.2">
      <c r="A152" s="38" t="s">
        <v>127</v>
      </c>
      <c r="B152" s="39">
        <v>5727</v>
      </c>
      <c r="C152" s="40">
        <v>4793.9337500000001</v>
      </c>
      <c r="D152" s="39">
        <v>290.85244</v>
      </c>
      <c r="E152" s="40">
        <f t="shared" si="43"/>
        <v>5084.7861899999998</v>
      </c>
      <c r="F152" s="40">
        <f>B152-E152</f>
        <v>642.21381000000019</v>
      </c>
      <c r="G152" s="40">
        <f>B152-C152</f>
        <v>933.06624999999985</v>
      </c>
      <c r="H152" s="41">
        <f>E152/B152*100</f>
        <v>88.786209009952856</v>
      </c>
    </row>
    <row r="153" spans="1:8" s="32" customFormat="1" ht="11.25" customHeight="1" x14ac:dyDescent="0.2">
      <c r="A153" s="61" t="s">
        <v>128</v>
      </c>
      <c r="B153" s="39">
        <v>55235</v>
      </c>
      <c r="C153" s="40">
        <v>24723.07546</v>
      </c>
      <c r="D153" s="39">
        <v>1745.4151399999998</v>
      </c>
      <c r="E153" s="40">
        <f t="shared" si="43"/>
        <v>26468.490600000001</v>
      </c>
      <c r="F153" s="40">
        <f>B153-E153</f>
        <v>28766.509399999999</v>
      </c>
      <c r="G153" s="40">
        <f>B153-C153</f>
        <v>30511.92454</v>
      </c>
      <c r="H153" s="41">
        <f>E153/B153*100</f>
        <v>47.919780211822214</v>
      </c>
    </row>
    <row r="154" spans="1:8" s="32" customFormat="1" ht="11.25" customHeight="1" x14ac:dyDescent="0.2">
      <c r="A154" s="38" t="s">
        <v>129</v>
      </c>
      <c r="B154" s="39">
        <v>90722</v>
      </c>
      <c r="C154" s="40">
        <v>48693.297789999997</v>
      </c>
      <c r="D154" s="39">
        <v>8444.7437399999999</v>
      </c>
      <c r="E154" s="40">
        <f t="shared" si="43"/>
        <v>57138.041529999995</v>
      </c>
      <c r="F154" s="40">
        <f>B154-E154</f>
        <v>33583.958470000005</v>
      </c>
      <c r="G154" s="40">
        <f>B154-C154</f>
        <v>42028.702210000003</v>
      </c>
      <c r="H154" s="41">
        <f>E154/B154*100</f>
        <v>62.981461530830444</v>
      </c>
    </row>
    <row r="155" spans="1:8" s="32" customFormat="1" ht="11.25" customHeight="1" x14ac:dyDescent="0.2">
      <c r="A155" s="38" t="s">
        <v>130</v>
      </c>
      <c r="B155" s="39">
        <v>286144</v>
      </c>
      <c r="C155" s="40">
        <v>6484.4617500000004</v>
      </c>
      <c r="D155" s="39">
        <v>24.75</v>
      </c>
      <c r="E155" s="40">
        <f t="shared" si="43"/>
        <v>6509.2117500000004</v>
      </c>
      <c r="F155" s="40">
        <f>B155-E155</f>
        <v>279634.78824999998</v>
      </c>
      <c r="G155" s="40">
        <f>B155-C155</f>
        <v>279659.53824999998</v>
      </c>
      <c r="H155" s="41">
        <f>E155/B155*100</f>
        <v>2.2748028090751511</v>
      </c>
    </row>
    <row r="156" spans="1:8" s="32" customFormat="1" ht="11.25" customHeight="1" x14ac:dyDescent="0.2">
      <c r="A156" s="38" t="s">
        <v>131</v>
      </c>
      <c r="B156" s="39">
        <v>154476</v>
      </c>
      <c r="C156" s="40">
        <v>24298.21773</v>
      </c>
      <c r="D156" s="39">
        <v>27.112490000000001</v>
      </c>
      <c r="E156" s="40">
        <f t="shared" si="43"/>
        <v>24325.33022</v>
      </c>
      <c r="F156" s="40">
        <f>B156-E156</f>
        <v>130150.66978</v>
      </c>
      <c r="G156" s="40">
        <f>B156-C156</f>
        <v>130177.78227</v>
      </c>
      <c r="H156" s="41">
        <f>E156/B156*100</f>
        <v>15.746996439576375</v>
      </c>
    </row>
    <row r="157" spans="1:8" s="32" customFormat="1" ht="11.25" customHeight="1" x14ac:dyDescent="0.2">
      <c r="A157" s="38" t="s">
        <v>132</v>
      </c>
      <c r="B157" s="39">
        <v>84380</v>
      </c>
      <c r="C157" s="40">
        <v>27697.42613</v>
      </c>
      <c r="D157" s="39">
        <v>1299.1101799999999</v>
      </c>
      <c r="E157" s="40">
        <f t="shared" si="43"/>
        <v>28996.53631</v>
      </c>
      <c r="F157" s="40">
        <f>B157-E157</f>
        <v>55383.463690000004</v>
      </c>
      <c r="G157" s="40">
        <f>B157-C157</f>
        <v>56682.57387</v>
      </c>
      <c r="H157" s="41">
        <f>E157/B157*100</f>
        <v>34.364228857549186</v>
      </c>
    </row>
    <row r="158" spans="1:8" s="32" customFormat="1" ht="11.25" customHeight="1" x14ac:dyDescent="0.2">
      <c r="A158" s="38" t="s">
        <v>133</v>
      </c>
      <c r="B158" s="39">
        <v>24817</v>
      </c>
      <c r="C158" s="40">
        <v>13051.875880000001</v>
      </c>
      <c r="D158" s="39">
        <v>1028.7526800000001</v>
      </c>
      <c r="E158" s="40">
        <f t="shared" si="43"/>
        <v>14080.628560000001</v>
      </c>
      <c r="F158" s="40">
        <f>B158-E158</f>
        <v>10736.371439999999</v>
      </c>
      <c r="G158" s="40">
        <f>B158-C158</f>
        <v>11765.124119999999</v>
      </c>
      <c r="H158" s="41">
        <f>E158/B158*100</f>
        <v>56.737835193617279</v>
      </c>
    </row>
    <row r="159" spans="1:8" s="32" customFormat="1" ht="11.25" customHeight="1" x14ac:dyDescent="0.2">
      <c r="A159" s="38" t="s">
        <v>134</v>
      </c>
      <c r="B159" s="39">
        <v>15893</v>
      </c>
      <c r="C159" s="40">
        <v>9805.3019299999996</v>
      </c>
      <c r="D159" s="39">
        <v>5091.7335599999997</v>
      </c>
      <c r="E159" s="40">
        <f t="shared" si="43"/>
        <v>14897.035489999998</v>
      </c>
      <c r="F159" s="40">
        <f>B159-E159</f>
        <v>995.96451000000161</v>
      </c>
      <c r="G159" s="40">
        <f>B159-C159</f>
        <v>6087.6980700000004</v>
      </c>
      <c r="H159" s="41">
        <f>E159/B159*100</f>
        <v>93.733313345498004</v>
      </c>
    </row>
    <row r="160" spans="1:8" s="32" customFormat="1" ht="11.25" customHeight="1" x14ac:dyDescent="0.2">
      <c r="A160" s="38" t="s">
        <v>135</v>
      </c>
      <c r="B160" s="39">
        <v>158039</v>
      </c>
      <c r="C160" s="40">
        <v>98500.736080000032</v>
      </c>
      <c r="D160" s="39">
        <v>13394.769139999997</v>
      </c>
      <c r="E160" s="40">
        <f t="shared" si="43"/>
        <v>111895.50522000002</v>
      </c>
      <c r="F160" s="40">
        <f>B160-E160</f>
        <v>46143.494779999979</v>
      </c>
      <c r="G160" s="40">
        <f>B160-C160</f>
        <v>59538.263919999968</v>
      </c>
      <c r="H160" s="41">
        <f>E160/B160*100</f>
        <v>70.802463455223091</v>
      </c>
    </row>
    <row r="161" spans="1:8" s="32" customFormat="1" ht="11.25" customHeight="1" x14ac:dyDescent="0.2">
      <c r="A161" s="38" t="s">
        <v>136</v>
      </c>
      <c r="B161" s="39">
        <v>5790</v>
      </c>
      <c r="C161" s="40">
        <v>5653.8449000000001</v>
      </c>
      <c r="D161" s="39">
        <v>135.98237</v>
      </c>
      <c r="E161" s="40">
        <f t="shared" si="43"/>
        <v>5789.8272699999998</v>
      </c>
      <c r="F161" s="40">
        <f>B161-E161</f>
        <v>0.17273000000022876</v>
      </c>
      <c r="G161" s="40">
        <f>B161-C161</f>
        <v>136.15509999999995</v>
      </c>
      <c r="H161" s="41">
        <f>E161/B161*100</f>
        <v>99.99701675302245</v>
      </c>
    </row>
    <row r="162" spans="1:8" s="32" customFormat="1" ht="11.25" customHeight="1" x14ac:dyDescent="0.2">
      <c r="A162" s="38" t="s">
        <v>137</v>
      </c>
      <c r="B162" s="39">
        <v>1422807</v>
      </c>
      <c r="C162" s="40">
        <v>6326.3542500000003</v>
      </c>
      <c r="D162" s="39">
        <v>1416454.3574000001</v>
      </c>
      <c r="E162" s="40">
        <f t="shared" si="43"/>
        <v>1422780.7116500002</v>
      </c>
      <c r="F162" s="40">
        <f>B162-E162</f>
        <v>26.288349999813363</v>
      </c>
      <c r="G162" s="40">
        <f>B162-C162</f>
        <v>1416480.6457499999</v>
      </c>
      <c r="H162" s="41">
        <f>E162/B162*100</f>
        <v>99.998152360088213</v>
      </c>
    </row>
    <row r="163" spans="1:8" s="32" customFormat="1" ht="11.25" customHeight="1" x14ac:dyDescent="0.2">
      <c r="A163" s="38" t="s">
        <v>138</v>
      </c>
      <c r="B163" s="39">
        <v>5023</v>
      </c>
      <c r="C163" s="40">
        <v>2508.25054</v>
      </c>
      <c r="D163" s="39">
        <v>1075.5419999999999</v>
      </c>
      <c r="E163" s="40">
        <f t="shared" si="43"/>
        <v>3583.7925399999999</v>
      </c>
      <c r="F163" s="40">
        <f>B163-E163</f>
        <v>1439.2074600000001</v>
      </c>
      <c r="G163" s="40">
        <f>B163-C163</f>
        <v>2514.74946</v>
      </c>
      <c r="H163" s="41">
        <f>E163/B163*100</f>
        <v>71.34765160262792</v>
      </c>
    </row>
    <row r="164" spans="1:8" s="32" customFormat="1" ht="11.25" customHeight="1" x14ac:dyDescent="0.2">
      <c r="A164" s="38" t="s">
        <v>139</v>
      </c>
      <c r="B164" s="39">
        <v>8721</v>
      </c>
      <c r="C164" s="40">
        <v>7668.7619100000002</v>
      </c>
      <c r="D164" s="39">
        <v>1051.8860099999999</v>
      </c>
      <c r="E164" s="40">
        <f t="shared" si="43"/>
        <v>8720.6479199999994</v>
      </c>
      <c r="F164" s="40">
        <f>B164-E164</f>
        <v>0.35208000000056927</v>
      </c>
      <c r="G164" s="40">
        <f>B164-C164</f>
        <v>1052.2380899999998</v>
      </c>
      <c r="H164" s="41">
        <f>E164/B164*100</f>
        <v>99.995962848297211</v>
      </c>
    </row>
    <row r="165" spans="1:8" s="32" customFormat="1" ht="11.25" customHeight="1" x14ac:dyDescent="0.2">
      <c r="A165" s="47"/>
      <c r="B165" s="39"/>
      <c r="C165" s="40"/>
      <c r="D165" s="39"/>
      <c r="E165" s="40"/>
      <c r="F165" s="40"/>
      <c r="G165" s="40"/>
      <c r="H165" s="41"/>
    </row>
    <row r="166" spans="1:8" s="32" customFormat="1" ht="11.25" customHeight="1" x14ac:dyDescent="0.2">
      <c r="A166" s="34" t="s">
        <v>140</v>
      </c>
      <c r="B166" s="50">
        <f t="shared" ref="B166:G166" si="44">SUM(B167:B174)</f>
        <v>4369747</v>
      </c>
      <c r="C166" s="50">
        <f t="shared" si="44"/>
        <v>1698593.2257099999</v>
      </c>
      <c r="D166" s="50">
        <f t="shared" ref="D166" si="45">SUM(D167:D174)</f>
        <v>581604.76121000003</v>
      </c>
      <c r="E166" s="45">
        <f t="shared" si="44"/>
        <v>2280197.9869200005</v>
      </c>
      <c r="F166" s="45">
        <f t="shared" si="44"/>
        <v>2089549.0130799999</v>
      </c>
      <c r="G166" s="45">
        <f t="shared" si="44"/>
        <v>2671153.7742900001</v>
      </c>
      <c r="H166" s="41">
        <f>E166/B166*100</f>
        <v>52.181464668778318</v>
      </c>
    </row>
    <row r="167" spans="1:8" s="32" customFormat="1" ht="11.25" customHeight="1" x14ac:dyDescent="0.2">
      <c r="A167" s="38" t="s">
        <v>23</v>
      </c>
      <c r="B167" s="39">
        <v>4249765</v>
      </c>
      <c r="C167" s="40">
        <v>1631032.7660300001</v>
      </c>
      <c r="D167" s="39">
        <v>575911.64497999987</v>
      </c>
      <c r="E167" s="40">
        <f t="shared" ref="E167:E174" si="46">SUM(C167:D167)</f>
        <v>2206944.4110099999</v>
      </c>
      <c r="F167" s="40">
        <f>B167-E167</f>
        <v>2042820.5889900001</v>
      </c>
      <c r="G167" s="40">
        <f>B167-C167</f>
        <v>2618732.2339699999</v>
      </c>
      <c r="H167" s="41">
        <f>E167/B167*100</f>
        <v>51.93097526592647</v>
      </c>
    </row>
    <row r="168" spans="1:8" s="32" customFormat="1" ht="11.25" customHeight="1" x14ac:dyDescent="0.2">
      <c r="A168" s="38" t="s">
        <v>141</v>
      </c>
      <c r="B168" s="39">
        <v>3761</v>
      </c>
      <c r="C168" s="40">
        <v>2507.1324500000001</v>
      </c>
      <c r="D168" s="39">
        <v>58.554639999999999</v>
      </c>
      <c r="E168" s="40">
        <f t="shared" si="46"/>
        <v>2565.6870899999999</v>
      </c>
      <c r="F168" s="40">
        <f>B168-E168</f>
        <v>1195.3129100000001</v>
      </c>
      <c r="G168" s="40">
        <f>B168-C168</f>
        <v>1253.8675499999999</v>
      </c>
      <c r="H168" s="41">
        <f>E168/B168*100</f>
        <v>68.218215634139852</v>
      </c>
    </row>
    <row r="169" spans="1:8" s="32" customFormat="1" ht="11.25" customHeight="1" x14ac:dyDescent="0.2">
      <c r="A169" s="38" t="s">
        <v>142</v>
      </c>
      <c r="B169" s="39">
        <v>2977</v>
      </c>
      <c r="C169" s="40">
        <v>2881.3245499999998</v>
      </c>
      <c r="D169" s="39">
        <v>94.237499999999997</v>
      </c>
      <c r="E169" s="40">
        <f t="shared" si="46"/>
        <v>2975.56205</v>
      </c>
      <c r="F169" s="40">
        <f>B169-E169</f>
        <v>1.4379500000000007</v>
      </c>
      <c r="G169" s="40">
        <f>B169-C169</f>
        <v>95.675450000000183</v>
      </c>
      <c r="H169" s="41">
        <f>E169/B169*100</f>
        <v>99.951698018139069</v>
      </c>
    </row>
    <row r="170" spans="1:8" s="32" customFormat="1" ht="11.25" customHeight="1" x14ac:dyDescent="0.2">
      <c r="A170" s="38" t="s">
        <v>143</v>
      </c>
      <c r="B170" s="39">
        <v>3516</v>
      </c>
      <c r="C170" s="40">
        <v>3250.1451200000001</v>
      </c>
      <c r="D170" s="39">
        <v>263.44587999999999</v>
      </c>
      <c r="E170" s="40">
        <f t="shared" si="46"/>
        <v>3513.5910000000003</v>
      </c>
      <c r="F170" s="40">
        <f>B170-E170</f>
        <v>2.4089999999996508</v>
      </c>
      <c r="G170" s="40">
        <f>B170-C170</f>
        <v>265.85487999999987</v>
      </c>
      <c r="H170" s="41">
        <f>E170/B170*100</f>
        <v>99.931484641638235</v>
      </c>
    </row>
    <row r="171" spans="1:8" s="32" customFormat="1" ht="11.25" customHeight="1" x14ac:dyDescent="0.2">
      <c r="A171" s="38" t="s">
        <v>144</v>
      </c>
      <c r="B171" s="39">
        <v>4656</v>
      </c>
      <c r="C171" s="40">
        <v>2687.0839000000001</v>
      </c>
      <c r="D171" s="39">
        <v>117.86022</v>
      </c>
      <c r="E171" s="40">
        <f t="shared" si="46"/>
        <v>2804.9441200000001</v>
      </c>
      <c r="F171" s="40">
        <f>B171-E171</f>
        <v>1851.0558799999999</v>
      </c>
      <c r="G171" s="40">
        <f>B171-C171</f>
        <v>1968.9160999999999</v>
      </c>
      <c r="H171" s="41">
        <f>E171/B171*100</f>
        <v>60.243645189003438</v>
      </c>
    </row>
    <row r="172" spans="1:8" s="32" customFormat="1" ht="11.25" customHeight="1" x14ac:dyDescent="0.2">
      <c r="A172" s="38" t="s">
        <v>145</v>
      </c>
      <c r="B172" s="39">
        <v>19547</v>
      </c>
      <c r="C172" s="40">
        <v>13248.619490000001</v>
      </c>
      <c r="D172" s="39">
        <v>31.54185</v>
      </c>
      <c r="E172" s="40">
        <f t="shared" si="46"/>
        <v>13280.161340000001</v>
      </c>
      <c r="F172" s="40">
        <f>B172-E172</f>
        <v>6266.8386599999994</v>
      </c>
      <c r="G172" s="40">
        <f>B172-C172</f>
        <v>6298.380509999999</v>
      </c>
      <c r="H172" s="41">
        <f>E172/B172*100</f>
        <v>67.939639535478591</v>
      </c>
    </row>
    <row r="173" spans="1:8" s="32" customFormat="1" ht="11.25" customHeight="1" x14ac:dyDescent="0.2">
      <c r="A173" s="38" t="s">
        <v>146</v>
      </c>
      <c r="B173" s="39">
        <v>75998</v>
      </c>
      <c r="C173" s="40">
        <v>34678.076630000003</v>
      </c>
      <c r="D173" s="39">
        <v>5117.4888300000002</v>
      </c>
      <c r="E173" s="40">
        <f t="shared" si="46"/>
        <v>39795.565460000005</v>
      </c>
      <c r="F173" s="40">
        <f>B173-E173</f>
        <v>36202.434539999995</v>
      </c>
      <c r="G173" s="40">
        <f>B173-C173</f>
        <v>41319.923369999997</v>
      </c>
      <c r="H173" s="41">
        <f>E173/B173*100</f>
        <v>52.363964130635019</v>
      </c>
    </row>
    <row r="174" spans="1:8" s="32" customFormat="1" ht="11.25" customHeight="1" x14ac:dyDescent="0.2">
      <c r="A174" s="38" t="s">
        <v>147</v>
      </c>
      <c r="B174" s="39">
        <v>9527</v>
      </c>
      <c r="C174" s="40">
        <v>8308.0775400000002</v>
      </c>
      <c r="D174" s="39">
        <v>9.987309999999999</v>
      </c>
      <c r="E174" s="40">
        <f t="shared" si="46"/>
        <v>8318.0648500000007</v>
      </c>
      <c r="F174" s="40">
        <f>B174-E174</f>
        <v>1208.9351499999993</v>
      </c>
      <c r="G174" s="40">
        <f>B174-C174</f>
        <v>1218.9224599999998</v>
      </c>
      <c r="H174" s="41">
        <f>E174/B174*100</f>
        <v>87.310431930303352</v>
      </c>
    </row>
    <row r="175" spans="1:8" s="32" customFormat="1" ht="11.25" customHeight="1" x14ac:dyDescent="0.2">
      <c r="A175" s="47"/>
      <c r="B175" s="44"/>
      <c r="C175" s="43"/>
      <c r="D175" s="44"/>
      <c r="E175" s="43"/>
      <c r="F175" s="43"/>
      <c r="G175" s="43"/>
      <c r="H175" s="41"/>
    </row>
    <row r="176" spans="1:8" s="32" customFormat="1" ht="11.25" customHeight="1" x14ac:dyDescent="0.2">
      <c r="A176" s="34" t="s">
        <v>148</v>
      </c>
      <c r="B176" s="50">
        <f t="shared" ref="B176:G176" si="47">SUM(B177:B179)</f>
        <v>198554</v>
      </c>
      <c r="C176" s="50">
        <f t="shared" si="47"/>
        <v>99741.549039999998</v>
      </c>
      <c r="D176" s="50">
        <f t="shared" ref="D176" si="48">SUM(D177:D179)</f>
        <v>20747.035220000002</v>
      </c>
      <c r="E176" s="45">
        <f t="shared" si="47"/>
        <v>120488.58426</v>
      </c>
      <c r="F176" s="45">
        <f t="shared" si="47"/>
        <v>78065.415739999997</v>
      </c>
      <c r="G176" s="45">
        <f t="shared" si="47"/>
        <v>98812.450960000002</v>
      </c>
      <c r="H176" s="41">
        <f>E176/B176*100</f>
        <v>60.683030440081801</v>
      </c>
    </row>
    <row r="177" spans="1:8" s="32" customFormat="1" ht="11.25" customHeight="1" x14ac:dyDescent="0.2">
      <c r="A177" s="38" t="s">
        <v>121</v>
      </c>
      <c r="B177" s="39">
        <v>178431</v>
      </c>
      <c r="C177" s="40">
        <v>92697.354460000002</v>
      </c>
      <c r="D177" s="39">
        <v>14860.22507</v>
      </c>
      <c r="E177" s="40">
        <f t="shared" ref="E177:E179" si="49">SUM(C177:D177)</f>
        <v>107557.57953</v>
      </c>
      <c r="F177" s="40">
        <f>B177-E177</f>
        <v>70873.420469999997</v>
      </c>
      <c r="G177" s="40">
        <f>B177-C177</f>
        <v>85733.645539999998</v>
      </c>
      <c r="H177" s="41">
        <f>E177/B177*100</f>
        <v>60.279648452342926</v>
      </c>
    </row>
    <row r="178" spans="1:8" s="32" customFormat="1" ht="11.45" customHeight="1" x14ac:dyDescent="0.2">
      <c r="A178" s="38" t="s">
        <v>149</v>
      </c>
      <c r="B178" s="39">
        <v>3741</v>
      </c>
      <c r="C178" s="40">
        <v>2867.29448</v>
      </c>
      <c r="D178" s="39">
        <v>39.77102</v>
      </c>
      <c r="E178" s="40">
        <f t="shared" si="49"/>
        <v>2907.0655000000002</v>
      </c>
      <c r="F178" s="40">
        <f>B178-E178</f>
        <v>833.93449999999984</v>
      </c>
      <c r="G178" s="40">
        <f>B178-C178</f>
        <v>873.70551999999998</v>
      </c>
      <c r="H178" s="41">
        <f>E178/B178*100</f>
        <v>77.708246458166272</v>
      </c>
    </row>
    <row r="179" spans="1:8" s="32" customFormat="1" ht="11.25" customHeight="1" x14ac:dyDescent="0.2">
      <c r="A179" s="38" t="s">
        <v>150</v>
      </c>
      <c r="B179" s="39">
        <v>16382</v>
      </c>
      <c r="C179" s="40">
        <v>4176.9000999999998</v>
      </c>
      <c r="D179" s="39">
        <v>5847.0391300000001</v>
      </c>
      <c r="E179" s="40">
        <f t="shared" si="49"/>
        <v>10023.93923</v>
      </c>
      <c r="F179" s="40">
        <f>B179-E179</f>
        <v>6358.06077</v>
      </c>
      <c r="G179" s="40">
        <f>B179-C179</f>
        <v>12205.099900000001</v>
      </c>
      <c r="H179" s="41">
        <f>E179/B179*100</f>
        <v>61.188739042851914</v>
      </c>
    </row>
    <row r="180" spans="1:8" s="32" customFormat="1" ht="11.25" customHeight="1" x14ac:dyDescent="0.2">
      <c r="A180" s="47" t="s">
        <v>151</v>
      </c>
      <c r="B180" s="43"/>
      <c r="C180" s="43"/>
      <c r="D180" s="43"/>
      <c r="E180" s="43"/>
      <c r="F180" s="43"/>
      <c r="G180" s="43"/>
      <c r="H180" s="36"/>
    </row>
    <row r="181" spans="1:8" s="32" customFormat="1" ht="11.25" customHeight="1" x14ac:dyDescent="0.2">
      <c r="A181" s="34" t="s">
        <v>152</v>
      </c>
      <c r="B181" s="45">
        <f t="shared" ref="B181:G181" si="50">SUM(B182:B188)</f>
        <v>780571.03</v>
      </c>
      <c r="C181" s="45">
        <f t="shared" si="50"/>
        <v>489702.28567999997</v>
      </c>
      <c r="D181" s="45">
        <f t="shared" ref="D181" si="51">SUM(D182:D188)</f>
        <v>38401.937089999999</v>
      </c>
      <c r="E181" s="45">
        <f t="shared" si="50"/>
        <v>528104.22276999999</v>
      </c>
      <c r="F181" s="45">
        <f t="shared" si="50"/>
        <v>252466.80723000003</v>
      </c>
      <c r="G181" s="45">
        <f t="shared" si="50"/>
        <v>290868.74432000006</v>
      </c>
      <c r="H181" s="36">
        <f>E181/B181*100</f>
        <v>67.656139220283379</v>
      </c>
    </row>
    <row r="182" spans="1:8" s="32" customFormat="1" ht="11.25" customHeight="1" x14ac:dyDescent="0.2">
      <c r="A182" s="38" t="s">
        <v>121</v>
      </c>
      <c r="B182" s="39">
        <v>377265.99999999994</v>
      </c>
      <c r="C182" s="40">
        <v>223156.62701000003</v>
      </c>
      <c r="D182" s="39">
        <v>17195.695740000003</v>
      </c>
      <c r="E182" s="40">
        <f t="shared" ref="E182:E188" si="52">SUM(C182:D182)</f>
        <v>240352.32275000002</v>
      </c>
      <c r="F182" s="40">
        <f>B182-E182</f>
        <v>136913.67724999992</v>
      </c>
      <c r="G182" s="40">
        <f>B182-C182</f>
        <v>154109.37298999992</v>
      </c>
      <c r="H182" s="41">
        <f>E182/B182*100</f>
        <v>63.70898059989505</v>
      </c>
    </row>
    <row r="183" spans="1:8" s="32" customFormat="1" ht="11.25" customHeight="1" x14ac:dyDescent="0.2">
      <c r="A183" s="38" t="s">
        <v>153</v>
      </c>
      <c r="B183" s="39">
        <v>28396</v>
      </c>
      <c r="C183" s="40">
        <v>27716.115460000001</v>
      </c>
      <c r="D183" s="39">
        <v>665.89568999999995</v>
      </c>
      <c r="E183" s="40">
        <f t="shared" si="52"/>
        <v>28382.011150000002</v>
      </c>
      <c r="F183" s="40">
        <f>B183-E183</f>
        <v>13.98884999999791</v>
      </c>
      <c r="G183" s="40">
        <f>B183-C183</f>
        <v>679.88453999999911</v>
      </c>
      <c r="H183" s="41">
        <f>E183/B183*100</f>
        <v>99.95073654740105</v>
      </c>
    </row>
    <row r="184" spans="1:8" s="32" customFormat="1" ht="11.25" customHeight="1" x14ac:dyDescent="0.2">
      <c r="A184" s="38" t="s">
        <v>154</v>
      </c>
      <c r="B184" s="39">
        <v>3249</v>
      </c>
      <c r="C184" s="40">
        <v>1735.6347599999999</v>
      </c>
      <c r="D184" s="39">
        <v>603.62464</v>
      </c>
      <c r="E184" s="40">
        <f t="shared" si="52"/>
        <v>2339.2593999999999</v>
      </c>
      <c r="F184" s="40">
        <f>B184-E184</f>
        <v>909.74060000000009</v>
      </c>
      <c r="G184" s="40">
        <f>B184-C184</f>
        <v>1513.3652400000001</v>
      </c>
      <c r="H184" s="41">
        <f>E184/B184*100</f>
        <v>71.999365958756528</v>
      </c>
    </row>
    <row r="185" spans="1:8" s="32" customFormat="1" ht="11.25" customHeight="1" x14ac:dyDescent="0.2">
      <c r="A185" s="38" t="s">
        <v>155</v>
      </c>
      <c r="B185" s="39">
        <v>4309</v>
      </c>
      <c r="C185" s="40">
        <v>3932.7411200000001</v>
      </c>
      <c r="D185" s="39">
        <v>12.411</v>
      </c>
      <c r="E185" s="40">
        <f t="shared" si="52"/>
        <v>3945.1521200000002</v>
      </c>
      <c r="F185" s="40">
        <f>B185-E185</f>
        <v>363.8478799999998</v>
      </c>
      <c r="G185" s="40">
        <f>B185-C185</f>
        <v>376.25887999999986</v>
      </c>
      <c r="H185" s="41">
        <f>E185/B185*100</f>
        <v>91.556094685541893</v>
      </c>
    </row>
    <row r="186" spans="1:8" s="32" customFormat="1" ht="11.25" customHeight="1" x14ac:dyDescent="0.2">
      <c r="A186" s="38" t="s">
        <v>156</v>
      </c>
      <c r="B186" s="39">
        <v>9469</v>
      </c>
      <c r="C186" s="40">
        <v>2720.8299099999999</v>
      </c>
      <c r="D186" s="39">
        <v>1738.97866</v>
      </c>
      <c r="E186" s="40">
        <f t="shared" si="52"/>
        <v>4459.8085700000001</v>
      </c>
      <c r="F186" s="40">
        <f>B186-E186</f>
        <v>5009.1914299999999</v>
      </c>
      <c r="G186" s="40">
        <f>B186-C186</f>
        <v>6748.1700899999996</v>
      </c>
      <c r="H186" s="41">
        <f>E186/B186*100</f>
        <v>47.099044988911189</v>
      </c>
    </row>
    <row r="187" spans="1:8" s="32" customFormat="1" ht="12" x14ac:dyDescent="0.2">
      <c r="A187" s="38" t="s">
        <v>157</v>
      </c>
      <c r="B187" s="39">
        <v>39907</v>
      </c>
      <c r="C187" s="40">
        <v>27272.337109999993</v>
      </c>
      <c r="D187" s="39">
        <v>2877.4288000000001</v>
      </c>
      <c r="E187" s="40">
        <f t="shared" si="52"/>
        <v>30149.765909999995</v>
      </c>
      <c r="F187" s="40">
        <f>B187-E187</f>
        <v>9757.2340900000054</v>
      </c>
      <c r="G187" s="40">
        <f>B187-C187</f>
        <v>12634.662890000007</v>
      </c>
      <c r="H187" s="41">
        <f>E187/B187*100</f>
        <v>75.550068684691894</v>
      </c>
    </row>
    <row r="188" spans="1:8" s="32" customFormat="1" ht="12" hidden="1" x14ac:dyDescent="0.2">
      <c r="A188" s="38" t="s">
        <v>158</v>
      </c>
      <c r="B188" s="39">
        <v>317975.03000000009</v>
      </c>
      <c r="C188" s="40">
        <v>203168.00030999997</v>
      </c>
      <c r="D188" s="39">
        <v>15307.902559999997</v>
      </c>
      <c r="E188" s="40">
        <f t="shared" si="52"/>
        <v>218475.90286999996</v>
      </c>
      <c r="F188" s="40">
        <f>B188-E188</f>
        <v>99499.127130000124</v>
      </c>
      <c r="G188" s="40">
        <f>B188-C188</f>
        <v>114807.02969000011</v>
      </c>
      <c r="H188" s="41">
        <f>E188/B188*100</f>
        <v>68.708509240489704</v>
      </c>
    </row>
    <row r="189" spans="1:8" s="32" customFormat="1" ht="12" x14ac:dyDescent="0.2">
      <c r="A189" s="47"/>
      <c r="B189" s="43"/>
      <c r="C189" s="43"/>
      <c r="D189" s="43"/>
      <c r="E189" s="43"/>
      <c r="F189" s="43"/>
      <c r="G189" s="43"/>
      <c r="H189" s="36"/>
    </row>
    <row r="190" spans="1:8" s="32" customFormat="1" ht="11.25" customHeight="1" x14ac:dyDescent="0.2">
      <c r="A190" s="34" t="s">
        <v>159</v>
      </c>
      <c r="B190" s="62">
        <f t="shared" ref="B190:G190" si="53">SUM(B191:B197)</f>
        <v>2833097.6049999995</v>
      </c>
      <c r="C190" s="62">
        <f t="shared" si="53"/>
        <v>2327269.5145700001</v>
      </c>
      <c r="D190" s="62">
        <f t="shared" si="53"/>
        <v>151682.03864000001</v>
      </c>
      <c r="E190" s="62">
        <f t="shared" si="53"/>
        <v>2478951.5532100005</v>
      </c>
      <c r="F190" s="62">
        <f t="shared" si="53"/>
        <v>354146.05178999953</v>
      </c>
      <c r="G190" s="62">
        <f t="shared" si="53"/>
        <v>505828.09042999969</v>
      </c>
      <c r="H190" s="36">
        <f>E190/B190*100</f>
        <v>87.499687579948414</v>
      </c>
    </row>
    <row r="191" spans="1:8" s="32" customFormat="1" ht="11.25" customHeight="1" x14ac:dyDescent="0.2">
      <c r="A191" s="38" t="s">
        <v>121</v>
      </c>
      <c r="B191" s="39">
        <v>1683587</v>
      </c>
      <c r="C191" s="40">
        <v>1318932.9642800002</v>
      </c>
      <c r="D191" s="39">
        <v>135077.10407</v>
      </c>
      <c r="E191" s="40">
        <f t="shared" ref="E191:E197" si="54">SUM(C191:D191)</f>
        <v>1454010.0683500003</v>
      </c>
      <c r="F191" s="40">
        <f>B191-E191</f>
        <v>229576.93164999969</v>
      </c>
      <c r="G191" s="40">
        <f>B191-C191</f>
        <v>364654.03571999981</v>
      </c>
      <c r="H191" s="41">
        <f>E191/B191*100</f>
        <v>86.363821314253457</v>
      </c>
    </row>
    <row r="192" spans="1:8" s="32" customFormat="1" ht="11.25" customHeight="1" x14ac:dyDescent="0.2">
      <c r="A192" s="38" t="s">
        <v>160</v>
      </c>
      <c r="B192" s="39">
        <v>11646</v>
      </c>
      <c r="C192" s="40">
        <v>10047.53268</v>
      </c>
      <c r="D192" s="39">
        <v>441.90460999999999</v>
      </c>
      <c r="E192" s="40">
        <f t="shared" si="54"/>
        <v>10489.43729</v>
      </c>
      <c r="F192" s="40">
        <f>B192-E192</f>
        <v>1156.5627100000002</v>
      </c>
      <c r="G192" s="40">
        <f>B192-C192</f>
        <v>1598.4673199999997</v>
      </c>
      <c r="H192" s="41">
        <f>E192/B192*100</f>
        <v>90.069013309290753</v>
      </c>
    </row>
    <row r="193" spans="1:8" s="32" customFormat="1" ht="11.25" customHeight="1" x14ac:dyDescent="0.2">
      <c r="A193" s="38" t="s">
        <v>161</v>
      </c>
      <c r="B193" s="39">
        <v>68056.604999999996</v>
      </c>
      <c r="C193" s="40">
        <v>36726.79004</v>
      </c>
      <c r="D193" s="39">
        <v>9013.3008100000006</v>
      </c>
      <c r="E193" s="40">
        <f t="shared" si="54"/>
        <v>45740.090850000001</v>
      </c>
      <c r="F193" s="40">
        <f>B193-E193</f>
        <v>22316.514149999995</v>
      </c>
      <c r="G193" s="40">
        <f>B193-C193</f>
        <v>31329.814959999996</v>
      </c>
      <c r="H193" s="41">
        <f>E193/B193*100</f>
        <v>67.208893023682279</v>
      </c>
    </row>
    <row r="194" spans="1:8" s="32" customFormat="1" ht="11.25" customHeight="1" x14ac:dyDescent="0.2">
      <c r="A194" s="38" t="s">
        <v>162</v>
      </c>
      <c r="B194" s="39">
        <v>2578</v>
      </c>
      <c r="C194" s="40">
        <v>1617.5788200000002</v>
      </c>
      <c r="D194" s="39">
        <v>36.339190000000002</v>
      </c>
      <c r="E194" s="40">
        <f t="shared" si="54"/>
        <v>1653.9180100000001</v>
      </c>
      <c r="F194" s="40">
        <f>B194-E194</f>
        <v>924.08198999999991</v>
      </c>
      <c r="G194" s="40">
        <f>B194-C194</f>
        <v>960.42117999999982</v>
      </c>
      <c r="H194" s="41">
        <f>E194/B194*100</f>
        <v>64.155081846392562</v>
      </c>
    </row>
    <row r="195" spans="1:8" s="32" customFormat="1" ht="11.25" customHeight="1" x14ac:dyDescent="0.2">
      <c r="A195" s="38" t="s">
        <v>163</v>
      </c>
      <c r="B195" s="39">
        <v>11043</v>
      </c>
      <c r="C195" s="40">
        <v>7866.5560700000005</v>
      </c>
      <c r="D195" s="39">
        <v>161.86151999999998</v>
      </c>
      <c r="E195" s="40">
        <f t="shared" si="54"/>
        <v>8028.4175900000009</v>
      </c>
      <c r="F195" s="40">
        <f>B195-E195</f>
        <v>3014.5824099999991</v>
      </c>
      <c r="G195" s="40">
        <f>B195-C195</f>
        <v>3176.4439299999995</v>
      </c>
      <c r="H195" s="41">
        <f>E195/B195*100</f>
        <v>72.701418002354444</v>
      </c>
    </row>
    <row r="196" spans="1:8" s="32" customFormat="1" ht="11.25" customHeight="1" x14ac:dyDescent="0.2">
      <c r="A196" s="38" t="s">
        <v>164</v>
      </c>
      <c r="B196" s="39">
        <v>1053545.9999999998</v>
      </c>
      <c r="C196" s="40">
        <v>950023.77271999989</v>
      </c>
      <c r="D196" s="39">
        <v>6407.8155500000003</v>
      </c>
      <c r="E196" s="40">
        <f t="shared" si="54"/>
        <v>956431.58826999995</v>
      </c>
      <c r="F196" s="40">
        <f>B196-E196</f>
        <v>97114.411729999818</v>
      </c>
      <c r="G196" s="40">
        <f>B196-C196</f>
        <v>103522.22727999988</v>
      </c>
      <c r="H196" s="41">
        <f>E196/B196*100</f>
        <v>90.782138441985467</v>
      </c>
    </row>
    <row r="197" spans="1:8" s="32" customFormat="1" ht="11.25" customHeight="1" x14ac:dyDescent="0.2">
      <c r="A197" s="38" t="s">
        <v>165</v>
      </c>
      <c r="B197" s="39">
        <v>2641</v>
      </c>
      <c r="C197" s="40">
        <v>2054.3199599999998</v>
      </c>
      <c r="D197" s="39">
        <v>543.71289000000002</v>
      </c>
      <c r="E197" s="40">
        <f t="shared" si="54"/>
        <v>2598.0328499999996</v>
      </c>
      <c r="F197" s="40">
        <f>B197-E197</f>
        <v>42.967150000000402</v>
      </c>
      <c r="G197" s="40">
        <f>B197-C197</f>
        <v>586.68004000000019</v>
      </c>
      <c r="H197" s="41">
        <f>E197/B197*100</f>
        <v>98.373072699734934</v>
      </c>
    </row>
    <row r="198" spans="1:8" s="32" customFormat="1" ht="11.25" customHeight="1" x14ac:dyDescent="0.2">
      <c r="A198" s="47"/>
      <c r="B198" s="43"/>
      <c r="C198" s="43"/>
      <c r="D198" s="43"/>
      <c r="E198" s="43"/>
      <c r="F198" s="43"/>
      <c r="G198" s="43"/>
      <c r="H198" s="36"/>
    </row>
    <row r="199" spans="1:8" s="32" customFormat="1" ht="11.25" customHeight="1" x14ac:dyDescent="0.2">
      <c r="A199" s="34" t="s">
        <v>166</v>
      </c>
      <c r="B199" s="63">
        <f>SUM(B200:B206)</f>
        <v>652695</v>
      </c>
      <c r="C199" s="63">
        <f>SUM(C200:C206)</f>
        <v>226840.92002999998</v>
      </c>
      <c r="D199" s="63">
        <f>SUM(D200:D206)</f>
        <v>25602.603209999997</v>
      </c>
      <c r="E199" s="63">
        <f t="shared" ref="E199:G199" si="55">SUM(E200:E206)</f>
        <v>252443.52323999998</v>
      </c>
      <c r="F199" s="63">
        <f t="shared" si="55"/>
        <v>400251.47675999999</v>
      </c>
      <c r="G199" s="63">
        <f t="shared" si="55"/>
        <v>425854.07997000008</v>
      </c>
      <c r="H199" s="41">
        <f>E199/B199*100</f>
        <v>38.677103890791251</v>
      </c>
    </row>
    <row r="200" spans="1:8" s="32" customFormat="1" ht="11.25" customHeight="1" x14ac:dyDescent="0.2">
      <c r="A200" s="38" t="s">
        <v>167</v>
      </c>
      <c r="B200" s="39">
        <v>93026.273000000059</v>
      </c>
      <c r="C200" s="40">
        <v>60355.846929999992</v>
      </c>
      <c r="D200" s="39">
        <v>5559.0063599999976</v>
      </c>
      <c r="E200" s="40">
        <f t="shared" ref="E200:E206" si="56">SUM(C200:D200)</f>
        <v>65914.853289999985</v>
      </c>
      <c r="F200" s="40">
        <f>B200-E200</f>
        <v>27111.419710000075</v>
      </c>
      <c r="G200" s="40">
        <f>B200-C200</f>
        <v>32670.426070000067</v>
      </c>
      <c r="H200" s="41">
        <f>E200/B200*100</f>
        <v>70.856169084619722</v>
      </c>
    </row>
    <row r="201" spans="1:8" s="32" customFormat="1" ht="11.25" customHeight="1" x14ac:dyDescent="0.2">
      <c r="A201" s="38" t="s">
        <v>168</v>
      </c>
      <c r="B201" s="39">
        <v>1891</v>
      </c>
      <c r="C201" s="40">
        <v>1134.8288799999998</v>
      </c>
      <c r="D201" s="39">
        <v>134.71107000000001</v>
      </c>
      <c r="E201" s="40">
        <f t="shared" si="56"/>
        <v>1269.5399499999999</v>
      </c>
      <c r="F201" s="40">
        <f>B201-E201</f>
        <v>621.46005000000014</v>
      </c>
      <c r="G201" s="40">
        <f>B201-C201</f>
        <v>756.1711200000002</v>
      </c>
      <c r="H201" s="41">
        <f>E201/B201*100</f>
        <v>67.1359042834479</v>
      </c>
    </row>
    <row r="202" spans="1:8" s="32" customFormat="1" ht="11.25" customHeight="1" x14ac:dyDescent="0.2">
      <c r="A202" s="38" t="s">
        <v>169</v>
      </c>
      <c r="B202" s="39">
        <v>12778</v>
      </c>
      <c r="C202" s="40">
        <v>5978.9897999999994</v>
      </c>
      <c r="D202" s="39">
        <v>1005.45424</v>
      </c>
      <c r="E202" s="40">
        <f t="shared" si="56"/>
        <v>6984.4440399999994</v>
      </c>
      <c r="F202" s="40">
        <f>B202-E202</f>
        <v>5793.5559600000006</v>
      </c>
      <c r="G202" s="40">
        <f>B202-C202</f>
        <v>6799.0102000000006</v>
      </c>
      <c r="H202" s="41">
        <f>E202/B202*100</f>
        <v>54.659915792768821</v>
      </c>
    </row>
    <row r="203" spans="1:8" s="32" customFormat="1" ht="11.25" customHeight="1" x14ac:dyDescent="0.2">
      <c r="A203" s="38" t="s">
        <v>170</v>
      </c>
      <c r="B203" s="39">
        <v>3390</v>
      </c>
      <c r="C203" s="40">
        <v>2918.64948</v>
      </c>
      <c r="D203" s="39">
        <v>232.33048000000002</v>
      </c>
      <c r="E203" s="40">
        <f t="shared" si="56"/>
        <v>3150.9799600000001</v>
      </c>
      <c r="F203" s="40">
        <f>B203-E203</f>
        <v>239.02003999999988</v>
      </c>
      <c r="G203" s="40">
        <f>B203-C203</f>
        <v>471.35051999999996</v>
      </c>
      <c r="H203" s="41">
        <f>E203/B203*100</f>
        <v>92.949261356932155</v>
      </c>
    </row>
    <row r="204" spans="1:8" s="32" customFormat="1" ht="11.25" customHeight="1" x14ac:dyDescent="0.2">
      <c r="A204" s="38" t="s">
        <v>171</v>
      </c>
      <c r="B204" s="39">
        <v>7313</v>
      </c>
      <c r="C204" s="40">
        <v>3174.0262400000001</v>
      </c>
      <c r="D204" s="39">
        <v>955.03297999999995</v>
      </c>
      <c r="E204" s="40">
        <f t="shared" si="56"/>
        <v>4129.0592200000001</v>
      </c>
      <c r="F204" s="40">
        <f>B204-E204</f>
        <v>3183.9407799999999</v>
      </c>
      <c r="G204" s="40">
        <f>B204-C204</f>
        <v>4138.9737599999999</v>
      </c>
      <c r="H204" s="41">
        <f>E204/B204*100</f>
        <v>56.461906467933822</v>
      </c>
    </row>
    <row r="205" spans="1:8" s="32" customFormat="1" ht="11.25" customHeight="1" x14ac:dyDescent="0.2">
      <c r="A205" s="38" t="s">
        <v>172</v>
      </c>
      <c r="B205" s="39">
        <v>509848.99999999994</v>
      </c>
      <c r="C205" s="40">
        <v>138666.73209999999</v>
      </c>
      <c r="D205" s="39">
        <v>16728.230350000002</v>
      </c>
      <c r="E205" s="40">
        <f t="shared" si="56"/>
        <v>155394.96244999999</v>
      </c>
      <c r="F205" s="40">
        <f>B205-E205</f>
        <v>354454.03754999995</v>
      </c>
      <c r="G205" s="40">
        <f>B205-C205</f>
        <v>371182.26789999998</v>
      </c>
      <c r="H205" s="41">
        <f>E205/B205*100</f>
        <v>30.47862454373746</v>
      </c>
    </row>
    <row r="206" spans="1:8" s="32" customFormat="1" ht="11.25" customHeight="1" x14ac:dyDescent="0.2">
      <c r="A206" s="38" t="s">
        <v>173</v>
      </c>
      <c r="B206" s="39">
        <v>24447.726999999999</v>
      </c>
      <c r="C206" s="40">
        <v>14611.846599999999</v>
      </c>
      <c r="D206" s="39">
        <v>987.83772999999997</v>
      </c>
      <c r="E206" s="40">
        <f t="shared" si="56"/>
        <v>15599.684329999998</v>
      </c>
      <c r="F206" s="40">
        <f>B206-E206</f>
        <v>8848.0426700000007</v>
      </c>
      <c r="G206" s="40">
        <f>B206-C206</f>
        <v>9835.8804</v>
      </c>
      <c r="H206" s="41">
        <f>E206/B206*100</f>
        <v>63.808321853397651</v>
      </c>
    </row>
    <row r="207" spans="1:8" s="32" customFormat="1" ht="11.25" customHeight="1" x14ac:dyDescent="0.2">
      <c r="A207" s="47"/>
      <c r="B207" s="43"/>
      <c r="C207" s="43"/>
      <c r="D207" s="43"/>
      <c r="E207" s="43"/>
      <c r="F207" s="43"/>
      <c r="G207" s="43"/>
      <c r="H207" s="36"/>
    </row>
    <row r="208" spans="1:8" s="32" customFormat="1" ht="11.25" customHeight="1" x14ac:dyDescent="0.2">
      <c r="A208" s="34" t="s">
        <v>174</v>
      </c>
      <c r="B208" s="62">
        <f t="shared" ref="B208:G208" si="57">SUM(B209:B215)</f>
        <v>109477.005</v>
      </c>
      <c r="C208" s="62">
        <f t="shared" si="57"/>
        <v>76917.739969999995</v>
      </c>
      <c r="D208" s="62">
        <f t="shared" si="57"/>
        <v>2395.0081700000001</v>
      </c>
      <c r="E208" s="62">
        <f t="shared" si="57"/>
        <v>79312.748139999996</v>
      </c>
      <c r="F208" s="62">
        <f t="shared" si="57"/>
        <v>30164.256860000001</v>
      </c>
      <c r="G208" s="62">
        <f t="shared" si="57"/>
        <v>32559.265030000002</v>
      </c>
      <c r="H208" s="36">
        <f>E208/B208*100</f>
        <v>72.446947320124437</v>
      </c>
    </row>
    <row r="209" spans="1:8" s="32" customFormat="1" ht="11.25" customHeight="1" x14ac:dyDescent="0.2">
      <c r="A209" s="38" t="s">
        <v>175</v>
      </c>
      <c r="B209" s="39">
        <v>31567</v>
      </c>
      <c r="C209" s="40">
        <v>16703.836599999995</v>
      </c>
      <c r="D209" s="39">
        <v>1410.8546699999997</v>
      </c>
      <c r="E209" s="40">
        <f t="shared" ref="E209:E215" si="58">SUM(C209:D209)</f>
        <v>18114.691269999996</v>
      </c>
      <c r="F209" s="40">
        <f>B209-E209</f>
        <v>13452.308730000004</v>
      </c>
      <c r="G209" s="40">
        <f>B209-C209</f>
        <v>14863.163400000005</v>
      </c>
      <c r="H209" s="41">
        <f>E209/B209*100</f>
        <v>57.384899642031215</v>
      </c>
    </row>
    <row r="210" spans="1:8" s="32" customFormat="1" ht="11.25" customHeight="1" x14ac:dyDescent="0.2">
      <c r="A210" s="38" t="s">
        <v>176</v>
      </c>
      <c r="B210" s="39">
        <v>29440.115000000002</v>
      </c>
      <c r="C210" s="40">
        <v>27421.215230000002</v>
      </c>
      <c r="D210" s="39">
        <v>650.31299999999999</v>
      </c>
      <c r="E210" s="40">
        <f t="shared" si="58"/>
        <v>28071.52823</v>
      </c>
      <c r="F210" s="40">
        <f>B210-E210</f>
        <v>1368.5867700000017</v>
      </c>
      <c r="G210" s="40">
        <f>B210-C210</f>
        <v>2018.89977</v>
      </c>
      <c r="H210" s="41">
        <f>E210/B210*100</f>
        <v>95.351285923985003</v>
      </c>
    </row>
    <row r="211" spans="1:8" s="32" customFormat="1" ht="11.25" customHeight="1" x14ac:dyDescent="0.2">
      <c r="A211" s="38" t="s">
        <v>177</v>
      </c>
      <c r="B211" s="39">
        <v>4761</v>
      </c>
      <c r="C211" s="40">
        <v>2778.8307200000004</v>
      </c>
      <c r="D211" s="39">
        <v>10.9</v>
      </c>
      <c r="E211" s="40">
        <f t="shared" si="58"/>
        <v>2789.7307200000005</v>
      </c>
      <c r="F211" s="40">
        <f>B211-E211</f>
        <v>1971.2692799999995</v>
      </c>
      <c r="G211" s="40">
        <f>B211-C211</f>
        <v>1982.1692799999996</v>
      </c>
      <c r="H211" s="41">
        <f>E211/B211*100</f>
        <v>58.595478260869569</v>
      </c>
    </row>
    <row r="212" spans="1:8" s="32" customFormat="1" ht="11.25" customHeight="1" x14ac:dyDescent="0.2">
      <c r="A212" s="38" t="s">
        <v>178</v>
      </c>
      <c r="B212" s="39">
        <v>0</v>
      </c>
      <c r="C212" s="40">
        <v>0</v>
      </c>
      <c r="D212" s="39">
        <v>0</v>
      </c>
      <c r="E212" s="40">
        <f t="shared" si="58"/>
        <v>0</v>
      </c>
      <c r="F212" s="40">
        <f>B212-E212</f>
        <v>0</v>
      </c>
      <c r="G212" s="40">
        <f>B212-C212</f>
        <v>0</v>
      </c>
      <c r="H212" s="41"/>
    </row>
    <row r="213" spans="1:8" s="32" customFormat="1" ht="11.25" customHeight="1" x14ac:dyDescent="0.2">
      <c r="A213" s="38" t="s">
        <v>179</v>
      </c>
      <c r="B213" s="39">
        <v>9458.0910000000003</v>
      </c>
      <c r="C213" s="40">
        <v>4635.7758800000001</v>
      </c>
      <c r="D213" s="39">
        <v>289.44178000000005</v>
      </c>
      <c r="E213" s="40">
        <f t="shared" si="58"/>
        <v>4925.2176600000003</v>
      </c>
      <c r="F213" s="40">
        <f>B213-E213</f>
        <v>4532.8733400000001</v>
      </c>
      <c r="G213" s="40">
        <f>B213-C213</f>
        <v>4822.3151200000002</v>
      </c>
      <c r="H213" s="41">
        <f>E213/B213*100</f>
        <v>52.074120031198689</v>
      </c>
    </row>
    <row r="214" spans="1:8" s="32" customFormat="1" ht="11.25" customHeight="1" x14ac:dyDescent="0.2">
      <c r="A214" s="38" t="s">
        <v>180</v>
      </c>
      <c r="B214" s="39">
        <v>22293.798999999999</v>
      </c>
      <c r="C214" s="40">
        <v>19373.796750000001</v>
      </c>
      <c r="D214" s="39">
        <v>12.013620000000001</v>
      </c>
      <c r="E214" s="40">
        <f t="shared" si="58"/>
        <v>19385.810370000003</v>
      </c>
      <c r="F214" s="40">
        <f>B214-E214</f>
        <v>2907.9886299999962</v>
      </c>
      <c r="G214" s="40">
        <f>B214-C214</f>
        <v>2920.0022499999977</v>
      </c>
      <c r="H214" s="41">
        <f>E214/B214*100</f>
        <v>86.956065092360461</v>
      </c>
    </row>
    <row r="215" spans="1:8" s="32" customFormat="1" ht="11.25" customHeight="1" x14ac:dyDescent="0.2">
      <c r="A215" s="38" t="s">
        <v>181</v>
      </c>
      <c r="B215" s="39">
        <v>11957</v>
      </c>
      <c r="C215" s="40">
        <v>6004.2847899999997</v>
      </c>
      <c r="D215" s="39">
        <v>21.485099999999999</v>
      </c>
      <c r="E215" s="40">
        <f t="shared" si="58"/>
        <v>6025.7698899999996</v>
      </c>
      <c r="F215" s="40">
        <f>B215-E215</f>
        <v>5931.2301100000004</v>
      </c>
      <c r="G215" s="40">
        <f>B215-C215</f>
        <v>5952.7152100000003</v>
      </c>
      <c r="H215" s="41">
        <f>E215/B215*100</f>
        <v>50.395332357614784</v>
      </c>
    </row>
    <row r="216" spans="1:8" s="32" customFormat="1" ht="11.25" customHeight="1" x14ac:dyDescent="0.2">
      <c r="A216" s="47"/>
      <c r="B216" s="39"/>
      <c r="C216" s="40"/>
      <c r="D216" s="39"/>
      <c r="E216" s="40"/>
      <c r="F216" s="40"/>
      <c r="G216" s="40"/>
      <c r="H216" s="41"/>
    </row>
    <row r="217" spans="1:8" s="32" customFormat="1" ht="11.25" customHeight="1" x14ac:dyDescent="0.2">
      <c r="A217" s="34" t="s">
        <v>182</v>
      </c>
      <c r="B217" s="63">
        <f t="shared" ref="B217:G217" si="59">SUM(B218:B230)+SUM(B236:B247)</f>
        <v>1140339.7390000001</v>
      </c>
      <c r="C217" s="63">
        <f t="shared" si="59"/>
        <v>456155.43517999997</v>
      </c>
      <c r="D217" s="63">
        <f t="shared" si="59"/>
        <v>34501.469089999999</v>
      </c>
      <c r="E217" s="63">
        <f t="shared" si="59"/>
        <v>490656.90426999994</v>
      </c>
      <c r="F217" s="63">
        <f t="shared" si="59"/>
        <v>649682.83473000012</v>
      </c>
      <c r="G217" s="63">
        <f t="shared" si="59"/>
        <v>684184.30382000026</v>
      </c>
      <c r="H217" s="41">
        <f>E217/B217*100</f>
        <v>43.027256482377126</v>
      </c>
    </row>
    <row r="218" spans="1:8" s="32" customFormat="1" ht="11.25" customHeight="1" x14ac:dyDescent="0.2">
      <c r="A218" s="38" t="s">
        <v>183</v>
      </c>
      <c r="B218" s="39">
        <v>6207</v>
      </c>
      <c r="C218" s="40">
        <v>4537.09429</v>
      </c>
      <c r="D218" s="39">
        <v>0</v>
      </c>
      <c r="E218" s="40">
        <f t="shared" ref="E218:E229" si="60">SUM(C218:D218)</f>
        <v>4537.09429</v>
      </c>
      <c r="F218" s="40">
        <f>B218-E218</f>
        <v>1669.90571</v>
      </c>
      <c r="G218" s="40">
        <f>B218-C218</f>
        <v>1669.90571</v>
      </c>
      <c r="H218" s="41">
        <f>E218/B218*100</f>
        <v>73.096411954245212</v>
      </c>
    </row>
    <row r="219" spans="1:8" s="32" customFormat="1" ht="11.25" customHeight="1" x14ac:dyDescent="0.2">
      <c r="A219" s="38" t="s">
        <v>184</v>
      </c>
      <c r="B219" s="39">
        <v>9425</v>
      </c>
      <c r="C219" s="40">
        <v>4860.1580300000005</v>
      </c>
      <c r="D219" s="39">
        <v>177.84498000000002</v>
      </c>
      <c r="E219" s="40">
        <f t="shared" si="60"/>
        <v>5038.0030100000004</v>
      </c>
      <c r="F219" s="40">
        <f>B219-E219</f>
        <v>4386.9969899999996</v>
      </c>
      <c r="G219" s="40">
        <f>B219-C219</f>
        <v>4564.8419699999995</v>
      </c>
      <c r="H219" s="41">
        <f>E219/B219*100</f>
        <v>53.453612838196285</v>
      </c>
    </row>
    <row r="220" spans="1:8" s="32" customFormat="1" ht="11.25" customHeight="1" x14ac:dyDescent="0.2">
      <c r="A220" s="38" t="s">
        <v>185</v>
      </c>
      <c r="B220" s="39">
        <v>10964</v>
      </c>
      <c r="C220" s="40">
        <v>5418.6453700000002</v>
      </c>
      <c r="D220" s="39">
        <v>193.34975</v>
      </c>
      <c r="E220" s="40">
        <f t="shared" si="60"/>
        <v>5611.9951200000005</v>
      </c>
      <c r="F220" s="40">
        <f>B220-E220</f>
        <v>5352.0048799999995</v>
      </c>
      <c r="G220" s="40">
        <f>B220-C220</f>
        <v>5545.3546299999998</v>
      </c>
      <c r="H220" s="41">
        <f>E220/B220*100</f>
        <v>51.185654140824525</v>
      </c>
    </row>
    <row r="221" spans="1:8" s="32" customFormat="1" ht="11.25" customHeight="1" x14ac:dyDescent="0.2">
      <c r="A221" s="38" t="s">
        <v>186</v>
      </c>
      <c r="B221" s="39">
        <v>536634</v>
      </c>
      <c r="C221" s="40">
        <v>56116.356169999992</v>
      </c>
      <c r="D221" s="39">
        <v>3050.8774900000012</v>
      </c>
      <c r="E221" s="40">
        <f t="shared" si="60"/>
        <v>59167.233659999991</v>
      </c>
      <c r="F221" s="40">
        <f>B221-E221</f>
        <v>477466.76634000003</v>
      </c>
      <c r="G221" s="40">
        <f>B221-C221</f>
        <v>480517.64383000002</v>
      </c>
      <c r="H221" s="41">
        <f>E221/B221*100</f>
        <v>11.025621496215296</v>
      </c>
    </row>
    <row r="222" spans="1:8" s="32" customFormat="1" ht="11.25" customHeight="1" x14ac:dyDescent="0.2">
      <c r="A222" s="38" t="s">
        <v>187</v>
      </c>
      <c r="B222" s="39">
        <v>5543.5169999999998</v>
      </c>
      <c r="C222" s="40">
        <v>2167.7439900000004</v>
      </c>
      <c r="D222" s="39">
        <v>0</v>
      </c>
      <c r="E222" s="40">
        <f t="shared" si="60"/>
        <v>2167.7439900000004</v>
      </c>
      <c r="F222" s="40">
        <f>B222-E222</f>
        <v>3375.7730099999994</v>
      </c>
      <c r="G222" s="40">
        <f>B222-C222</f>
        <v>3375.7730099999994</v>
      </c>
      <c r="H222" s="41">
        <f>E222/B222*100</f>
        <v>39.104128119387035</v>
      </c>
    </row>
    <row r="223" spans="1:8" s="32" customFormat="1" ht="11.25" customHeight="1" x14ac:dyDescent="0.2">
      <c r="A223" s="38" t="s">
        <v>188</v>
      </c>
      <c r="B223" s="39">
        <v>13251</v>
      </c>
      <c r="C223" s="40">
        <v>11982.95839</v>
      </c>
      <c r="D223" s="39">
        <v>727.94308999999998</v>
      </c>
      <c r="E223" s="40">
        <f t="shared" si="60"/>
        <v>12710.90148</v>
      </c>
      <c r="F223" s="40">
        <f>B223-E223</f>
        <v>540.09851999999955</v>
      </c>
      <c r="G223" s="40">
        <f>B223-C223</f>
        <v>1268.0416100000002</v>
      </c>
      <c r="H223" s="41">
        <f>E223/B223*100</f>
        <v>95.924092370387143</v>
      </c>
    </row>
    <row r="224" spans="1:8" s="32" customFormat="1" ht="11.25" customHeight="1" x14ac:dyDescent="0.2">
      <c r="A224" s="38" t="s">
        <v>189</v>
      </c>
      <c r="B224" s="39">
        <v>44660.123</v>
      </c>
      <c r="C224" s="40">
        <v>17744.733559999997</v>
      </c>
      <c r="D224" s="39">
        <v>547.3438000000001</v>
      </c>
      <c r="E224" s="40">
        <f t="shared" si="60"/>
        <v>18292.077359999996</v>
      </c>
      <c r="F224" s="40">
        <f>B224-E224</f>
        <v>26368.045640000004</v>
      </c>
      <c r="G224" s="40">
        <f>B224-C224</f>
        <v>26915.389440000003</v>
      </c>
      <c r="H224" s="41">
        <f>E224/B224*100</f>
        <v>40.958412407417676</v>
      </c>
    </row>
    <row r="225" spans="1:8" s="32" customFormat="1" ht="11.25" customHeight="1" x14ac:dyDescent="0.2">
      <c r="A225" s="38" t="s">
        <v>190</v>
      </c>
      <c r="B225" s="39">
        <v>15316.253000000001</v>
      </c>
      <c r="C225" s="40">
        <v>3465.8598900000002</v>
      </c>
      <c r="D225" s="39">
        <v>1736.3797400000001</v>
      </c>
      <c r="E225" s="40">
        <f t="shared" si="60"/>
        <v>5202.23963</v>
      </c>
      <c r="F225" s="40">
        <f>B225-E225</f>
        <v>10114.013370000001</v>
      </c>
      <c r="G225" s="40">
        <f>B225-C225</f>
        <v>11850.393110000001</v>
      </c>
      <c r="H225" s="41">
        <f>E225/B225*100</f>
        <v>33.965485096126322</v>
      </c>
    </row>
    <row r="226" spans="1:8" s="32" customFormat="1" ht="11.25" customHeight="1" x14ac:dyDescent="0.2">
      <c r="A226" s="38" t="s">
        <v>191</v>
      </c>
      <c r="B226" s="39">
        <v>8145</v>
      </c>
      <c r="C226" s="40">
        <v>5185.7192500000001</v>
      </c>
      <c r="D226" s="39">
        <v>597.40518999999995</v>
      </c>
      <c r="E226" s="40">
        <f t="shared" si="60"/>
        <v>5783.1244399999996</v>
      </c>
      <c r="F226" s="40">
        <f>B226-E226</f>
        <v>2361.8755600000004</v>
      </c>
      <c r="G226" s="40">
        <f>B226-C226</f>
        <v>2959.2807499999999</v>
      </c>
      <c r="H226" s="41">
        <f>E226/B226*100</f>
        <v>71.002141682013502</v>
      </c>
    </row>
    <row r="227" spans="1:8" s="32" customFormat="1" ht="11.25" customHeight="1" x14ac:dyDescent="0.2">
      <c r="A227" s="38" t="s">
        <v>192</v>
      </c>
      <c r="B227" s="39">
        <v>14107</v>
      </c>
      <c r="C227" s="40">
        <v>7688.2154199999995</v>
      </c>
      <c r="D227" s="39">
        <v>1843.9324899999999</v>
      </c>
      <c r="E227" s="40">
        <f t="shared" si="60"/>
        <v>9532.1479099999997</v>
      </c>
      <c r="F227" s="40">
        <f>B227-E227</f>
        <v>4574.8520900000003</v>
      </c>
      <c r="G227" s="40">
        <f>B227-C227</f>
        <v>6418.7845800000005</v>
      </c>
      <c r="H227" s="41">
        <f>E227/B227*100</f>
        <v>67.570340327496979</v>
      </c>
    </row>
    <row r="228" spans="1:8" s="32" customFormat="1" ht="11.25" customHeight="1" x14ac:dyDescent="0.2">
      <c r="A228" s="38" t="s">
        <v>193</v>
      </c>
      <c r="B228" s="39">
        <v>12214</v>
      </c>
      <c r="C228" s="40">
        <v>7639.1425899999995</v>
      </c>
      <c r="D228" s="39">
        <v>675.21665000000007</v>
      </c>
      <c r="E228" s="40">
        <f t="shared" si="60"/>
        <v>8314.3592399999998</v>
      </c>
      <c r="F228" s="40">
        <f>B228-E228</f>
        <v>3899.6407600000002</v>
      </c>
      <c r="G228" s="40">
        <f>B228-C228</f>
        <v>4574.8574100000005</v>
      </c>
      <c r="H228" s="41">
        <f>E228/B228*100</f>
        <v>68.072369739643037</v>
      </c>
    </row>
    <row r="229" spans="1:8" s="32" customFormat="1" ht="11.25" customHeight="1" x14ac:dyDescent="0.2">
      <c r="A229" s="38" t="s">
        <v>194</v>
      </c>
      <c r="B229" s="39">
        <v>2983.0740000000001</v>
      </c>
      <c r="C229" s="40">
        <v>2734.6972500000002</v>
      </c>
      <c r="D229" s="39">
        <v>30.937660000000001</v>
      </c>
      <c r="E229" s="40">
        <f t="shared" si="60"/>
        <v>2765.6349100000002</v>
      </c>
      <c r="F229" s="40">
        <f>B229-E229</f>
        <v>217.43908999999985</v>
      </c>
      <c r="G229" s="40">
        <f>B229-C229</f>
        <v>248.3767499999999</v>
      </c>
      <c r="H229" s="41">
        <f>E229/B229*100</f>
        <v>92.710905260814855</v>
      </c>
    </row>
    <row r="230" spans="1:8" s="32" customFormat="1" ht="11.25" customHeight="1" x14ac:dyDescent="0.2">
      <c r="A230" s="38" t="s">
        <v>195</v>
      </c>
      <c r="B230" s="50">
        <f t="shared" ref="B230:G230" si="61">SUM(B231:B234)</f>
        <v>43997.048999999999</v>
      </c>
      <c r="C230" s="50">
        <f t="shared" si="61"/>
        <v>23250.027389999999</v>
      </c>
      <c r="D230" s="50">
        <f t="shared" si="61"/>
        <v>4388.1346800000001</v>
      </c>
      <c r="E230" s="45">
        <f t="shared" si="61"/>
        <v>27638.162070000002</v>
      </c>
      <c r="F230" s="45">
        <f t="shared" si="61"/>
        <v>16358.886929999997</v>
      </c>
      <c r="G230" s="45">
        <f t="shared" si="61"/>
        <v>20747.02161</v>
      </c>
      <c r="H230" s="41">
        <f>E230/B230*100</f>
        <v>62.818217808198916</v>
      </c>
    </row>
    <row r="231" spans="1:8" s="32" customFormat="1" ht="11.25" customHeight="1" x14ac:dyDescent="0.2">
      <c r="A231" s="38" t="s">
        <v>196</v>
      </c>
      <c r="B231" s="39">
        <v>1915.7170000000001</v>
      </c>
      <c r="C231" s="40">
        <v>1207.2960600000001</v>
      </c>
      <c r="D231" s="39">
        <v>0</v>
      </c>
      <c r="E231" s="40">
        <f t="shared" ref="E231:E247" si="62">SUM(C231:D231)</f>
        <v>1207.2960600000001</v>
      </c>
      <c r="F231" s="40">
        <f>B231-E231</f>
        <v>708.42093999999997</v>
      </c>
      <c r="G231" s="40">
        <f>B231-C231</f>
        <v>708.42093999999997</v>
      </c>
      <c r="H231" s="41">
        <f>E231/B231*100</f>
        <v>63.020584982019791</v>
      </c>
    </row>
    <row r="232" spans="1:8" s="32" customFormat="1" ht="11.25" customHeight="1" x14ac:dyDescent="0.2">
      <c r="A232" s="38" t="s">
        <v>197</v>
      </c>
      <c r="B232" s="39">
        <v>17648.192999999999</v>
      </c>
      <c r="C232" s="40">
        <v>12968.025800000001</v>
      </c>
      <c r="D232" s="39">
        <v>4309.0054900000005</v>
      </c>
      <c r="E232" s="40">
        <f t="shared" si="62"/>
        <v>17277.031290000003</v>
      </c>
      <c r="F232" s="40">
        <f>B232-E232</f>
        <v>371.16170999999667</v>
      </c>
      <c r="G232" s="40">
        <f>B232-C232</f>
        <v>4680.167199999998</v>
      </c>
      <c r="H232" s="41">
        <f>E232/B232*100</f>
        <v>97.8968854771704</v>
      </c>
    </row>
    <row r="233" spans="1:8" s="32" customFormat="1" ht="11.25" customHeight="1" x14ac:dyDescent="0.2">
      <c r="A233" s="38" t="s">
        <v>198</v>
      </c>
      <c r="B233" s="39">
        <v>11704.1</v>
      </c>
      <c r="C233" s="40">
        <v>2511.8552599999998</v>
      </c>
      <c r="D233" s="39">
        <v>0</v>
      </c>
      <c r="E233" s="40">
        <f t="shared" si="62"/>
        <v>2511.8552599999998</v>
      </c>
      <c r="F233" s="40">
        <f>B233-E233</f>
        <v>9192.2447400000001</v>
      </c>
      <c r="G233" s="40">
        <f>B233-C233</f>
        <v>9192.2447400000001</v>
      </c>
      <c r="H233" s="41">
        <f>E233/B233*100</f>
        <v>21.461327739851846</v>
      </c>
    </row>
    <row r="234" spans="1:8" s="32" customFormat="1" ht="11.25" customHeight="1" x14ac:dyDescent="0.2">
      <c r="A234" s="38" t="s">
        <v>199</v>
      </c>
      <c r="B234" s="39">
        <v>12729.039000000001</v>
      </c>
      <c r="C234" s="40">
        <v>6562.8502699999999</v>
      </c>
      <c r="D234" s="39">
        <v>79.129190000000008</v>
      </c>
      <c r="E234" s="40">
        <f t="shared" si="62"/>
        <v>6641.9794599999996</v>
      </c>
      <c r="F234" s="40">
        <f>B234-E234</f>
        <v>6087.0595400000011</v>
      </c>
      <c r="G234" s="40">
        <f>B234-C234</f>
        <v>6166.1887300000008</v>
      </c>
      <c r="H234" s="41">
        <f>E234/B234*100</f>
        <v>52.179740041648074</v>
      </c>
    </row>
    <row r="235" spans="1:8" s="32" customFormat="1" ht="11.25" customHeight="1" x14ac:dyDescent="0.2">
      <c r="A235" s="38" t="s">
        <v>200</v>
      </c>
      <c r="B235" s="39">
        <v>0</v>
      </c>
      <c r="C235" s="40">
        <v>0</v>
      </c>
      <c r="D235" s="39">
        <v>0</v>
      </c>
      <c r="E235" s="40">
        <f t="shared" si="62"/>
        <v>0</v>
      </c>
      <c r="F235" s="40">
        <f>B235-E235</f>
        <v>0</v>
      </c>
      <c r="G235" s="40">
        <f>B235-C235</f>
        <v>0</v>
      </c>
      <c r="H235" s="41"/>
    </row>
    <row r="236" spans="1:8" s="32" customFormat="1" ht="11.25" customHeight="1" x14ac:dyDescent="0.2">
      <c r="A236" s="38" t="s">
        <v>201</v>
      </c>
      <c r="B236" s="39">
        <v>63978</v>
      </c>
      <c r="C236" s="40">
        <v>42749.65986</v>
      </c>
      <c r="D236" s="39">
        <v>1911.47434</v>
      </c>
      <c r="E236" s="40">
        <f t="shared" si="62"/>
        <v>44661.1342</v>
      </c>
      <c r="F236" s="40">
        <f>B236-E236</f>
        <v>19316.8658</v>
      </c>
      <c r="G236" s="40">
        <f>B236-C236</f>
        <v>21228.34014</v>
      </c>
      <c r="H236" s="41">
        <f>E236/B236*100</f>
        <v>69.807018350057831</v>
      </c>
    </row>
    <row r="237" spans="1:8" s="32" customFormat="1" ht="11.25" customHeight="1" x14ac:dyDescent="0.2">
      <c r="A237" s="38" t="s">
        <v>202</v>
      </c>
      <c r="B237" s="39">
        <v>15500</v>
      </c>
      <c r="C237" s="40">
        <v>7337.22793</v>
      </c>
      <c r="D237" s="39">
        <v>760.25979000000007</v>
      </c>
      <c r="E237" s="40">
        <f t="shared" si="62"/>
        <v>8097.4877200000001</v>
      </c>
      <c r="F237" s="40">
        <f>B237-E237</f>
        <v>7402.5122799999999</v>
      </c>
      <c r="G237" s="40">
        <f>B237-C237</f>
        <v>8162.77207</v>
      </c>
      <c r="H237" s="41">
        <f>E237/B237*100</f>
        <v>52.241856258064509</v>
      </c>
    </row>
    <row r="238" spans="1:8" s="32" customFormat="1" ht="11.25" customHeight="1" x14ac:dyDescent="0.2">
      <c r="A238" s="38" t="s">
        <v>203</v>
      </c>
      <c r="B238" s="39">
        <v>46619</v>
      </c>
      <c r="C238" s="40">
        <v>32348.509969999999</v>
      </c>
      <c r="D238" s="39">
        <v>1734.10654</v>
      </c>
      <c r="E238" s="40">
        <f t="shared" si="62"/>
        <v>34082.61651</v>
      </c>
      <c r="F238" s="40">
        <f>B238-E238</f>
        <v>12536.38349</v>
      </c>
      <c r="G238" s="40">
        <f>B238-C238</f>
        <v>14270.490030000001</v>
      </c>
      <c r="H238" s="41">
        <f>E238/B238*100</f>
        <v>73.108853707715738</v>
      </c>
    </row>
    <row r="239" spans="1:8" s="32" customFormat="1" ht="11.25" customHeight="1" x14ac:dyDescent="0.2">
      <c r="A239" s="38" t="s">
        <v>204</v>
      </c>
      <c r="B239" s="39">
        <v>9542.5910000000003</v>
      </c>
      <c r="C239" s="40">
        <v>3924.4004500000001</v>
      </c>
      <c r="D239" s="39">
        <v>3126.7392300000001</v>
      </c>
      <c r="E239" s="40">
        <f t="shared" si="62"/>
        <v>7051.1396800000002</v>
      </c>
      <c r="F239" s="40">
        <f>B239-E239</f>
        <v>2491.4513200000001</v>
      </c>
      <c r="G239" s="40">
        <f>B239-C239</f>
        <v>5618.1905500000003</v>
      </c>
      <c r="H239" s="41">
        <f>E239/B239*100</f>
        <v>73.891249032888453</v>
      </c>
    </row>
    <row r="240" spans="1:8" s="32" customFormat="1" ht="11.25" customHeight="1" x14ac:dyDescent="0.2">
      <c r="A240" s="64" t="s">
        <v>28</v>
      </c>
      <c r="B240" s="39">
        <v>36774</v>
      </c>
      <c r="C240" s="40">
        <v>23379.982339999999</v>
      </c>
      <c r="D240" s="39">
        <v>6098.7188299999998</v>
      </c>
      <c r="E240" s="40">
        <f t="shared" si="62"/>
        <v>29478.70117</v>
      </c>
      <c r="F240" s="40">
        <f>B240-E240</f>
        <v>7295.2988299999997</v>
      </c>
      <c r="G240" s="40">
        <f>B240-C240</f>
        <v>13394.017660000001</v>
      </c>
      <c r="H240" s="41">
        <f>E240/B240*100</f>
        <v>80.161802278783924</v>
      </c>
    </row>
    <row r="241" spans="1:8" s="32" customFormat="1" ht="11.25" customHeight="1" x14ac:dyDescent="0.2">
      <c r="A241" s="64" t="s">
        <v>205</v>
      </c>
      <c r="B241" s="39">
        <v>150216</v>
      </c>
      <c r="C241" s="40">
        <v>136537.36121</v>
      </c>
      <c r="D241" s="39">
        <v>181.25728000000001</v>
      </c>
      <c r="E241" s="40">
        <f t="shared" si="62"/>
        <v>136718.61848999999</v>
      </c>
      <c r="F241" s="40">
        <f>B241-E241</f>
        <v>13497.381510000007</v>
      </c>
      <c r="G241" s="40">
        <f>B241-C241</f>
        <v>13678.638789999997</v>
      </c>
      <c r="H241" s="41">
        <f>E241/B241*100</f>
        <v>91.014684514299404</v>
      </c>
    </row>
    <row r="242" spans="1:8" s="32" customFormat="1" ht="11.25" customHeight="1" x14ac:dyDescent="0.2">
      <c r="A242" s="64" t="s">
        <v>206</v>
      </c>
      <c r="B242" s="39">
        <v>14578</v>
      </c>
      <c r="C242" s="40">
        <v>8758.1124</v>
      </c>
      <c r="D242" s="39">
        <v>526.04635999999994</v>
      </c>
      <c r="E242" s="40">
        <f t="shared" si="62"/>
        <v>9284.1587600000003</v>
      </c>
      <c r="F242" s="40">
        <f>B242-E242</f>
        <v>5293.8412399999997</v>
      </c>
      <c r="G242" s="40">
        <f>B242-C242</f>
        <v>5819.8876</v>
      </c>
      <c r="H242" s="41">
        <f>E242/B242*100</f>
        <v>63.686093840032932</v>
      </c>
    </row>
    <row r="243" spans="1:8" s="32" customFormat="1" ht="11.25" customHeight="1" x14ac:dyDescent="0.2">
      <c r="A243" s="64" t="s">
        <v>207</v>
      </c>
      <c r="B243" s="39">
        <v>4108</v>
      </c>
      <c r="C243" s="40">
        <v>0</v>
      </c>
      <c r="D243" s="39">
        <v>0</v>
      </c>
      <c r="E243" s="40">
        <f t="shared" si="62"/>
        <v>0</v>
      </c>
      <c r="F243" s="40">
        <f>B243-E243</f>
        <v>4108</v>
      </c>
      <c r="G243" s="40">
        <f>B243-C243</f>
        <v>4108</v>
      </c>
      <c r="H243" s="41">
        <f>E243/B243*100</f>
        <v>0</v>
      </c>
    </row>
    <row r="244" spans="1:8" s="32" customFormat="1" ht="11.25" customHeight="1" x14ac:dyDescent="0.2">
      <c r="A244" s="64" t="s">
        <v>208</v>
      </c>
      <c r="B244" s="39">
        <v>13197.132</v>
      </c>
      <c r="C244" s="40">
        <v>4247.4072100000003</v>
      </c>
      <c r="D244" s="39">
        <v>1323.2513200000001</v>
      </c>
      <c r="E244" s="40">
        <f t="shared" si="62"/>
        <v>5570.6585300000006</v>
      </c>
      <c r="F244" s="40">
        <f>B244-E244</f>
        <v>7626.473469999999</v>
      </c>
      <c r="G244" s="40">
        <f>B244-C244</f>
        <v>8949.7247900000002</v>
      </c>
      <c r="H244" s="41">
        <f>E244/B244*100</f>
        <v>42.211129887918077</v>
      </c>
    </row>
    <row r="245" spans="1:8" s="32" customFormat="1" ht="11.25" customHeight="1" x14ac:dyDescent="0.2">
      <c r="A245" s="64" t="s">
        <v>209</v>
      </c>
      <c r="B245" s="39">
        <v>7969</v>
      </c>
      <c r="C245" s="40">
        <v>5589.8777900000005</v>
      </c>
      <c r="D245" s="39">
        <v>331.75603000000001</v>
      </c>
      <c r="E245" s="40">
        <f t="shared" si="62"/>
        <v>5921.6338200000009</v>
      </c>
      <c r="F245" s="40">
        <f>B245-E245</f>
        <v>2047.3661799999991</v>
      </c>
      <c r="G245" s="40">
        <f>B245-C245</f>
        <v>2379.1222099999995</v>
      </c>
      <c r="H245" s="41">
        <f>E245/B245*100</f>
        <v>74.308367674739628</v>
      </c>
    </row>
    <row r="246" spans="1:8" s="32" customFormat="1" ht="11.25" customHeight="1" x14ac:dyDescent="0.2">
      <c r="A246" s="64" t="s">
        <v>210</v>
      </c>
      <c r="B246" s="39">
        <v>43550</v>
      </c>
      <c r="C246" s="40">
        <v>34499.912240000005</v>
      </c>
      <c r="D246" s="39">
        <v>4538.4938499999998</v>
      </c>
      <c r="E246" s="40">
        <f t="shared" si="62"/>
        <v>39038.406090000004</v>
      </c>
      <c r="F246" s="40">
        <f>B246-E246</f>
        <v>4511.593909999996</v>
      </c>
      <c r="G246" s="40">
        <f>B246-C246</f>
        <v>9050.0877599999949</v>
      </c>
      <c r="H246" s="41">
        <f>E246/B246*100</f>
        <v>89.640427301951789</v>
      </c>
    </row>
    <row r="247" spans="1:8" s="32" customFormat="1" ht="11.25" customHeight="1" x14ac:dyDescent="0.2">
      <c r="A247" s="38" t="s">
        <v>211</v>
      </c>
      <c r="B247" s="39">
        <v>10861</v>
      </c>
      <c r="C247" s="40">
        <v>3991.6321899999998</v>
      </c>
      <c r="D247" s="39">
        <v>0</v>
      </c>
      <c r="E247" s="40">
        <f t="shared" si="62"/>
        <v>3991.6321899999998</v>
      </c>
      <c r="F247" s="40">
        <f>B247-E247</f>
        <v>6869.3678099999997</v>
      </c>
      <c r="G247" s="40">
        <f>B247-C247</f>
        <v>6869.3678099999997</v>
      </c>
      <c r="H247" s="41">
        <f>E247/B247*100</f>
        <v>36.751976705644047</v>
      </c>
    </row>
    <row r="248" spans="1:8" s="32" customFormat="1" ht="11.25" customHeight="1" x14ac:dyDescent="0.2">
      <c r="A248" s="47"/>
      <c r="B248" s="39"/>
      <c r="C248" s="40"/>
      <c r="D248" s="39"/>
      <c r="E248" s="40"/>
      <c r="F248" s="40"/>
      <c r="G248" s="40"/>
      <c r="H248" s="41"/>
    </row>
    <row r="249" spans="1:8" s="32" customFormat="1" ht="11.25" customHeight="1" x14ac:dyDescent="0.2">
      <c r="A249" s="34" t="s">
        <v>212</v>
      </c>
      <c r="B249" s="39">
        <v>269</v>
      </c>
      <c r="C249" s="40">
        <v>163.36712</v>
      </c>
      <c r="D249" s="39">
        <v>0</v>
      </c>
      <c r="E249" s="40">
        <f t="shared" ref="E249" si="63">SUM(C249:D249)</f>
        <v>163.36712</v>
      </c>
      <c r="F249" s="40">
        <f>B249-E249</f>
        <v>105.63288</v>
      </c>
      <c r="G249" s="40">
        <f>B249-C249</f>
        <v>105.63288</v>
      </c>
      <c r="H249" s="41">
        <f>E249/B249*100</f>
        <v>60.731271375464679</v>
      </c>
    </row>
    <row r="250" spans="1:8" s="32" customFormat="1" ht="11.25" customHeight="1" x14ac:dyDescent="0.2">
      <c r="A250" s="47"/>
      <c r="B250" s="44"/>
      <c r="C250" s="43"/>
      <c r="D250" s="44"/>
      <c r="E250" s="43"/>
      <c r="F250" s="43"/>
      <c r="G250" s="43"/>
      <c r="H250" s="41"/>
    </row>
    <row r="251" spans="1:8" s="32" customFormat="1" ht="11.25" customHeight="1" x14ac:dyDescent="0.2">
      <c r="A251" s="34" t="s">
        <v>213</v>
      </c>
      <c r="B251" s="50">
        <f t="shared" ref="B251:G251" si="64">SUM(B252:B256)</f>
        <v>3044718</v>
      </c>
      <c r="C251" s="50">
        <f t="shared" si="64"/>
        <v>1702784.6009100003</v>
      </c>
      <c r="D251" s="50">
        <f t="shared" ref="D251" si="65">SUM(D252:D256)</f>
        <v>17296.348620000001</v>
      </c>
      <c r="E251" s="45">
        <f t="shared" si="64"/>
        <v>1720080.9495300001</v>
      </c>
      <c r="F251" s="45">
        <f t="shared" si="64"/>
        <v>1324637.0504699999</v>
      </c>
      <c r="G251" s="45">
        <f t="shared" si="64"/>
        <v>1341933.3990899997</v>
      </c>
      <c r="H251" s="41">
        <f>E251/B251*100</f>
        <v>56.493933084443292</v>
      </c>
    </row>
    <row r="252" spans="1:8" s="32" customFormat="1" ht="11.25" customHeight="1" x14ac:dyDescent="0.2">
      <c r="A252" s="64" t="s">
        <v>214</v>
      </c>
      <c r="B252" s="39">
        <v>2730517</v>
      </c>
      <c r="C252" s="40">
        <v>1533111.7140800001</v>
      </c>
      <c r="D252" s="39">
        <v>16336.09095</v>
      </c>
      <c r="E252" s="40">
        <f t="shared" ref="E252:E256" si="66">SUM(C252:D252)</f>
        <v>1549447.8050300002</v>
      </c>
      <c r="F252" s="40">
        <f>B252-E252</f>
        <v>1181069.1949699998</v>
      </c>
      <c r="G252" s="40">
        <f>B252-C252</f>
        <v>1197405.2859199999</v>
      </c>
      <c r="H252" s="41">
        <f>E252/B252*100</f>
        <v>56.745583529785762</v>
      </c>
    </row>
    <row r="253" spans="1:8" s="32" customFormat="1" ht="11.25" customHeight="1" x14ac:dyDescent="0.2">
      <c r="A253" s="64" t="s">
        <v>215</v>
      </c>
      <c r="B253" s="39">
        <v>9606</v>
      </c>
      <c r="C253" s="40">
        <v>4951.6206199999997</v>
      </c>
      <c r="D253" s="39">
        <v>11.032260000000001</v>
      </c>
      <c r="E253" s="40">
        <f t="shared" si="66"/>
        <v>4962.6528799999996</v>
      </c>
      <c r="F253" s="40">
        <f>B253-E253</f>
        <v>4643.3471200000004</v>
      </c>
      <c r="G253" s="40">
        <f>B253-C253</f>
        <v>4654.3793800000003</v>
      </c>
      <c r="H253" s="41">
        <f>E253/B253*100</f>
        <v>51.662012075785967</v>
      </c>
    </row>
    <row r="254" spans="1:8" s="32" customFormat="1" ht="11.25" customHeight="1" x14ac:dyDescent="0.2">
      <c r="A254" s="64" t="s">
        <v>216</v>
      </c>
      <c r="B254" s="39">
        <v>83976</v>
      </c>
      <c r="C254" s="40">
        <v>25067.460600000002</v>
      </c>
      <c r="D254" s="39">
        <v>3.8</v>
      </c>
      <c r="E254" s="40">
        <f t="shared" si="66"/>
        <v>25071.260600000001</v>
      </c>
      <c r="F254" s="40">
        <f>B254-E254</f>
        <v>58904.739399999999</v>
      </c>
      <c r="G254" s="40">
        <f>B254-C254</f>
        <v>58908.539399999994</v>
      </c>
      <c r="H254" s="41">
        <f>E254/B254*100</f>
        <v>29.855268886348483</v>
      </c>
    </row>
    <row r="255" spans="1:8" s="32" customFormat="1" ht="11.25" customHeight="1" x14ac:dyDescent="0.2">
      <c r="A255" s="64" t="s">
        <v>217</v>
      </c>
      <c r="B255" s="39">
        <v>188863</v>
      </c>
      <c r="C255" s="40">
        <v>124281.28770999999</v>
      </c>
      <c r="D255" s="39">
        <v>612.60946999999999</v>
      </c>
      <c r="E255" s="40">
        <f t="shared" si="66"/>
        <v>124893.89717999999</v>
      </c>
      <c r="F255" s="40">
        <f>B255-E255</f>
        <v>63969.102820000015</v>
      </c>
      <c r="G255" s="40">
        <f>B255-C255</f>
        <v>64581.71229000001</v>
      </c>
      <c r="H255" s="41">
        <f>E255/B255*100</f>
        <v>66.129362119631679</v>
      </c>
    </row>
    <row r="256" spans="1:8" s="32" customFormat="1" ht="11.25" customHeight="1" x14ac:dyDescent="0.2">
      <c r="A256" s="64" t="s">
        <v>218</v>
      </c>
      <c r="B256" s="39">
        <v>31756</v>
      </c>
      <c r="C256" s="40">
        <v>15372.517900000001</v>
      </c>
      <c r="D256" s="39">
        <v>332.81594000000001</v>
      </c>
      <c r="E256" s="40">
        <f t="shared" si="66"/>
        <v>15705.333840000001</v>
      </c>
      <c r="F256" s="40">
        <f>B256-E256</f>
        <v>16050.666159999999</v>
      </c>
      <c r="G256" s="40">
        <f>B256-C256</f>
        <v>16383.482099999999</v>
      </c>
      <c r="H256" s="41">
        <f>E256/B256*100</f>
        <v>49.45627232648949</v>
      </c>
    </row>
    <row r="257" spans="1:13" s="32" customFormat="1" ht="11.25" customHeight="1" x14ac:dyDescent="0.2">
      <c r="A257" s="47"/>
      <c r="B257" s="39"/>
      <c r="C257" s="40"/>
      <c r="D257" s="39"/>
      <c r="E257" s="40"/>
      <c r="F257" s="40"/>
      <c r="G257" s="40"/>
      <c r="H257" s="36"/>
    </row>
    <row r="258" spans="1:13" s="32" customFormat="1" ht="11.25" customHeight="1" x14ac:dyDescent="0.2">
      <c r="A258" s="34" t="s">
        <v>219</v>
      </c>
      <c r="B258" s="45">
        <f t="shared" ref="B258:G258" si="67">+B259+B260</f>
        <v>134086</v>
      </c>
      <c r="C258" s="45">
        <f t="shared" si="67"/>
        <v>63568.861679999995</v>
      </c>
      <c r="D258" s="45">
        <f t="shared" si="67"/>
        <v>6483.1641599999994</v>
      </c>
      <c r="E258" s="45">
        <f t="shared" si="67"/>
        <v>70052.025839999988</v>
      </c>
      <c r="F258" s="45">
        <f t="shared" si="67"/>
        <v>64033.974160000005</v>
      </c>
      <c r="G258" s="45">
        <f t="shared" si="67"/>
        <v>70517.138319999998</v>
      </c>
      <c r="H258" s="36">
        <f>E258/B258*100</f>
        <v>52.244101427442082</v>
      </c>
    </row>
    <row r="259" spans="1:13" s="32" customFormat="1" ht="11.25" customHeight="1" x14ac:dyDescent="0.2">
      <c r="A259" s="64" t="s">
        <v>220</v>
      </c>
      <c r="B259" s="39">
        <v>127730</v>
      </c>
      <c r="C259" s="40">
        <v>60306.391939999994</v>
      </c>
      <c r="D259" s="39">
        <v>6092.3327199999994</v>
      </c>
      <c r="E259" s="40">
        <f t="shared" ref="E259:E260" si="68">SUM(C259:D259)</f>
        <v>66398.724659999993</v>
      </c>
      <c r="F259" s="40">
        <f>B259-E259</f>
        <v>61331.275340000007</v>
      </c>
      <c r="G259" s="40">
        <f>B259-C259</f>
        <v>67423.608059999999</v>
      </c>
      <c r="H259" s="41">
        <f>E259/B259*100</f>
        <v>51.9836566664057</v>
      </c>
    </row>
    <row r="260" spans="1:13" s="32" customFormat="1" ht="11.25" customHeight="1" x14ac:dyDescent="0.2">
      <c r="A260" s="64" t="s">
        <v>221</v>
      </c>
      <c r="B260" s="39">
        <v>6356</v>
      </c>
      <c r="C260" s="40">
        <v>3262.46974</v>
      </c>
      <c r="D260" s="39">
        <v>390.83143999999999</v>
      </c>
      <c r="E260" s="40">
        <f t="shared" si="68"/>
        <v>3653.3011799999999</v>
      </c>
      <c r="F260" s="40">
        <f>B260-E260</f>
        <v>2702.6988200000001</v>
      </c>
      <c r="G260" s="40">
        <f>B260-C260</f>
        <v>3093.53026</v>
      </c>
      <c r="H260" s="41">
        <f>E260/B260*100</f>
        <v>57.477992133417246</v>
      </c>
    </row>
    <row r="261" spans="1:13" s="32" customFormat="1" ht="12" x14ac:dyDescent="0.2">
      <c r="A261" s="47"/>
      <c r="B261" s="43"/>
      <c r="C261" s="43"/>
      <c r="D261" s="43"/>
      <c r="E261" s="43"/>
      <c r="F261" s="43"/>
      <c r="G261" s="43"/>
      <c r="H261" s="36"/>
    </row>
    <row r="262" spans="1:13" s="32" customFormat="1" ht="11.25" customHeight="1" x14ac:dyDescent="0.2">
      <c r="A262" s="65" t="s">
        <v>222</v>
      </c>
      <c r="B262" s="39">
        <v>555548</v>
      </c>
      <c r="C262" s="40">
        <v>461314.25706999999</v>
      </c>
      <c r="D262" s="39">
        <v>1109.9252200000001</v>
      </c>
      <c r="E262" s="40">
        <f t="shared" ref="E262" si="69">SUM(C262:D262)</f>
        <v>462424.18228999997</v>
      </c>
      <c r="F262" s="40">
        <f>B262-E262</f>
        <v>93123.817710000032</v>
      </c>
      <c r="G262" s="40">
        <f>B262-C262</f>
        <v>94233.742930000008</v>
      </c>
      <c r="H262" s="41">
        <f>E262/B262*100</f>
        <v>83.237484841993847</v>
      </c>
    </row>
    <row r="263" spans="1:13" s="32" customFormat="1" ht="11.25" customHeight="1" x14ac:dyDescent="0.2">
      <c r="A263" s="47"/>
      <c r="B263" s="43"/>
      <c r="C263" s="43"/>
      <c r="D263" s="43"/>
      <c r="E263" s="43"/>
      <c r="F263" s="43"/>
      <c r="G263" s="43"/>
      <c r="H263" s="36"/>
    </row>
    <row r="264" spans="1:13" s="32" customFormat="1" ht="11.25" customHeight="1" x14ac:dyDescent="0.2">
      <c r="A264" s="34" t="s">
        <v>223</v>
      </c>
      <c r="B264" s="39">
        <v>583830</v>
      </c>
      <c r="C264" s="40">
        <v>189986.78818</v>
      </c>
      <c r="D264" s="39">
        <v>4712.2019400000008</v>
      </c>
      <c r="E264" s="40">
        <f t="shared" ref="E264" si="70">SUM(C264:D264)</f>
        <v>194698.99012</v>
      </c>
      <c r="F264" s="40">
        <f>B264-E264</f>
        <v>389131.00988000003</v>
      </c>
      <c r="G264" s="40">
        <f>B264-C264</f>
        <v>393843.21181999997</v>
      </c>
      <c r="H264" s="41">
        <f>E264/B264*100</f>
        <v>33.348575804600657</v>
      </c>
    </row>
    <row r="265" spans="1:13" s="32" customFormat="1" ht="11.25" customHeight="1" x14ac:dyDescent="0.2">
      <c r="A265" s="47"/>
      <c r="B265" s="43"/>
      <c r="C265" s="43"/>
      <c r="D265" s="43"/>
      <c r="E265" s="43"/>
      <c r="F265" s="43"/>
      <c r="G265" s="43"/>
      <c r="H265" s="36"/>
    </row>
    <row r="266" spans="1:13" s="32" customFormat="1" ht="11.25" customHeight="1" x14ac:dyDescent="0.2">
      <c r="A266" s="34" t="s">
        <v>224</v>
      </c>
      <c r="B266" s="39">
        <v>235041</v>
      </c>
      <c r="C266" s="40">
        <v>53137.169740000005</v>
      </c>
      <c r="D266" s="39">
        <v>6142.1112300000004</v>
      </c>
      <c r="E266" s="40">
        <f t="shared" ref="E266" si="71">SUM(C266:D266)</f>
        <v>59279.280970000007</v>
      </c>
      <c r="F266" s="40">
        <f>B266-E266</f>
        <v>175761.71902999998</v>
      </c>
      <c r="G266" s="40">
        <f>B266-C266</f>
        <v>181903.83025999999</v>
      </c>
      <c r="H266" s="41">
        <f>E266/B266*100</f>
        <v>25.220825715513467</v>
      </c>
    </row>
    <row r="267" spans="1:13" s="32" customFormat="1" ht="11.25" customHeight="1" x14ac:dyDescent="0.2">
      <c r="A267" s="66"/>
      <c r="B267" s="39"/>
      <c r="C267" s="39"/>
      <c r="D267" s="39"/>
      <c r="E267" s="39"/>
      <c r="F267" s="39"/>
      <c r="G267" s="39"/>
      <c r="H267" s="67"/>
      <c r="I267" s="37"/>
      <c r="J267" s="37"/>
      <c r="K267" s="37"/>
      <c r="L267" s="37"/>
      <c r="M267" s="37"/>
    </row>
    <row r="268" spans="1:13" s="32" customFormat="1" ht="11.25" customHeight="1" x14ac:dyDescent="0.2">
      <c r="A268" s="51" t="s">
        <v>225</v>
      </c>
      <c r="B268" s="50">
        <f t="shared" ref="B268:G268" si="72">+B269+B270</f>
        <v>63986.305</v>
      </c>
      <c r="C268" s="50">
        <f t="shared" si="72"/>
        <v>44589.66229</v>
      </c>
      <c r="D268" s="50">
        <f t="shared" si="72"/>
        <v>1960.00631</v>
      </c>
      <c r="E268" s="50">
        <f t="shared" si="72"/>
        <v>46549.668599999997</v>
      </c>
      <c r="F268" s="50">
        <f t="shared" si="72"/>
        <v>17436.636399999999</v>
      </c>
      <c r="G268" s="50">
        <f t="shared" si="72"/>
        <v>19396.64271</v>
      </c>
      <c r="H268" s="67">
        <f>E268/B268*100</f>
        <v>72.749424427617754</v>
      </c>
    </row>
    <row r="269" spans="1:13" s="32" customFormat="1" ht="11.25" customHeight="1" x14ac:dyDescent="0.2">
      <c r="A269" s="61" t="s">
        <v>226</v>
      </c>
      <c r="B269" s="39">
        <v>60674.305</v>
      </c>
      <c r="C269" s="40">
        <v>44202.42179</v>
      </c>
      <c r="D269" s="39">
        <v>1895.48027</v>
      </c>
      <c r="E269" s="40">
        <f t="shared" ref="E269:E270" si="73">SUM(C269:D269)</f>
        <v>46097.90206</v>
      </c>
      <c r="F269" s="40">
        <f>B269-E269</f>
        <v>14576.40294</v>
      </c>
      <c r="G269" s="40">
        <f>B269-C269</f>
        <v>16471.88321</v>
      </c>
      <c r="H269" s="41">
        <f>E269/B269*100</f>
        <v>75.975986968453952</v>
      </c>
    </row>
    <row r="270" spans="1:13" s="32" customFormat="1" ht="11.25" customHeight="1" x14ac:dyDescent="0.2">
      <c r="A270" s="61" t="s">
        <v>227</v>
      </c>
      <c r="B270" s="39">
        <v>3312</v>
      </c>
      <c r="C270" s="40">
        <v>387.2405</v>
      </c>
      <c r="D270" s="39">
        <v>64.526039999999995</v>
      </c>
      <c r="E270" s="40">
        <f t="shared" si="73"/>
        <v>451.76653999999996</v>
      </c>
      <c r="F270" s="40">
        <f>B270-E270</f>
        <v>2860.2334599999999</v>
      </c>
      <c r="G270" s="40">
        <f>B270-C270</f>
        <v>2924.7595000000001</v>
      </c>
      <c r="H270" s="41">
        <f>E270/B270*100</f>
        <v>13.640294082125603</v>
      </c>
    </row>
    <row r="271" spans="1:13" s="32" customFormat="1" ht="12" customHeight="1" x14ac:dyDescent="0.2">
      <c r="A271" s="68"/>
      <c r="B271" s="39"/>
      <c r="C271" s="39"/>
      <c r="D271" s="39"/>
      <c r="E271" s="39"/>
      <c r="F271" s="39"/>
      <c r="G271" s="39"/>
      <c r="H271" s="67"/>
    </row>
    <row r="272" spans="1:13" s="32" customFormat="1" ht="11.25" customHeight="1" x14ac:dyDescent="0.2">
      <c r="A272" s="69" t="s">
        <v>228</v>
      </c>
      <c r="B272" s="70">
        <f>B10+B17+B19+B21+B23+B35+B39+B47+B49+B51+B59+B71+B78+B82+B86+B92+B104+B116+B127+B143+B145+B166+B176+B181+B190+B199+B208+B217+B249+B251+B258+B262+B264+B266+B268</f>
        <v>156335707.18915001</v>
      </c>
      <c r="C272" s="70">
        <f t="shared" ref="C272:G272" si="74">C10+C17+C19+C21+C23+C35+C39+C47+C49+C51+C59+C71+C78+C82+C86+C92+C104+C116+C127+C143+C145+C166+C176+C181+C190+C199+C208+C217+C249+C251+C258+C262+C264+C266+C268</f>
        <v>84419929.557699978</v>
      </c>
      <c r="D272" s="70">
        <f t="shared" si="74"/>
        <v>12207151.338439999</v>
      </c>
      <c r="E272" s="70">
        <f t="shared" si="74"/>
        <v>96627080.896140009</v>
      </c>
      <c r="F272" s="70">
        <f t="shared" si="74"/>
        <v>59708626.293010011</v>
      </c>
      <c r="G272" s="70">
        <f t="shared" si="74"/>
        <v>71915777.631450012</v>
      </c>
      <c r="H272" s="71">
        <f>E272/B272*100</f>
        <v>61.807428791191796</v>
      </c>
    </row>
    <row r="273" spans="1:8" s="32" customFormat="1" ht="11.25" customHeight="1" x14ac:dyDescent="0.2">
      <c r="A273" s="72"/>
      <c r="B273" s="40"/>
      <c r="C273" s="40"/>
      <c r="D273" s="40"/>
      <c r="E273" s="40"/>
      <c r="F273" s="40"/>
      <c r="G273" s="40"/>
      <c r="H273" s="36"/>
    </row>
    <row r="274" spans="1:8" s="32" customFormat="1" ht="11.25" customHeight="1" x14ac:dyDescent="0.2">
      <c r="A274" s="33" t="s">
        <v>229</v>
      </c>
      <c r="B274" s="40"/>
      <c r="C274" s="40"/>
      <c r="D274" s="40"/>
      <c r="E274" s="40"/>
      <c r="F274" s="40"/>
      <c r="G274" s="40"/>
      <c r="H274" s="41"/>
    </row>
    <row r="275" spans="1:8" s="32" customFormat="1" ht="11.25" customHeight="1" x14ac:dyDescent="0.2">
      <c r="A275" s="38" t="s">
        <v>230</v>
      </c>
      <c r="B275" s="39">
        <v>3401499.3670000001</v>
      </c>
      <c r="C275" s="40">
        <v>29344</v>
      </c>
      <c r="D275" s="39">
        <v>0</v>
      </c>
      <c r="E275" s="40">
        <f t="shared" ref="E275" si="75">SUM(C275:D275)</f>
        <v>29344</v>
      </c>
      <c r="F275" s="40">
        <f>B275-E275</f>
        <v>3372155.3670000001</v>
      </c>
      <c r="G275" s="40">
        <f>B275-C275</f>
        <v>3372155.3670000001</v>
      </c>
      <c r="H275" s="41">
        <f>E275/B275*100</f>
        <v>0.8626783907321538</v>
      </c>
    </row>
    <row r="276" spans="1:8" s="32" customFormat="1" ht="12" x14ac:dyDescent="0.2">
      <c r="A276" s="73"/>
      <c r="B276" s="40"/>
      <c r="C276" s="40"/>
      <c r="D276" s="40"/>
      <c r="E276" s="40"/>
      <c r="F276" s="40"/>
      <c r="G276" s="40"/>
      <c r="H276" s="41"/>
    </row>
    <row r="277" spans="1:8" s="32" customFormat="1" ht="11.25" customHeight="1" x14ac:dyDescent="0.2">
      <c r="A277" s="38" t="s">
        <v>231</v>
      </c>
      <c r="B277" s="40">
        <f t="shared" ref="B277:G277" si="76">SUM(B278:B279)</f>
        <v>64340459.850000001</v>
      </c>
      <c r="C277" s="40">
        <f t="shared" si="76"/>
        <v>64272868.954850003</v>
      </c>
      <c r="D277" s="40">
        <f t="shared" si="76"/>
        <v>12615.922960000002</v>
      </c>
      <c r="E277" s="40">
        <f t="shared" si="76"/>
        <v>64285484.877810001</v>
      </c>
      <c r="F277" s="40">
        <f t="shared" si="76"/>
        <v>54974.972190001747</v>
      </c>
      <c r="G277" s="40">
        <f t="shared" si="76"/>
        <v>67590.895150001597</v>
      </c>
      <c r="H277" s="36">
        <f>E277/B277*100</f>
        <v>99.914556140384818</v>
      </c>
    </row>
    <row r="278" spans="1:8" s="32" customFormat="1" ht="11.25" customHeight="1" x14ac:dyDescent="0.2">
      <c r="A278" s="38" t="s">
        <v>232</v>
      </c>
      <c r="B278" s="39">
        <v>64157858.850000001</v>
      </c>
      <c r="C278" s="40">
        <v>64119353.36496</v>
      </c>
      <c r="D278" s="39">
        <v>235.9014</v>
      </c>
      <c r="E278" s="40">
        <f t="shared" ref="E278:E279" si="77">SUM(C278:D278)</f>
        <v>64119589.26636</v>
      </c>
      <c r="F278" s="40">
        <f>B278-E278</f>
        <v>38269.583640001714</v>
      </c>
      <c r="G278" s="40">
        <f>B278-C278</f>
        <v>38505.485040001571</v>
      </c>
      <c r="H278" s="41">
        <f>E278/B278*100</f>
        <v>99.940350902717185</v>
      </c>
    </row>
    <row r="279" spans="1:8" s="32" customFormat="1" ht="11.25" customHeight="1" x14ac:dyDescent="0.2">
      <c r="A279" s="74" t="s">
        <v>233</v>
      </c>
      <c r="B279" s="39">
        <v>182601</v>
      </c>
      <c r="C279" s="40">
        <v>153515.58988999997</v>
      </c>
      <c r="D279" s="39">
        <v>12380.021560000001</v>
      </c>
      <c r="E279" s="40">
        <f t="shared" si="77"/>
        <v>165895.61144999997</v>
      </c>
      <c r="F279" s="40">
        <f>B279-E279</f>
        <v>16705.388550000032</v>
      </c>
      <c r="G279" s="40">
        <f>B279-C279</f>
        <v>29085.410110000026</v>
      </c>
      <c r="H279" s="36">
        <f>E279/B279*100</f>
        <v>90.851425485074003</v>
      </c>
    </row>
    <row r="280" spans="1:8" s="32" customFormat="1" ht="11.25" customHeight="1" x14ac:dyDescent="0.2">
      <c r="A280" s="74"/>
      <c r="B280" s="40"/>
      <c r="C280" s="40"/>
      <c r="D280" s="40"/>
      <c r="E280" s="40"/>
      <c r="F280" s="40"/>
      <c r="G280" s="40"/>
      <c r="H280" s="41"/>
    </row>
    <row r="281" spans="1:8" s="32" customFormat="1" ht="11.25" customHeight="1" x14ac:dyDescent="0.2">
      <c r="A281" s="33" t="s">
        <v>234</v>
      </c>
      <c r="B281" s="75">
        <f t="shared" ref="B281:G281" si="78">B275+B277</f>
        <v>67741959.217000008</v>
      </c>
      <c r="C281" s="75">
        <f t="shared" si="78"/>
        <v>64302212.954850003</v>
      </c>
      <c r="D281" s="75">
        <f t="shared" si="78"/>
        <v>12615.922960000002</v>
      </c>
      <c r="E281" s="75">
        <f t="shared" si="78"/>
        <v>64314828.877810001</v>
      </c>
      <c r="F281" s="75">
        <f t="shared" si="78"/>
        <v>3427130.3391900016</v>
      </c>
      <c r="G281" s="75">
        <f t="shared" si="78"/>
        <v>3439746.2621500017</v>
      </c>
      <c r="H281" s="41">
        <f>E281/B281*100</f>
        <v>94.940904605059075</v>
      </c>
    </row>
    <row r="282" spans="1:8" s="32" customFormat="1" ht="11.25" customHeight="1" x14ac:dyDescent="0.2">
      <c r="A282" s="38"/>
      <c r="B282" s="40"/>
      <c r="C282" s="40"/>
      <c r="D282" s="40"/>
      <c r="E282" s="40"/>
      <c r="F282" s="40"/>
      <c r="G282" s="40"/>
      <c r="H282" s="41"/>
    </row>
    <row r="283" spans="1:8" s="81" customFormat="1" ht="16.5" customHeight="1" thickBot="1" x14ac:dyDescent="0.25">
      <c r="A283" s="76" t="s">
        <v>235</v>
      </c>
      <c r="B283" s="77">
        <f t="shared" ref="B283:G283" si="79">+B281+B272</f>
        <v>224077666.40615001</v>
      </c>
      <c r="C283" s="77">
        <f t="shared" si="79"/>
        <v>148722142.51255</v>
      </c>
      <c r="D283" s="77">
        <f t="shared" si="79"/>
        <v>12219767.261399999</v>
      </c>
      <c r="E283" s="78">
        <f t="shared" si="79"/>
        <v>160941909.77395001</v>
      </c>
      <c r="F283" s="77">
        <f t="shared" si="79"/>
        <v>63135756.63220001</v>
      </c>
      <c r="G283" s="79">
        <f t="shared" si="79"/>
        <v>75355523.893600017</v>
      </c>
      <c r="H283" s="80">
        <f>E283/B283*100</f>
        <v>71.824163628264571</v>
      </c>
    </row>
    <row r="284" spans="1:8" s="32" customFormat="1" ht="12" customHeight="1" thickTop="1" x14ac:dyDescent="0.2">
      <c r="A284" s="38"/>
      <c r="B284" s="40"/>
      <c r="C284" s="43"/>
      <c r="D284" s="40"/>
      <c r="E284" s="43"/>
      <c r="F284" s="43"/>
      <c r="G284" s="43"/>
      <c r="H284" s="36"/>
    </row>
    <row r="285" spans="1:8" ht="24" customHeight="1" x14ac:dyDescent="0.2">
      <c r="A285" s="116" t="s">
        <v>306</v>
      </c>
      <c r="B285" s="116"/>
      <c r="C285" s="116"/>
      <c r="D285" s="116"/>
      <c r="E285" s="116"/>
      <c r="F285" s="116"/>
      <c r="G285" s="116"/>
      <c r="H285" s="116"/>
    </row>
    <row r="286" spans="1:8" x14ac:dyDescent="0.2">
      <c r="A286" s="32" t="s">
        <v>236</v>
      </c>
    </row>
    <row r="287" spans="1:8" ht="24.75" customHeight="1" x14ac:dyDescent="0.2">
      <c r="A287" s="116" t="s">
        <v>305</v>
      </c>
      <c r="B287" s="116"/>
      <c r="C287" s="116"/>
      <c r="D287" s="116"/>
      <c r="E287" s="116"/>
      <c r="F287" s="116"/>
      <c r="G287" s="116"/>
      <c r="H287" s="116"/>
    </row>
    <row r="288" spans="1:8" x14ac:dyDescent="0.2">
      <c r="A288" s="32" t="s">
        <v>237</v>
      </c>
    </row>
    <row r="289" spans="1:9" x14ac:dyDescent="0.2">
      <c r="A289" s="32" t="s">
        <v>238</v>
      </c>
    </row>
    <row r="290" spans="1:9" x14ac:dyDescent="0.2">
      <c r="A290" s="32" t="s">
        <v>239</v>
      </c>
    </row>
    <row r="291" spans="1:9" x14ac:dyDescent="0.2">
      <c r="A291" s="32" t="s">
        <v>240</v>
      </c>
    </row>
    <row r="292" spans="1:9" x14ac:dyDescent="0.2">
      <c r="G292" s="85"/>
    </row>
    <row r="293" spans="1:9" x14ac:dyDescent="0.2">
      <c r="E293" s="32"/>
      <c r="F293" s="32"/>
      <c r="G293" s="82"/>
      <c r="I293" s="84"/>
    </row>
    <row r="294" spans="1:9" x14ac:dyDescent="0.2">
      <c r="E294" s="32"/>
      <c r="F294" s="32"/>
      <c r="G294" s="82"/>
      <c r="I294" s="84"/>
    </row>
    <row r="295" spans="1:9" x14ac:dyDescent="0.2">
      <c r="E295" s="32"/>
      <c r="F295" s="32"/>
      <c r="G295" s="82"/>
      <c r="I295" s="84"/>
    </row>
    <row r="296" spans="1:9" x14ac:dyDescent="0.2">
      <c r="E296" s="32"/>
      <c r="F296" s="32"/>
      <c r="G296" s="82"/>
      <c r="I296" s="84"/>
    </row>
    <row r="297" spans="1:9" x14ac:dyDescent="0.2">
      <c r="E297" s="32"/>
      <c r="F297" s="32"/>
      <c r="G297" s="82"/>
      <c r="I297" s="84"/>
    </row>
    <row r="298" spans="1:9" x14ac:dyDescent="0.2">
      <c r="E298" s="32"/>
      <c r="F298" s="32"/>
      <c r="G298" s="82"/>
      <c r="I298" s="84"/>
    </row>
    <row r="299" spans="1:9" x14ac:dyDescent="0.2">
      <c r="E299" s="32"/>
      <c r="F299" s="32"/>
      <c r="G299" s="82"/>
      <c r="I299" s="84"/>
    </row>
    <row r="300" spans="1:9" x14ac:dyDescent="0.2">
      <c r="E300" s="32"/>
      <c r="F300" s="32"/>
      <c r="G300" s="82"/>
      <c r="I300" s="84"/>
    </row>
    <row r="301" spans="1:9" x14ac:dyDescent="0.2">
      <c r="E301" s="32"/>
      <c r="F301" s="32"/>
      <c r="G301" s="82"/>
      <c r="I301" s="84"/>
    </row>
    <row r="302" spans="1:9" x14ac:dyDescent="0.2">
      <c r="E302" s="32"/>
      <c r="F302" s="32"/>
      <c r="G302" s="82"/>
      <c r="I302" s="84"/>
    </row>
    <row r="303" spans="1:9" x14ac:dyDescent="0.2">
      <c r="E303" s="32"/>
      <c r="F303" s="32"/>
      <c r="G303" s="82"/>
      <c r="I303" s="84"/>
    </row>
    <row r="304" spans="1:9" x14ac:dyDescent="0.2">
      <c r="E304" s="32"/>
      <c r="F304" s="32"/>
      <c r="G304" s="82"/>
      <c r="I304" s="84"/>
    </row>
    <row r="305" spans="5:9" x14ac:dyDescent="0.2">
      <c r="E305" s="32"/>
      <c r="F305" s="32"/>
      <c r="G305" s="82"/>
      <c r="I305" s="84"/>
    </row>
    <row r="306" spans="5:9" x14ac:dyDescent="0.2">
      <c r="E306" s="32"/>
      <c r="F306" s="32"/>
      <c r="G306" s="82"/>
      <c r="I306" s="84"/>
    </row>
    <row r="307" spans="5:9" x14ac:dyDescent="0.2">
      <c r="E307" s="32"/>
      <c r="F307" s="32"/>
      <c r="G307" s="82"/>
      <c r="I307" s="84"/>
    </row>
    <row r="308" spans="5:9" x14ac:dyDescent="0.2">
      <c r="E308" s="32"/>
      <c r="F308" s="32"/>
      <c r="G308" s="82"/>
      <c r="I308" s="84"/>
    </row>
    <row r="309" spans="5:9" x14ac:dyDescent="0.2">
      <c r="E309" s="32"/>
      <c r="F309" s="32"/>
      <c r="G309" s="82"/>
      <c r="I309" s="84"/>
    </row>
    <row r="310" spans="5:9" x14ac:dyDescent="0.2">
      <c r="E310" s="32"/>
      <c r="F310" s="32"/>
      <c r="G310" s="82"/>
      <c r="I310" s="84"/>
    </row>
    <row r="311" spans="5:9" x14ac:dyDescent="0.2">
      <c r="E311" s="32"/>
      <c r="F311" s="32"/>
      <c r="G311" s="82"/>
      <c r="I311" s="84"/>
    </row>
    <row r="312" spans="5:9" x14ac:dyDescent="0.2">
      <c r="E312" s="32"/>
      <c r="F312" s="32"/>
      <c r="G312" s="82"/>
      <c r="I312" s="84"/>
    </row>
    <row r="313" spans="5:9" x14ac:dyDescent="0.2">
      <c r="E313" s="32"/>
      <c r="F313" s="32"/>
      <c r="G313" s="82"/>
      <c r="I313" s="84"/>
    </row>
    <row r="314" spans="5:9" x14ac:dyDescent="0.2">
      <c r="E314" s="32"/>
      <c r="F314" s="32"/>
      <c r="G314" s="82"/>
      <c r="I314" s="84"/>
    </row>
    <row r="315" spans="5:9" x14ac:dyDescent="0.2">
      <c r="E315" s="32"/>
      <c r="F315" s="32"/>
      <c r="G315" s="82"/>
      <c r="I315" s="84"/>
    </row>
    <row r="316" spans="5:9" x14ac:dyDescent="0.2">
      <c r="E316" s="32"/>
      <c r="F316" s="32"/>
      <c r="G316" s="82"/>
      <c r="I316" s="84"/>
    </row>
    <row r="317" spans="5:9" x14ac:dyDescent="0.2">
      <c r="E317" s="32"/>
      <c r="F317" s="32"/>
      <c r="G317" s="82"/>
      <c r="I317" s="84"/>
    </row>
    <row r="318" spans="5:9" x14ac:dyDescent="0.2">
      <c r="E318" s="32"/>
      <c r="F318" s="32"/>
      <c r="G318" s="82"/>
      <c r="I318" s="84"/>
    </row>
    <row r="319" spans="5:9" x14ac:dyDescent="0.2">
      <c r="E319" s="32"/>
      <c r="F319" s="32"/>
      <c r="G319" s="82"/>
      <c r="I319" s="84"/>
    </row>
    <row r="320" spans="5:9" x14ac:dyDescent="0.2">
      <c r="E320" s="32"/>
      <c r="F320" s="32"/>
      <c r="G320" s="82"/>
      <c r="I320" s="84"/>
    </row>
    <row r="321" spans="5:9" x14ac:dyDescent="0.2">
      <c r="E321" s="32"/>
      <c r="F321" s="32"/>
      <c r="G321" s="82"/>
      <c r="I321" s="84"/>
    </row>
    <row r="322" spans="5:9" x14ac:dyDescent="0.2">
      <c r="E322" s="32"/>
      <c r="F322" s="32"/>
      <c r="G322" s="82"/>
      <c r="I322" s="84"/>
    </row>
    <row r="323" spans="5:9" x14ac:dyDescent="0.2">
      <c r="E323" s="32"/>
      <c r="F323" s="32"/>
      <c r="G323" s="82"/>
      <c r="I323" s="84"/>
    </row>
    <row r="324" spans="5:9" x14ac:dyDescent="0.2">
      <c r="E324" s="32"/>
      <c r="F324" s="32"/>
      <c r="G324" s="82"/>
      <c r="I324" s="84"/>
    </row>
    <row r="325" spans="5:9" x14ac:dyDescent="0.2">
      <c r="E325" s="32"/>
      <c r="F325" s="32"/>
      <c r="G325" s="82"/>
      <c r="I325" s="84"/>
    </row>
    <row r="326" spans="5:9" x14ac:dyDescent="0.2">
      <c r="E326" s="32"/>
      <c r="F326" s="32"/>
      <c r="G326" s="82"/>
      <c r="I326" s="84"/>
    </row>
    <row r="327" spans="5:9" x14ac:dyDescent="0.2">
      <c r="E327" s="32"/>
      <c r="F327" s="32"/>
      <c r="G327" s="82"/>
      <c r="I327" s="84"/>
    </row>
    <row r="328" spans="5:9" x14ac:dyDescent="0.2">
      <c r="E328" s="32"/>
      <c r="F328" s="32"/>
      <c r="G328" s="82"/>
      <c r="I328" s="84"/>
    </row>
    <row r="329" spans="5:9" x14ac:dyDescent="0.2">
      <c r="E329" s="32"/>
      <c r="F329" s="32"/>
      <c r="G329" s="82"/>
      <c r="I329" s="84"/>
    </row>
    <row r="330" spans="5:9" x14ac:dyDescent="0.2">
      <c r="E330" s="32"/>
      <c r="F330" s="32"/>
      <c r="G330" s="82"/>
      <c r="I330" s="84"/>
    </row>
  </sheetData>
  <mergeCells count="9">
    <mergeCell ref="H6:H7"/>
    <mergeCell ref="A287:H287"/>
    <mergeCell ref="A285:H285"/>
    <mergeCell ref="A5:A7"/>
    <mergeCell ref="C5:E5"/>
    <mergeCell ref="B6:B7"/>
    <mergeCell ref="C6:E6"/>
    <mergeCell ref="F6:F7"/>
    <mergeCell ref="G6:G7"/>
  </mergeCells>
  <printOptions horizontalCentered="1"/>
  <pageMargins left="0.35" right="0.35" top="0.3" bottom="0.25" header="0.2" footer="0.2"/>
  <pageSetup paperSize="9" scale="78" orientation="portrait" r:id="rId1"/>
  <headerFooter alignWithMargins="0">
    <oddFooter>Page &amp;P of &amp;N</oddFooter>
  </headerFooter>
  <rowBreaks count="3" manualBreakCount="3">
    <brk id="85" max="9" man="1"/>
    <brk id="165" max="16383" man="1"/>
    <brk id="24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By Department</vt:lpstr>
      <vt:lpstr>By Agency</vt:lpstr>
      <vt:lpstr>'By Agency'!Print_Area</vt:lpstr>
      <vt:lpstr>'By Department'!Print_Area</vt:lpstr>
      <vt:lpstr>'By 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Dianne M. Cruz</dc:creator>
  <cp:lastModifiedBy>Mary Dianne M. Cruz</cp:lastModifiedBy>
  <cp:lastPrinted>2021-02-18T03:23:26Z</cp:lastPrinted>
  <dcterms:created xsi:type="dcterms:W3CDTF">2021-02-18T03:08:35Z</dcterms:created>
  <dcterms:modified xsi:type="dcterms:W3CDTF">2021-02-18T03:23:53Z</dcterms:modified>
</cp:coreProperties>
</file>