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0 CPD\CPD\ACTUAL DISBURSEMENT (BANK)\bank reports\2021\WEBSITE\For website\February 2021\"/>
    </mc:Choice>
  </mc:AlternateContent>
  <bookViews>
    <workbookView xWindow="0" yWindow="75" windowWidth="19035" windowHeight="11250" activeTab="2"/>
  </bookViews>
  <sheets>
    <sheet name="By Department" sheetId="10" r:id="rId1"/>
    <sheet name="By Agency" sheetId="11" r:id="rId2"/>
    <sheet name="Graph" sheetId="2" r:id="rId3"/>
  </sheets>
  <definedNames>
    <definedName name="_xlnm.Print_Area" localSheetId="1">'By Agency'!$A$1:$H$292</definedName>
    <definedName name="_xlnm.Print_Area" localSheetId="0">'By Department'!$A$1:$N$64</definedName>
    <definedName name="_xlnm.Print_Area" localSheetId="2">Graph!$A$9:$G$56</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52511"/>
</workbook>
</file>

<file path=xl/calcChain.xml><?xml version="1.0" encoding="utf-8"?>
<calcChain xmlns="http://schemas.openxmlformats.org/spreadsheetml/2006/main">
  <c r="C277" i="11" l="1"/>
  <c r="C272" i="11"/>
  <c r="C268" i="11"/>
  <c r="C258" i="11"/>
  <c r="C251" i="11"/>
  <c r="C208" i="11"/>
  <c r="C199" i="11"/>
  <c r="C190" i="11"/>
  <c r="C181" i="11"/>
  <c r="C176" i="11"/>
  <c r="C166" i="11"/>
  <c r="C145" i="11"/>
  <c r="C140" i="11"/>
  <c r="C136" i="11" s="1"/>
  <c r="C133" i="11"/>
  <c r="C128" i="11" s="1"/>
  <c r="C116" i="11"/>
  <c r="B116" i="11"/>
  <c r="C104" i="11"/>
  <c r="C92" i="11"/>
  <c r="C86" i="11"/>
  <c r="C82" i="11"/>
  <c r="C78" i="11"/>
  <c r="C71" i="11"/>
  <c r="C59" i="11"/>
  <c r="C51" i="11"/>
  <c r="C127" i="11" l="1"/>
  <c r="C230" i="11"/>
  <c r="G217" i="11"/>
  <c r="F217" i="11"/>
  <c r="E217" i="11"/>
  <c r="D217" i="11"/>
  <c r="C217" i="11"/>
  <c r="B217" i="11"/>
  <c r="C35" i="11" l="1"/>
  <c r="C23" i="11"/>
  <c r="C10" i="11"/>
  <c r="D277" i="11"/>
  <c r="D281" i="11"/>
  <c r="D268" i="11"/>
  <c r="H264" i="11"/>
  <c r="E264" i="11"/>
  <c r="D258" i="11"/>
  <c r="E255" i="11"/>
  <c r="H255" i="11" s="1"/>
  <c r="D251" i="11"/>
  <c r="E247" i="11"/>
  <c r="H247" i="11" s="1"/>
  <c r="E243" i="11"/>
  <c r="H243" i="11" s="1"/>
  <c r="E240" i="11"/>
  <c r="H240" i="11" s="1"/>
  <c r="G239" i="11"/>
  <c r="E239" i="11"/>
  <c r="H239" i="11" s="1"/>
  <c r="H236" i="11"/>
  <c r="E236" i="11"/>
  <c r="E235" i="11"/>
  <c r="H235" i="11" s="1"/>
  <c r="D230" i="11"/>
  <c r="E232" i="11"/>
  <c r="H232" i="11" s="1"/>
  <c r="E229" i="11"/>
  <c r="H229" i="11" s="1"/>
  <c r="E226" i="11"/>
  <c r="H226" i="11" s="1"/>
  <c r="G225" i="11"/>
  <c r="E225" i="11"/>
  <c r="H225" i="11" s="1"/>
  <c r="E222" i="11"/>
  <c r="H222" i="11" s="1"/>
  <c r="E221" i="11"/>
  <c r="H221" i="11" s="1"/>
  <c r="E218" i="11"/>
  <c r="H215" i="11"/>
  <c r="E215" i="11"/>
  <c r="E214" i="11"/>
  <c r="H214" i="11" s="1"/>
  <c r="E211" i="11"/>
  <c r="H211" i="11" s="1"/>
  <c r="G210" i="11"/>
  <c r="E210" i="11"/>
  <c r="H210" i="11" s="1"/>
  <c r="F210" i="11"/>
  <c r="E204" i="11"/>
  <c r="H204" i="11" s="1"/>
  <c r="G203" i="11"/>
  <c r="E203" i="11"/>
  <c r="H203" i="11" s="1"/>
  <c r="E200" i="11"/>
  <c r="H200" i="11" s="1"/>
  <c r="E194" i="11"/>
  <c r="H194" i="11" s="1"/>
  <c r="D190" i="11"/>
  <c r="B190" i="11"/>
  <c r="E187" i="11"/>
  <c r="H187" i="11" s="1"/>
  <c r="D181" i="11"/>
  <c r="E183" i="11"/>
  <c r="H183" i="11" s="1"/>
  <c r="D176" i="11"/>
  <c r="B176" i="11"/>
  <c r="E173" i="11"/>
  <c r="H173" i="11" s="1"/>
  <c r="E169" i="11"/>
  <c r="H169" i="11" s="1"/>
  <c r="E162" i="11"/>
  <c r="H162" i="11" s="1"/>
  <c r="E158" i="11"/>
  <c r="H158" i="11" s="1"/>
  <c r="E154" i="11"/>
  <c r="H154" i="11" s="1"/>
  <c r="E150" i="11"/>
  <c r="H150" i="11" s="1"/>
  <c r="D145" i="11"/>
  <c r="E146" i="11"/>
  <c r="E143" i="11"/>
  <c r="H143" i="11" s="1"/>
  <c r="D140" i="11"/>
  <c r="B140" i="11"/>
  <c r="D136" i="11"/>
  <c r="B136" i="11"/>
  <c r="E133" i="11"/>
  <c r="D133" i="11"/>
  <c r="E134" i="11"/>
  <c r="H134" i="11" s="1"/>
  <c r="E132" i="11"/>
  <c r="H132" i="11" s="1"/>
  <c r="D128" i="11"/>
  <c r="D127" i="11" s="1"/>
  <c r="E123" i="11"/>
  <c r="H123" i="11" s="1"/>
  <c r="E119" i="11"/>
  <c r="H119" i="11" s="1"/>
  <c r="E112" i="11"/>
  <c r="H112" i="11" s="1"/>
  <c r="E108" i="11"/>
  <c r="H108" i="11" s="1"/>
  <c r="E107" i="11"/>
  <c r="H107" i="11" s="1"/>
  <c r="D104" i="11"/>
  <c r="E102" i="11"/>
  <c r="H102" i="11" s="1"/>
  <c r="G102" i="11"/>
  <c r="E100" i="11"/>
  <c r="H100" i="11" s="1"/>
  <c r="G100" i="11"/>
  <c r="E98" i="11"/>
  <c r="H98" i="11" s="1"/>
  <c r="G98" i="11"/>
  <c r="E96" i="11"/>
  <c r="H96" i="11" s="1"/>
  <c r="G96" i="11"/>
  <c r="E94" i="11"/>
  <c r="H94" i="11" s="1"/>
  <c r="G94" i="11"/>
  <c r="D92" i="11"/>
  <c r="B92" i="11"/>
  <c r="E89" i="11"/>
  <c r="H89" i="11" s="1"/>
  <c r="D86" i="11"/>
  <c r="E84" i="11"/>
  <c r="H84" i="11" s="1"/>
  <c r="G84" i="11"/>
  <c r="D82" i="11"/>
  <c r="B82" i="11"/>
  <c r="D78" i="11"/>
  <c r="E74" i="11"/>
  <c r="H74" i="11" s="1"/>
  <c r="E67" i="11"/>
  <c r="H67" i="11" s="1"/>
  <c r="E63" i="11"/>
  <c r="H63" i="11" s="1"/>
  <c r="D59" i="11"/>
  <c r="B59" i="11"/>
  <c r="E56" i="11"/>
  <c r="H56" i="11" s="1"/>
  <c r="D51" i="11"/>
  <c r="E52" i="11"/>
  <c r="E49" i="11"/>
  <c r="H49" i="11" s="1"/>
  <c r="E43" i="11"/>
  <c r="H43" i="11" s="1"/>
  <c r="D39" i="11"/>
  <c r="B39" i="11"/>
  <c r="D35" i="11"/>
  <c r="E36" i="11"/>
  <c r="E33" i="11"/>
  <c r="H33" i="11" s="1"/>
  <c r="E29" i="11"/>
  <c r="H29" i="11" s="1"/>
  <c r="D23" i="11"/>
  <c r="E25" i="11"/>
  <c r="H25" i="11" s="1"/>
  <c r="E15" i="11"/>
  <c r="H15" i="11" s="1"/>
  <c r="D10" i="11"/>
  <c r="E11" i="11"/>
  <c r="M52" i="10"/>
  <c r="I52" i="10"/>
  <c r="G48" i="10"/>
  <c r="M48" i="10" s="1"/>
  <c r="F48" i="10"/>
  <c r="D48" i="10"/>
  <c r="C48" i="10"/>
  <c r="M46" i="10"/>
  <c r="I46" i="10"/>
  <c r="M44" i="10"/>
  <c r="I44" i="10"/>
  <c r="M42" i="10"/>
  <c r="I42" i="10"/>
  <c r="M40" i="10"/>
  <c r="I40" i="10"/>
  <c r="M38" i="10"/>
  <c r="I38" i="10"/>
  <c r="M26" i="10"/>
  <c r="L26" i="10"/>
  <c r="G10" i="10"/>
  <c r="M10" i="10" s="1"/>
  <c r="F10" i="10"/>
  <c r="L10" i="10" s="1"/>
  <c r="D10" i="10"/>
  <c r="C10" i="10"/>
  <c r="G8" i="10"/>
  <c r="F8" i="10"/>
  <c r="D8" i="10"/>
  <c r="C8" i="10"/>
  <c r="F225" i="11" l="1"/>
  <c r="F203" i="11"/>
  <c r="F239" i="11"/>
  <c r="G26" i="11"/>
  <c r="E26" i="11"/>
  <c r="H26" i="11" s="1"/>
  <c r="E28" i="11"/>
  <c r="H28" i="11" s="1"/>
  <c r="G28" i="11"/>
  <c r="G30" i="11"/>
  <c r="E30" i="11"/>
  <c r="H30" i="11" s="1"/>
  <c r="E32" i="11"/>
  <c r="H32" i="11" s="1"/>
  <c r="G32" i="11"/>
  <c r="E42" i="11"/>
  <c r="H42" i="11" s="1"/>
  <c r="G42" i="11"/>
  <c r="G44" i="11"/>
  <c r="E44" i="11"/>
  <c r="H44" i="11" s="1"/>
  <c r="E47" i="11"/>
  <c r="H47" i="11" s="1"/>
  <c r="G47" i="11"/>
  <c r="E55" i="11"/>
  <c r="H55" i="11" s="1"/>
  <c r="G55" i="11"/>
  <c r="G57" i="11"/>
  <c r="E57" i="11"/>
  <c r="H57" i="11" s="1"/>
  <c r="E62" i="11"/>
  <c r="H62" i="11" s="1"/>
  <c r="G62" i="11"/>
  <c r="G64" i="11"/>
  <c r="E64" i="11"/>
  <c r="H64" i="11" s="1"/>
  <c r="E66" i="11"/>
  <c r="H66" i="11" s="1"/>
  <c r="G66" i="11"/>
  <c r="G68" i="11"/>
  <c r="E68" i="11"/>
  <c r="H68" i="11" s="1"/>
  <c r="G80" i="11"/>
  <c r="E80" i="11"/>
  <c r="H80" i="11" s="1"/>
  <c r="E14" i="11"/>
  <c r="H14" i="11" s="1"/>
  <c r="G14" i="11"/>
  <c r="G17" i="11"/>
  <c r="E17" i="11"/>
  <c r="H17" i="11" s="1"/>
  <c r="E21" i="11"/>
  <c r="H21" i="11" s="1"/>
  <c r="G21" i="11"/>
  <c r="E73" i="11"/>
  <c r="H73" i="11" s="1"/>
  <c r="G73" i="11"/>
  <c r="G75" i="11"/>
  <c r="E75" i="11"/>
  <c r="H75" i="11" s="1"/>
  <c r="H11" i="11"/>
  <c r="F28" i="11"/>
  <c r="G31" i="11"/>
  <c r="F32" i="11"/>
  <c r="H36" i="11"/>
  <c r="G41" i="11"/>
  <c r="H52" i="11"/>
  <c r="G54" i="11"/>
  <c r="F62" i="11"/>
  <c r="G72" i="11"/>
  <c r="B71" i="11"/>
  <c r="G79" i="11"/>
  <c r="B78" i="11"/>
  <c r="E87" i="11"/>
  <c r="F87" i="11" s="1"/>
  <c r="G88" i="11"/>
  <c r="E88" i="11"/>
  <c r="H88" i="11" s="1"/>
  <c r="G90" i="11"/>
  <c r="E90" i="11"/>
  <c r="H90" i="11" s="1"/>
  <c r="E105" i="11"/>
  <c r="G106" i="11"/>
  <c r="E106" i="11"/>
  <c r="H106" i="11" s="1"/>
  <c r="G109" i="11"/>
  <c r="E109" i="11"/>
  <c r="H109" i="11" s="1"/>
  <c r="E111" i="11"/>
  <c r="H111" i="11" s="1"/>
  <c r="G111" i="11"/>
  <c r="G113" i="11"/>
  <c r="E113" i="11"/>
  <c r="H113" i="11" s="1"/>
  <c r="E131" i="11"/>
  <c r="H131" i="11" s="1"/>
  <c r="G131" i="11"/>
  <c r="H133" i="11"/>
  <c r="E139" i="11"/>
  <c r="H139" i="11" s="1"/>
  <c r="G139" i="11"/>
  <c r="E168" i="11"/>
  <c r="H168" i="11" s="1"/>
  <c r="G168" i="11"/>
  <c r="G170" i="11"/>
  <c r="E170" i="11"/>
  <c r="H170" i="11" s="1"/>
  <c r="E172" i="11"/>
  <c r="H172" i="11" s="1"/>
  <c r="G172" i="11"/>
  <c r="G174" i="11"/>
  <c r="E174" i="11"/>
  <c r="H174" i="11" s="1"/>
  <c r="E179" i="11"/>
  <c r="H179" i="11" s="1"/>
  <c r="G179" i="11"/>
  <c r="G227" i="11"/>
  <c r="E227" i="11"/>
  <c r="H227" i="11" s="1"/>
  <c r="G237" i="11"/>
  <c r="E237" i="11"/>
  <c r="H237" i="11" s="1"/>
  <c r="G249" i="11"/>
  <c r="E249" i="11"/>
  <c r="H249" i="11" s="1"/>
  <c r="G256" i="11"/>
  <c r="E256" i="11"/>
  <c r="H256" i="11" s="1"/>
  <c r="G266" i="11"/>
  <c r="E266" i="11"/>
  <c r="H266" i="11" s="1"/>
  <c r="G11" i="11"/>
  <c r="B10" i="11"/>
  <c r="F11" i="11"/>
  <c r="E13" i="11"/>
  <c r="H13" i="11" s="1"/>
  <c r="G15" i="11"/>
  <c r="F15" i="11"/>
  <c r="E19" i="11"/>
  <c r="H19" i="11" s="1"/>
  <c r="B23" i="11"/>
  <c r="G25" i="11"/>
  <c r="F25" i="11"/>
  <c r="F26" i="11"/>
  <c r="E27" i="11"/>
  <c r="H27" i="11" s="1"/>
  <c r="G29" i="11"/>
  <c r="F29" i="11"/>
  <c r="F30" i="11"/>
  <c r="E31" i="11"/>
  <c r="H31" i="11" s="1"/>
  <c r="G33" i="11"/>
  <c r="F33" i="11"/>
  <c r="G36" i="11"/>
  <c r="B35" i="11"/>
  <c r="F36" i="11"/>
  <c r="E41" i="11"/>
  <c r="H41" i="11" s="1"/>
  <c r="G43" i="11"/>
  <c r="F43" i="11"/>
  <c r="F44" i="11"/>
  <c r="E45" i="11"/>
  <c r="H45" i="11" s="1"/>
  <c r="G49" i="11"/>
  <c r="F49" i="11"/>
  <c r="G52" i="11"/>
  <c r="B51" i="11"/>
  <c r="F52" i="11"/>
  <c r="E54" i="11"/>
  <c r="H54" i="11" s="1"/>
  <c r="G56" i="11"/>
  <c r="F56" i="11"/>
  <c r="F57" i="11"/>
  <c r="E61" i="11"/>
  <c r="H61" i="11" s="1"/>
  <c r="G63" i="11"/>
  <c r="F63" i="11"/>
  <c r="E65" i="11"/>
  <c r="H65" i="11" s="1"/>
  <c r="G67" i="11"/>
  <c r="F67" i="11"/>
  <c r="E69" i="11"/>
  <c r="H69" i="11" s="1"/>
  <c r="D71" i="11"/>
  <c r="G74" i="11"/>
  <c r="F74" i="11"/>
  <c r="E76" i="11"/>
  <c r="H76" i="11" s="1"/>
  <c r="G87" i="11"/>
  <c r="G89" i="11"/>
  <c r="G95" i="11"/>
  <c r="E95" i="11"/>
  <c r="H95" i="11" s="1"/>
  <c r="G97" i="11"/>
  <c r="E97" i="11"/>
  <c r="H97" i="11" s="1"/>
  <c r="G99" i="11"/>
  <c r="E99" i="11"/>
  <c r="H99" i="11" s="1"/>
  <c r="G101" i="11"/>
  <c r="E101" i="11"/>
  <c r="H101" i="11" s="1"/>
  <c r="G105" i="11"/>
  <c r="F106" i="11"/>
  <c r="G107" i="11"/>
  <c r="E118" i="11"/>
  <c r="H118" i="11" s="1"/>
  <c r="G118" i="11"/>
  <c r="G120" i="11"/>
  <c r="E120" i="11"/>
  <c r="H120" i="11" s="1"/>
  <c r="E122" i="11"/>
  <c r="H122" i="11" s="1"/>
  <c r="G122" i="11"/>
  <c r="G124" i="11"/>
  <c r="E124" i="11"/>
  <c r="H124" i="11" s="1"/>
  <c r="E149" i="11"/>
  <c r="H149" i="11" s="1"/>
  <c r="G149" i="11"/>
  <c r="G151" i="11"/>
  <c r="E151" i="11"/>
  <c r="H151" i="11" s="1"/>
  <c r="E153" i="11"/>
  <c r="H153" i="11" s="1"/>
  <c r="G153" i="11"/>
  <c r="G155" i="11"/>
  <c r="E155" i="11"/>
  <c r="H155" i="11" s="1"/>
  <c r="E157" i="11"/>
  <c r="H157" i="11" s="1"/>
  <c r="G157" i="11"/>
  <c r="G159" i="11"/>
  <c r="E159" i="11"/>
  <c r="H159" i="11" s="1"/>
  <c r="E161" i="11"/>
  <c r="H161" i="11" s="1"/>
  <c r="G161" i="11"/>
  <c r="G163" i="11"/>
  <c r="E163" i="11"/>
  <c r="H163" i="11" s="1"/>
  <c r="G184" i="11"/>
  <c r="E184" i="11"/>
  <c r="H184" i="11" s="1"/>
  <c r="E186" i="11"/>
  <c r="H186" i="11" s="1"/>
  <c r="G186" i="11"/>
  <c r="G188" i="11"/>
  <c r="E188" i="11"/>
  <c r="H188" i="11" s="1"/>
  <c r="E193" i="11"/>
  <c r="H193" i="11" s="1"/>
  <c r="G193" i="11"/>
  <c r="G195" i="11"/>
  <c r="E195" i="11"/>
  <c r="H195" i="11" s="1"/>
  <c r="E197" i="11"/>
  <c r="H197" i="11" s="1"/>
  <c r="G197" i="11"/>
  <c r="G205" i="11"/>
  <c r="E205" i="11"/>
  <c r="H205" i="11" s="1"/>
  <c r="G212" i="11"/>
  <c r="E212" i="11"/>
  <c r="H212" i="11" s="1"/>
  <c r="G223" i="11"/>
  <c r="E223" i="11"/>
  <c r="H223" i="11" s="1"/>
  <c r="G233" i="11"/>
  <c r="E233" i="11"/>
  <c r="H233" i="11" s="1"/>
  <c r="G241" i="11"/>
  <c r="E241" i="11"/>
  <c r="H241" i="11" s="1"/>
  <c r="F84" i="11"/>
  <c r="F89" i="11"/>
  <c r="F94" i="11"/>
  <c r="F96" i="11"/>
  <c r="F98" i="11"/>
  <c r="F100" i="11"/>
  <c r="F102" i="11"/>
  <c r="F105" i="11"/>
  <c r="F107" i="11"/>
  <c r="G110" i="11"/>
  <c r="F122" i="11"/>
  <c r="G125" i="11"/>
  <c r="G130" i="11"/>
  <c r="F139" i="11"/>
  <c r="H146" i="11"/>
  <c r="F153" i="11"/>
  <c r="B166" i="11"/>
  <c r="F172" i="11"/>
  <c r="F179" i="11"/>
  <c r="G196" i="11"/>
  <c r="B230" i="11"/>
  <c r="G244" i="11"/>
  <c r="E244" i="11"/>
  <c r="H244" i="11" s="1"/>
  <c r="B251" i="11"/>
  <c r="E254" i="11"/>
  <c r="H254" i="11" s="1"/>
  <c r="G254" i="11"/>
  <c r="B268" i="11"/>
  <c r="B86" i="11"/>
  <c r="B104" i="11"/>
  <c r="G108" i="11"/>
  <c r="F108" i="11"/>
  <c r="E110" i="11"/>
  <c r="H110" i="11" s="1"/>
  <c r="G112" i="11"/>
  <c r="F112" i="11"/>
  <c r="E114" i="11"/>
  <c r="H114" i="11" s="1"/>
  <c r="D116" i="11"/>
  <c r="G119" i="11"/>
  <c r="F119" i="11"/>
  <c r="F120" i="11"/>
  <c r="E121" i="11"/>
  <c r="H121" i="11" s="1"/>
  <c r="G123" i="11"/>
  <c r="F123" i="11"/>
  <c r="F124" i="11"/>
  <c r="E125" i="11"/>
  <c r="H125" i="11" s="1"/>
  <c r="E130" i="11"/>
  <c r="H130" i="11" s="1"/>
  <c r="G132" i="11"/>
  <c r="F132" i="11"/>
  <c r="G134" i="11"/>
  <c r="B133" i="11"/>
  <c r="F134" i="11"/>
  <c r="E138" i="11"/>
  <c r="H138" i="11" s="1"/>
  <c r="G143" i="11"/>
  <c r="F143" i="11"/>
  <c r="G146" i="11"/>
  <c r="B145" i="11"/>
  <c r="F146" i="11"/>
  <c r="E148" i="11"/>
  <c r="H148" i="11" s="1"/>
  <c r="G150" i="11"/>
  <c r="F150" i="11"/>
  <c r="F151" i="11"/>
  <c r="E152" i="11"/>
  <c r="H152" i="11" s="1"/>
  <c r="G154" i="11"/>
  <c r="F154" i="11"/>
  <c r="F155" i="11"/>
  <c r="E156" i="11"/>
  <c r="H156" i="11" s="1"/>
  <c r="G158" i="11"/>
  <c r="F158" i="11"/>
  <c r="F159" i="11"/>
  <c r="E160" i="11"/>
  <c r="H160" i="11" s="1"/>
  <c r="G162" i="11"/>
  <c r="F162" i="11"/>
  <c r="F163" i="11"/>
  <c r="E164" i="11"/>
  <c r="H164" i="11" s="1"/>
  <c r="D166" i="11"/>
  <c r="G169" i="11"/>
  <c r="F169" i="11"/>
  <c r="E171" i="11"/>
  <c r="H171" i="11" s="1"/>
  <c r="G173" i="11"/>
  <c r="F173" i="11"/>
  <c r="E178" i="11"/>
  <c r="H178" i="11" s="1"/>
  <c r="B181" i="11"/>
  <c r="G183" i="11"/>
  <c r="F183" i="11"/>
  <c r="F184" i="11"/>
  <c r="E185" i="11"/>
  <c r="H185" i="11" s="1"/>
  <c r="G187" i="11"/>
  <c r="F187" i="11"/>
  <c r="F188" i="11"/>
  <c r="E192" i="11"/>
  <c r="H192" i="11" s="1"/>
  <c r="G194" i="11"/>
  <c r="F194" i="11"/>
  <c r="F195" i="11"/>
  <c r="E196" i="11"/>
  <c r="H196" i="11" s="1"/>
  <c r="B199" i="11"/>
  <c r="D199" i="11"/>
  <c r="B208" i="11"/>
  <c r="F214" i="11"/>
  <c r="G214" i="11"/>
  <c r="H218" i="11"/>
  <c r="F221" i="11"/>
  <c r="G221" i="11"/>
  <c r="F229" i="11"/>
  <c r="G229" i="11"/>
  <c r="F235" i="11"/>
  <c r="G235" i="11"/>
  <c r="E246" i="11"/>
  <c r="H246" i="11" s="1"/>
  <c r="G246" i="11"/>
  <c r="B258" i="11"/>
  <c r="E262" i="11"/>
  <c r="H262" i="11" s="1"/>
  <c r="G262" i="11"/>
  <c r="B277" i="11"/>
  <c r="B281" i="11" s="1"/>
  <c r="E279" i="11"/>
  <c r="H279" i="11" s="1"/>
  <c r="G279" i="11"/>
  <c r="G200" i="11"/>
  <c r="F200" i="11"/>
  <c r="E202" i="11"/>
  <c r="H202" i="11" s="1"/>
  <c r="G204" i="11"/>
  <c r="F204" i="11"/>
  <c r="F205" i="11"/>
  <c r="E206" i="11"/>
  <c r="H206" i="11" s="1"/>
  <c r="D208" i="11"/>
  <c r="G211" i="11"/>
  <c r="F211" i="11"/>
  <c r="F212" i="11"/>
  <c r="E213" i="11"/>
  <c r="H213" i="11" s="1"/>
  <c r="G215" i="11"/>
  <c r="F215" i="11"/>
  <c r="G218" i="11"/>
  <c r="F218" i="11"/>
  <c r="E220" i="11"/>
  <c r="H220" i="11" s="1"/>
  <c r="G222" i="11"/>
  <c r="F222" i="11"/>
  <c r="F223" i="11"/>
  <c r="E224" i="11"/>
  <c r="H224" i="11" s="1"/>
  <c r="G226" i="11"/>
  <c r="F226" i="11"/>
  <c r="E228" i="11"/>
  <c r="H228" i="11" s="1"/>
  <c r="G232" i="11"/>
  <c r="F232" i="11"/>
  <c r="F233" i="11"/>
  <c r="E234" i="11"/>
  <c r="H234" i="11" s="1"/>
  <c r="G236" i="11"/>
  <c r="F236" i="11"/>
  <c r="E238" i="11"/>
  <c r="H238" i="11" s="1"/>
  <c r="G240" i="11"/>
  <c r="F240" i="11"/>
  <c r="F241" i="11"/>
  <c r="E242" i="11"/>
  <c r="H242" i="11" s="1"/>
  <c r="F246" i="11"/>
  <c r="F254" i="11"/>
  <c r="G275" i="11"/>
  <c r="G243" i="11"/>
  <c r="F243" i="11"/>
  <c r="E245" i="11"/>
  <c r="H245" i="11" s="1"/>
  <c r="G247" i="11"/>
  <c r="F247" i="11"/>
  <c r="F249" i="11"/>
  <c r="E253" i="11"/>
  <c r="H253" i="11" s="1"/>
  <c r="G255" i="11"/>
  <c r="F255" i="11"/>
  <c r="E260" i="11"/>
  <c r="H260" i="11" s="1"/>
  <c r="G264" i="11"/>
  <c r="F264" i="11"/>
  <c r="E270" i="11"/>
  <c r="H270" i="11" s="1"/>
  <c r="M8" i="10"/>
  <c r="E12" i="10"/>
  <c r="I12" i="10"/>
  <c r="M12" i="10"/>
  <c r="E13" i="10"/>
  <c r="I13" i="10"/>
  <c r="M13" i="10"/>
  <c r="E14" i="10"/>
  <c r="I14" i="10"/>
  <c r="M14" i="10"/>
  <c r="E15" i="10"/>
  <c r="I15" i="10"/>
  <c r="M15" i="10"/>
  <c r="E16" i="10"/>
  <c r="I16" i="10"/>
  <c r="M16" i="10"/>
  <c r="E17" i="10"/>
  <c r="I17" i="10"/>
  <c r="M17" i="10"/>
  <c r="E18" i="10"/>
  <c r="I18" i="10"/>
  <c r="M18" i="10"/>
  <c r="E19" i="10"/>
  <c r="I19" i="10"/>
  <c r="M19" i="10"/>
  <c r="E20" i="10"/>
  <c r="I20" i="10"/>
  <c r="M20" i="10"/>
  <c r="E21" i="10"/>
  <c r="I21" i="10"/>
  <c r="M21" i="10"/>
  <c r="E22" i="10"/>
  <c r="I22" i="10"/>
  <c r="M22" i="10"/>
  <c r="E23" i="10"/>
  <c r="I23" i="10"/>
  <c r="M23" i="10"/>
  <c r="E24" i="10"/>
  <c r="I24" i="10"/>
  <c r="M24" i="10"/>
  <c r="E25" i="10"/>
  <c r="I25" i="10"/>
  <c r="M25" i="10"/>
  <c r="E26" i="10"/>
  <c r="I26" i="10"/>
  <c r="H27" i="10"/>
  <c r="J27" i="10"/>
  <c r="L27" i="10"/>
  <c r="H28" i="10"/>
  <c r="J28" i="10"/>
  <c r="L28" i="10"/>
  <c r="H29" i="10"/>
  <c r="J29" i="10"/>
  <c r="L29" i="10"/>
  <c r="H30" i="10"/>
  <c r="J30" i="10"/>
  <c r="L30" i="10"/>
  <c r="H31" i="10"/>
  <c r="J31" i="10"/>
  <c r="L31" i="10"/>
  <c r="H32" i="10"/>
  <c r="J32" i="10"/>
  <c r="L8" i="10"/>
  <c r="H12" i="10"/>
  <c r="J12" i="10"/>
  <c r="L12" i="10"/>
  <c r="H13" i="10"/>
  <c r="J13" i="10"/>
  <c r="L13" i="10"/>
  <c r="H14" i="10"/>
  <c r="J14" i="10"/>
  <c r="L14" i="10"/>
  <c r="H15" i="10"/>
  <c r="J15" i="10"/>
  <c r="L15" i="10"/>
  <c r="H16" i="10"/>
  <c r="J16" i="10"/>
  <c r="L16" i="10"/>
  <c r="H17" i="10"/>
  <c r="J17" i="10"/>
  <c r="L17" i="10"/>
  <c r="H18" i="10"/>
  <c r="J18" i="10"/>
  <c r="L18" i="10"/>
  <c r="H19" i="10"/>
  <c r="J19" i="10"/>
  <c r="L19" i="10"/>
  <c r="H20" i="10"/>
  <c r="J20" i="10"/>
  <c r="L20" i="10"/>
  <c r="H21" i="10"/>
  <c r="J21" i="10"/>
  <c r="L21" i="10"/>
  <c r="H22" i="10"/>
  <c r="J22" i="10"/>
  <c r="L22" i="10"/>
  <c r="H23" i="10"/>
  <c r="J23" i="10"/>
  <c r="L23" i="10"/>
  <c r="H24" i="10"/>
  <c r="J24" i="10"/>
  <c r="L24" i="10"/>
  <c r="H25" i="10"/>
  <c r="J25" i="10"/>
  <c r="L25" i="10"/>
  <c r="H26" i="10"/>
  <c r="N26" i="10" s="1"/>
  <c r="J26" i="10"/>
  <c r="E27" i="10"/>
  <c r="I27" i="10"/>
  <c r="K27" i="10" s="1"/>
  <c r="M27" i="10"/>
  <c r="E28" i="10"/>
  <c r="I28" i="10"/>
  <c r="K28" i="10" s="1"/>
  <c r="M28" i="10"/>
  <c r="E29" i="10"/>
  <c r="I29" i="10"/>
  <c r="K29" i="10" s="1"/>
  <c r="M29" i="10"/>
  <c r="E30" i="10"/>
  <c r="I30" i="10"/>
  <c r="K30" i="10" s="1"/>
  <c r="M30" i="10"/>
  <c r="E31" i="10"/>
  <c r="I31" i="10"/>
  <c r="K31" i="10" s="1"/>
  <c r="M31" i="10"/>
  <c r="E32" i="10"/>
  <c r="M32" i="10"/>
  <c r="I32" i="10"/>
  <c r="K32" i="10" s="1"/>
  <c r="L32" i="10"/>
  <c r="H33" i="10"/>
  <c r="J33" i="10"/>
  <c r="L33" i="10"/>
  <c r="H34" i="10"/>
  <c r="J34" i="10"/>
  <c r="L34" i="10"/>
  <c r="H35" i="10"/>
  <c r="J35" i="10"/>
  <c r="L35" i="10"/>
  <c r="H36" i="10"/>
  <c r="J36" i="10"/>
  <c r="L36" i="10"/>
  <c r="H37" i="10"/>
  <c r="J37" i="10"/>
  <c r="L37" i="10"/>
  <c r="H38" i="10"/>
  <c r="J38" i="10"/>
  <c r="K38" i="10" s="1"/>
  <c r="L38" i="10"/>
  <c r="I39" i="10"/>
  <c r="M39" i="10"/>
  <c r="E40" i="10"/>
  <c r="I41" i="10"/>
  <c r="M41" i="10"/>
  <c r="E42" i="10"/>
  <c r="I43" i="10"/>
  <c r="M43" i="10"/>
  <c r="E44" i="10"/>
  <c r="I45" i="10"/>
  <c r="M45" i="10"/>
  <c r="E46" i="10"/>
  <c r="L48" i="10"/>
  <c r="I50" i="10"/>
  <c r="M50" i="10"/>
  <c r="E52" i="10"/>
  <c r="I53" i="10"/>
  <c r="M53" i="10"/>
  <c r="E33" i="10"/>
  <c r="I33" i="10"/>
  <c r="K33" i="10" s="1"/>
  <c r="M33" i="10"/>
  <c r="E34" i="10"/>
  <c r="I34" i="10"/>
  <c r="K34" i="10" s="1"/>
  <c r="M34" i="10"/>
  <c r="E35" i="10"/>
  <c r="I35" i="10"/>
  <c r="K35" i="10" s="1"/>
  <c r="M35" i="10"/>
  <c r="E36" i="10"/>
  <c r="I36" i="10"/>
  <c r="K36" i="10" s="1"/>
  <c r="M36" i="10"/>
  <c r="E37" i="10"/>
  <c r="I37" i="10"/>
  <c r="K37" i="10" s="1"/>
  <c r="M37" i="10"/>
  <c r="E38" i="10"/>
  <c r="E39" i="10"/>
  <c r="E41" i="10"/>
  <c r="E43" i="10"/>
  <c r="E45" i="10"/>
  <c r="E50" i="10"/>
  <c r="E53" i="10"/>
  <c r="H39" i="10"/>
  <c r="J39" i="10"/>
  <c r="L39" i="10"/>
  <c r="H40" i="10"/>
  <c r="J40" i="10"/>
  <c r="K40" i="10" s="1"/>
  <c r="L40" i="10"/>
  <c r="H41" i="10"/>
  <c r="J41" i="10"/>
  <c r="L41" i="10"/>
  <c r="H42" i="10"/>
  <c r="J42" i="10"/>
  <c r="K42" i="10" s="1"/>
  <c r="L42" i="10"/>
  <c r="H43" i="10"/>
  <c r="J43" i="10"/>
  <c r="L43" i="10"/>
  <c r="H44" i="10"/>
  <c r="J44" i="10"/>
  <c r="K44" i="10" s="1"/>
  <c r="L44" i="10"/>
  <c r="H45" i="10"/>
  <c r="J45" i="10"/>
  <c r="L45" i="10"/>
  <c r="H46" i="10"/>
  <c r="J46" i="10"/>
  <c r="K46" i="10" s="1"/>
  <c r="L46" i="10"/>
  <c r="H50" i="10"/>
  <c r="J50" i="10"/>
  <c r="L50" i="10"/>
  <c r="H52" i="10"/>
  <c r="J52" i="10"/>
  <c r="K52" i="10" s="1"/>
  <c r="L52" i="10"/>
  <c r="H53" i="10"/>
  <c r="J53" i="10"/>
  <c r="L53" i="10"/>
  <c r="D6" i="2"/>
  <c r="D5" i="2"/>
  <c r="F6" i="2"/>
  <c r="G6" i="2" s="1"/>
  <c r="F5" i="2"/>
  <c r="G5" i="2" s="1"/>
  <c r="F266" i="11" l="1"/>
  <c r="F131" i="11"/>
  <c r="F118" i="11"/>
  <c r="F111" i="11"/>
  <c r="D272" i="11"/>
  <c r="D283" i="11" s="1"/>
  <c r="F73" i="11"/>
  <c r="F45" i="11"/>
  <c r="F21" i="11"/>
  <c r="F245" i="11"/>
  <c r="F114" i="11"/>
  <c r="F95" i="11"/>
  <c r="F244" i="11"/>
  <c r="F262" i="11"/>
  <c r="F113" i="11"/>
  <c r="F109" i="11"/>
  <c r="F197" i="11"/>
  <c r="F192" i="11"/>
  <c r="F178" i="11"/>
  <c r="F168" i="11"/>
  <c r="F161" i="11"/>
  <c r="F138" i="11"/>
  <c r="F121" i="11"/>
  <c r="F99" i="11"/>
  <c r="G78" i="11"/>
  <c r="F66" i="11"/>
  <c r="F55" i="11"/>
  <c r="F42" i="11"/>
  <c r="F27" i="11"/>
  <c r="F14" i="11"/>
  <c r="E278" i="11"/>
  <c r="E231" i="11"/>
  <c r="G231" i="11"/>
  <c r="F238" i="11"/>
  <c r="F224" i="11"/>
  <c r="G219" i="11"/>
  <c r="E219" i="11"/>
  <c r="F202" i="11"/>
  <c r="E182" i="11"/>
  <c r="G182" i="11"/>
  <c r="E141" i="11"/>
  <c r="G141" i="11"/>
  <c r="G140" i="11" s="1"/>
  <c r="E117" i="11"/>
  <c r="F270" i="11"/>
  <c r="G270" i="11"/>
  <c r="G242" i="11"/>
  <c r="F234" i="11"/>
  <c r="G234" i="11"/>
  <c r="F228" i="11"/>
  <c r="F220" i="11"/>
  <c r="G213" i="11"/>
  <c r="G206" i="11"/>
  <c r="G191" i="11"/>
  <c r="E191" i="11"/>
  <c r="F185" i="11"/>
  <c r="G177" i="11"/>
  <c r="E177" i="11"/>
  <c r="F171" i="11"/>
  <c r="F164" i="11"/>
  <c r="G160" i="11"/>
  <c r="F156" i="11"/>
  <c r="G152" i="11"/>
  <c r="F148" i="11"/>
  <c r="G147" i="11"/>
  <c r="E147" i="11"/>
  <c r="G137" i="11"/>
  <c r="E137" i="11"/>
  <c r="G93" i="11"/>
  <c r="G92" i="11" s="1"/>
  <c r="E93" i="11"/>
  <c r="G83" i="11"/>
  <c r="G82" i="11" s="1"/>
  <c r="E83" i="11"/>
  <c r="G86" i="11"/>
  <c r="H105" i="11"/>
  <c r="E104" i="11"/>
  <c r="H104" i="11" s="1"/>
  <c r="G76" i="11"/>
  <c r="G71" i="11" s="1"/>
  <c r="G69" i="11"/>
  <c r="F65" i="11"/>
  <c r="G61" i="11"/>
  <c r="G37" i="11"/>
  <c r="G35" i="11" s="1"/>
  <c r="E37" i="11"/>
  <c r="F19" i="11"/>
  <c r="G13" i="11"/>
  <c r="C281" i="11"/>
  <c r="E275" i="11"/>
  <c r="F256" i="11"/>
  <c r="F279" i="11"/>
  <c r="G269" i="11"/>
  <c r="E269" i="11"/>
  <c r="G259" i="11"/>
  <c r="E259" i="11"/>
  <c r="G252" i="11"/>
  <c r="E252" i="11"/>
  <c r="F237" i="11"/>
  <c r="F227" i="11"/>
  <c r="E209" i="11"/>
  <c r="G278" i="11"/>
  <c r="G277" i="11" s="1"/>
  <c r="G281" i="11" s="1"/>
  <c r="F260" i="11"/>
  <c r="G260" i="11"/>
  <c r="G245" i="11"/>
  <c r="G238" i="11"/>
  <c r="G224" i="11"/>
  <c r="G209" i="11"/>
  <c r="G208" i="11" s="1"/>
  <c r="G202" i="11"/>
  <c r="F174" i="11"/>
  <c r="F170" i="11"/>
  <c r="E167" i="11"/>
  <c r="F133" i="11"/>
  <c r="G133" i="11"/>
  <c r="B128" i="11"/>
  <c r="B127" i="11" s="1"/>
  <c r="B272" i="11" s="1"/>
  <c r="B283" i="11" s="1"/>
  <c r="F253" i="11"/>
  <c r="G253" i="11"/>
  <c r="F242" i="11"/>
  <c r="G228" i="11"/>
  <c r="G220" i="11"/>
  <c r="F213" i="11"/>
  <c r="F206" i="11"/>
  <c r="G201" i="11"/>
  <c r="G199" i="11" s="1"/>
  <c r="E201" i="11"/>
  <c r="F196" i="11"/>
  <c r="F193" i="11"/>
  <c r="G192" i="11"/>
  <c r="F186" i="11"/>
  <c r="G185" i="11"/>
  <c r="G178" i="11"/>
  <c r="G171" i="11"/>
  <c r="G167" i="11"/>
  <c r="G164" i="11"/>
  <c r="F160" i="11"/>
  <c r="F157" i="11"/>
  <c r="G156" i="11"/>
  <c r="F152" i="11"/>
  <c r="F149" i="11"/>
  <c r="G148" i="11"/>
  <c r="G138" i="11"/>
  <c r="G135" i="11"/>
  <c r="E135" i="11"/>
  <c r="F130" i="11"/>
  <c r="G129" i="11"/>
  <c r="G128" i="11" s="1"/>
  <c r="E129" i="11"/>
  <c r="F125" i="11"/>
  <c r="G121" i="11"/>
  <c r="G117" i="11"/>
  <c r="G116" i="11" s="1"/>
  <c r="G114" i="11"/>
  <c r="G104" i="11" s="1"/>
  <c r="F110" i="11"/>
  <c r="F104" i="11" s="1"/>
  <c r="F90" i="11"/>
  <c r="F88" i="11"/>
  <c r="F86" i="11" s="1"/>
  <c r="E79" i="11"/>
  <c r="F75" i="11"/>
  <c r="E72" i="11"/>
  <c r="F68" i="11"/>
  <c r="F64" i="11"/>
  <c r="E24" i="11"/>
  <c r="G24" i="11"/>
  <c r="F17" i="11"/>
  <c r="F101" i="11"/>
  <c r="F97" i="11"/>
  <c r="H87" i="11"/>
  <c r="E86" i="11"/>
  <c r="H86" i="11" s="1"/>
  <c r="F80" i="11"/>
  <c r="F76" i="11"/>
  <c r="F69" i="11"/>
  <c r="G65" i="11"/>
  <c r="F61" i="11"/>
  <c r="G60" i="11"/>
  <c r="G59" i="11" s="1"/>
  <c r="E60" i="11"/>
  <c r="F54" i="11"/>
  <c r="G53" i="11"/>
  <c r="G51" i="11" s="1"/>
  <c r="E53" i="11"/>
  <c r="F47" i="11"/>
  <c r="G45" i="11"/>
  <c r="F41" i="11"/>
  <c r="G40" i="11"/>
  <c r="G39" i="11" s="1"/>
  <c r="E40" i="11"/>
  <c r="F31" i="11"/>
  <c r="G27" i="11"/>
  <c r="G19" i="11"/>
  <c r="F13" i="11"/>
  <c r="G12" i="11"/>
  <c r="G10" i="11" s="1"/>
  <c r="E12" i="11"/>
  <c r="N53" i="10"/>
  <c r="N50" i="10"/>
  <c r="H48" i="10"/>
  <c r="N45" i="10"/>
  <c r="N43" i="10"/>
  <c r="N41" i="10"/>
  <c r="N39" i="10"/>
  <c r="E48" i="10"/>
  <c r="K53" i="10"/>
  <c r="K43" i="10"/>
  <c r="K39" i="10"/>
  <c r="N37" i="10"/>
  <c r="N35" i="10"/>
  <c r="N33" i="10"/>
  <c r="N24" i="10"/>
  <c r="N22" i="10"/>
  <c r="N20" i="10"/>
  <c r="N18" i="10"/>
  <c r="N16" i="10"/>
  <c r="N14" i="10"/>
  <c r="N12" i="10"/>
  <c r="H10" i="10"/>
  <c r="N31" i="10"/>
  <c r="N29" i="10"/>
  <c r="N27" i="10"/>
  <c r="K25" i="10"/>
  <c r="K23" i="10"/>
  <c r="K21" i="10"/>
  <c r="K19" i="10"/>
  <c r="K17" i="10"/>
  <c r="K15" i="10"/>
  <c r="K13" i="10"/>
  <c r="E10" i="10"/>
  <c r="E8" i="10" s="1"/>
  <c r="N52" i="10"/>
  <c r="J48" i="10"/>
  <c r="N46" i="10"/>
  <c r="N44" i="10"/>
  <c r="N42" i="10"/>
  <c r="N40" i="10"/>
  <c r="K50" i="10"/>
  <c r="K48" i="10" s="1"/>
  <c r="I48" i="10"/>
  <c r="K45" i="10"/>
  <c r="K41" i="10"/>
  <c r="N38" i="10"/>
  <c r="N36" i="10"/>
  <c r="N34" i="10"/>
  <c r="N25" i="10"/>
  <c r="N23" i="10"/>
  <c r="N21" i="10"/>
  <c r="N19" i="10"/>
  <c r="N17" i="10"/>
  <c r="N15" i="10"/>
  <c r="N13" i="10"/>
  <c r="J10" i="10"/>
  <c r="J8" i="10" s="1"/>
  <c r="N32" i="10"/>
  <c r="N30" i="10"/>
  <c r="N28" i="10"/>
  <c r="K26" i="10"/>
  <c r="K24" i="10"/>
  <c r="K22" i="10"/>
  <c r="K20" i="10"/>
  <c r="K18" i="10"/>
  <c r="K16" i="10"/>
  <c r="K14" i="10"/>
  <c r="K12" i="10"/>
  <c r="K10" i="10" s="1"/>
  <c r="K8" i="10" s="1"/>
  <c r="I10" i="10"/>
  <c r="I8" i="10" s="1"/>
  <c r="G7" i="2"/>
  <c r="C7" i="2" s="1"/>
  <c r="F7" i="2"/>
  <c r="B7" i="2" s="1"/>
  <c r="G145" i="11" l="1"/>
  <c r="G251" i="11"/>
  <c r="G268" i="11"/>
  <c r="H53" i="11"/>
  <c r="E51" i="11"/>
  <c r="H51" i="11" s="1"/>
  <c r="F53" i="11"/>
  <c r="F51" i="11" s="1"/>
  <c r="H24" i="11"/>
  <c r="E23" i="11"/>
  <c r="H23" i="11" s="1"/>
  <c r="F24" i="11"/>
  <c r="F23" i="11" s="1"/>
  <c r="H72" i="11"/>
  <c r="E71" i="11"/>
  <c r="H71" i="11" s="1"/>
  <c r="F72" i="11"/>
  <c r="F71" i="11" s="1"/>
  <c r="H201" i="11"/>
  <c r="E199" i="11"/>
  <c r="H199" i="11" s="1"/>
  <c r="F201" i="11"/>
  <c r="F199" i="11" s="1"/>
  <c r="H167" i="11"/>
  <c r="E166" i="11"/>
  <c r="H166" i="11" s="1"/>
  <c r="F167" i="11"/>
  <c r="F166" i="11" s="1"/>
  <c r="H259" i="11"/>
  <c r="E258" i="11"/>
  <c r="H258" i="11" s="1"/>
  <c r="F259" i="11"/>
  <c r="F258" i="11" s="1"/>
  <c r="H37" i="11"/>
  <c r="E35" i="11"/>
  <c r="H35" i="11" s="1"/>
  <c r="F37" i="11"/>
  <c r="F35" i="11" s="1"/>
  <c r="H83" i="11"/>
  <c r="E82" i="11"/>
  <c r="H82" i="11" s="1"/>
  <c r="F83" i="11"/>
  <c r="F82" i="11" s="1"/>
  <c r="H93" i="11"/>
  <c r="E92" i="11"/>
  <c r="H92" i="11" s="1"/>
  <c r="F93" i="11"/>
  <c r="F92" i="11" s="1"/>
  <c r="H137" i="11"/>
  <c r="F137" i="11"/>
  <c r="H147" i="11"/>
  <c r="E145" i="11"/>
  <c r="H145" i="11" s="1"/>
  <c r="F147" i="11"/>
  <c r="F145" i="11" s="1"/>
  <c r="H177" i="11"/>
  <c r="E176" i="11"/>
  <c r="H176" i="11" s="1"/>
  <c r="F177" i="11"/>
  <c r="F176" i="11" s="1"/>
  <c r="H191" i="11"/>
  <c r="E190" i="11"/>
  <c r="H190" i="11" s="1"/>
  <c r="F191" i="11"/>
  <c r="F190" i="11" s="1"/>
  <c r="G181" i="11"/>
  <c r="H219" i="11"/>
  <c r="F219" i="11"/>
  <c r="H231" i="11"/>
  <c r="E230" i="11"/>
  <c r="H230" i="11" s="1"/>
  <c r="F231" i="11"/>
  <c r="F230" i="11" s="1"/>
  <c r="H278" i="11"/>
  <c r="E277" i="11"/>
  <c r="H277" i="11" s="1"/>
  <c r="F278" i="11"/>
  <c r="F277" i="11" s="1"/>
  <c r="H12" i="11"/>
  <c r="E10" i="11"/>
  <c r="F12" i="11"/>
  <c r="F10" i="11" s="1"/>
  <c r="H40" i="11"/>
  <c r="E39" i="11"/>
  <c r="H39" i="11" s="1"/>
  <c r="F40" i="11"/>
  <c r="F39" i="11" s="1"/>
  <c r="H60" i="11"/>
  <c r="E59" i="11"/>
  <c r="H59" i="11" s="1"/>
  <c r="F60" i="11"/>
  <c r="F59" i="11" s="1"/>
  <c r="G23" i="11"/>
  <c r="H79" i="11"/>
  <c r="E78" i="11"/>
  <c r="H78" i="11" s="1"/>
  <c r="F79" i="11"/>
  <c r="F78" i="11" s="1"/>
  <c r="H129" i="11"/>
  <c r="E128" i="11"/>
  <c r="F129" i="11"/>
  <c r="F128" i="11" s="1"/>
  <c r="C283" i="11"/>
  <c r="H135" i="11"/>
  <c r="F135" i="11"/>
  <c r="G166" i="11"/>
  <c r="H209" i="11"/>
  <c r="E208" i="11"/>
  <c r="H208" i="11" s="1"/>
  <c r="F209" i="11"/>
  <c r="F208" i="11" s="1"/>
  <c r="H252" i="11"/>
  <c r="E251" i="11"/>
  <c r="H251" i="11" s="1"/>
  <c r="F252" i="11"/>
  <c r="F251" i="11" s="1"/>
  <c r="G258" i="11"/>
  <c r="H269" i="11"/>
  <c r="E268" i="11"/>
  <c r="H268" i="11" s="1"/>
  <c r="F269" i="11"/>
  <c r="F268" i="11" s="1"/>
  <c r="E281" i="11"/>
  <c r="H275" i="11"/>
  <c r="F275" i="11"/>
  <c r="F281" i="11" s="1"/>
  <c r="G136" i="11"/>
  <c r="G127" i="11" s="1"/>
  <c r="G176" i="11"/>
  <c r="G190" i="11"/>
  <c r="H117" i="11"/>
  <c r="E116" i="11"/>
  <c r="H116" i="11" s="1"/>
  <c r="F117" i="11"/>
  <c r="F116" i="11" s="1"/>
  <c r="H141" i="11"/>
  <c r="H140" i="11" s="1"/>
  <c r="E140" i="11"/>
  <c r="E136" i="11" s="1"/>
  <c r="H136" i="11" s="1"/>
  <c r="F141" i="11"/>
  <c r="F140" i="11" s="1"/>
  <c r="H182" i="11"/>
  <c r="E181" i="11"/>
  <c r="H181" i="11" s="1"/>
  <c r="F182" i="11"/>
  <c r="F181" i="11" s="1"/>
  <c r="G230" i="11"/>
  <c r="N10" i="10"/>
  <c r="H8" i="10"/>
  <c r="N48" i="10"/>
  <c r="G272" i="11" l="1"/>
  <c r="G283" i="11" s="1"/>
  <c r="H281" i="11"/>
  <c r="H128" i="11"/>
  <c r="E127" i="11"/>
  <c r="H127" i="11" s="1"/>
  <c r="H217" i="11"/>
  <c r="H10" i="11"/>
  <c r="F136" i="11"/>
  <c r="F127" i="11" s="1"/>
  <c r="F272" i="11" s="1"/>
  <c r="F283" i="11" s="1"/>
  <c r="N8" i="10"/>
  <c r="E272" i="11" l="1"/>
  <c r="H272" i="11" s="1"/>
  <c r="E283" i="11" l="1"/>
  <c r="H283" i="11" s="1"/>
</calcChain>
</file>

<file path=xl/sharedStrings.xml><?xml version="1.0" encoding="utf-8"?>
<sst xmlns="http://schemas.openxmlformats.org/spreadsheetml/2006/main" count="345" uniqueCount="329">
  <si>
    <t>All Departments</t>
  </si>
  <si>
    <t>in millions</t>
  </si>
  <si>
    <t>CUMULATIVE</t>
  </si>
  <si>
    <t>JAN</t>
  </si>
  <si>
    <t>FEB</t>
  </si>
  <si>
    <t>Monthly NCA Credited</t>
  </si>
  <si>
    <t>Monthly NCA Utilized</t>
  </si>
  <si>
    <t>NCA UtilIzed / NCAs Credited - Cumulative</t>
  </si>
  <si>
    <t>AS OF FEB</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</si>
  <si>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</si>
  <si>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</si>
  <si>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r>
      <t>NCA RELEASES</t>
    </r>
    <r>
      <rPr>
        <vertAlign val="superscript"/>
        <sz val="10"/>
        <rFont val="Arial"/>
        <family val="2"/>
      </rPr>
      <t>/3</t>
    </r>
  </si>
  <si>
    <r>
      <t>NCAs UTILIZED</t>
    </r>
    <r>
      <rPr>
        <vertAlign val="superscript"/>
        <sz val="10"/>
        <rFont val="Arial"/>
        <family val="2"/>
      </rPr>
      <t>/4</t>
    </r>
  </si>
  <si>
    <t xml:space="preserve">UNUSED NCAs </t>
  </si>
  <si>
    <r>
      <t xml:space="preserve">UTILIZATION RATIO (%) </t>
    </r>
    <r>
      <rPr>
        <vertAlign val="superscript"/>
        <sz val="10"/>
        <rFont val="Arial"/>
        <family val="2"/>
      </rPr>
      <t>/5</t>
    </r>
  </si>
  <si>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</si>
  <si>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</si>
  <si>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</si>
  <si>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</si>
  <si>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</si>
  <si>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</si>
  <si>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</si>
  <si>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</si>
  <si>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</si>
  <si>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</si>
  <si>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</si>
  <si>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</si>
  <si>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</si>
  <si>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</si>
  <si>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</si>
  <si>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</si>
  <si>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</si>
  <si>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</si>
  <si>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</si>
  <si>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</si>
  <si>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</si>
  <si>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</si>
  <si>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</si>
  <si>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</si>
  <si>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</si>
  <si>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</si>
  <si>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</si>
  <si>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</si>
  <si>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</si>
  <si>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</si>
  <si>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</si>
  <si>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</si>
  <si>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</si>
  <si>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</si>
  <si>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</si>
  <si>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</si>
  <si>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</si>
  <si>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 xml:space="preserve">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</si>
  <si>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</si>
  <si>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</si>
  <si>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</si>
  <si>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</si>
  <si>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</si>
  <si>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</si>
  <si>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</si>
  <si>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</si>
  <si>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</si>
  <si>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</si>
  <si>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</si>
  <si>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</si>
  <si>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DEPARTMENT</t>
    </r>
    <r>
      <rPr>
        <sz val="10"/>
        <rFont val="Arial"/>
        <family val="2"/>
      </rPr>
      <t xml:space="preserve">
</t>
    </r>
    <r>
      <rPr>
        <sz val="8"/>
        <rFont val="Arial"/>
        <family val="2"/>
      </rPr>
      <t>(1)</t>
    </r>
  </si>
  <si>
    <r>
      <t xml:space="preserve">JANUARY
</t>
    </r>
    <r>
      <rPr>
        <sz val="8"/>
        <rFont val="Arial"/>
        <family val="2"/>
      </rPr>
      <t>(2)</t>
    </r>
  </si>
  <si>
    <r>
      <t xml:space="preserve">FEBRUARY
</t>
    </r>
    <r>
      <rPr>
        <sz val="8"/>
        <rFont val="Arial"/>
        <family val="2"/>
      </rPr>
      <t>(3)</t>
    </r>
  </si>
  <si>
    <r>
      <t xml:space="preserve">As of end        FEBRUARY
</t>
    </r>
    <r>
      <rPr>
        <sz val="8"/>
        <rFont val="Arial"/>
        <family val="2"/>
      </rPr>
      <t>(4) = (2) + (3)</t>
    </r>
  </si>
  <si>
    <r>
      <t xml:space="preserve">JANUARY
</t>
    </r>
    <r>
      <rPr>
        <sz val="8"/>
        <rFont val="Arial"/>
        <family val="2"/>
      </rPr>
      <t>(5)</t>
    </r>
  </si>
  <si>
    <r>
      <t xml:space="preserve">FEBRUARY
</t>
    </r>
    <r>
      <rPr>
        <sz val="8"/>
        <rFont val="Arial"/>
        <family val="2"/>
      </rPr>
      <t>(6)</t>
    </r>
  </si>
  <si>
    <r>
      <t xml:space="preserve">As of end        FEBRUARY
</t>
    </r>
    <r>
      <rPr>
        <sz val="8"/>
        <rFont val="Arial"/>
        <family val="2"/>
      </rPr>
      <t>(7) = (5) + (6)</t>
    </r>
  </si>
  <si>
    <r>
      <t xml:space="preserve">JANUARY
</t>
    </r>
    <r>
      <rPr>
        <sz val="8"/>
        <rFont val="Arial"/>
        <family val="2"/>
      </rPr>
      <t>(8) = (2) - (5)</t>
    </r>
  </si>
  <si>
    <r>
      <t xml:space="preserve">FEBRUARY
</t>
    </r>
    <r>
      <rPr>
        <sz val="8"/>
        <rFont val="Arial"/>
        <family val="2"/>
      </rPr>
      <t>(9) = (3) - (6)</t>
    </r>
  </si>
  <si>
    <r>
      <t xml:space="preserve">As of end        FEBRUARY
</t>
    </r>
    <r>
      <rPr>
        <sz val="8"/>
        <rFont val="Arial"/>
        <family val="2"/>
      </rPr>
      <t>(10) = (8) + (9)</t>
    </r>
  </si>
  <si>
    <r>
      <t xml:space="preserve">JANUARY
</t>
    </r>
    <r>
      <rPr>
        <sz val="8"/>
        <rFont val="Arial"/>
        <family val="2"/>
      </rPr>
      <t>(11) = (5) / (2)</t>
    </r>
  </si>
  <si>
    <t>Department of Human Settlements and Urban Development</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</si>
  <si>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</si>
  <si>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</si>
  <si>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</si>
  <si>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</si>
  <si>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</si>
  <si>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</si>
  <si>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</si>
  <si>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</si>
  <si>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</si>
  <si>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</si>
  <si>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</si>
  <si>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</si>
  <si>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</si>
  <si>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</si>
  <si>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</si>
  <si>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</si>
  <si>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</si>
  <si>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</si>
  <si>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</si>
  <si>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</si>
  <si>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</si>
  <si>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</si>
  <si>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</si>
  <si>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</si>
  <si>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</si>
  <si>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</si>
  <si>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</si>
  <si>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</si>
  <si>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</si>
  <si>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</si>
  <si>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</si>
  <si>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</si>
  <si>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</si>
  <si>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</si>
  <si>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</si>
  <si>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</si>
  <si>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</si>
  <si>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</si>
  <si>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</si>
  <si>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</si>
  <si>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</si>
  <si>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</si>
  <si>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</si>
  <si>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</si>
  <si>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</si>
  <si>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</si>
  <si>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</si>
  <si>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</si>
  <si>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</si>
  <si>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</si>
  <si>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</si>
  <si>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</si>
  <si>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</si>
  <si>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</si>
  <si>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</si>
  <si>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</si>
  <si>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</si>
  <si>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</si>
  <si>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</si>
  <si>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</si>
  <si>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</si>
  <si>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</si>
  <si>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</si>
  <si>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</si>
  <si>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</si>
  <si>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</si>
  <si>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</si>
  <si>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</si>
  <si>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</si>
  <si>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</si>
  <si>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</si>
  <si>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</si>
  <si>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</si>
  <si>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</si>
  <si>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</si>
  <si>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</si>
  <si>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</si>
  <si>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</si>
  <si>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</si>
  <si>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</si>
  <si>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</si>
  <si>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</si>
  <si>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</si>
  <si>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</si>
  <si>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</si>
  <si>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</si>
  <si>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</si>
  <si>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</si>
  <si>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</si>
  <si>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</si>
  <si>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</si>
  <si>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</si>
  <si>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</si>
  <si>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</si>
  <si>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</si>
  <si>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</si>
  <si>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</si>
  <si>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</si>
  <si>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</si>
  <si>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</si>
  <si>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</si>
  <si>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</si>
  <si>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</si>
  <si>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</si>
  <si>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</si>
  <si>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</si>
  <si>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</si>
  <si>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</si>
  <si>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</si>
  <si>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</si>
  <si>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</si>
  <si>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</si>
  <si>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</si>
  <si>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</si>
  <si>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</si>
  <si>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</si>
  <si>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</si>
  <si>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</si>
  <si>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</si>
  <si>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</si>
  <si>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</si>
  <si>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</si>
  <si>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</si>
  <si>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</si>
  <si>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</si>
  <si>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</si>
  <si>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</si>
  <si>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</si>
  <si>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</si>
  <si>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</si>
  <si>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</si>
  <si>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</si>
  <si>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</si>
  <si>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</si>
  <si>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</si>
  <si>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</si>
  <si>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</si>
  <si>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</si>
  <si>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</si>
  <si>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</si>
  <si>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</si>
  <si>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</si>
  <si>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</si>
  <si>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</si>
  <si>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</si>
  <si>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</si>
  <si>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</si>
  <si>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</si>
  <si>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</si>
  <si>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</si>
  <si>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</si>
  <si>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</si>
  <si>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</si>
  <si>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</si>
  <si>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</si>
  <si>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</si>
  <si>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</si>
  <si>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</si>
  <si>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</si>
  <si>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</si>
  <si>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</si>
  <si>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</si>
  <si>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</si>
  <si>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</si>
  <si>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</si>
  <si>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</si>
  <si>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</si>
  <si>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</si>
  <si>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</si>
  <si>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</si>
  <si>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</si>
  <si>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</si>
  <si>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</si>
  <si>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</si>
  <si>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</si>
  <si>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</si>
  <si>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</si>
  <si>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</si>
  <si>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</si>
  <si>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</si>
  <si>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</si>
  <si>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</si>
  <si>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</si>
  <si>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</si>
  <si>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</si>
  <si>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</si>
  <si>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</si>
  <si>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</si>
  <si>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</si>
  <si>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</si>
  <si>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</si>
  <si>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</si>
  <si>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</si>
  <si>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</si>
  <si>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</si>
  <si>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</si>
  <si>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</si>
  <si>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</si>
  <si>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</si>
  <si>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</si>
  <si>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</si>
  <si>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</si>
  <si>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</si>
  <si>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</si>
  <si>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</si>
  <si>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</si>
  <si>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</si>
  <si>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</si>
  <si>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</si>
  <si>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</si>
  <si>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</si>
  <si>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</si>
  <si>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</si>
  <si>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</si>
  <si>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</si>
  <si>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</si>
  <si>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</si>
  <si>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</si>
  <si>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</si>
  <si>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</si>
  <si>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</si>
  <si>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</si>
  <si>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</si>
  <si>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</si>
  <si>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</si>
  <si>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</si>
  <si>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</si>
  <si>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</si>
  <si>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</si>
  <si>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t>NCAs CREDITED VS NCA UTILIZATION, JANUARY-FEBRUARY 2021</t>
  </si>
  <si>
    <t>AS OF FEBRUARY 28, 2021</t>
  </si>
  <si>
    <r>
      <t xml:space="preserve">FEBRUARY
</t>
    </r>
    <r>
      <rPr>
        <sz val="8"/>
        <rFont val="Arial"/>
        <family val="2"/>
      </rPr>
      <t>(12) = (6) / (3)</t>
    </r>
  </si>
  <si>
    <r>
      <t xml:space="preserve">As of end FEBRUARY
</t>
    </r>
    <r>
      <rPr>
        <sz val="8"/>
        <rFont val="Arial"/>
        <family val="2"/>
      </rPr>
      <t>(13) = (7) / (4)</t>
    </r>
  </si>
  <si>
    <t>Department of Budget and Management</t>
  </si>
  <si>
    <t xml:space="preserve">Department of Transportation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</si>
  <si>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</si>
  <si>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</si>
  <si>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ALGU: inclusive of IRA, special shares for LGUs, MMDA and other transfers to LGUs</t>
  </si>
  <si>
    <t>STATUS OF NCA UTILIZATION (Net Trust and Working Fund), as of February 28, 2021</t>
  </si>
  <si>
    <r>
      <t xml:space="preserve">NCAs UTILIZED </t>
    </r>
    <r>
      <rPr>
        <b/>
        <vertAlign val="superscript"/>
        <sz val="8"/>
        <rFont val="Arial"/>
        <family val="2"/>
      </rPr>
      <t>/2</t>
    </r>
  </si>
  <si>
    <t xml:space="preserve">   NFRDI</t>
  </si>
  <si>
    <t xml:space="preserve">   PCVF</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</si>
  <si>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</si>
  <si>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</si>
  <si>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</si>
  <si>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</si>
  <si>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</si>
  <si>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</si>
  <si>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</si>
  <si>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</si>
  <si>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GSBs to the bank 
    accounts of the agency's creditors/payees</t>
    </r>
  </si>
  <si>
    <t>Source: Report of MDS-Government Servicing Banks as of February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</si>
</sst>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43"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u/>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29">
    <xf numFmtId="0" fontId="0" fillId="0" borderId="0" xfId="0"/>
    <xf numFmtId="41" fontId="0" fillId="0" borderId="0" xfId="0" applyNumberFormat="1"/>
    <xf numFmtId="164" fontId="0" fillId="0" borderId="0" xfId="0" applyNumberFormat="1"/>
    <xf numFmtId="0" fontId="0" fillId="0" borderId="0" xfId="0" applyAlignment="1">
      <alignment horizontal="center"/>
    </xf>
    <xf numFmtId="0" fontId="14" fillId="0" borderId="0" xfId="0" applyFont="1"/>
    <xf numFmtId="164" fontId="14" fillId="0" borderId="0" xfId="43" applyNumberFormat="1" applyFont="1"/>
    <xf numFmtId="164" fontId="23" fillId="0" borderId="0" xfId="43" applyNumberFormat="1" applyFont="1"/>
    <xf numFmtId="164" fontId="24" fillId="0" borderId="0" xfId="43" applyNumberFormat="1" applyFont="1"/>
    <xf numFmtId="0" fontId="14" fillId="0" borderId="0" xfId="43" applyNumberFormat="1" applyFont="1"/>
    <xf numFmtId="164" fontId="14" fillId="0" borderId="11" xfId="43" applyNumberFormat="1" applyFont="1" applyBorder="1"/>
    <xf numFmtId="164" fontId="14" fillId="0" borderId="0" xfId="43" applyNumberFormat="1" applyFont="1" applyBorder="1"/>
    <xf numFmtId="0" fontId="14" fillId="0" borderId="0" xfId="0" applyNumberFormat="1" applyFont="1" applyAlignment="1"/>
    <xf numFmtId="0" fontId="14" fillId="0" borderId="0" xfId="0" applyNumberFormat="1" applyFont="1"/>
    <xf numFmtId="0" fontId="14" fillId="0" borderId="0" xfId="0" applyNumberFormat="1" applyFont="1" applyAlignment="1">
      <alignment horizontal="center"/>
    </xf>
    <xf numFmtId="41" fontId="14"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0" xfId="0" applyNumberFormat="1" applyFont="1" applyBorder="1"/>
    <xf numFmtId="41" fontId="14" fillId="0" borderId="0" xfId="0" applyNumberFormat="1" applyFont="1" applyBorder="1"/>
    <xf numFmtId="0" fontId="26" fillId="0" borderId="0" xfId="0" applyNumberFormat="1" applyFont="1"/>
    <xf numFmtId="0" fontId="27" fillId="0" borderId="0" xfId="0" applyNumberFormat="1" applyFont="1"/>
    <xf numFmtId="41" fontId="25" fillId="0" borderId="0" xfId="0" applyNumberFormat="1" applyFont="1" applyAlignment="1">
      <alignment horizontal="center"/>
    </xf>
    <xf numFmtId="41" fontId="14" fillId="0" borderId="0" xfId="0" applyNumberFormat="1" applyFont="1" applyAlignment="1">
      <alignment horizontal="center"/>
    </xf>
    <xf numFmtId="0" fontId="14" fillId="0" borderId="0" xfId="0" applyNumberFormat="1" applyFont="1" applyBorder="1" applyAlignment="1">
      <alignment vertical="center"/>
    </xf>
    <xf numFmtId="164" fontId="19" fillId="25" borderId="0" xfId="43" applyNumberFormat="1" applyFont="1" applyFill="1" applyBorder="1"/>
    <xf numFmtId="0" fontId="19" fillId="25" borderId="0" xfId="0" applyFont="1" applyFill="1"/>
    <xf numFmtId="0" fontId="29" fillId="24" borderId="0" xfId="0"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41" fontId="19" fillId="25" borderId="0" xfId="0" applyNumberFormat="1" applyFont="1" applyFill="1"/>
    <xf numFmtId="41" fontId="19" fillId="25" borderId="0" xfId="0" applyNumberFormat="1" applyFont="1" applyFill="1" applyBorder="1"/>
    <xf numFmtId="0" fontId="30" fillId="26" borderId="10" xfId="0" applyFont="1" applyFill="1" applyBorder="1" applyAlignment="1">
      <alignment horizontal="center" vertical="center" wrapText="1"/>
    </xf>
    <xf numFmtId="0" fontId="30" fillId="0" borderId="0" xfId="0" applyFont="1" applyAlignment="1">
      <alignment horizontal="center"/>
    </xf>
    <xf numFmtId="164" fontId="19" fillId="0" borderId="0" xfId="43" applyNumberFormat="1" applyFont="1" applyBorder="1"/>
    <xf numFmtId="0" fontId="19" fillId="0" borderId="0" xfId="0" applyFont="1"/>
    <xf numFmtId="0" fontId="30" fillId="0" borderId="0" xfId="0" applyFont="1" applyAlignment="1">
      <alignment horizontal="left"/>
    </xf>
    <xf numFmtId="0" fontId="36" fillId="0" borderId="0" xfId="0" applyFont="1" applyAlignment="1">
      <alignment horizontal="left" indent="1"/>
    </xf>
    <xf numFmtId="164" fontId="26" fillId="0" borderId="11" xfId="43" applyNumberFormat="1" applyFont="1" applyBorder="1" applyAlignment="1">
      <alignment horizontal="right"/>
    </xf>
    <xf numFmtId="164" fontId="37"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26" fillId="0" borderId="0" xfId="43" applyNumberFormat="1" applyFont="1" applyFill="1"/>
    <xf numFmtId="164" fontId="26" fillId="0" borderId="0" xfId="43" applyNumberFormat="1" applyFont="1"/>
    <xf numFmtId="164" fontId="37" fillId="0" borderId="0" xfId="43" applyNumberFormat="1" applyFont="1" applyAlignment="1"/>
    <xf numFmtId="0" fontId="19" fillId="0" borderId="0" xfId="0" applyFont="1" applyAlignment="1" applyProtection="1">
      <alignment horizontal="left" indent="1"/>
      <protection locked="0"/>
    </xf>
    <xf numFmtId="164" fontId="26" fillId="0" borderId="0" xfId="43" applyNumberFormat="1" applyFont="1" applyBorder="1"/>
    <xf numFmtId="164" fontId="26" fillId="0" borderId="0" xfId="43" applyNumberFormat="1" applyFont="1" applyFill="1" applyBorder="1"/>
    <xf numFmtId="164" fontId="26" fillId="0" borderId="11" xfId="43" applyNumberFormat="1" applyFont="1" applyBorder="1"/>
    <xf numFmtId="0" fontId="19" fillId="0" borderId="0" xfId="0" quotePrefix="1" applyFont="1" applyAlignment="1">
      <alignment horizontal="left" indent="1"/>
    </xf>
    <xf numFmtId="0" fontId="38" fillId="0" borderId="0" xfId="0" applyFont="1" applyAlignment="1">
      <alignment horizontal="left" indent="1"/>
    </xf>
    <xf numFmtId="37" fontId="26" fillId="0" borderId="11" xfId="43" applyNumberFormat="1" applyFont="1" applyBorder="1" applyAlignment="1">
      <alignment horizontal="right"/>
    </xf>
    <xf numFmtId="0" fontId="14" fillId="0" borderId="0" xfId="44" applyFont="1" applyFill="1" applyAlignment="1">
      <alignment horizontal="left" indent="2"/>
    </xf>
    <xf numFmtId="164" fontId="26" fillId="0" borderId="11" xfId="43" applyNumberFormat="1" applyFont="1" applyFill="1" applyBorder="1"/>
    <xf numFmtId="0" fontId="19" fillId="0" borderId="0" xfId="0" applyFont="1" applyAlignment="1">
      <alignment horizontal="left" wrapText="1" indent="2"/>
    </xf>
    <xf numFmtId="37" fontId="26" fillId="0" borderId="21" xfId="43" applyNumberFormat="1" applyFont="1" applyFill="1" applyBorder="1"/>
    <xf numFmtId="37" fontId="26" fillId="0" borderId="21" xfId="43" applyNumberFormat="1" applyFont="1" applyBorder="1"/>
    <xf numFmtId="0" fontId="19" fillId="0" borderId="0" xfId="0" applyFont="1" applyAlignment="1">
      <alignment horizontal="left" indent="2"/>
    </xf>
    <xf numFmtId="37" fontId="26" fillId="0" borderId="11" xfId="43" applyNumberFormat="1" applyFont="1" applyFill="1" applyBorder="1"/>
    <xf numFmtId="0" fontId="19" fillId="0" borderId="0" xfId="0" applyFont="1" applyAlignment="1">
      <alignment horizontal="left" indent="3"/>
    </xf>
    <xf numFmtId="37" fontId="26" fillId="0" borderId="11" xfId="43" applyNumberFormat="1" applyFont="1" applyBorder="1"/>
    <xf numFmtId="37" fontId="37" fillId="0" borderId="0" xfId="43" applyNumberFormat="1" applyFont="1" applyBorder="1" applyAlignment="1"/>
    <xf numFmtId="0" fontId="19" fillId="0" borderId="0" xfId="0" applyFont="1" applyFill="1" applyAlignment="1">
      <alignment horizontal="left" indent="1"/>
    </xf>
    <xf numFmtId="164" fontId="26" fillId="0" borderId="11" xfId="43" applyNumberFormat="1" applyFont="1" applyBorder="1" applyAlignment="1"/>
    <xf numFmtId="164" fontId="26" fillId="0" borderId="11" xfId="43" applyNumberFormat="1" applyFont="1" applyFill="1" applyBorder="1" applyAlignment="1">
      <alignment horizontal="right" vertical="top"/>
    </xf>
    <xf numFmtId="0" fontId="36" fillId="0" borderId="0" xfId="0" applyFont="1" applyAlignment="1">
      <alignment horizontal="left" vertical="top" indent="1"/>
    </xf>
    <xf numFmtId="0" fontId="38" fillId="0" borderId="0" xfId="0" applyFont="1" applyFill="1" applyAlignment="1">
      <alignment horizontal="left" indent="1"/>
    </xf>
    <xf numFmtId="164" fontId="37" fillId="0" borderId="0" xfId="43" applyNumberFormat="1" applyFont="1" applyFill="1" applyAlignment="1"/>
    <xf numFmtId="0" fontId="36" fillId="0" borderId="0" xfId="0" applyFont="1" applyFill="1" applyAlignment="1">
      <alignment horizontal="left" indent="1"/>
    </xf>
    <xf numFmtId="0" fontId="19" fillId="0" borderId="0" xfId="0" applyFont="1" applyFill="1" applyAlignment="1"/>
    <xf numFmtId="0" fontId="30" fillId="0" borderId="0" xfId="0" applyFont="1" applyFill="1" applyAlignment="1">
      <alignment wrapText="1"/>
    </xf>
    <xf numFmtId="164" fontId="26" fillId="0" borderId="21" xfId="43" applyNumberFormat="1" applyFont="1" applyFill="1" applyBorder="1"/>
    <xf numFmtId="0" fontId="19" fillId="0" borderId="0" xfId="0" applyFont="1" applyAlignment="1"/>
    <xf numFmtId="0" fontId="30" fillId="0" borderId="0" xfId="0" applyFont="1" applyAlignment="1">
      <alignment horizontal="left" indent="1"/>
    </xf>
    <xf numFmtId="0" fontId="19" fillId="0" borderId="0" xfId="0" applyFont="1" applyAlignment="1">
      <alignment horizontal="left"/>
    </xf>
    <xf numFmtId="164" fontId="26" fillId="0" borderId="21" xfId="43" applyNumberFormat="1" applyFont="1" applyBorder="1" applyAlignment="1">
      <alignment horizontal="right" vertical="top"/>
    </xf>
    <xf numFmtId="0" fontId="19" fillId="0" borderId="0" xfId="0" applyFont="1" applyBorder="1"/>
    <xf numFmtId="0" fontId="38" fillId="0" borderId="0" xfId="0" applyFont="1" applyBorder="1"/>
    <xf numFmtId="0" fontId="38" fillId="0" borderId="0" xfId="0" applyFont="1" applyFill="1" applyBorder="1"/>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0" fontId="28" fillId="25" borderId="0" xfId="0" applyFont="1" applyFill="1" applyAlignment="1"/>
    <xf numFmtId="0" fontId="30" fillId="25" borderId="0" xfId="0" applyFont="1" applyFill="1" applyBorder="1" applyAlignment="1">
      <alignment horizontal="left"/>
    </xf>
    <xf numFmtId="0" fontId="30" fillId="25" borderId="0" xfId="0" applyFont="1" applyFill="1" applyBorder="1"/>
    <xf numFmtId="164" fontId="30" fillId="26" borderId="12" xfId="43" applyNumberFormat="1" applyFont="1" applyFill="1" applyBorder="1" applyAlignment="1">
      <alignment horizontal="center" vertical="center"/>
    </xf>
    <xf numFmtId="164" fontId="30" fillId="26" borderId="14" xfId="43"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left" wrapText="1" indent="3"/>
    </xf>
    <xf numFmtId="0" fontId="40" fillId="0" borderId="0" xfId="0" applyFont="1" applyAlignment="1">
      <alignment horizontal="left" indent="1"/>
    </xf>
    <xf numFmtId="164" fontId="37" fillId="0" borderId="0" xfId="43" applyNumberFormat="1" applyFont="1" applyFill="1" applyBorder="1" applyAlignment="1"/>
    <xf numFmtId="0" fontId="30" fillId="0" borderId="0" xfId="0" applyFont="1" applyAlignment="1">
      <alignment horizontal="left" vertical="center"/>
    </xf>
    <xf numFmtId="164" fontId="28" fillId="0" borderId="22" xfId="0" applyNumberFormat="1" applyFont="1" applyBorder="1" applyAlignment="1">
      <alignment vertical="center"/>
    </xf>
    <xf numFmtId="164" fontId="41" fillId="0" borderId="22" xfId="0" applyNumberFormat="1" applyFont="1" applyBorder="1" applyAlignment="1">
      <alignment vertical="center"/>
    </xf>
    <xf numFmtId="164" fontId="28" fillId="0" borderId="22" xfId="0" applyNumberFormat="1" applyFont="1" applyFill="1" applyBorder="1" applyAlignment="1">
      <alignment vertical="center"/>
    </xf>
    <xf numFmtId="164" fontId="39" fillId="0" borderId="0" xfId="0" applyNumberFormat="1" applyFont="1" applyBorder="1" applyAlignment="1">
      <alignment vertical="center"/>
    </xf>
    <xf numFmtId="0" fontId="19" fillId="0" borderId="0" xfId="0" applyFont="1" applyAlignment="1">
      <alignment vertical="center"/>
    </xf>
    <xf numFmtId="0" fontId="14" fillId="0" borderId="0" xfId="0" applyNumberFormat="1" applyFont="1" applyBorder="1" applyAlignment="1">
      <alignment horizontal="justify" wrapText="1"/>
    </xf>
    <xf numFmtId="0" fontId="21" fillId="0" borderId="10"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9" fillId="0" borderId="0" xfId="0" applyFont="1" applyAlignment="1">
      <alignment horizontal="justify" vertical="top" wrapText="1"/>
    </xf>
    <xf numFmtId="0" fontId="30" fillId="26" borderId="12" xfId="0" applyFont="1" applyFill="1" applyBorder="1" applyAlignment="1">
      <alignment horizontal="center" vertical="center"/>
    </xf>
    <xf numFmtId="0" fontId="30" fillId="26" borderId="15" xfId="0" applyFont="1" applyFill="1" applyBorder="1" applyAlignment="1">
      <alignment horizontal="center" vertical="center"/>
    </xf>
    <xf numFmtId="0" fontId="30" fillId="26" borderId="19" xfId="0" applyFont="1" applyFill="1" applyBorder="1" applyAlignment="1">
      <alignment horizontal="center" vertical="center"/>
    </xf>
    <xf numFmtId="0" fontId="31" fillId="26" borderId="15" xfId="0" applyFont="1" applyFill="1" applyBorder="1" applyAlignment="1">
      <alignment horizontal="center" vertical="center" wrapText="1"/>
    </xf>
    <xf numFmtId="0" fontId="0" fillId="0" borderId="20" xfId="0" applyBorder="1" applyAlignment="1">
      <alignment horizontal="center" vertical="center"/>
    </xf>
    <xf numFmtId="0" fontId="30" fillId="26" borderId="15" xfId="0" applyFont="1" applyFill="1" applyBorder="1" applyAlignment="1">
      <alignment horizontal="center" vertical="center" wrapText="1"/>
    </xf>
    <xf numFmtId="0" fontId="30" fillId="26" borderId="20" xfId="0" applyFont="1" applyFill="1" applyBorder="1" applyAlignment="1">
      <alignment horizontal="center" vertical="center" wrapText="1"/>
    </xf>
    <xf numFmtId="0" fontId="30" fillId="26" borderId="18" xfId="0" applyFont="1" applyFill="1" applyBorder="1" applyAlignment="1">
      <alignment horizontal="center" vertical="center" wrapText="1"/>
    </xf>
    <xf numFmtId="0" fontId="30" fillId="26" borderId="17" xfId="0" applyFont="1" applyFill="1" applyBorder="1" applyAlignment="1">
      <alignment horizontal="center" vertical="center" wrapText="1"/>
    </xf>
    <xf numFmtId="164" fontId="34" fillId="26" borderId="18" xfId="43" applyNumberFormat="1" applyFont="1" applyFill="1" applyBorder="1" applyAlignment="1">
      <alignment horizontal="center" vertical="center" wrapText="1"/>
    </xf>
    <xf numFmtId="164" fontId="34" fillId="26" borderId="17" xfId="43" applyNumberFormat="1" applyFont="1" applyFill="1" applyBorder="1" applyAlignment="1">
      <alignment horizontal="center" vertical="center" wrapText="1"/>
    </xf>
    <xf numFmtId="164" fontId="30" fillId="26" borderId="23" xfId="43" applyNumberFormat="1" applyFont="1" applyFill="1" applyBorder="1" applyAlignment="1">
      <alignment horizontal="center" vertical="center"/>
    </xf>
    <xf numFmtId="164" fontId="30" fillId="26" borderId="13" xfId="43" applyNumberFormat="1" applyFont="1" applyFill="1" applyBorder="1" applyAlignment="1">
      <alignment horizontal="center" vertical="center"/>
    </xf>
    <xf numFmtId="164" fontId="30" fillId="26" borderId="14" xfId="43" applyNumberFormat="1" applyFont="1" applyFill="1" applyBorder="1" applyAlignment="1">
      <alignment horizontal="center" vertical="center"/>
    </xf>
    <xf numFmtId="164" fontId="30" fillId="26" borderId="16" xfId="43" applyNumberFormat="1" applyFont="1" applyFill="1" applyBorder="1" applyAlignment="1">
      <alignment horizontal="center" vertical="center"/>
    </xf>
    <xf numFmtId="164" fontId="30" fillId="26" borderId="11" xfId="43" applyNumberFormat="1" applyFont="1" applyFill="1" applyBorder="1" applyAlignment="1">
      <alignment horizontal="center" vertical="center"/>
    </xf>
    <xf numFmtId="164" fontId="30" fillId="26" borderId="17" xfId="43" applyNumberFormat="1" applyFont="1" applyFill="1" applyBorder="1" applyAlignment="1">
      <alignment horizontal="center" vertical="center"/>
    </xf>
    <xf numFmtId="41" fontId="25" fillId="0" borderId="0" xfId="0" applyNumberFormat="1" applyFont="1" applyAlignment="1">
      <alignment horizontal="center"/>
    </xf>
    <xf numFmtId="41" fontId="14" fillId="0" borderId="0" xfId="0" applyNumberFormat="1" applyFont="1" applyAlignment="1">
      <alignment horizontal="center"/>
    </xf>
    <xf numFmtId="0" fontId="14" fillId="0" borderId="0" xfId="0" applyNumberFormat="1" applyFont="1" applyBorder="1" applyAlignment="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JANUARY-FEBRUARY 2021</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6232651558799053"/>
          <c:y val="2.8075548749361919E-2"/>
        </c:manualLayout>
      </c:layout>
      <c:overlay val="0"/>
      <c:spPr>
        <a:solidFill>
          <a:srgbClr val="FFFFFF"/>
        </a:solidFill>
        <a:ln w="25400">
          <a:noFill/>
        </a:ln>
      </c:spPr>
    </c:title>
    <c:autoTitleDeleted val="0"/>
    <c:plotArea>
      <c:layout>
        <c:manualLayout>
          <c:layoutTarget val="inner"/>
          <c:xMode val="edge"/>
          <c:yMode val="edge"/>
          <c:x val="0.33333393282029239"/>
          <c:y val="0.15926493108728942"/>
          <c:w val="0.55985367722303248"/>
          <c:h val="0.57078726319139805"/>
        </c:manualLayout>
      </c:layout>
      <c:barChart>
        <c:barDir val="col"/>
        <c:grouping val="clustered"/>
        <c:varyColors val="0"/>
        <c:ser>
          <c:idx val="0"/>
          <c:order val="0"/>
          <c:tx>
            <c:strRef>
              <c:f>Graph!$A$5</c:f>
              <c:strCache>
                <c:ptCount val="1"/>
                <c:pt idx="0">
                  <c:v>Monthly NCA Credited</c:v>
                </c:pt>
              </c:strCache>
            </c:strRef>
          </c:tx>
          <c:spPr>
            <a:solidFill>
              <a:srgbClr val="0000FF"/>
            </a:solidFill>
            <a:ln w="12700">
              <a:solidFill>
                <a:srgbClr val="000000"/>
              </a:solidFill>
              <a:prstDash val="solid"/>
            </a:ln>
          </c:spPr>
          <c:invertIfNegative val="0"/>
          <c:cat>
            <c:strRef>
              <c:f>Graph!$B$4:$C$4</c:f>
              <c:strCache>
                <c:ptCount val="2"/>
                <c:pt idx="0">
                  <c:v>JAN</c:v>
                </c:pt>
                <c:pt idx="1">
                  <c:v>FEB</c:v>
                </c:pt>
              </c:strCache>
            </c:strRef>
          </c:cat>
          <c:val>
            <c:numRef>
              <c:f>Graph!$B$5:$C$5</c:f>
              <c:numCache>
                <c:formatCode>_(* #,##0_);_(* \(#,##0\);_(* "-"_);_(@_)</c:formatCode>
                <c:ptCount val="2"/>
                <c:pt idx="0">
                  <c:v>224077.66640615001</c:v>
                </c:pt>
                <c:pt idx="1">
                  <c:v>304402.30395810999</c:v>
                </c:pt>
              </c:numCache>
            </c:numRef>
          </c:val>
        </c:ser>
        <c:ser>
          <c:idx val="2"/>
          <c:order val="1"/>
          <c:tx>
            <c:strRef>
              <c:f>Graph!$A$6</c:f>
              <c:strCache>
                <c:ptCount val="1"/>
                <c:pt idx="0">
                  <c:v>Monthly NCA Utilized</c:v>
                </c:pt>
              </c:strCache>
            </c:strRef>
          </c:tx>
          <c:spPr>
            <a:solidFill>
              <a:srgbClr val="FF00FF"/>
            </a:solidFill>
            <a:ln w="12700">
              <a:solidFill>
                <a:srgbClr val="000000"/>
              </a:solidFill>
              <a:prstDash val="solid"/>
            </a:ln>
          </c:spPr>
          <c:invertIfNegative val="0"/>
          <c:cat>
            <c:strRef>
              <c:f>Graph!$B$4:$C$4</c:f>
              <c:strCache>
                <c:ptCount val="2"/>
                <c:pt idx="0">
                  <c:v>JAN</c:v>
                </c:pt>
                <c:pt idx="1">
                  <c:v>FEB</c:v>
                </c:pt>
              </c:strCache>
            </c:strRef>
          </c:cat>
          <c:val>
            <c:numRef>
              <c:f>Graph!$B$6:$C$6</c:f>
              <c:numCache>
                <c:formatCode>_(* #,##0_);_(* \(#,##0\);_(* "-"_);_(@_)</c:formatCode>
                <c:ptCount val="2"/>
                <c:pt idx="0">
                  <c:v>160941.90977395</c:v>
                </c:pt>
                <c:pt idx="1">
                  <c:v>287760.09099066001</c:v>
                </c:pt>
              </c:numCache>
            </c:numRef>
          </c:val>
        </c:ser>
        <c:dLbls>
          <c:showLegendKey val="0"/>
          <c:showVal val="0"/>
          <c:showCatName val="0"/>
          <c:showSerName val="0"/>
          <c:showPercent val="0"/>
          <c:showBubbleSize val="0"/>
        </c:dLbls>
        <c:gapWidth val="150"/>
        <c:axId val="214676792"/>
        <c:axId val="214876680"/>
      </c:barChart>
      <c:lineChart>
        <c:grouping val="standard"/>
        <c:varyColors val="0"/>
        <c:ser>
          <c:idx val="4"/>
          <c:order val="3"/>
          <c:tx>
            <c:strRef>
              <c:f>Graph!$A$7</c:f>
              <c:strCache>
                <c:ptCount val="1"/>
                <c:pt idx="0">
                  <c:v>NCA UtilIzed / NCAs Credited - Cumulative</c:v>
                </c:pt>
              </c:strCache>
            </c:strRef>
          </c:tx>
          <c:spPr>
            <a:ln w="38100">
              <a:solidFill>
                <a:srgbClr val="FF0000"/>
              </a:solidFill>
              <a:prstDash val="solid"/>
            </a:ln>
          </c:spPr>
          <c:marker>
            <c:symbol val="triangle"/>
            <c:size val="9"/>
            <c:spPr>
              <a:solidFill>
                <a:srgbClr val="FF0000"/>
              </a:solidFill>
              <a:ln>
                <a:solidFill>
                  <a:srgbClr val="FF0000"/>
                </a:solidFill>
                <a:prstDash val="solid"/>
              </a:ln>
            </c:spPr>
          </c:marker>
          <c:cat>
            <c:strRef>
              <c:f>Graph!$B$4:$C$4</c:f>
              <c:strCache>
                <c:ptCount val="2"/>
                <c:pt idx="0">
                  <c:v>JAN</c:v>
                </c:pt>
                <c:pt idx="1">
                  <c:v>FEB</c:v>
                </c:pt>
              </c:strCache>
            </c:strRef>
          </c:cat>
          <c:val>
            <c:numRef>
              <c:f>Graph!$B$7:$C$7</c:f>
              <c:numCache>
                <c:formatCode>_(* #,##0_);_(* \(#,##0\);_(* "-"??_);_(@_)</c:formatCode>
                <c:ptCount val="2"/>
                <c:pt idx="0">
                  <c:v>71.824163628264571</c:v>
                </c:pt>
                <c:pt idx="1">
                  <c:v>84.904258614633548</c:v>
                </c:pt>
              </c:numCache>
            </c:numRef>
          </c:val>
          <c:smooth val="0"/>
        </c:ser>
        <c:dLbls>
          <c:showLegendKey val="0"/>
          <c:showVal val="0"/>
          <c:showCatName val="0"/>
          <c:showSerName val="0"/>
          <c:showPercent val="0"/>
          <c:showBubbleSize val="0"/>
        </c:dLbls>
        <c:marker val="1"/>
        <c:smooth val="0"/>
        <c:axId val="137631512"/>
        <c:axId val="137631896"/>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FFFF00"/>
                    </a:solidFill>
                    <a:prstDash val="solid"/>
                  </a:ln>
                </c:spPr>
                <c:marker>
                  <c:symbol val="x"/>
                  <c:size val="8"/>
                  <c:spPr>
                    <a:solidFill>
                      <a:srgbClr val="FFFF00"/>
                    </a:solidFill>
                    <a:ln>
                      <a:solidFill>
                        <a:srgbClr val="FFFF00"/>
                      </a:solidFill>
                      <a:prstDash val="solid"/>
                    </a:ln>
                  </c:spPr>
                </c:marker>
                <c:cat>
                  <c:strRef>
                    <c:extLst>
                      <c:ext uri="{02D57815-91ED-43cb-92C2-25804820EDAC}">
                        <c15:formulaRef>
                          <c15:sqref>Graph!$B$4:$C$4</c15:sqref>
                        </c15:formulaRef>
                      </c:ext>
                    </c:extLst>
                    <c:strCache>
                      <c:ptCount val="2"/>
                      <c:pt idx="0">
                        <c:v>JAN</c:v>
                      </c:pt>
                      <c:pt idx="1">
                        <c:v>FEB</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146767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39619052404176258"/>
              <c:y val="0.9319172098215315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4876680"/>
        <c:crossesAt val="0"/>
        <c:auto val="0"/>
        <c:lblAlgn val="ctr"/>
        <c:lblOffset val="100"/>
        <c:tickLblSkip val="1"/>
        <c:tickMarkSkip val="1"/>
        <c:noMultiLvlLbl val="0"/>
      </c:catAx>
      <c:valAx>
        <c:axId val="214876680"/>
        <c:scaling>
          <c:orientation val="minMax"/>
          <c:max val="350000"/>
          <c:min val="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2081196911682983E-2"/>
              <c:y val="0.30934150076569678"/>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4676792"/>
        <c:crosses val="autoZero"/>
        <c:crossBetween val="between"/>
        <c:majorUnit val="50000"/>
        <c:minorUnit val="10000"/>
      </c:valAx>
      <c:catAx>
        <c:axId val="137631512"/>
        <c:scaling>
          <c:orientation val="minMax"/>
        </c:scaling>
        <c:delete val="1"/>
        <c:axPos val="b"/>
        <c:numFmt formatCode="General" sourceLinked="1"/>
        <c:majorTickMark val="out"/>
        <c:minorTickMark val="none"/>
        <c:tickLblPos val="nextTo"/>
        <c:crossAx val="137631896"/>
        <c:crossesAt val="85"/>
        <c:auto val="0"/>
        <c:lblAlgn val="ctr"/>
        <c:lblOffset val="100"/>
        <c:noMultiLvlLbl val="0"/>
      </c:catAx>
      <c:valAx>
        <c:axId val="137631896"/>
        <c:scaling>
          <c:orientation val="minMax"/>
          <c:max val="100"/>
          <c:min val="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5027795212856836"/>
              <c:y val="0.2679938744257274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7631512"/>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457200</xdr:colOff>
      <xdr:row>8</xdr:row>
      <xdr:rowOff>57150</xdr:rowOff>
    </xdr:from>
    <xdr:to>
      <xdr:col>6</xdr:col>
      <xdr:colOff>476250</xdr:colOff>
      <xdr:row>42</xdr:row>
      <xdr:rowOff>142875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M19" sqref="M19"/>
    </sheetView>
  </sheetViews>
  <sheetFormatPr defaultColWidth="9.140625" defaultRowHeight="12.75" x14ac:dyDescent="0.2"/>
  <cols>
    <col min="1" max="1" width="2.140625" style="12" customWidth="1"/>
    <col min="2" max="2" width="44.42578125" style="12" customWidth="1"/>
    <col min="3" max="11" width="14.28515625" style="4" customWidth="1"/>
    <col min="12" max="14" width="12.140625" style="5" customWidth="1"/>
    <col min="15" max="16384" width="9.140625" style="4"/>
  </cols>
  <sheetData>
    <row r="1" spans="1:14" ht="14.25" x14ac:dyDescent="0.2">
      <c r="A1" s="11" t="s">
        <v>9</v>
      </c>
      <c r="B1" s="11"/>
      <c r="C1" s="11"/>
      <c r="D1" s="11"/>
      <c r="E1" s="11"/>
      <c r="F1" s="11"/>
      <c r="G1" s="11"/>
      <c r="H1" s="11"/>
      <c r="I1" s="11"/>
      <c r="J1" s="11"/>
      <c r="K1" s="11"/>
      <c r="L1" s="11"/>
      <c r="M1" s="11"/>
      <c r="N1" s="11"/>
    </row>
    <row r="2" spans="1:14" x14ac:dyDescent="0.2">
      <c r="A2" s="12" t="s">
        <v>307</v>
      </c>
    </row>
    <row r="3" spans="1:14" x14ac:dyDescent="0.2">
      <c r="A3" s="12" t="s">
        <v>10</v>
      </c>
    </row>
    <row r="5" spans="1:14" s="85" customFormat="1" ht="21" customHeight="1" x14ac:dyDescent="0.2">
      <c r="A5" s="105" t="s">
        <v>65</v>
      </c>
      <c r="B5" s="106"/>
      <c r="C5" s="107" t="s">
        <v>11</v>
      </c>
      <c r="D5" s="107"/>
      <c r="E5" s="107"/>
      <c r="F5" s="107" t="s">
        <v>12</v>
      </c>
      <c r="G5" s="107"/>
      <c r="H5" s="107"/>
      <c r="I5" s="107" t="s">
        <v>13</v>
      </c>
      <c r="J5" s="107"/>
      <c r="K5" s="107"/>
      <c r="L5" s="107" t="s">
        <v>14</v>
      </c>
      <c r="M5" s="107"/>
      <c r="N5" s="107"/>
    </row>
    <row r="6" spans="1:14" s="85" customFormat="1" ht="41.25" customHeight="1" x14ac:dyDescent="0.2">
      <c r="A6" s="106"/>
      <c r="B6" s="106"/>
      <c r="C6" s="86" t="s">
        <v>66</v>
      </c>
      <c r="D6" s="86" t="s">
        <v>67</v>
      </c>
      <c r="E6" s="86" t="s">
        <v>68</v>
      </c>
      <c r="F6" s="86" t="s">
        <v>69</v>
      </c>
      <c r="G6" s="86" t="s">
        <v>70</v>
      </c>
      <c r="H6" s="86" t="s">
        <v>71</v>
      </c>
      <c r="I6" s="86" t="s">
        <v>72</v>
      </c>
      <c r="J6" s="86" t="s">
        <v>73</v>
      </c>
      <c r="K6" s="86" t="s">
        <v>74</v>
      </c>
      <c r="L6" s="86" t="s">
        <v>75</v>
      </c>
      <c r="M6" s="86" t="s">
        <v>308</v>
      </c>
      <c r="N6" s="86" t="s">
        <v>309</v>
      </c>
    </row>
    <row r="7" spans="1:14" x14ac:dyDescent="0.2">
      <c r="A7" s="13"/>
      <c r="B7" s="13"/>
      <c r="C7" s="14"/>
      <c r="D7" s="14"/>
      <c r="E7" s="14"/>
      <c r="F7" s="14"/>
      <c r="G7" s="14"/>
      <c r="H7" s="14"/>
      <c r="I7" s="14"/>
      <c r="J7" s="14"/>
      <c r="K7" s="14"/>
    </row>
    <row r="8" spans="1:14" s="17" customFormat="1" x14ac:dyDescent="0.2">
      <c r="A8" s="15" t="s">
        <v>15</v>
      </c>
      <c r="B8" s="15"/>
      <c r="C8" s="16">
        <f t="shared" ref="C8:K8" si="0">+C10+C48</f>
        <v>224077666.40615001</v>
      </c>
      <c r="D8" s="16">
        <f t="shared" si="0"/>
        <v>304402303.95810997</v>
      </c>
      <c r="E8" s="16">
        <f t="shared" si="0"/>
        <v>528479970.3642599</v>
      </c>
      <c r="F8" s="16">
        <f t="shared" si="0"/>
        <v>160941909.77395001</v>
      </c>
      <c r="G8" s="16">
        <f t="shared" si="0"/>
        <v>287760090.99066007</v>
      </c>
      <c r="H8" s="16">
        <f t="shared" si="0"/>
        <v>448702000.76461005</v>
      </c>
      <c r="I8" s="16">
        <f t="shared" si="0"/>
        <v>63135756.632200018</v>
      </c>
      <c r="J8" s="16">
        <f t="shared" si="0"/>
        <v>16642212.967449969</v>
      </c>
      <c r="K8" s="16">
        <f t="shared" si="0"/>
        <v>79777969.599649966</v>
      </c>
      <c r="L8" s="6">
        <f>+F8/C8*100</f>
        <v>71.824163628264571</v>
      </c>
      <c r="M8" s="6">
        <f>+G8/D8*100</f>
        <v>94.532822928390146</v>
      </c>
      <c r="N8" s="6">
        <f>+H8/E8*100</f>
        <v>84.904258614633562</v>
      </c>
    </row>
    <row r="9" spans="1:14" x14ac:dyDescent="0.2">
      <c r="C9" s="14"/>
      <c r="D9" s="14"/>
      <c r="E9" s="14"/>
      <c r="F9" s="14"/>
      <c r="G9" s="14"/>
      <c r="H9" s="14"/>
      <c r="I9" s="14"/>
      <c r="J9" s="14"/>
      <c r="K9" s="14"/>
      <c r="L9" s="7"/>
      <c r="M9" s="7"/>
      <c r="N9" s="7"/>
    </row>
    <row r="10" spans="1:14" ht="15" x14ac:dyDescent="0.35">
      <c r="A10" s="12" t="s">
        <v>16</v>
      </c>
      <c r="C10" s="18">
        <f t="shared" ref="C10:K10" si="1">SUM(C12:C46)</f>
        <v>156337829.18915001</v>
      </c>
      <c r="D10" s="18">
        <f t="shared" si="1"/>
        <v>173182547.66810998</v>
      </c>
      <c r="E10" s="18">
        <f t="shared" si="1"/>
        <v>329520376.85725993</v>
      </c>
      <c r="F10" s="18">
        <f t="shared" si="1"/>
        <v>96628149.731500015</v>
      </c>
      <c r="G10" s="18">
        <f t="shared" si="1"/>
        <v>161991323.74210003</v>
      </c>
      <c r="H10" s="18">
        <f t="shared" si="1"/>
        <v>258619473.47360003</v>
      </c>
      <c r="I10" s="18">
        <f t="shared" si="1"/>
        <v>59709679.457650013</v>
      </c>
      <c r="J10" s="18">
        <f t="shared" si="1"/>
        <v>11191223.926009996</v>
      </c>
      <c r="K10" s="18">
        <f t="shared" si="1"/>
        <v>70900903.383659989</v>
      </c>
      <c r="L10" s="7">
        <f>+F10/C10*100</f>
        <v>61.80727353876172</v>
      </c>
      <c r="M10" s="7">
        <f>+G10/D10*100</f>
        <v>93.537903168247055</v>
      </c>
      <c r="N10" s="7">
        <f>+H10/E10*100</f>
        <v>78.483605760631789</v>
      </c>
    </row>
    <row r="11" spans="1:14" x14ac:dyDescent="0.2">
      <c r="C11" s="14"/>
      <c r="D11" s="14"/>
      <c r="E11" s="14"/>
      <c r="F11" s="14"/>
      <c r="G11" s="14"/>
      <c r="H11" s="14"/>
      <c r="I11" s="14"/>
      <c r="J11" s="14"/>
      <c r="K11" s="14"/>
      <c r="L11" s="7"/>
      <c r="M11" s="7"/>
      <c r="N11" s="7"/>
    </row>
    <row r="12" spans="1:14" x14ac:dyDescent="0.2">
      <c r="B12" s="8" t="s">
        <v>17</v>
      </c>
      <c r="C12" s="14">
        <v>1659797</v>
      </c>
      <c r="D12" s="14">
        <v>1658682</v>
      </c>
      <c r="E12" s="14">
        <f t="shared" ref="E12:E22" si="2">SUM(C12:D12)</f>
        <v>3318479</v>
      </c>
      <c r="F12" s="14">
        <v>851182.97292999993</v>
      </c>
      <c r="G12" s="14">
        <v>1213809.5683799998</v>
      </c>
      <c r="H12" s="14">
        <f t="shared" ref="H12:H22" si="3">SUM(F12:G12)</f>
        <v>2064992.5413099998</v>
      </c>
      <c r="I12" s="14">
        <f t="shared" ref="I12:J27" si="4">+C12-F12</f>
        <v>808614.02707000007</v>
      </c>
      <c r="J12" s="14">
        <f t="shared" si="4"/>
        <v>444872.43162000016</v>
      </c>
      <c r="K12" s="14">
        <f t="shared" ref="K12:K22" si="5">SUM(I12:J12)</f>
        <v>1253486.4586900002</v>
      </c>
      <c r="L12" s="7">
        <f>+F12/C12*100</f>
        <v>51.282353982444839</v>
      </c>
      <c r="M12" s="7">
        <f>+G12/D12*100</f>
        <v>73.179160826487518</v>
      </c>
      <c r="N12" s="7">
        <f t="shared" ref="N12:N46" si="6">+H12/E12*100</f>
        <v>62.22707877042464</v>
      </c>
    </row>
    <row r="13" spans="1:14" x14ac:dyDescent="0.2">
      <c r="B13" s="8" t="s">
        <v>18</v>
      </c>
      <c r="C13" s="14">
        <v>627809</v>
      </c>
      <c r="D13" s="14">
        <v>628458.77</v>
      </c>
      <c r="E13" s="14">
        <f t="shared" si="2"/>
        <v>1256267.77</v>
      </c>
      <c r="F13" s="14">
        <v>494872.25319000002</v>
      </c>
      <c r="G13" s="14">
        <v>493237.5025</v>
      </c>
      <c r="H13" s="14">
        <f t="shared" si="3"/>
        <v>988109.75569000002</v>
      </c>
      <c r="I13" s="14">
        <f t="shared" si="4"/>
        <v>132936.74680999998</v>
      </c>
      <c r="J13" s="14">
        <f t="shared" si="4"/>
        <v>135221.26750000002</v>
      </c>
      <c r="K13" s="14">
        <f t="shared" si="5"/>
        <v>268158.01431</v>
      </c>
      <c r="L13" s="7">
        <f>+F13/C13*100</f>
        <v>78.825288135404236</v>
      </c>
      <c r="M13" s="7">
        <f t="shared" ref="M13:M21" si="7">+G13/D13*100</f>
        <v>78.483669262822119</v>
      </c>
      <c r="N13" s="7">
        <f t="shared" si="6"/>
        <v>78.654390352623622</v>
      </c>
    </row>
    <row r="14" spans="1:14" x14ac:dyDescent="0.2">
      <c r="B14" s="8" t="s">
        <v>19</v>
      </c>
      <c r="C14" s="14">
        <v>52524</v>
      </c>
      <c r="D14" s="14">
        <v>52731.914999999994</v>
      </c>
      <c r="E14" s="14">
        <f t="shared" si="2"/>
        <v>105255.91499999999</v>
      </c>
      <c r="F14" s="14">
        <v>22822.65929</v>
      </c>
      <c r="G14" s="14">
        <v>54540.472200000004</v>
      </c>
      <c r="H14" s="14">
        <f t="shared" si="3"/>
        <v>77363.13149</v>
      </c>
      <c r="I14" s="14">
        <f t="shared" si="4"/>
        <v>29701.34071</v>
      </c>
      <c r="J14" s="14">
        <f t="shared" si="4"/>
        <v>-1808.5572000000102</v>
      </c>
      <c r="K14" s="14">
        <f t="shared" si="5"/>
        <v>27892.78350999999</v>
      </c>
      <c r="L14" s="7">
        <f>+F14/C14*100</f>
        <v>43.451868269743358</v>
      </c>
      <c r="M14" s="7">
        <f t="shared" si="7"/>
        <v>103.42972031264182</v>
      </c>
      <c r="N14" s="7">
        <f t="shared" si="6"/>
        <v>73.500032268970344</v>
      </c>
    </row>
    <row r="15" spans="1:14" x14ac:dyDescent="0.2">
      <c r="B15" s="8" t="s">
        <v>20</v>
      </c>
      <c r="C15" s="14">
        <v>602542.95499999996</v>
      </c>
      <c r="D15" s="14">
        <v>539757.84800000011</v>
      </c>
      <c r="E15" s="14">
        <f t="shared" si="2"/>
        <v>1142300.8030000001</v>
      </c>
      <c r="F15" s="14">
        <v>490390.19497000001</v>
      </c>
      <c r="G15" s="14">
        <v>493227.12638999993</v>
      </c>
      <c r="H15" s="14">
        <f t="shared" si="3"/>
        <v>983617.32135999994</v>
      </c>
      <c r="I15" s="14">
        <f t="shared" si="4"/>
        <v>112152.76002999995</v>
      </c>
      <c r="J15" s="14">
        <f t="shared" si="4"/>
        <v>46530.721610000182</v>
      </c>
      <c r="K15" s="14">
        <f t="shared" si="5"/>
        <v>158683.48164000013</v>
      </c>
      <c r="L15" s="7">
        <f t="shared" ref="L15:M30" si="8">+F15/C15*100</f>
        <v>81.386761043451259</v>
      </c>
      <c r="M15" s="7">
        <f t="shared" si="7"/>
        <v>91.379333939763256</v>
      </c>
      <c r="N15" s="7">
        <f t="shared" si="6"/>
        <v>86.10843297813912</v>
      </c>
    </row>
    <row r="16" spans="1:14" x14ac:dyDescent="0.2">
      <c r="B16" s="8" t="s">
        <v>21</v>
      </c>
      <c r="C16" s="14">
        <v>6090695.9570000004</v>
      </c>
      <c r="D16" s="14">
        <v>3181319.6830000002</v>
      </c>
      <c r="E16" s="14">
        <f t="shared" si="2"/>
        <v>9272015.6400000006</v>
      </c>
      <c r="F16" s="14">
        <v>778168.86924999999</v>
      </c>
      <c r="G16" s="14">
        <v>6625416.0132999998</v>
      </c>
      <c r="H16" s="14">
        <f t="shared" si="3"/>
        <v>7403584.8825499993</v>
      </c>
      <c r="I16" s="14">
        <f t="shared" si="4"/>
        <v>5312527.0877500009</v>
      </c>
      <c r="J16" s="14">
        <f t="shared" si="4"/>
        <v>-3444096.3302999996</v>
      </c>
      <c r="K16" s="14">
        <f t="shared" si="5"/>
        <v>1868430.7574500013</v>
      </c>
      <c r="L16" s="7">
        <f t="shared" si="8"/>
        <v>12.776353880473302</v>
      </c>
      <c r="M16" s="7">
        <f t="shared" si="7"/>
        <v>208.25998873059496</v>
      </c>
      <c r="N16" s="7">
        <f t="shared" si="6"/>
        <v>79.848710032482202</v>
      </c>
    </row>
    <row r="17" spans="2:14" x14ac:dyDescent="0.2">
      <c r="B17" s="8" t="s">
        <v>310</v>
      </c>
      <c r="C17" s="14">
        <v>1245611.219</v>
      </c>
      <c r="D17" s="14">
        <v>100340</v>
      </c>
      <c r="E17" s="14">
        <f t="shared" si="2"/>
        <v>1345951.219</v>
      </c>
      <c r="F17" s="14">
        <v>71465.967900000003</v>
      </c>
      <c r="G17" s="14">
        <v>1252082.6694799997</v>
      </c>
      <c r="H17" s="14">
        <f t="shared" si="3"/>
        <v>1323548.6373799997</v>
      </c>
      <c r="I17" s="14">
        <f t="shared" si="4"/>
        <v>1174145.2511</v>
      </c>
      <c r="J17" s="14">
        <f t="shared" si="4"/>
        <v>-1151742.6694799997</v>
      </c>
      <c r="K17" s="14">
        <f t="shared" si="5"/>
        <v>22402.581620000303</v>
      </c>
      <c r="L17" s="7">
        <f t="shared" si="8"/>
        <v>5.7374216617424345</v>
      </c>
      <c r="M17" s="7">
        <f t="shared" si="7"/>
        <v>1247.8400134343231</v>
      </c>
      <c r="N17" s="7">
        <f t="shared" si="6"/>
        <v>98.335557685616209</v>
      </c>
    </row>
    <row r="18" spans="2:14" x14ac:dyDescent="0.2">
      <c r="B18" s="8" t="s">
        <v>22</v>
      </c>
      <c r="C18" s="14">
        <v>41495833.022150002</v>
      </c>
      <c r="D18" s="14">
        <v>35864924.204849996</v>
      </c>
      <c r="E18" s="14">
        <f t="shared" si="2"/>
        <v>77360757.226999998</v>
      </c>
      <c r="F18" s="14">
        <v>27225839.854209997</v>
      </c>
      <c r="G18" s="14">
        <v>36730277.471650004</v>
      </c>
      <c r="H18" s="14">
        <f t="shared" si="3"/>
        <v>63956117.325860001</v>
      </c>
      <c r="I18" s="14">
        <f t="shared" si="4"/>
        <v>14269993.167940006</v>
      </c>
      <c r="J18" s="14">
        <f>+D18-G18</f>
        <v>-865353.26680000871</v>
      </c>
      <c r="K18" s="14">
        <f t="shared" si="5"/>
        <v>13404639.901139997</v>
      </c>
      <c r="L18" s="7">
        <f t="shared" si="8"/>
        <v>65.611021327556315</v>
      </c>
      <c r="M18" s="7">
        <f t="shared" si="7"/>
        <v>102.41281220018021</v>
      </c>
      <c r="N18" s="7">
        <f t="shared" si="6"/>
        <v>82.672558566345586</v>
      </c>
    </row>
    <row r="19" spans="2:14" x14ac:dyDescent="0.2">
      <c r="B19" s="8" t="s">
        <v>23</v>
      </c>
      <c r="C19" s="14">
        <v>6048931.5190000003</v>
      </c>
      <c r="D19" s="14">
        <v>5033679.794999999</v>
      </c>
      <c r="E19" s="14">
        <f t="shared" si="2"/>
        <v>11082611.313999999</v>
      </c>
      <c r="F19" s="14">
        <v>3857977.6221099999</v>
      </c>
      <c r="G19" s="14">
        <v>5079400.1533199996</v>
      </c>
      <c r="H19" s="14">
        <f t="shared" si="3"/>
        <v>8937377.7754299995</v>
      </c>
      <c r="I19" s="14">
        <f t="shared" si="4"/>
        <v>2190953.8968900004</v>
      </c>
      <c r="J19" s="14">
        <f t="shared" si="4"/>
        <v>-45720.358320000581</v>
      </c>
      <c r="K19" s="14">
        <f t="shared" si="5"/>
        <v>2145233.5385699999</v>
      </c>
      <c r="L19" s="7">
        <f t="shared" si="8"/>
        <v>63.779489154272895</v>
      </c>
      <c r="M19" s="7">
        <f t="shared" si="7"/>
        <v>100.9082889691437</v>
      </c>
      <c r="N19" s="7">
        <f t="shared" si="6"/>
        <v>80.643248438569216</v>
      </c>
    </row>
    <row r="20" spans="2:14" x14ac:dyDescent="0.2">
      <c r="B20" s="8" t="s">
        <v>24</v>
      </c>
      <c r="C20" s="14">
        <v>73210</v>
      </c>
      <c r="D20" s="14">
        <v>85528</v>
      </c>
      <c r="E20" s="14">
        <f t="shared" si="2"/>
        <v>158738</v>
      </c>
      <c r="F20" s="14">
        <v>72448.023989999987</v>
      </c>
      <c r="G20" s="14">
        <v>85078.090190000017</v>
      </c>
      <c r="H20" s="14">
        <f t="shared" si="3"/>
        <v>157526.11418</v>
      </c>
      <c r="I20" s="14">
        <f t="shared" si="4"/>
        <v>761.97601000001305</v>
      </c>
      <c r="J20" s="14">
        <f t="shared" si="4"/>
        <v>449.90980999998283</v>
      </c>
      <c r="K20" s="14">
        <f t="shared" si="5"/>
        <v>1211.8858199999959</v>
      </c>
      <c r="L20" s="7">
        <f t="shared" si="8"/>
        <v>98.959191353640193</v>
      </c>
      <c r="M20" s="7">
        <f t="shared" si="7"/>
        <v>99.473961965672075</v>
      </c>
      <c r="N20" s="7">
        <f t="shared" si="6"/>
        <v>99.236549647847397</v>
      </c>
    </row>
    <row r="21" spans="2:14" x14ac:dyDescent="0.2">
      <c r="B21" s="8" t="s">
        <v>25</v>
      </c>
      <c r="C21" s="14">
        <v>1592886.0970000001</v>
      </c>
      <c r="D21" s="14">
        <v>1328118.085</v>
      </c>
      <c r="E21" s="14">
        <f t="shared" si="2"/>
        <v>2921004.182</v>
      </c>
      <c r="F21" s="14">
        <v>942389.51078000013</v>
      </c>
      <c r="G21" s="14">
        <v>1152736.4630399996</v>
      </c>
      <c r="H21" s="14">
        <f t="shared" si="3"/>
        <v>2095125.9738199997</v>
      </c>
      <c r="I21" s="14">
        <f t="shared" si="4"/>
        <v>650496.58621999994</v>
      </c>
      <c r="J21" s="14">
        <f t="shared" si="4"/>
        <v>175381.62196000037</v>
      </c>
      <c r="K21" s="14">
        <f t="shared" si="5"/>
        <v>825878.20818000031</v>
      </c>
      <c r="L21" s="7">
        <f t="shared" si="8"/>
        <v>59.162391620773882</v>
      </c>
      <c r="M21" s="7">
        <f t="shared" si="7"/>
        <v>86.794726768591488</v>
      </c>
      <c r="N21" s="7">
        <f t="shared" si="6"/>
        <v>71.726223013671799</v>
      </c>
    </row>
    <row r="22" spans="2:14" x14ac:dyDescent="0.2">
      <c r="B22" s="8" t="s">
        <v>26</v>
      </c>
      <c r="C22" s="14">
        <v>1159252.463</v>
      </c>
      <c r="D22" s="14">
        <v>1579068</v>
      </c>
      <c r="E22" s="14">
        <f t="shared" si="2"/>
        <v>2738320.463</v>
      </c>
      <c r="F22" s="14">
        <v>840366.41281000001</v>
      </c>
      <c r="G22" s="14">
        <v>1539138.0997200063</v>
      </c>
      <c r="H22" s="14">
        <f t="shared" si="3"/>
        <v>2379504.5125300065</v>
      </c>
      <c r="I22" s="14">
        <f t="shared" si="4"/>
        <v>318886.05018999998</v>
      </c>
      <c r="J22" s="14">
        <f t="shared" si="4"/>
        <v>39929.900279993657</v>
      </c>
      <c r="K22" s="14">
        <f t="shared" si="5"/>
        <v>358815.95046999364</v>
      </c>
      <c r="L22" s="7">
        <f t="shared" si="8"/>
        <v>72.492096383840078</v>
      </c>
      <c r="M22" s="7">
        <f>+G22/D22*100</f>
        <v>97.471299508317969</v>
      </c>
      <c r="N22" s="7">
        <f t="shared" si="6"/>
        <v>86.896495303661851</v>
      </c>
    </row>
    <row r="23" spans="2:14" x14ac:dyDescent="0.2">
      <c r="B23" s="8" t="s">
        <v>27</v>
      </c>
      <c r="C23" s="14">
        <v>1156483.1000000001</v>
      </c>
      <c r="D23" s="14">
        <v>1652081.3339999998</v>
      </c>
      <c r="E23" s="14">
        <f t="shared" ref="E23:E46" si="9">SUM(C23:D23)</f>
        <v>2808564.4339999999</v>
      </c>
      <c r="F23" s="14">
        <v>214718.91464999999</v>
      </c>
      <c r="G23" s="14">
        <v>510306.71850000002</v>
      </c>
      <c r="H23" s="14">
        <f t="shared" ref="H23:H46" si="10">SUM(F23:G23)</f>
        <v>725025.63315000001</v>
      </c>
      <c r="I23" s="14">
        <f t="shared" si="4"/>
        <v>941764.18535000016</v>
      </c>
      <c r="J23" s="14">
        <f t="shared" si="4"/>
        <v>1141774.6154999998</v>
      </c>
      <c r="K23" s="14">
        <f t="shared" ref="K23:K46" si="11">SUM(I23:J23)</f>
        <v>2083538.80085</v>
      </c>
      <c r="L23" s="7">
        <f t="shared" si="8"/>
        <v>18.566541495504772</v>
      </c>
      <c r="M23" s="7">
        <f t="shared" si="8"/>
        <v>30.888716432892043</v>
      </c>
      <c r="N23" s="7">
        <f t="shared" si="6"/>
        <v>25.814812164284497</v>
      </c>
    </row>
    <row r="24" spans="2:14" x14ac:dyDescent="0.2">
      <c r="B24" s="8" t="s">
        <v>28</v>
      </c>
      <c r="C24" s="14">
        <v>9444875.6400000006</v>
      </c>
      <c r="D24" s="14">
        <v>9637620.1279999986</v>
      </c>
      <c r="E24" s="14">
        <f t="shared" si="9"/>
        <v>19082495.767999999</v>
      </c>
      <c r="F24" s="14">
        <v>3982193.2146899998</v>
      </c>
      <c r="G24" s="14">
        <v>5873872.5645500012</v>
      </c>
      <c r="H24" s="14">
        <f t="shared" si="10"/>
        <v>9856065.779240001</v>
      </c>
      <c r="I24" s="14">
        <f t="shared" si="4"/>
        <v>5462682.4253100008</v>
      </c>
      <c r="J24" s="14">
        <f t="shared" si="4"/>
        <v>3763747.5634499975</v>
      </c>
      <c r="K24" s="14">
        <f t="shared" si="11"/>
        <v>9226429.9887599982</v>
      </c>
      <c r="L24" s="7">
        <f t="shared" si="8"/>
        <v>42.162473773873849</v>
      </c>
      <c r="M24" s="7">
        <f t="shared" si="8"/>
        <v>60.947334368209305</v>
      </c>
      <c r="N24" s="7">
        <f t="shared" si="6"/>
        <v>51.649773169440074</v>
      </c>
    </row>
    <row r="25" spans="2:14" x14ac:dyDescent="0.2">
      <c r="B25" s="8" t="s">
        <v>76</v>
      </c>
      <c r="C25" s="14">
        <v>43264.561999999998</v>
      </c>
      <c r="D25" s="14">
        <v>44890.803999999996</v>
      </c>
      <c r="E25" s="14">
        <f t="shared" si="9"/>
        <v>88155.365999999995</v>
      </c>
      <c r="F25" s="14">
        <v>22237.365300000001</v>
      </c>
      <c r="G25" s="14">
        <v>38466.353990000003</v>
      </c>
      <c r="H25" s="14">
        <f t="shared" si="10"/>
        <v>60703.719290000008</v>
      </c>
      <c r="I25" s="14">
        <f t="shared" si="4"/>
        <v>21027.196699999997</v>
      </c>
      <c r="J25" s="14">
        <f t="shared" si="4"/>
        <v>6424.4500099999932</v>
      </c>
      <c r="K25" s="14">
        <f t="shared" si="11"/>
        <v>27451.64670999999</v>
      </c>
      <c r="L25" s="7">
        <f t="shared" si="8"/>
        <v>51.398567954992828</v>
      </c>
      <c r="M25" s="7">
        <f t="shared" si="8"/>
        <v>85.688716980876549</v>
      </c>
      <c r="N25" s="7">
        <f t="shared" si="6"/>
        <v>68.859925429837148</v>
      </c>
    </row>
    <row r="26" spans="2:14" x14ac:dyDescent="0.2">
      <c r="B26" s="8" t="s">
        <v>29</v>
      </c>
      <c r="C26" s="14">
        <v>437775</v>
      </c>
      <c r="D26" s="14">
        <v>1525396</v>
      </c>
      <c r="E26" s="14">
        <f t="shared" si="9"/>
        <v>1963171</v>
      </c>
      <c r="F26" s="14">
        <v>242282.57557999998</v>
      </c>
      <c r="G26" s="14">
        <v>1369247.8174700001</v>
      </c>
      <c r="H26" s="14">
        <f t="shared" si="10"/>
        <v>1611530.3930500001</v>
      </c>
      <c r="I26" s="14">
        <f t="shared" si="4"/>
        <v>195492.42442000002</v>
      </c>
      <c r="J26" s="14">
        <f t="shared" si="4"/>
        <v>156148.18252999987</v>
      </c>
      <c r="K26" s="14">
        <f t="shared" si="11"/>
        <v>351640.60694999993</v>
      </c>
      <c r="L26" s="7">
        <f t="shared" si="8"/>
        <v>55.344086706641541</v>
      </c>
      <c r="M26" s="7">
        <f t="shared" si="8"/>
        <v>89.763433067216653</v>
      </c>
      <c r="N26" s="7">
        <f t="shared" si="6"/>
        <v>82.08813155094488</v>
      </c>
    </row>
    <row r="27" spans="2:14" x14ac:dyDescent="0.2">
      <c r="B27" s="8" t="s">
        <v>30</v>
      </c>
      <c r="C27" s="14">
        <v>20094995.747000001</v>
      </c>
      <c r="D27" s="14">
        <v>22397006.204999998</v>
      </c>
      <c r="E27" s="14">
        <f t="shared" si="9"/>
        <v>42492001.952</v>
      </c>
      <c r="F27" s="14">
        <v>13581053.45317</v>
      </c>
      <c r="G27" s="14">
        <v>20904219.458240002</v>
      </c>
      <c r="H27" s="14">
        <f t="shared" si="10"/>
        <v>34485272.911410004</v>
      </c>
      <c r="I27" s="14">
        <f t="shared" si="4"/>
        <v>6513942.2938300017</v>
      </c>
      <c r="J27" s="14">
        <f t="shared" si="4"/>
        <v>1492786.7467599958</v>
      </c>
      <c r="K27" s="14">
        <f t="shared" si="11"/>
        <v>8006729.0405899975</v>
      </c>
      <c r="L27" s="7">
        <f t="shared" si="8"/>
        <v>67.584256419648796</v>
      </c>
      <c r="M27" s="7">
        <f t="shared" si="8"/>
        <v>93.334882648616045</v>
      </c>
      <c r="N27" s="7">
        <f t="shared" si="6"/>
        <v>81.157091516576244</v>
      </c>
    </row>
    <row r="28" spans="2:14" x14ac:dyDescent="0.2">
      <c r="B28" s="8" t="s">
        <v>31</v>
      </c>
      <c r="C28" s="14">
        <v>1749210.426</v>
      </c>
      <c r="D28" s="14">
        <v>1865034.4989999998</v>
      </c>
      <c r="E28" s="14">
        <f t="shared" si="9"/>
        <v>3614244.9249999998</v>
      </c>
      <c r="F28" s="14">
        <v>1257582.1483700001</v>
      </c>
      <c r="G28" s="14">
        <v>1673336.2110299999</v>
      </c>
      <c r="H28" s="14">
        <f t="shared" si="10"/>
        <v>2930918.3594</v>
      </c>
      <c r="I28" s="14">
        <f t="shared" ref="I28:J46" si="12">+C28-F28</f>
        <v>491628.27762999991</v>
      </c>
      <c r="J28" s="14">
        <f t="shared" si="12"/>
        <v>191698.28796999995</v>
      </c>
      <c r="K28" s="14">
        <f t="shared" si="11"/>
        <v>683326.56559999986</v>
      </c>
      <c r="L28" s="7">
        <f t="shared" si="8"/>
        <v>71.894274678305635</v>
      </c>
      <c r="M28" s="7">
        <f t="shared" si="8"/>
        <v>89.721461556191841</v>
      </c>
      <c r="N28" s="7">
        <f t="shared" si="6"/>
        <v>81.093518016076345</v>
      </c>
    </row>
    <row r="29" spans="2:14" x14ac:dyDescent="0.2">
      <c r="B29" s="12" t="s">
        <v>32</v>
      </c>
      <c r="C29" s="14">
        <v>2166317.0180000002</v>
      </c>
      <c r="D29" s="14">
        <v>3494536.8140000002</v>
      </c>
      <c r="E29" s="14">
        <f t="shared" si="9"/>
        <v>5660853.8320000004</v>
      </c>
      <c r="F29" s="14">
        <v>1216315.57323</v>
      </c>
      <c r="G29" s="14">
        <v>3177606.2864499995</v>
      </c>
      <c r="H29" s="14">
        <f t="shared" si="10"/>
        <v>4393921.8596799998</v>
      </c>
      <c r="I29" s="14">
        <f t="shared" si="12"/>
        <v>950001.44477000018</v>
      </c>
      <c r="J29" s="14">
        <f t="shared" si="12"/>
        <v>316930.5275500007</v>
      </c>
      <c r="K29" s="14">
        <f t="shared" si="11"/>
        <v>1266931.9723200009</v>
      </c>
      <c r="L29" s="7">
        <f t="shared" si="8"/>
        <v>56.146702588937515</v>
      </c>
      <c r="M29" s="7">
        <f t="shared" si="8"/>
        <v>90.930685683999755</v>
      </c>
      <c r="N29" s="7">
        <f t="shared" si="6"/>
        <v>77.619419085541224</v>
      </c>
    </row>
    <row r="30" spans="2:14" x14ac:dyDescent="0.2">
      <c r="B30" s="12" t="s">
        <v>33</v>
      </c>
      <c r="C30" s="14">
        <v>16955152.649</v>
      </c>
      <c r="D30" s="14">
        <v>23550570.85726</v>
      </c>
      <c r="E30" s="14">
        <f t="shared" si="9"/>
        <v>40505723.50626</v>
      </c>
      <c r="F30" s="14">
        <v>15063038.35258</v>
      </c>
      <c r="G30" s="14">
        <v>21454665.283289995</v>
      </c>
      <c r="H30" s="14">
        <f t="shared" si="10"/>
        <v>36517703.635869995</v>
      </c>
      <c r="I30" s="14">
        <f t="shared" si="12"/>
        <v>1892114.2964200005</v>
      </c>
      <c r="J30" s="14">
        <f t="shared" si="12"/>
        <v>2095905.5739700049</v>
      </c>
      <c r="K30" s="14">
        <f t="shared" si="11"/>
        <v>3988019.8703900054</v>
      </c>
      <c r="L30" s="7">
        <f t="shared" si="8"/>
        <v>88.840476192754323</v>
      </c>
      <c r="M30" s="7">
        <f t="shared" si="8"/>
        <v>91.100404373748361</v>
      </c>
      <c r="N30" s="7">
        <f t="shared" si="6"/>
        <v>90.154428744437382</v>
      </c>
    </row>
    <row r="31" spans="2:14" x14ac:dyDescent="0.2">
      <c r="B31" s="12" t="s">
        <v>34</v>
      </c>
      <c r="C31" s="14">
        <v>25648385.875999998</v>
      </c>
      <c r="D31" s="14">
        <v>38076950.392000005</v>
      </c>
      <c r="E31" s="14">
        <f t="shared" si="9"/>
        <v>63725336.268000007</v>
      </c>
      <c r="F31" s="14">
        <v>14499985.068440001</v>
      </c>
      <c r="G31" s="14">
        <v>35176525.822699994</v>
      </c>
      <c r="H31" s="14">
        <f t="shared" si="10"/>
        <v>49676510.891139999</v>
      </c>
      <c r="I31" s="14">
        <f t="shared" si="12"/>
        <v>11148400.807559997</v>
      </c>
      <c r="J31" s="14">
        <f t="shared" si="12"/>
        <v>2900424.5693000108</v>
      </c>
      <c r="K31" s="14">
        <f t="shared" si="11"/>
        <v>14048825.376860008</v>
      </c>
      <c r="L31" s="7">
        <f t="shared" ref="L31:M46" si="13">+F31/C31*100</f>
        <v>56.533713811628559</v>
      </c>
      <c r="M31" s="7">
        <f t="shared" si="13"/>
        <v>92.382728817722253</v>
      </c>
      <c r="N31" s="7">
        <f t="shared" si="6"/>
        <v>77.954097695495889</v>
      </c>
    </row>
    <row r="32" spans="2:14" x14ac:dyDescent="0.2">
      <c r="B32" s="12" t="s">
        <v>35</v>
      </c>
      <c r="C32" s="14">
        <v>3290316.2549999999</v>
      </c>
      <c r="D32" s="14">
        <v>1871735.523</v>
      </c>
      <c r="E32" s="14">
        <f t="shared" si="9"/>
        <v>5162051.7779999999</v>
      </c>
      <c r="F32" s="14">
        <v>2117414.7367799999</v>
      </c>
      <c r="G32" s="14">
        <v>2110901.9669399997</v>
      </c>
      <c r="H32" s="14">
        <f t="shared" si="10"/>
        <v>4228316.7037199996</v>
      </c>
      <c r="I32" s="14">
        <f t="shared" si="12"/>
        <v>1172901.51822</v>
      </c>
      <c r="J32" s="14">
        <f t="shared" si="12"/>
        <v>-239166.44393999968</v>
      </c>
      <c r="K32" s="14">
        <f t="shared" si="11"/>
        <v>933735.07428000029</v>
      </c>
      <c r="L32" s="7">
        <f t="shared" si="13"/>
        <v>64.352924542203311</v>
      </c>
      <c r="M32" s="7">
        <f t="shared" si="13"/>
        <v>112.77779050518131</v>
      </c>
      <c r="N32" s="7">
        <f t="shared" si="6"/>
        <v>81.911551560574054</v>
      </c>
    </row>
    <row r="33" spans="1:14" x14ac:dyDescent="0.2">
      <c r="B33" s="12" t="s">
        <v>36</v>
      </c>
      <c r="C33" s="14">
        <v>4369747</v>
      </c>
      <c r="D33" s="14">
        <v>4878386.9220000003</v>
      </c>
      <c r="E33" s="14">
        <f t="shared" si="9"/>
        <v>9248133.9220000003</v>
      </c>
      <c r="F33" s="14">
        <v>2280197.9869200001</v>
      </c>
      <c r="G33" s="14">
        <v>4671625.1555899996</v>
      </c>
      <c r="H33" s="14">
        <f t="shared" si="10"/>
        <v>6951823.1425099997</v>
      </c>
      <c r="I33" s="14">
        <f t="shared" si="12"/>
        <v>2089549.0130799999</v>
      </c>
      <c r="J33" s="14">
        <f t="shared" si="12"/>
        <v>206761.76641000062</v>
      </c>
      <c r="K33" s="14">
        <f t="shared" si="11"/>
        <v>2296310.7794900006</v>
      </c>
      <c r="L33" s="7">
        <f t="shared" si="13"/>
        <v>52.181464668778311</v>
      </c>
      <c r="M33" s="7">
        <f t="shared" si="13"/>
        <v>95.761677584908867</v>
      </c>
      <c r="N33" s="7">
        <f t="shared" si="6"/>
        <v>75.170009443446716</v>
      </c>
    </row>
    <row r="34" spans="1:14" x14ac:dyDescent="0.2">
      <c r="B34" s="12" t="s">
        <v>37</v>
      </c>
      <c r="C34" s="14">
        <v>198554</v>
      </c>
      <c r="D34" s="14">
        <v>389627.95900000003</v>
      </c>
      <c r="E34" s="14">
        <f t="shared" si="9"/>
        <v>588181.95900000003</v>
      </c>
      <c r="F34" s="14">
        <v>120488.58426</v>
      </c>
      <c r="G34" s="14">
        <v>170954.14017</v>
      </c>
      <c r="H34" s="14">
        <f t="shared" si="10"/>
        <v>291442.72443</v>
      </c>
      <c r="I34" s="14">
        <f t="shared" si="12"/>
        <v>78065.415739999997</v>
      </c>
      <c r="J34" s="14">
        <f t="shared" si="12"/>
        <v>218673.81883000003</v>
      </c>
      <c r="K34" s="14">
        <f t="shared" si="11"/>
        <v>296739.23457000003</v>
      </c>
      <c r="L34" s="7">
        <f t="shared" si="13"/>
        <v>60.683030440081801</v>
      </c>
      <c r="M34" s="7">
        <f t="shared" si="13"/>
        <v>43.876250721011523</v>
      </c>
      <c r="N34" s="7">
        <f t="shared" si="6"/>
        <v>49.549755814594782</v>
      </c>
    </row>
    <row r="35" spans="1:14" x14ac:dyDescent="0.2">
      <c r="B35" s="12" t="s">
        <v>38</v>
      </c>
      <c r="C35" s="14">
        <v>780571.03</v>
      </c>
      <c r="D35" s="14">
        <v>711000.42999999993</v>
      </c>
      <c r="E35" s="14">
        <f t="shared" si="9"/>
        <v>1491571.46</v>
      </c>
      <c r="F35" s="14">
        <v>528104.22276999999</v>
      </c>
      <c r="G35" s="14">
        <v>672780.64594000007</v>
      </c>
      <c r="H35" s="14">
        <f t="shared" si="10"/>
        <v>1200884.8687100001</v>
      </c>
      <c r="I35" s="14">
        <f t="shared" si="12"/>
        <v>252466.80723000003</v>
      </c>
      <c r="J35" s="14">
        <f t="shared" si="12"/>
        <v>38219.78405999986</v>
      </c>
      <c r="K35" s="14">
        <f t="shared" si="11"/>
        <v>290686.59128999989</v>
      </c>
      <c r="L35" s="7">
        <f t="shared" si="13"/>
        <v>67.656139220283379</v>
      </c>
      <c r="M35" s="7">
        <f t="shared" si="13"/>
        <v>94.624506196149582</v>
      </c>
      <c r="N35" s="7">
        <f t="shared" si="6"/>
        <v>80.511386877166458</v>
      </c>
    </row>
    <row r="36" spans="1:14" x14ac:dyDescent="0.2">
      <c r="B36" s="12" t="s">
        <v>311</v>
      </c>
      <c r="C36" s="14">
        <v>2833097.605</v>
      </c>
      <c r="D36" s="14">
        <v>5309136.1720000003</v>
      </c>
      <c r="E36" s="14">
        <f t="shared" si="9"/>
        <v>8142233.7770000007</v>
      </c>
      <c r="F36" s="14">
        <v>2478951.55321</v>
      </c>
      <c r="G36" s="14">
        <v>5067136.561900001</v>
      </c>
      <c r="H36" s="14">
        <f t="shared" si="10"/>
        <v>7546088.1151100006</v>
      </c>
      <c r="I36" s="14">
        <f t="shared" si="12"/>
        <v>354146.05178999994</v>
      </c>
      <c r="J36" s="14">
        <f t="shared" si="12"/>
        <v>241999.61009999923</v>
      </c>
      <c r="K36" s="14">
        <f t="shared" si="11"/>
        <v>596145.66188999917</v>
      </c>
      <c r="L36" s="7">
        <f t="shared" si="13"/>
        <v>87.499687579948386</v>
      </c>
      <c r="M36" s="7">
        <f t="shared" si="13"/>
        <v>95.441827026846894</v>
      </c>
      <c r="N36" s="7">
        <f t="shared" si="6"/>
        <v>92.678352424933081</v>
      </c>
    </row>
    <row r="37" spans="1:14" x14ac:dyDescent="0.2">
      <c r="B37" s="19" t="s">
        <v>39</v>
      </c>
      <c r="C37" s="14">
        <v>652695</v>
      </c>
      <c r="D37" s="14">
        <v>940777.0120000001</v>
      </c>
      <c r="E37" s="14">
        <f t="shared" si="9"/>
        <v>1593472.0120000001</v>
      </c>
      <c r="F37" s="14">
        <v>252443.52324000001</v>
      </c>
      <c r="G37" s="14">
        <v>862541.83617999987</v>
      </c>
      <c r="H37" s="14">
        <f t="shared" si="10"/>
        <v>1114985.3594199999</v>
      </c>
      <c r="I37" s="14">
        <f t="shared" si="12"/>
        <v>400251.47675999999</v>
      </c>
      <c r="J37" s="14">
        <f t="shared" si="12"/>
        <v>78235.175820000237</v>
      </c>
      <c r="K37" s="14">
        <f t="shared" si="11"/>
        <v>478486.65258000023</v>
      </c>
      <c r="L37" s="7">
        <f t="shared" si="13"/>
        <v>38.677103890791258</v>
      </c>
      <c r="M37" s="7">
        <f t="shared" si="13"/>
        <v>91.683983045708146</v>
      </c>
      <c r="N37" s="7">
        <f t="shared" si="6"/>
        <v>69.972070486544553</v>
      </c>
    </row>
    <row r="38" spans="1:14" x14ac:dyDescent="0.2">
      <c r="B38" s="12" t="s">
        <v>40</v>
      </c>
      <c r="C38" s="14">
        <v>109477.005</v>
      </c>
      <c r="D38" s="14">
        <v>115196</v>
      </c>
      <c r="E38" s="14">
        <f t="shared" si="9"/>
        <v>224673.005</v>
      </c>
      <c r="F38" s="14">
        <v>79312.748139999996</v>
      </c>
      <c r="G38" s="14">
        <v>98256.373459999988</v>
      </c>
      <c r="H38" s="14">
        <f t="shared" si="10"/>
        <v>177569.12159999998</v>
      </c>
      <c r="I38" s="14">
        <f t="shared" si="12"/>
        <v>30164.256860000009</v>
      </c>
      <c r="J38" s="14">
        <f t="shared" si="12"/>
        <v>16939.626540000012</v>
      </c>
      <c r="K38" s="14">
        <f t="shared" si="11"/>
        <v>47103.883400000021</v>
      </c>
      <c r="L38" s="7">
        <f t="shared" si="13"/>
        <v>72.446947320124437</v>
      </c>
      <c r="M38" s="7">
        <f t="shared" si="13"/>
        <v>85.294952480988911</v>
      </c>
      <c r="N38" s="7">
        <f t="shared" si="6"/>
        <v>79.034471275265133</v>
      </c>
    </row>
    <row r="39" spans="1:14" x14ac:dyDescent="0.2">
      <c r="B39" s="12" t="s">
        <v>41</v>
      </c>
      <c r="C39" s="14">
        <v>1140339.7390000001</v>
      </c>
      <c r="D39" s="14">
        <v>1998318.0839999998</v>
      </c>
      <c r="E39" s="14">
        <f t="shared" si="9"/>
        <v>3138657.8229999999</v>
      </c>
      <c r="F39" s="14">
        <v>490656.90427000006</v>
      </c>
      <c r="G39" s="14">
        <v>744551.42832999979</v>
      </c>
      <c r="H39" s="14">
        <f t="shared" si="10"/>
        <v>1235208.3325999998</v>
      </c>
      <c r="I39" s="14">
        <f t="shared" si="12"/>
        <v>649682.83473</v>
      </c>
      <c r="J39" s="14">
        <f t="shared" si="12"/>
        <v>1253766.65567</v>
      </c>
      <c r="K39" s="14">
        <f t="shared" si="11"/>
        <v>1903449.4904</v>
      </c>
      <c r="L39" s="7">
        <f t="shared" si="13"/>
        <v>43.027256482377133</v>
      </c>
      <c r="M39" s="7">
        <f t="shared" si="13"/>
        <v>37.258904590386514</v>
      </c>
      <c r="N39" s="7">
        <f t="shared" si="6"/>
        <v>39.354666939110935</v>
      </c>
    </row>
    <row r="40" spans="1:14" x14ac:dyDescent="0.2">
      <c r="B40" s="12" t="s">
        <v>42</v>
      </c>
      <c r="C40" s="14">
        <v>269</v>
      </c>
      <c r="D40" s="14">
        <v>414.14499999999998</v>
      </c>
      <c r="E40" s="14">
        <f t="shared" si="9"/>
        <v>683.14499999999998</v>
      </c>
      <c r="F40" s="14">
        <v>163.36712</v>
      </c>
      <c r="G40" s="14">
        <v>252.66831000000002</v>
      </c>
      <c r="H40" s="14">
        <f t="shared" si="10"/>
        <v>416.03543000000002</v>
      </c>
      <c r="I40" s="14">
        <f t="shared" si="12"/>
        <v>105.63288</v>
      </c>
      <c r="J40" s="14">
        <f t="shared" si="12"/>
        <v>161.47668999999996</v>
      </c>
      <c r="K40" s="14">
        <f t="shared" si="11"/>
        <v>267.10956999999996</v>
      </c>
      <c r="L40" s="7">
        <f t="shared" si="13"/>
        <v>60.731271375464679</v>
      </c>
      <c r="M40" s="7">
        <f t="shared" si="13"/>
        <v>61.009624648371954</v>
      </c>
      <c r="N40" s="7">
        <f t="shared" si="6"/>
        <v>60.900018297725964</v>
      </c>
    </row>
    <row r="41" spans="1:14" x14ac:dyDescent="0.2">
      <c r="B41" s="12" t="s">
        <v>43</v>
      </c>
      <c r="C41" s="14">
        <v>3044718</v>
      </c>
      <c r="D41" s="14">
        <v>3113939.6409999998</v>
      </c>
      <c r="E41" s="14">
        <f t="shared" si="9"/>
        <v>6158657.6409999998</v>
      </c>
      <c r="F41" s="14">
        <v>1720080.9495300001</v>
      </c>
      <c r="G41" s="14">
        <v>1471991.6405499999</v>
      </c>
      <c r="H41" s="14">
        <f t="shared" si="10"/>
        <v>3192072.59008</v>
      </c>
      <c r="I41" s="14">
        <f t="shared" si="12"/>
        <v>1324637.0504699999</v>
      </c>
      <c r="J41" s="14">
        <f t="shared" si="12"/>
        <v>1641948.0004499999</v>
      </c>
      <c r="K41" s="14">
        <f t="shared" si="11"/>
        <v>2966585.0509199998</v>
      </c>
      <c r="L41" s="7">
        <f t="shared" si="13"/>
        <v>56.493933084443292</v>
      </c>
      <c r="M41" s="7">
        <f t="shared" si="13"/>
        <v>47.271039591418976</v>
      </c>
      <c r="N41" s="7">
        <f t="shared" si="6"/>
        <v>51.830654927616557</v>
      </c>
    </row>
    <row r="42" spans="1:14" x14ac:dyDescent="0.2">
      <c r="B42" s="12" t="s">
        <v>44</v>
      </c>
      <c r="C42" s="14">
        <v>134086</v>
      </c>
      <c r="D42" s="14">
        <v>134689</v>
      </c>
      <c r="E42" s="14">
        <f t="shared" si="9"/>
        <v>268775</v>
      </c>
      <c r="F42" s="14">
        <v>70052.025840000002</v>
      </c>
      <c r="G42" s="14">
        <v>84392.928839999964</v>
      </c>
      <c r="H42" s="14">
        <f t="shared" si="10"/>
        <v>154444.95467999997</v>
      </c>
      <c r="I42" s="14">
        <f t="shared" si="12"/>
        <v>64033.974159999998</v>
      </c>
      <c r="J42" s="14">
        <f t="shared" si="12"/>
        <v>50296.071160000036</v>
      </c>
      <c r="K42" s="14">
        <f t="shared" si="11"/>
        <v>114330.04532000003</v>
      </c>
      <c r="L42" s="7">
        <f t="shared" si="13"/>
        <v>52.244101427442089</v>
      </c>
      <c r="M42" s="7">
        <f t="shared" si="13"/>
        <v>62.65762522551951</v>
      </c>
      <c r="N42" s="7">
        <f t="shared" si="6"/>
        <v>57.46254476048739</v>
      </c>
    </row>
    <row r="43" spans="1:14" x14ac:dyDescent="0.2">
      <c r="B43" s="12" t="s">
        <v>45</v>
      </c>
      <c r="C43" s="14">
        <v>555548</v>
      </c>
      <c r="D43" s="14">
        <v>557591.66400000011</v>
      </c>
      <c r="E43" s="14">
        <f t="shared" si="9"/>
        <v>1113139.6640000001</v>
      </c>
      <c r="F43" s="14">
        <v>462424.18228999997</v>
      </c>
      <c r="G43" s="14">
        <v>597252.76236000028</v>
      </c>
      <c r="H43" s="14">
        <f t="shared" si="10"/>
        <v>1059676.9446500002</v>
      </c>
      <c r="I43" s="14">
        <f t="shared" si="12"/>
        <v>93123.817710000032</v>
      </c>
      <c r="J43" s="14">
        <f t="shared" si="12"/>
        <v>-39661.098360000178</v>
      </c>
      <c r="K43" s="14">
        <f t="shared" si="11"/>
        <v>53462.719349999854</v>
      </c>
      <c r="L43" s="7">
        <f t="shared" si="13"/>
        <v>83.237484841993847</v>
      </c>
      <c r="M43" s="7">
        <f t="shared" si="13"/>
        <v>107.11292885468966</v>
      </c>
      <c r="N43" s="7">
        <f t="shared" si="6"/>
        <v>95.197123857945655</v>
      </c>
    </row>
    <row r="44" spans="1:14" x14ac:dyDescent="0.2">
      <c r="B44" s="12" t="s">
        <v>46</v>
      </c>
      <c r="C44" s="14">
        <v>583830</v>
      </c>
      <c r="D44" s="14">
        <v>566063</v>
      </c>
      <c r="E44" s="14">
        <f t="shared" si="9"/>
        <v>1149893</v>
      </c>
      <c r="F44" s="14">
        <v>194698.99012</v>
      </c>
      <c r="G44" s="14">
        <v>353534.96719999996</v>
      </c>
      <c r="H44" s="14">
        <f t="shared" si="10"/>
        <v>548233.95731999993</v>
      </c>
      <c r="I44" s="14">
        <f t="shared" si="12"/>
        <v>389131.00988000003</v>
      </c>
      <c r="J44" s="14">
        <f t="shared" si="12"/>
        <v>212528.03280000004</v>
      </c>
      <c r="K44" s="14">
        <f t="shared" si="11"/>
        <v>601659.04268000007</v>
      </c>
      <c r="L44" s="7">
        <f t="shared" si="13"/>
        <v>33.348575804600657</v>
      </c>
      <c r="M44" s="7">
        <f t="shared" si="13"/>
        <v>62.455056627972496</v>
      </c>
      <c r="N44" s="7">
        <f t="shared" si="6"/>
        <v>47.676954057464471</v>
      </c>
    </row>
    <row r="45" spans="1:14" x14ac:dyDescent="0.2">
      <c r="B45" s="12" t="s">
        <v>47</v>
      </c>
      <c r="C45" s="14">
        <v>235041</v>
      </c>
      <c r="D45" s="14">
        <v>235040</v>
      </c>
      <c r="E45" s="14">
        <f t="shared" si="9"/>
        <v>470081</v>
      </c>
      <c r="F45" s="14">
        <v>59279.280970000007</v>
      </c>
      <c r="G45" s="14">
        <v>109907.61670999996</v>
      </c>
      <c r="H45" s="14">
        <f t="shared" si="10"/>
        <v>169186.89767999997</v>
      </c>
      <c r="I45" s="14">
        <f t="shared" si="12"/>
        <v>175761.71902999998</v>
      </c>
      <c r="J45" s="14">
        <f t="shared" si="12"/>
        <v>125132.38329000004</v>
      </c>
      <c r="K45" s="14">
        <f t="shared" si="11"/>
        <v>300894.10232000001</v>
      </c>
      <c r="L45" s="7">
        <f t="shared" si="13"/>
        <v>25.220825715513467</v>
      </c>
      <c r="M45" s="7">
        <f t="shared" si="13"/>
        <v>46.761239240129321</v>
      </c>
      <c r="N45" s="7">
        <f t="shared" si="6"/>
        <v>35.991009566436418</v>
      </c>
    </row>
    <row r="46" spans="1:14" x14ac:dyDescent="0.2">
      <c r="B46" s="12" t="s">
        <v>48</v>
      </c>
      <c r="C46" s="14">
        <v>63986.305</v>
      </c>
      <c r="D46" s="14">
        <v>63936.781999999999</v>
      </c>
      <c r="E46" s="14">
        <f t="shared" si="9"/>
        <v>127923.087</v>
      </c>
      <c r="F46" s="14">
        <v>46549.668599999997</v>
      </c>
      <c r="G46" s="14">
        <v>78052.903230000025</v>
      </c>
      <c r="H46" s="14">
        <f t="shared" si="10"/>
        <v>124602.57183000003</v>
      </c>
      <c r="I46" s="14">
        <f t="shared" si="12"/>
        <v>17436.636400000003</v>
      </c>
      <c r="J46" s="14">
        <f t="shared" si="12"/>
        <v>-14116.121230000026</v>
      </c>
      <c r="K46" s="14">
        <f t="shared" si="11"/>
        <v>3320.5151699999769</v>
      </c>
      <c r="L46" s="7">
        <f t="shared" si="13"/>
        <v>72.749424427617754</v>
      </c>
      <c r="M46" s="7">
        <f t="shared" si="13"/>
        <v>122.07824790118468</v>
      </c>
      <c r="N46" s="7">
        <f t="shared" si="6"/>
        <v>97.40428780459311</v>
      </c>
    </row>
    <row r="47" spans="1:14" x14ac:dyDescent="0.2">
      <c r="C47" s="14"/>
      <c r="D47" s="14"/>
      <c r="E47" s="14"/>
      <c r="F47" s="14"/>
      <c r="G47" s="14"/>
      <c r="H47" s="14"/>
      <c r="I47" s="14"/>
      <c r="J47" s="14"/>
      <c r="K47" s="14"/>
      <c r="L47" s="7"/>
      <c r="M47" s="7"/>
      <c r="N47" s="7"/>
    </row>
    <row r="48" spans="1:14" ht="15" x14ac:dyDescent="0.35">
      <c r="A48" s="12" t="s">
        <v>49</v>
      </c>
      <c r="C48" s="18">
        <f t="shared" ref="C48:K48" si="14">SUM(C50:C52)</f>
        <v>67739837.217000008</v>
      </c>
      <c r="D48" s="18">
        <f>SUM(D50:D52)</f>
        <v>131219756.28999999</v>
      </c>
      <c r="E48" s="18">
        <f t="shared" si="14"/>
        <v>198959593.50699997</v>
      </c>
      <c r="F48" s="18">
        <f t="shared" si="14"/>
        <v>64313760.042449996</v>
      </c>
      <c r="G48" s="18">
        <f>SUM(G50:G52)</f>
        <v>125768767.24856001</v>
      </c>
      <c r="H48" s="18">
        <f t="shared" si="14"/>
        <v>190082527.29100999</v>
      </c>
      <c r="I48" s="18">
        <f t="shared" si="14"/>
        <v>3426077.1745500057</v>
      </c>
      <c r="J48" s="18">
        <f t="shared" si="14"/>
        <v>5450989.0414399728</v>
      </c>
      <c r="K48" s="18">
        <f t="shared" si="14"/>
        <v>8877066.215989979</v>
      </c>
      <c r="L48" s="7">
        <f>+F48/C48*100</f>
        <v>94.942300844959519</v>
      </c>
      <c r="M48" s="7">
        <f>+G48/D48*100</f>
        <v>95.845908272079768</v>
      </c>
      <c r="N48" s="7">
        <f>+H48/E48*100</f>
        <v>95.538256758813873</v>
      </c>
    </row>
    <row r="49" spans="1:14" x14ac:dyDescent="0.2">
      <c r="C49" s="14"/>
      <c r="D49" s="14"/>
      <c r="E49" s="14"/>
      <c r="F49" s="14"/>
      <c r="G49" s="14"/>
      <c r="H49" s="14"/>
      <c r="I49" s="14"/>
      <c r="J49" s="14"/>
      <c r="K49" s="14"/>
      <c r="L49" s="7"/>
      <c r="M49" s="7"/>
      <c r="N49" s="7"/>
    </row>
    <row r="50" spans="1:14" x14ac:dyDescent="0.2">
      <c r="B50" s="12" t="s">
        <v>50</v>
      </c>
      <c r="C50" s="14">
        <v>3401499.3670000001</v>
      </c>
      <c r="D50" s="14">
        <v>58475488.963</v>
      </c>
      <c r="E50" s="14">
        <f>SUM(C50:D50)</f>
        <v>61876988.329999998</v>
      </c>
      <c r="F50" s="14">
        <v>29344</v>
      </c>
      <c r="G50" s="14">
        <v>53213219.921799995</v>
      </c>
      <c r="H50" s="14">
        <f>SUM(F50:G50)</f>
        <v>53242563.921799995</v>
      </c>
      <c r="I50" s="14">
        <f>+C50-F50</f>
        <v>3372155.3670000001</v>
      </c>
      <c r="J50" s="14">
        <f>+D50-G50</f>
        <v>5262269.0412000045</v>
      </c>
      <c r="K50" s="14">
        <f>SUM(I50:J50)</f>
        <v>8634424.4082000051</v>
      </c>
      <c r="L50" s="7">
        <f>+F50/C50*100</f>
        <v>0.8626783907321538</v>
      </c>
      <c r="M50" s="7">
        <f>+G50/D50*100</f>
        <v>91.000897753023196</v>
      </c>
      <c r="N50" s="7">
        <f>+H50/E50*100</f>
        <v>86.045823106077464</v>
      </c>
    </row>
    <row r="51" spans="1:14" ht="14.25" x14ac:dyDescent="0.2">
      <c r="B51" s="12" t="s">
        <v>312</v>
      </c>
      <c r="C51" s="14"/>
      <c r="D51" s="14"/>
      <c r="E51" s="14"/>
      <c r="F51" s="14"/>
      <c r="G51" s="14"/>
      <c r="H51" s="14"/>
      <c r="I51" s="14"/>
      <c r="J51" s="14"/>
      <c r="K51" s="14"/>
      <c r="L51" s="7"/>
      <c r="M51" s="7"/>
      <c r="N51" s="7"/>
    </row>
    <row r="52" spans="1:14" ht="14.25" x14ac:dyDescent="0.2">
      <c r="B52" s="12" t="s">
        <v>313</v>
      </c>
      <c r="C52" s="14">
        <v>64338337.850000001</v>
      </c>
      <c r="D52" s="14">
        <v>72744267.326999992</v>
      </c>
      <c r="E52" s="14">
        <f>SUM(C52:D52)</f>
        <v>137082605.17699999</v>
      </c>
      <c r="F52" s="14">
        <v>64284416.042449996</v>
      </c>
      <c r="G52" s="14">
        <v>72555547.326760024</v>
      </c>
      <c r="H52" s="14">
        <f>SUM(F52:G52)</f>
        <v>136839963.36921</v>
      </c>
      <c r="I52" s="14">
        <f>+C52-F52</f>
        <v>53921.807550005615</v>
      </c>
      <c r="J52" s="14">
        <f>+D52-G52</f>
        <v>188720.0002399683</v>
      </c>
      <c r="K52" s="14">
        <f>SUM(I52:J52)</f>
        <v>242641.80778997391</v>
      </c>
      <c r="L52" s="7">
        <f t="shared" ref="L52:N53" si="15">+F52/C52*100</f>
        <v>99.916190238430275</v>
      </c>
      <c r="M52" s="7">
        <f t="shared" si="15"/>
        <v>99.74057062202354</v>
      </c>
      <c r="N52" s="7">
        <f t="shared" si="15"/>
        <v>99.822995917332705</v>
      </c>
    </row>
    <row r="53" spans="1:14" ht="25.5" x14ac:dyDescent="0.2">
      <c r="B53" s="20" t="s">
        <v>51</v>
      </c>
      <c r="C53" s="14">
        <v>182601</v>
      </c>
      <c r="D53" s="14">
        <v>180321</v>
      </c>
      <c r="E53" s="14">
        <f>SUM(C53:D53)</f>
        <v>362922</v>
      </c>
      <c r="F53" s="14">
        <v>165895.61144999997</v>
      </c>
      <c r="G53" s="14">
        <v>184118.19238999998</v>
      </c>
      <c r="H53" s="14">
        <f>SUM(F53:G53)</f>
        <v>350013.80383999995</v>
      </c>
      <c r="I53" s="14">
        <f>+C53-F53</f>
        <v>16705.388550000032</v>
      </c>
      <c r="J53" s="14">
        <f>+D53-G53</f>
        <v>-3797.192389999982</v>
      </c>
      <c r="K53" s="14">
        <f>SUM(I53:J53)</f>
        <v>12908.19616000005</v>
      </c>
      <c r="L53" s="7">
        <f t="shared" si="15"/>
        <v>90.851425485074003</v>
      </c>
      <c r="M53" s="7">
        <f t="shared" si="15"/>
        <v>102.10579599159276</v>
      </c>
      <c r="N53" s="7">
        <f t="shared" si="15"/>
        <v>96.443258837987216</v>
      </c>
    </row>
    <row r="54" spans="1:14" x14ac:dyDescent="0.2">
      <c r="B54" s="12" t="s">
        <v>52</v>
      </c>
      <c r="C54" s="14"/>
      <c r="D54" s="14"/>
      <c r="E54" s="14"/>
      <c r="F54" s="14"/>
      <c r="G54" s="14"/>
      <c r="H54" s="14"/>
      <c r="I54" s="14"/>
      <c r="J54" s="14"/>
      <c r="K54" s="14"/>
    </row>
    <row r="55" spans="1:14" x14ac:dyDescent="0.2">
      <c r="C55" s="14"/>
      <c r="D55" s="14"/>
      <c r="E55" s="14"/>
      <c r="F55" s="14"/>
      <c r="G55" s="14"/>
      <c r="H55" s="14"/>
      <c r="I55" s="14"/>
      <c r="J55" s="14"/>
      <c r="K55" s="14"/>
    </row>
    <row r="56" spans="1:14" x14ac:dyDescent="0.2">
      <c r="A56" s="21"/>
      <c r="B56" s="21"/>
      <c r="C56" s="22"/>
      <c r="D56" s="22"/>
      <c r="E56" s="22"/>
      <c r="F56" s="22"/>
      <c r="G56" s="22"/>
      <c r="H56" s="22"/>
      <c r="I56" s="22"/>
      <c r="J56" s="22"/>
      <c r="K56" s="22"/>
      <c r="L56" s="9"/>
      <c r="M56" s="9"/>
      <c r="N56" s="9"/>
    </row>
    <row r="57" spans="1:14" x14ac:dyDescent="0.2">
      <c r="A57" s="23"/>
      <c r="B57" s="23"/>
      <c r="C57" s="24"/>
      <c r="D57" s="24"/>
      <c r="E57" s="24"/>
      <c r="F57" s="24"/>
      <c r="G57" s="24"/>
      <c r="H57" s="24"/>
      <c r="I57" s="24"/>
      <c r="J57" s="24"/>
      <c r="K57" s="24"/>
      <c r="L57" s="10"/>
      <c r="M57" s="10"/>
      <c r="N57" s="10"/>
    </row>
    <row r="58" spans="1:14" ht="14.25" x14ac:dyDescent="0.2">
      <c r="A58" s="87" t="s">
        <v>53</v>
      </c>
      <c r="B58" s="104" t="s">
        <v>328</v>
      </c>
      <c r="C58" s="104"/>
      <c r="D58" s="104"/>
      <c r="E58" s="104"/>
      <c r="F58" s="104"/>
      <c r="G58" s="24"/>
      <c r="H58" s="24"/>
      <c r="I58" s="24"/>
      <c r="J58" s="24"/>
      <c r="K58" s="24"/>
      <c r="L58" s="10"/>
      <c r="M58" s="10"/>
      <c r="N58" s="10"/>
    </row>
    <row r="59" spans="1:14" ht="14.25" x14ac:dyDescent="0.2">
      <c r="A59" s="87" t="s">
        <v>54</v>
      </c>
      <c r="B59" s="128" t="s">
        <v>55</v>
      </c>
      <c r="C59" s="128"/>
      <c r="D59" s="128"/>
      <c r="E59" s="128"/>
      <c r="F59" s="128"/>
      <c r="G59" s="24"/>
      <c r="H59" s="24"/>
      <c r="I59" s="24"/>
      <c r="J59" s="24"/>
      <c r="K59" s="24"/>
      <c r="L59" s="10"/>
      <c r="M59" s="10"/>
      <c r="N59" s="10"/>
    </row>
    <row r="60" spans="1:14" ht="14.25" x14ac:dyDescent="0.2">
      <c r="A60" s="88" t="s">
        <v>56</v>
      </c>
      <c r="B60" s="23" t="s">
        <v>57</v>
      </c>
      <c r="C60" s="24"/>
      <c r="D60" s="24"/>
      <c r="E60" s="24"/>
      <c r="F60" s="24"/>
      <c r="G60" s="24"/>
      <c r="H60" s="24"/>
      <c r="I60" s="24"/>
      <c r="J60" s="24"/>
      <c r="K60" s="24"/>
      <c r="L60" s="10"/>
      <c r="M60" s="10"/>
      <c r="N60" s="10"/>
    </row>
    <row r="61" spans="1:14" ht="14.25" x14ac:dyDescent="0.2">
      <c r="A61" s="88" t="s">
        <v>58</v>
      </c>
      <c r="B61" s="23" t="s">
        <v>59</v>
      </c>
      <c r="C61" s="24"/>
      <c r="D61" s="24"/>
      <c r="E61" s="24"/>
      <c r="F61" s="24"/>
      <c r="G61" s="24"/>
      <c r="H61" s="24"/>
      <c r="I61" s="24"/>
      <c r="J61" s="24"/>
      <c r="K61" s="24"/>
      <c r="L61" s="10"/>
      <c r="M61" s="10"/>
      <c r="N61" s="10"/>
    </row>
    <row r="62" spans="1:14" ht="14.25" x14ac:dyDescent="0.2">
      <c r="A62" s="88" t="s">
        <v>60</v>
      </c>
      <c r="B62" s="23" t="s">
        <v>61</v>
      </c>
      <c r="C62" s="24"/>
      <c r="D62" s="24"/>
      <c r="E62" s="24"/>
      <c r="F62" s="24"/>
      <c r="G62" s="24"/>
      <c r="H62" s="24"/>
      <c r="I62" s="24"/>
      <c r="J62" s="24"/>
      <c r="K62" s="24"/>
      <c r="L62" s="10"/>
      <c r="M62" s="10"/>
      <c r="N62" s="10"/>
    </row>
    <row r="63" spans="1:14" ht="14.25" x14ac:dyDescent="0.2">
      <c r="A63" s="88" t="s">
        <v>62</v>
      </c>
      <c r="B63" s="23" t="s">
        <v>64</v>
      </c>
      <c r="C63" s="24"/>
      <c r="D63" s="24"/>
      <c r="E63" s="24"/>
      <c r="F63" s="24"/>
      <c r="G63" s="24"/>
      <c r="H63" s="24"/>
      <c r="I63" s="24"/>
      <c r="J63" s="24"/>
      <c r="K63" s="24"/>
      <c r="L63" s="10"/>
      <c r="M63" s="10"/>
      <c r="N63" s="10"/>
    </row>
    <row r="64" spans="1:14" ht="14.25" x14ac:dyDescent="0.2">
      <c r="A64" s="88" t="s">
        <v>63</v>
      </c>
      <c r="B64" s="23" t="s">
        <v>314</v>
      </c>
      <c r="C64" s="14"/>
      <c r="D64" s="14"/>
      <c r="E64" s="14"/>
      <c r="F64" s="14"/>
      <c r="G64" s="14"/>
      <c r="H64" s="14"/>
      <c r="I64" s="14"/>
      <c r="J64" s="14"/>
      <c r="K64" s="14"/>
    </row>
    <row r="65" spans="2:11" x14ac:dyDescent="0.2">
      <c r="C65" s="14"/>
      <c r="D65" s="14"/>
      <c r="E65" s="14"/>
      <c r="F65" s="14"/>
      <c r="G65" s="14"/>
      <c r="H65" s="14"/>
      <c r="I65" s="14"/>
      <c r="J65" s="14"/>
      <c r="K65" s="14"/>
    </row>
    <row r="66" spans="2:11" x14ac:dyDescent="0.2">
      <c r="C66" s="14"/>
      <c r="D66" s="14"/>
      <c r="E66" s="14"/>
      <c r="F66" s="14"/>
      <c r="G66" s="14"/>
      <c r="H66" s="14"/>
      <c r="I66" s="14"/>
      <c r="J66" s="14"/>
      <c r="K66" s="14"/>
    </row>
    <row r="67" spans="2:11" x14ac:dyDescent="0.2">
      <c r="C67" s="14"/>
      <c r="D67" s="14"/>
      <c r="E67" s="14"/>
      <c r="F67" s="14"/>
      <c r="G67" s="14"/>
      <c r="H67" s="14"/>
      <c r="I67" s="14"/>
      <c r="J67" s="14"/>
      <c r="K67" s="14"/>
    </row>
    <row r="68" spans="2:11" x14ac:dyDescent="0.2">
      <c r="C68" s="14"/>
      <c r="D68" s="14"/>
      <c r="E68" s="14"/>
      <c r="F68" s="14"/>
      <c r="G68" s="14"/>
      <c r="H68" s="14"/>
      <c r="I68" s="14"/>
      <c r="J68" s="14"/>
      <c r="K68" s="14"/>
    </row>
    <row r="69" spans="2:11" x14ac:dyDescent="0.2">
      <c r="B69" s="23"/>
      <c r="C69" s="104"/>
      <c r="D69" s="104"/>
      <c r="E69" s="104"/>
      <c r="F69" s="104"/>
      <c r="G69" s="104"/>
      <c r="H69" s="14"/>
      <c r="I69" s="14"/>
      <c r="J69" s="14"/>
      <c r="K69" s="14"/>
    </row>
    <row r="70" spans="2:11" x14ac:dyDescent="0.2">
      <c r="B70" s="29"/>
      <c r="C70" s="104"/>
      <c r="D70" s="104"/>
      <c r="E70" s="104"/>
      <c r="F70" s="104"/>
      <c r="G70" s="104"/>
      <c r="H70" s="14"/>
      <c r="I70" s="14"/>
      <c r="J70" s="14"/>
      <c r="K70" s="14"/>
    </row>
    <row r="71" spans="2:11" x14ac:dyDescent="0.2">
      <c r="B71" s="23"/>
      <c r="C71" s="23"/>
      <c r="D71" s="24"/>
      <c r="E71" s="24"/>
      <c r="F71" s="24"/>
      <c r="G71" s="10"/>
      <c r="H71" s="14"/>
      <c r="I71" s="14"/>
      <c r="J71" s="14"/>
      <c r="K71" s="14"/>
    </row>
    <row r="72" spans="2:11" x14ac:dyDescent="0.2">
      <c r="B72" s="23"/>
      <c r="C72" s="23"/>
      <c r="D72" s="24"/>
      <c r="E72" s="24"/>
      <c r="F72" s="24"/>
      <c r="G72" s="10"/>
      <c r="H72" s="14"/>
      <c r="I72" s="14"/>
      <c r="J72" s="14"/>
      <c r="K72" s="14"/>
    </row>
    <row r="73" spans="2:11" x14ac:dyDescent="0.2">
      <c r="B73" s="23"/>
      <c r="C73" s="23"/>
      <c r="D73" s="24"/>
      <c r="E73" s="24"/>
      <c r="F73" s="24"/>
      <c r="G73" s="10"/>
      <c r="H73" s="14"/>
      <c r="I73" s="14"/>
      <c r="J73" s="14"/>
      <c r="K73" s="14"/>
    </row>
    <row r="74" spans="2:11" x14ac:dyDescent="0.2">
      <c r="B74" s="23"/>
      <c r="C74" s="23"/>
      <c r="D74" s="24"/>
      <c r="E74" s="24"/>
      <c r="F74" s="24"/>
      <c r="G74" s="10"/>
      <c r="H74" s="14"/>
      <c r="I74" s="14"/>
      <c r="J74" s="14"/>
      <c r="K74" s="14"/>
    </row>
    <row r="75" spans="2:11" x14ac:dyDescent="0.2">
      <c r="B75" s="23"/>
      <c r="C75" s="23"/>
      <c r="D75" s="24"/>
      <c r="E75" s="24"/>
      <c r="F75" s="24"/>
      <c r="G75" s="10"/>
      <c r="H75" s="14"/>
      <c r="I75" s="14"/>
      <c r="J75" s="14"/>
      <c r="K75" s="14"/>
    </row>
    <row r="76" spans="2:11" x14ac:dyDescent="0.2">
      <c r="B76" s="23"/>
      <c r="C76" s="23"/>
      <c r="D76" s="24"/>
      <c r="E76" s="24"/>
      <c r="F76" s="24"/>
      <c r="G76" s="10"/>
    </row>
  </sheetData>
  <mergeCells count="8">
    <mergeCell ref="I5:K5"/>
    <mergeCell ref="L5:N5"/>
    <mergeCell ref="B58:F58"/>
    <mergeCell ref="C69:G69"/>
    <mergeCell ref="C70:G70"/>
    <mergeCell ref="A5:B6"/>
    <mergeCell ref="C5:E5"/>
    <mergeCell ref="F5:H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view="pageBreakPreview" zoomScale="115" zoomScaleNormal="100" zoomScaleSheetLayoutView="115" workbookViewId="0">
      <selection activeCell="J17" sqref="J17"/>
    </sheetView>
  </sheetViews>
  <sheetFormatPr defaultColWidth="9.140625" defaultRowHeight="11.25" x14ac:dyDescent="0.2"/>
  <cols>
    <col min="1" max="1" width="25" style="41" customWidth="1"/>
    <col min="2" max="3" width="13.7109375" style="41" customWidth="1"/>
    <col min="4" max="4" width="12.42578125" style="41" customWidth="1"/>
    <col min="5" max="5" width="12" style="83" customWidth="1"/>
    <col min="6" max="6" width="12" style="82" bestFit="1" customWidth="1"/>
    <col min="7" max="7" width="12" style="35" bestFit="1" customWidth="1"/>
    <col min="8" max="8" width="8.28515625" style="82" customWidth="1"/>
    <col min="9" max="16384" width="9.140625" style="82"/>
  </cols>
  <sheetData>
    <row r="1" spans="1:22" s="31" customFormat="1" ht="9" customHeight="1" x14ac:dyDescent="0.2">
      <c r="A1" s="89"/>
      <c r="F1" s="30"/>
      <c r="G1" s="30"/>
    </row>
    <row r="2" spans="1:22" s="34" customFormat="1" ht="14.25" x14ac:dyDescent="0.3">
      <c r="A2" s="32" t="s">
        <v>315</v>
      </c>
      <c r="B2" s="33"/>
      <c r="C2" s="33"/>
      <c r="D2" s="33"/>
      <c r="E2" s="33"/>
      <c r="F2" s="33"/>
      <c r="G2" s="33"/>
    </row>
    <row r="3" spans="1:22" s="34" customFormat="1" x14ac:dyDescent="0.2">
      <c r="A3" s="90" t="s">
        <v>77</v>
      </c>
      <c r="B3" s="33"/>
      <c r="C3" s="33"/>
      <c r="D3" s="33"/>
      <c r="E3" s="33"/>
      <c r="F3" s="36"/>
      <c r="G3" s="36"/>
    </row>
    <row r="4" spans="1:22" s="34" customFormat="1" x14ac:dyDescent="0.2">
      <c r="A4" s="91" t="s">
        <v>78</v>
      </c>
      <c r="B4" s="37"/>
      <c r="C4" s="37"/>
      <c r="D4" s="37"/>
      <c r="E4" s="37"/>
      <c r="F4" s="37"/>
      <c r="G4" s="37"/>
    </row>
    <row r="5" spans="1:22" s="94" customFormat="1" ht="6" customHeight="1" x14ac:dyDescent="0.2">
      <c r="A5" s="109" t="s">
        <v>79</v>
      </c>
      <c r="B5" s="92"/>
      <c r="C5" s="120" t="s">
        <v>316</v>
      </c>
      <c r="D5" s="121"/>
      <c r="E5" s="122"/>
      <c r="F5" s="92"/>
      <c r="G5" s="93"/>
      <c r="H5" s="93"/>
    </row>
    <row r="6" spans="1:22" s="94" customFormat="1" ht="12" customHeight="1" x14ac:dyDescent="0.2">
      <c r="A6" s="110"/>
      <c r="B6" s="112" t="s">
        <v>80</v>
      </c>
      <c r="C6" s="123"/>
      <c r="D6" s="124"/>
      <c r="E6" s="125"/>
      <c r="F6" s="114" t="s">
        <v>81</v>
      </c>
      <c r="G6" s="116" t="s">
        <v>82</v>
      </c>
      <c r="H6" s="118" t="s">
        <v>83</v>
      </c>
    </row>
    <row r="7" spans="1:22" s="94" customFormat="1" ht="42.75" customHeight="1" x14ac:dyDescent="0.2">
      <c r="A7" s="111"/>
      <c r="B7" s="113"/>
      <c r="C7" s="38" t="s">
        <v>84</v>
      </c>
      <c r="D7" s="38" t="s">
        <v>85</v>
      </c>
      <c r="E7" s="38" t="s">
        <v>15</v>
      </c>
      <c r="F7" s="115"/>
      <c r="G7" s="117"/>
      <c r="H7" s="119"/>
    </row>
    <row r="8" spans="1:22" s="41" customFormat="1" x14ac:dyDescent="0.2">
      <c r="A8" s="39"/>
      <c r="B8" s="40"/>
      <c r="C8" s="40"/>
      <c r="D8" s="40"/>
      <c r="E8" s="40"/>
      <c r="F8" s="40"/>
      <c r="G8" s="40"/>
      <c r="H8" s="40"/>
    </row>
    <row r="9" spans="1:22" s="41" customFormat="1" ht="13.5" x14ac:dyDescent="0.2">
      <c r="A9" s="42" t="s">
        <v>86</v>
      </c>
      <c r="B9" s="40"/>
      <c r="C9" s="40"/>
      <c r="D9" s="40"/>
      <c r="E9" s="40"/>
      <c r="F9" s="40"/>
      <c r="G9" s="40"/>
      <c r="H9" s="40"/>
    </row>
    <row r="10" spans="1:22" s="41" customFormat="1" ht="11.25" customHeight="1" x14ac:dyDescent="0.2">
      <c r="A10" s="43" t="s">
        <v>87</v>
      </c>
      <c r="B10" s="44">
        <f t="shared" ref="B10:G10" si="0">SUM(B11:B15)</f>
        <v>3318479</v>
      </c>
      <c r="C10" s="44">
        <f t="shared" si="0"/>
        <v>1964889.0493599998</v>
      </c>
      <c r="D10" s="44">
        <f t="shared" si="0"/>
        <v>100103.49195000001</v>
      </c>
      <c r="E10" s="44">
        <f t="shared" si="0"/>
        <v>2064992.5413099998</v>
      </c>
      <c r="F10" s="44">
        <f t="shared" si="0"/>
        <v>1253486.4586900002</v>
      </c>
      <c r="G10" s="44">
        <f t="shared" si="0"/>
        <v>1353589.9506400002</v>
      </c>
      <c r="H10" s="45">
        <f t="shared" ref="H10:H15" si="1">E10/B10*100</f>
        <v>62.22707877042464</v>
      </c>
      <c r="I10" s="46"/>
      <c r="J10" s="46"/>
      <c r="K10" s="46"/>
      <c r="L10" s="46"/>
      <c r="M10" s="46"/>
      <c r="N10" s="46"/>
      <c r="O10" s="46"/>
      <c r="P10" s="46"/>
      <c r="Q10" s="46"/>
      <c r="R10" s="46"/>
      <c r="S10" s="46"/>
      <c r="T10" s="46"/>
      <c r="U10" s="46"/>
      <c r="V10" s="46"/>
    </row>
    <row r="11" spans="1:22" s="41" customFormat="1" ht="11.25" customHeight="1" x14ac:dyDescent="0.2">
      <c r="A11" s="47" t="s">
        <v>88</v>
      </c>
      <c r="B11" s="48">
        <v>731077</v>
      </c>
      <c r="C11" s="49">
        <v>461626.44328000012</v>
      </c>
      <c r="D11" s="48">
        <v>29551.137430000006</v>
      </c>
      <c r="E11" s="49">
        <f>SUM(C11:D11)</f>
        <v>491177.58071000013</v>
      </c>
      <c r="F11" s="49">
        <f>B11-E11</f>
        <v>239899.41928999987</v>
      </c>
      <c r="G11" s="49">
        <f>B11-C11</f>
        <v>269450.55671999988</v>
      </c>
      <c r="H11" s="50">
        <f t="shared" si="1"/>
        <v>67.185478507735866</v>
      </c>
      <c r="J11" s="46"/>
      <c r="K11" s="46"/>
      <c r="L11" s="46"/>
      <c r="M11" s="46"/>
      <c r="N11" s="46"/>
      <c r="O11" s="46"/>
      <c r="P11" s="46"/>
      <c r="Q11" s="46"/>
    </row>
    <row r="12" spans="1:22" s="41" customFormat="1" ht="11.25" customHeight="1" x14ac:dyDescent="0.2">
      <c r="A12" s="51" t="s">
        <v>89</v>
      </c>
      <c r="B12" s="48">
        <v>48122</v>
      </c>
      <c r="C12" s="49">
        <v>27707.06912</v>
      </c>
      <c r="D12" s="48">
        <v>3360.1178999999997</v>
      </c>
      <c r="E12" s="49">
        <f>SUM(C12:D12)</f>
        <v>31067.187020000001</v>
      </c>
      <c r="F12" s="49">
        <f>B12-E12</f>
        <v>17054.812979999999</v>
      </c>
      <c r="G12" s="49">
        <f>B12-C12</f>
        <v>20414.93088</v>
      </c>
      <c r="H12" s="50">
        <f t="shared" si="1"/>
        <v>64.559218278542048</v>
      </c>
      <c r="J12" s="46"/>
      <c r="K12" s="46"/>
      <c r="L12" s="46"/>
      <c r="M12" s="46"/>
      <c r="N12" s="46"/>
      <c r="O12" s="46"/>
      <c r="P12" s="46"/>
      <c r="Q12" s="46"/>
    </row>
    <row r="13" spans="1:22" s="41" customFormat="1" ht="11.25" customHeight="1" x14ac:dyDescent="0.2">
      <c r="A13" s="47" t="s">
        <v>90</v>
      </c>
      <c r="B13" s="48">
        <v>123032</v>
      </c>
      <c r="C13" s="49">
        <v>63417.975290000002</v>
      </c>
      <c r="D13" s="48">
        <v>25901.192629999998</v>
      </c>
      <c r="E13" s="49">
        <f>SUM(C13:D13)</f>
        <v>89319.167920000007</v>
      </c>
      <c r="F13" s="49">
        <f>B13-E13</f>
        <v>33712.832079999993</v>
      </c>
      <c r="G13" s="49">
        <f>B13-C13</f>
        <v>59614.024709999998</v>
      </c>
      <c r="H13" s="50">
        <f t="shared" si="1"/>
        <v>72.598322322647775</v>
      </c>
      <c r="J13" s="46"/>
      <c r="K13" s="46"/>
      <c r="L13" s="46"/>
      <c r="M13" s="46"/>
      <c r="N13" s="46"/>
      <c r="O13" s="46"/>
      <c r="P13" s="46"/>
      <c r="Q13" s="46"/>
    </row>
    <row r="14" spans="1:22" s="41" customFormat="1" ht="11.25" customHeight="1" x14ac:dyDescent="0.2">
      <c r="A14" s="47" t="s">
        <v>91</v>
      </c>
      <c r="B14" s="48">
        <v>2381788</v>
      </c>
      <c r="C14" s="49">
        <v>1394682.8755899998</v>
      </c>
      <c r="D14" s="48">
        <v>38511.344229999995</v>
      </c>
      <c r="E14" s="49">
        <f>SUM(C14:D14)</f>
        <v>1433194.2198199998</v>
      </c>
      <c r="F14" s="49">
        <f>B14-E14</f>
        <v>948593.78018000023</v>
      </c>
      <c r="G14" s="49">
        <f>B14-C14</f>
        <v>987105.12441000016</v>
      </c>
      <c r="H14" s="50">
        <f t="shared" si="1"/>
        <v>60.173038902706701</v>
      </c>
      <c r="J14" s="46"/>
      <c r="K14" s="46"/>
      <c r="L14" s="46"/>
      <c r="M14" s="46"/>
      <c r="N14" s="46"/>
      <c r="O14" s="46"/>
      <c r="P14" s="46"/>
      <c r="Q14" s="46"/>
    </row>
    <row r="15" spans="1:22" s="41" customFormat="1" ht="11.25" customHeight="1" x14ac:dyDescent="0.2">
      <c r="A15" s="47" t="s">
        <v>92</v>
      </c>
      <c r="B15" s="48">
        <v>34460</v>
      </c>
      <c r="C15" s="49">
        <v>17454.686079999999</v>
      </c>
      <c r="D15" s="48">
        <v>2779.69976</v>
      </c>
      <c r="E15" s="49">
        <f>SUM(C15:D15)</f>
        <v>20234.385839999999</v>
      </c>
      <c r="F15" s="49">
        <f>B15-E15</f>
        <v>14225.614160000001</v>
      </c>
      <c r="G15" s="49">
        <f>B15-C15</f>
        <v>17005.313920000001</v>
      </c>
      <c r="H15" s="50">
        <f t="shared" si="1"/>
        <v>58.718473128264648</v>
      </c>
      <c r="J15" s="46"/>
      <c r="K15" s="46"/>
      <c r="L15" s="46"/>
      <c r="M15" s="46"/>
      <c r="N15" s="46"/>
      <c r="O15" s="46"/>
      <c r="P15" s="46"/>
      <c r="Q15" s="46"/>
    </row>
    <row r="16" spans="1:22" s="41" customFormat="1" ht="11.25" customHeight="1" x14ac:dyDescent="0.2">
      <c r="B16" s="52"/>
      <c r="C16" s="52"/>
      <c r="D16" s="52"/>
      <c r="E16" s="52"/>
      <c r="F16" s="52"/>
      <c r="G16" s="52"/>
      <c r="H16" s="45"/>
      <c r="J16" s="46"/>
      <c r="K16" s="46"/>
      <c r="L16" s="46"/>
      <c r="M16" s="46"/>
      <c r="N16" s="46"/>
      <c r="O16" s="46"/>
      <c r="P16" s="46"/>
      <c r="Q16" s="46"/>
    </row>
    <row r="17" spans="1:17" s="41" customFormat="1" ht="11.25" customHeight="1" x14ac:dyDescent="0.2">
      <c r="A17" s="43" t="s">
        <v>93</v>
      </c>
      <c r="B17" s="48">
        <v>1256267.77</v>
      </c>
      <c r="C17" s="49">
        <v>966936.82267999998</v>
      </c>
      <c r="D17" s="48">
        <v>21172.933010000001</v>
      </c>
      <c r="E17" s="49">
        <f>SUM(C17:D17)</f>
        <v>988109.75569000002</v>
      </c>
      <c r="F17" s="49">
        <f>B17-E17</f>
        <v>268158.01431</v>
      </c>
      <c r="G17" s="49">
        <f>B17-C17</f>
        <v>289330.94732000004</v>
      </c>
      <c r="H17" s="50">
        <f>E17/B17*100</f>
        <v>78.654390352623622</v>
      </c>
      <c r="J17" s="46"/>
      <c r="K17" s="46"/>
      <c r="L17" s="46"/>
      <c r="M17" s="46"/>
      <c r="N17" s="46"/>
      <c r="O17" s="46"/>
      <c r="P17" s="46"/>
      <c r="Q17" s="46"/>
    </row>
    <row r="18" spans="1:17" s="41" customFormat="1" ht="11.25" customHeight="1" x14ac:dyDescent="0.2">
      <c r="A18" s="47"/>
      <c r="B18" s="53"/>
      <c r="C18" s="52"/>
      <c r="D18" s="53"/>
      <c r="E18" s="52"/>
      <c r="F18" s="52"/>
      <c r="G18" s="52"/>
      <c r="H18" s="45"/>
      <c r="J18" s="46"/>
      <c r="K18" s="46"/>
      <c r="L18" s="46"/>
      <c r="M18" s="46"/>
      <c r="N18" s="46"/>
      <c r="O18" s="46"/>
      <c r="P18" s="46"/>
      <c r="Q18" s="46"/>
    </row>
    <row r="19" spans="1:17" s="41" customFormat="1" ht="11.25" customHeight="1" x14ac:dyDescent="0.2">
      <c r="A19" s="43" t="s">
        <v>94</v>
      </c>
      <c r="B19" s="48">
        <v>105255.91499999999</v>
      </c>
      <c r="C19" s="49">
        <v>74498.036359999998</v>
      </c>
      <c r="D19" s="48">
        <v>2865.0951299999997</v>
      </c>
      <c r="E19" s="49">
        <f>SUM(C19:D19)</f>
        <v>77363.13149</v>
      </c>
      <c r="F19" s="49">
        <f>B19-E19</f>
        <v>27892.783509999994</v>
      </c>
      <c r="G19" s="49">
        <f>B19-C19</f>
        <v>30757.878639999995</v>
      </c>
      <c r="H19" s="50">
        <f>E19/B19*100</f>
        <v>73.500032268970344</v>
      </c>
      <c r="J19" s="46"/>
      <c r="K19" s="46"/>
      <c r="L19" s="46"/>
      <c r="M19" s="46"/>
      <c r="N19" s="46"/>
      <c r="O19" s="46"/>
      <c r="P19" s="46"/>
      <c r="Q19" s="46"/>
    </row>
    <row r="20" spans="1:17" s="41" customFormat="1" ht="11.25" customHeight="1" x14ac:dyDescent="0.2">
      <c r="A20" s="47"/>
      <c r="B20" s="53"/>
      <c r="C20" s="52"/>
      <c r="D20" s="53"/>
      <c r="E20" s="52"/>
      <c r="F20" s="52"/>
      <c r="G20" s="52"/>
      <c r="H20" s="45"/>
      <c r="J20" s="46"/>
      <c r="K20" s="46"/>
      <c r="L20" s="46"/>
      <c r="M20" s="46"/>
      <c r="N20" s="46"/>
      <c r="O20" s="46"/>
      <c r="P20" s="46"/>
      <c r="Q20" s="46"/>
    </row>
    <row r="21" spans="1:17" s="41" customFormat="1" ht="11.25" customHeight="1" x14ac:dyDescent="0.2">
      <c r="A21" s="43" t="s">
        <v>95</v>
      </c>
      <c r="B21" s="48">
        <v>1142300.8030000001</v>
      </c>
      <c r="C21" s="49">
        <v>943141.44555000006</v>
      </c>
      <c r="D21" s="48">
        <v>40475.875809999998</v>
      </c>
      <c r="E21" s="49">
        <f>SUM(C21:D21)</f>
        <v>983617.32136000006</v>
      </c>
      <c r="F21" s="49">
        <f>B21-E21</f>
        <v>158683.48164000001</v>
      </c>
      <c r="G21" s="49">
        <f>B21-C21</f>
        <v>199159.35745000001</v>
      </c>
      <c r="H21" s="50">
        <f>E21/B21*100</f>
        <v>86.10843297813912</v>
      </c>
      <c r="J21" s="46"/>
      <c r="K21" s="46"/>
      <c r="L21" s="46"/>
      <c r="M21" s="46"/>
      <c r="N21" s="46"/>
      <c r="O21" s="46"/>
      <c r="P21" s="46"/>
      <c r="Q21" s="46"/>
    </row>
    <row r="22" spans="1:17" s="41" customFormat="1" ht="11.25" customHeight="1" x14ac:dyDescent="0.2">
      <c r="A22" s="47"/>
      <c r="B22" s="52"/>
      <c r="C22" s="52"/>
      <c r="D22" s="52"/>
      <c r="E22" s="52"/>
      <c r="F22" s="52"/>
      <c r="G22" s="52"/>
      <c r="H22" s="45"/>
      <c r="J22" s="46"/>
      <c r="K22" s="46"/>
      <c r="L22" s="46"/>
      <c r="M22" s="46"/>
      <c r="N22" s="46"/>
      <c r="O22" s="46"/>
      <c r="P22" s="46"/>
      <c r="Q22" s="46"/>
    </row>
    <row r="23" spans="1:17" s="41" customFormat="1" ht="11.25" customHeight="1" x14ac:dyDescent="0.2">
      <c r="A23" s="43" t="s">
        <v>96</v>
      </c>
      <c r="B23" s="44">
        <f>SUM(B24:B33)</f>
        <v>9272015.6400000006</v>
      </c>
      <c r="C23" s="44">
        <f>SUM(C24:C33)</f>
        <v>7146621.1859199982</v>
      </c>
      <c r="D23" s="44">
        <f t="shared" ref="D23:G23" si="2">SUM(D24:D33)</f>
        <v>256963.69662999999</v>
      </c>
      <c r="E23" s="44">
        <f t="shared" si="2"/>
        <v>7403584.8825500002</v>
      </c>
      <c r="F23" s="44">
        <f t="shared" si="2"/>
        <v>1868430.7574500011</v>
      </c>
      <c r="G23" s="44">
        <f t="shared" si="2"/>
        <v>2125394.454080001</v>
      </c>
      <c r="H23" s="45">
        <f t="shared" ref="H23:H33" si="3">E23/B23*100</f>
        <v>79.848710032482202</v>
      </c>
      <c r="J23" s="46"/>
      <c r="K23" s="46"/>
      <c r="L23" s="46"/>
      <c r="M23" s="46"/>
      <c r="N23" s="46"/>
      <c r="O23" s="46"/>
      <c r="P23" s="46"/>
      <c r="Q23" s="46"/>
    </row>
    <row r="24" spans="1:17" s="41" customFormat="1" ht="11.25" customHeight="1" x14ac:dyDescent="0.2">
      <c r="A24" s="47" t="s">
        <v>97</v>
      </c>
      <c r="B24" s="48">
        <v>8119375.5060000001</v>
      </c>
      <c r="C24" s="49">
        <v>6379353.546289999</v>
      </c>
      <c r="D24" s="48">
        <v>238313.69290999998</v>
      </c>
      <c r="E24" s="49">
        <f t="shared" ref="E24:E33" si="4">SUM(C24:D24)</f>
        <v>6617667.2391999988</v>
      </c>
      <c r="F24" s="49">
        <f t="shared" ref="F24:F33" si="5">B24-E24</f>
        <v>1501708.2668000013</v>
      </c>
      <c r="G24" s="49">
        <f t="shared" ref="G24:G33" si="6">B24-C24</f>
        <v>1740021.959710001</v>
      </c>
      <c r="H24" s="50">
        <f t="shared" si="3"/>
        <v>81.504633383561583</v>
      </c>
      <c r="J24" s="46"/>
      <c r="K24" s="46"/>
      <c r="L24" s="46"/>
      <c r="M24" s="46"/>
      <c r="N24" s="46"/>
      <c r="O24" s="46"/>
      <c r="P24" s="46"/>
      <c r="Q24" s="46"/>
    </row>
    <row r="25" spans="1:17" s="41" customFormat="1" ht="11.25" customHeight="1" x14ac:dyDescent="0.2">
      <c r="A25" s="47" t="s">
        <v>98</v>
      </c>
      <c r="B25" s="48">
        <v>411392</v>
      </c>
      <c r="C25" s="49">
        <v>144368.53425</v>
      </c>
      <c r="D25" s="48">
        <v>1417.41842</v>
      </c>
      <c r="E25" s="49">
        <f t="shared" si="4"/>
        <v>145785.95267</v>
      </c>
      <c r="F25" s="49">
        <f t="shared" si="5"/>
        <v>265606.04732999997</v>
      </c>
      <c r="G25" s="49">
        <f t="shared" si="6"/>
        <v>267023.46574999997</v>
      </c>
      <c r="H25" s="50">
        <f t="shared" si="3"/>
        <v>35.437235694908992</v>
      </c>
      <c r="J25" s="46"/>
      <c r="K25" s="46"/>
      <c r="L25" s="46"/>
      <c r="M25" s="46"/>
      <c r="N25" s="46"/>
      <c r="O25" s="46"/>
      <c r="P25" s="46"/>
      <c r="Q25" s="46"/>
    </row>
    <row r="26" spans="1:17" s="41" customFormat="1" ht="11.25" customHeight="1" x14ac:dyDescent="0.2">
      <c r="A26" s="47" t="s">
        <v>99</v>
      </c>
      <c r="B26" s="48">
        <v>310479.10100000002</v>
      </c>
      <c r="C26" s="49">
        <v>278541.83276000008</v>
      </c>
      <c r="D26" s="48">
        <v>8008.2275600000021</v>
      </c>
      <c r="E26" s="49">
        <f t="shared" si="4"/>
        <v>286550.06032000011</v>
      </c>
      <c r="F26" s="49">
        <f t="shared" si="5"/>
        <v>23929.040679999918</v>
      </c>
      <c r="G26" s="49">
        <f t="shared" si="6"/>
        <v>31937.268239999947</v>
      </c>
      <c r="H26" s="50">
        <f t="shared" si="3"/>
        <v>92.292865895666225</v>
      </c>
      <c r="J26" s="46"/>
      <c r="K26" s="46"/>
      <c r="L26" s="46"/>
      <c r="M26" s="46"/>
      <c r="N26" s="46"/>
      <c r="O26" s="46"/>
      <c r="P26" s="46"/>
      <c r="Q26" s="46"/>
    </row>
    <row r="27" spans="1:17" s="41" customFormat="1" ht="11.25" customHeight="1" x14ac:dyDescent="0.2">
      <c r="A27" s="47" t="s">
        <v>100</v>
      </c>
      <c r="B27" s="48">
        <v>23247</v>
      </c>
      <c r="C27" s="49">
        <v>20104.410670000001</v>
      </c>
      <c r="D27" s="48">
        <v>652.74256000000003</v>
      </c>
      <c r="E27" s="49">
        <f t="shared" si="4"/>
        <v>20757.15323</v>
      </c>
      <c r="F27" s="49">
        <f t="shared" si="5"/>
        <v>2489.8467700000001</v>
      </c>
      <c r="G27" s="49">
        <f t="shared" si="6"/>
        <v>3142.5893299999989</v>
      </c>
      <c r="H27" s="50">
        <f t="shared" si="3"/>
        <v>89.289599647266314</v>
      </c>
      <c r="J27" s="46"/>
      <c r="K27" s="46"/>
      <c r="L27" s="46"/>
      <c r="M27" s="46"/>
      <c r="N27" s="46"/>
      <c r="O27" s="46"/>
      <c r="P27" s="46"/>
      <c r="Q27" s="46"/>
    </row>
    <row r="28" spans="1:17" s="41" customFormat="1" ht="11.25" customHeight="1" x14ac:dyDescent="0.2">
      <c r="A28" s="47" t="s">
        <v>101</v>
      </c>
      <c r="B28" s="48">
        <v>50135</v>
      </c>
      <c r="C28" s="49">
        <v>43665.69238</v>
      </c>
      <c r="D28" s="48">
        <v>9.5924500000000013</v>
      </c>
      <c r="E28" s="49">
        <f t="shared" si="4"/>
        <v>43675.284829999997</v>
      </c>
      <c r="F28" s="49">
        <f t="shared" si="5"/>
        <v>6459.7151700000031</v>
      </c>
      <c r="G28" s="49">
        <f t="shared" si="6"/>
        <v>6469.3076199999996</v>
      </c>
      <c r="H28" s="50">
        <f t="shared" si="3"/>
        <v>87.115358192879228</v>
      </c>
      <c r="J28" s="46"/>
      <c r="K28" s="46"/>
      <c r="L28" s="46"/>
      <c r="M28" s="46"/>
      <c r="N28" s="46"/>
      <c r="O28" s="46"/>
      <c r="P28" s="46"/>
      <c r="Q28" s="46"/>
    </row>
    <row r="29" spans="1:17" s="41" customFormat="1" ht="11.25" customHeight="1" x14ac:dyDescent="0.2">
      <c r="A29" s="47" t="s">
        <v>102</v>
      </c>
      <c r="B29" s="48">
        <v>78387.032999999996</v>
      </c>
      <c r="C29" s="49">
        <v>68783.193849999996</v>
      </c>
      <c r="D29" s="48">
        <v>5346.8862399999998</v>
      </c>
      <c r="E29" s="49">
        <f t="shared" si="4"/>
        <v>74130.080090000003</v>
      </c>
      <c r="F29" s="49">
        <f t="shared" si="5"/>
        <v>4256.9529099999927</v>
      </c>
      <c r="G29" s="49">
        <f t="shared" si="6"/>
        <v>9603.8391499999998</v>
      </c>
      <c r="H29" s="50">
        <f t="shared" si="3"/>
        <v>94.569314914623703</v>
      </c>
      <c r="J29" s="46"/>
      <c r="K29" s="46"/>
      <c r="L29" s="46"/>
      <c r="M29" s="46"/>
      <c r="N29" s="46"/>
      <c r="O29" s="46"/>
      <c r="P29" s="46"/>
      <c r="Q29" s="46"/>
    </row>
    <row r="30" spans="1:17" s="41" customFormat="1" ht="11.25" customHeight="1" x14ac:dyDescent="0.2">
      <c r="A30" s="47" t="s">
        <v>103</v>
      </c>
      <c r="B30" s="48">
        <v>44602</v>
      </c>
      <c r="C30" s="49">
        <v>26862.026739999998</v>
      </c>
      <c r="D30" s="48">
        <v>1207.9108999999999</v>
      </c>
      <c r="E30" s="49">
        <f t="shared" si="4"/>
        <v>28069.937639999996</v>
      </c>
      <c r="F30" s="49">
        <f t="shared" si="5"/>
        <v>16532.062360000004</v>
      </c>
      <c r="G30" s="49">
        <f t="shared" si="6"/>
        <v>17739.973260000002</v>
      </c>
      <c r="H30" s="50">
        <f t="shared" si="3"/>
        <v>62.934257746289404</v>
      </c>
      <c r="J30" s="46"/>
      <c r="K30" s="46"/>
      <c r="L30" s="46"/>
      <c r="M30" s="46"/>
      <c r="N30" s="46"/>
      <c r="O30" s="46"/>
      <c r="P30" s="46"/>
      <c r="Q30" s="46"/>
    </row>
    <row r="31" spans="1:17" s="41" customFormat="1" ht="11.25" customHeight="1" x14ac:dyDescent="0.2">
      <c r="A31" s="47" t="s">
        <v>104</v>
      </c>
      <c r="B31" s="48">
        <v>52585</v>
      </c>
      <c r="C31" s="49">
        <v>48808.343079999999</v>
      </c>
      <c r="D31" s="48">
        <v>0</v>
      </c>
      <c r="E31" s="49">
        <f t="shared" si="4"/>
        <v>48808.343079999999</v>
      </c>
      <c r="F31" s="49">
        <f t="shared" si="5"/>
        <v>3776.6569200000013</v>
      </c>
      <c r="G31" s="49">
        <f t="shared" si="6"/>
        <v>3776.6569200000013</v>
      </c>
      <c r="H31" s="50">
        <f t="shared" si="3"/>
        <v>92.817995778263764</v>
      </c>
      <c r="J31" s="46"/>
      <c r="K31" s="46"/>
      <c r="L31" s="46"/>
      <c r="M31" s="46"/>
      <c r="N31" s="46"/>
      <c r="O31" s="46"/>
      <c r="P31" s="46"/>
      <c r="Q31" s="46"/>
    </row>
    <row r="32" spans="1:17" s="41" customFormat="1" ht="11.25" customHeight="1" x14ac:dyDescent="0.2">
      <c r="A32" s="47" t="s">
        <v>105</v>
      </c>
      <c r="B32" s="48">
        <v>32969</v>
      </c>
      <c r="C32" s="49">
        <v>19569.66934</v>
      </c>
      <c r="D32" s="48">
        <v>1427.38409</v>
      </c>
      <c r="E32" s="49">
        <f t="shared" si="4"/>
        <v>20997.05343</v>
      </c>
      <c r="F32" s="49">
        <f t="shared" si="5"/>
        <v>11971.94657</v>
      </c>
      <c r="G32" s="49">
        <f t="shared" si="6"/>
        <v>13399.33066</v>
      </c>
      <c r="H32" s="50">
        <f t="shared" si="3"/>
        <v>63.687262064363495</v>
      </c>
      <c r="J32" s="46"/>
      <c r="K32" s="46"/>
      <c r="L32" s="46"/>
      <c r="M32" s="46"/>
      <c r="N32" s="46"/>
      <c r="O32" s="46"/>
      <c r="P32" s="46"/>
      <c r="Q32" s="46"/>
    </row>
    <row r="33" spans="1:17" s="41" customFormat="1" ht="11.25" customHeight="1" x14ac:dyDescent="0.2">
      <c r="A33" s="47" t="s">
        <v>317</v>
      </c>
      <c r="B33" s="48">
        <v>148844</v>
      </c>
      <c r="C33" s="49">
        <v>116563.93656</v>
      </c>
      <c r="D33" s="48">
        <v>579.8415</v>
      </c>
      <c r="E33" s="49">
        <f t="shared" si="4"/>
        <v>117143.77806</v>
      </c>
      <c r="F33" s="49">
        <f t="shared" si="5"/>
        <v>31700.221940000003</v>
      </c>
      <c r="G33" s="49">
        <f t="shared" si="6"/>
        <v>32280.063439999998</v>
      </c>
      <c r="H33" s="50">
        <f t="shared" si="3"/>
        <v>78.702385087742869</v>
      </c>
      <c r="J33" s="46"/>
      <c r="K33" s="46"/>
      <c r="L33" s="46"/>
      <c r="M33" s="46"/>
      <c r="N33" s="46"/>
      <c r="O33" s="46"/>
      <c r="P33" s="46"/>
      <c r="Q33" s="46"/>
    </row>
    <row r="34" spans="1:17" s="41" customFormat="1" ht="11.25" customHeight="1" x14ac:dyDescent="0.2">
      <c r="A34" s="47"/>
      <c r="B34" s="52"/>
      <c r="C34" s="52"/>
      <c r="D34" s="52"/>
      <c r="E34" s="52"/>
      <c r="F34" s="52"/>
      <c r="G34" s="52"/>
      <c r="H34" s="45"/>
      <c r="J34" s="46"/>
      <c r="K34" s="46"/>
      <c r="L34" s="46"/>
      <c r="M34" s="46"/>
      <c r="N34" s="46"/>
      <c r="O34" s="46"/>
      <c r="P34" s="46"/>
      <c r="Q34" s="46"/>
    </row>
    <row r="35" spans="1:17" s="41" customFormat="1" ht="11.25" customHeight="1" x14ac:dyDescent="0.2">
      <c r="A35" s="43" t="s">
        <v>106</v>
      </c>
      <c r="B35" s="54">
        <f t="shared" ref="B35:G35" si="7">+B36+B37</f>
        <v>1345951.219</v>
      </c>
      <c r="C35" s="54">
        <f t="shared" si="7"/>
        <v>1314796.6936300001</v>
      </c>
      <c r="D35" s="54">
        <f t="shared" si="7"/>
        <v>8751.9437499999985</v>
      </c>
      <c r="E35" s="54">
        <f t="shared" si="7"/>
        <v>1323548.6373800002</v>
      </c>
      <c r="F35" s="54">
        <f t="shared" si="7"/>
        <v>22402.58161999991</v>
      </c>
      <c r="G35" s="54">
        <f t="shared" si="7"/>
        <v>31154.525370000003</v>
      </c>
      <c r="H35" s="45">
        <f>E35/B35*100</f>
        <v>98.335557685616266</v>
      </c>
      <c r="J35" s="46"/>
      <c r="K35" s="46"/>
      <c r="L35" s="46"/>
      <c r="M35" s="46"/>
      <c r="N35" s="46"/>
      <c r="O35" s="46"/>
      <c r="P35" s="46"/>
      <c r="Q35" s="46"/>
    </row>
    <row r="36" spans="1:17" s="41" customFormat="1" ht="11.25" customHeight="1" x14ac:dyDescent="0.2">
      <c r="A36" s="47" t="s">
        <v>107</v>
      </c>
      <c r="B36" s="48">
        <v>1336034.219</v>
      </c>
      <c r="C36" s="49">
        <v>1308767.89488</v>
      </c>
      <c r="D36" s="48">
        <v>8751.9437499999985</v>
      </c>
      <c r="E36" s="49">
        <f t="shared" ref="E36:E37" si="8">SUM(C36:D36)</f>
        <v>1317519.8386300001</v>
      </c>
      <c r="F36" s="49">
        <f>B36-E36</f>
        <v>18514.380369999912</v>
      </c>
      <c r="G36" s="49">
        <f>B36-C36</f>
        <v>27266.324120000005</v>
      </c>
      <c r="H36" s="50">
        <f>E36/B36*100</f>
        <v>98.614228579874435</v>
      </c>
      <c r="J36" s="46"/>
      <c r="K36" s="46"/>
      <c r="L36" s="46"/>
      <c r="M36" s="46"/>
      <c r="N36" s="46"/>
      <c r="O36" s="46"/>
      <c r="P36" s="46"/>
      <c r="Q36" s="46"/>
    </row>
    <row r="37" spans="1:17" s="41" customFormat="1" ht="11.25" customHeight="1" x14ac:dyDescent="0.2">
      <c r="A37" s="47" t="s">
        <v>108</v>
      </c>
      <c r="B37" s="48">
        <v>9917</v>
      </c>
      <c r="C37" s="49">
        <v>6028.7987499999999</v>
      </c>
      <c r="D37" s="48">
        <v>0</v>
      </c>
      <c r="E37" s="49">
        <f t="shared" si="8"/>
        <v>6028.7987499999999</v>
      </c>
      <c r="F37" s="49">
        <f>B37-E37</f>
        <v>3888.2012500000001</v>
      </c>
      <c r="G37" s="49">
        <f>B37-C37</f>
        <v>3888.2012500000001</v>
      </c>
      <c r="H37" s="50">
        <f>E37/B37*100</f>
        <v>60.792565796107688</v>
      </c>
      <c r="J37" s="46"/>
      <c r="K37" s="46"/>
      <c r="L37" s="46"/>
      <c r="M37" s="46"/>
      <c r="N37" s="46"/>
      <c r="O37" s="46"/>
      <c r="P37" s="46"/>
      <c r="Q37" s="46"/>
    </row>
    <row r="38" spans="1:17" s="41" customFormat="1" ht="11.25" customHeight="1" x14ac:dyDescent="0.2">
      <c r="A38" s="47"/>
      <c r="B38" s="52"/>
      <c r="C38" s="52"/>
      <c r="D38" s="52"/>
      <c r="E38" s="52"/>
      <c r="F38" s="52"/>
      <c r="G38" s="52"/>
      <c r="H38" s="45"/>
      <c r="J38" s="46"/>
      <c r="K38" s="46"/>
      <c r="L38" s="46"/>
      <c r="M38" s="46"/>
      <c r="N38" s="46"/>
      <c r="O38" s="46"/>
      <c r="P38" s="46"/>
      <c r="Q38" s="46"/>
    </row>
    <row r="39" spans="1:17" s="41" customFormat="1" ht="11.25" customHeight="1" x14ac:dyDescent="0.2">
      <c r="A39" s="43" t="s">
        <v>109</v>
      </c>
      <c r="B39" s="54">
        <f t="shared" ref="B39:G39" si="9">SUM(B40:B45)</f>
        <v>77360757.226999998</v>
      </c>
      <c r="C39" s="54">
        <v>61632933.692560017</v>
      </c>
      <c r="D39" s="54">
        <f t="shared" ref="D39" si="10">SUM(D40:D45)</f>
        <v>2323183.6332999994</v>
      </c>
      <c r="E39" s="54">
        <f t="shared" si="9"/>
        <v>63956117.325860016</v>
      </c>
      <c r="F39" s="54">
        <f t="shared" si="9"/>
        <v>13404639.901139982</v>
      </c>
      <c r="G39" s="54">
        <f t="shared" si="9"/>
        <v>15727823.534439981</v>
      </c>
      <c r="H39" s="45">
        <f t="shared" ref="H39:H45" si="11">E39/B39*100</f>
        <v>82.672558566345614</v>
      </c>
      <c r="J39" s="46"/>
      <c r="K39" s="46"/>
      <c r="L39" s="46"/>
      <c r="M39" s="46"/>
      <c r="N39" s="46"/>
      <c r="O39" s="46"/>
      <c r="P39" s="46"/>
      <c r="Q39" s="46"/>
    </row>
    <row r="40" spans="1:17" s="41" customFormat="1" ht="11.25" customHeight="1" x14ac:dyDescent="0.2">
      <c r="A40" s="47" t="s">
        <v>110</v>
      </c>
      <c r="B40" s="48">
        <v>77268961.226999998</v>
      </c>
      <c r="C40" s="49">
        <v>61564563.291850016</v>
      </c>
      <c r="D40" s="48">
        <v>2320189.8419399997</v>
      </c>
      <c r="E40" s="49">
        <f t="shared" ref="E40:E45" si="12">SUM(C40:D40)</f>
        <v>63884753.133790016</v>
      </c>
      <c r="F40" s="49">
        <f t="shared" ref="F40:F45" si="13">B40-E40</f>
        <v>13384208.093209982</v>
      </c>
      <c r="G40" s="49">
        <f t="shared" ref="G40:G45" si="14">B40-C40</f>
        <v>15704397.935149983</v>
      </c>
      <c r="H40" s="50">
        <f t="shared" si="11"/>
        <v>82.67841591154567</v>
      </c>
      <c r="J40" s="46"/>
      <c r="K40" s="46"/>
      <c r="L40" s="46"/>
      <c r="M40" s="46"/>
      <c r="N40" s="46"/>
      <c r="O40" s="46"/>
      <c r="P40" s="46"/>
      <c r="Q40" s="46"/>
    </row>
    <row r="41" spans="1:17" s="41" customFormat="1" ht="11.25" customHeight="1" x14ac:dyDescent="0.2">
      <c r="A41" s="55" t="s">
        <v>111</v>
      </c>
      <c r="B41" s="48">
        <v>5333</v>
      </c>
      <c r="C41" s="49">
        <v>4330.9036399999995</v>
      </c>
      <c r="D41" s="48">
        <v>0</v>
      </c>
      <c r="E41" s="49">
        <f t="shared" si="12"/>
        <v>4330.9036399999995</v>
      </c>
      <c r="F41" s="49">
        <f t="shared" si="13"/>
        <v>1002.0963600000005</v>
      </c>
      <c r="G41" s="49">
        <f t="shared" si="14"/>
        <v>1002.0963600000005</v>
      </c>
      <c r="H41" s="50">
        <f t="shared" si="11"/>
        <v>81.2095188449278</v>
      </c>
      <c r="J41" s="46"/>
      <c r="K41" s="46"/>
      <c r="L41" s="46"/>
      <c r="M41" s="46"/>
      <c r="N41" s="46"/>
      <c r="O41" s="46"/>
      <c r="P41" s="46"/>
      <c r="Q41" s="46"/>
    </row>
    <row r="42" spans="1:17" s="41" customFormat="1" ht="11.25" customHeight="1" x14ac:dyDescent="0.2">
      <c r="A42" s="55" t="s">
        <v>112</v>
      </c>
      <c r="B42" s="48">
        <v>2578</v>
      </c>
      <c r="C42" s="49">
        <v>2570.7503099999999</v>
      </c>
      <c r="D42" s="48">
        <v>0</v>
      </c>
      <c r="E42" s="49">
        <f t="shared" si="12"/>
        <v>2570.7503099999999</v>
      </c>
      <c r="F42" s="49">
        <f t="shared" si="13"/>
        <v>7.2496900000001006</v>
      </c>
      <c r="G42" s="49">
        <f t="shared" si="14"/>
        <v>7.2496900000001006</v>
      </c>
      <c r="H42" s="50">
        <f t="shared" si="11"/>
        <v>99.718786268425134</v>
      </c>
      <c r="J42" s="46"/>
      <c r="K42" s="46"/>
      <c r="L42" s="46"/>
      <c r="M42" s="46"/>
      <c r="N42" s="46"/>
      <c r="O42" s="46"/>
      <c r="P42" s="46"/>
      <c r="Q42" s="46"/>
    </row>
    <row r="43" spans="1:17" s="41" customFormat="1" ht="11.25" customHeight="1" x14ac:dyDescent="0.2">
      <c r="A43" s="47" t="s">
        <v>113</v>
      </c>
      <c r="B43" s="48">
        <v>57886</v>
      </c>
      <c r="C43" s="49">
        <v>44242.814920000004</v>
      </c>
      <c r="D43" s="48">
        <v>2924.8542400000001</v>
      </c>
      <c r="E43" s="49">
        <f t="shared" si="12"/>
        <v>47167.669160000005</v>
      </c>
      <c r="F43" s="49">
        <f t="shared" si="13"/>
        <v>10718.330839999995</v>
      </c>
      <c r="G43" s="49">
        <f t="shared" si="14"/>
        <v>13643.185079999996</v>
      </c>
      <c r="H43" s="50">
        <f t="shared" si="11"/>
        <v>81.483725183982315</v>
      </c>
      <c r="J43" s="46"/>
      <c r="K43" s="46"/>
      <c r="L43" s="46"/>
      <c r="M43" s="46"/>
      <c r="N43" s="46"/>
      <c r="O43" s="46"/>
      <c r="P43" s="46"/>
      <c r="Q43" s="46"/>
    </row>
    <row r="44" spans="1:17" s="41" customFormat="1" ht="11.25" customHeight="1" x14ac:dyDescent="0.2">
      <c r="A44" s="47" t="s">
        <v>114</v>
      </c>
      <c r="B44" s="48">
        <v>12384</v>
      </c>
      <c r="C44" s="49">
        <v>12344.25</v>
      </c>
      <c r="D44" s="48">
        <v>39.75</v>
      </c>
      <c r="E44" s="49">
        <f t="shared" si="12"/>
        <v>12384</v>
      </c>
      <c r="F44" s="49">
        <f t="shared" si="13"/>
        <v>0</v>
      </c>
      <c r="G44" s="49">
        <f t="shared" si="14"/>
        <v>39.75</v>
      </c>
      <c r="H44" s="50">
        <f t="shared" si="11"/>
        <v>100</v>
      </c>
      <c r="J44" s="46"/>
      <c r="K44" s="46"/>
      <c r="L44" s="46"/>
      <c r="M44" s="46"/>
      <c r="N44" s="46"/>
      <c r="O44" s="46"/>
      <c r="P44" s="46"/>
      <c r="Q44" s="46"/>
    </row>
    <row r="45" spans="1:17" s="41" customFormat="1" ht="11.25" customHeight="1" x14ac:dyDescent="0.2">
      <c r="A45" s="47" t="s">
        <v>115</v>
      </c>
      <c r="B45" s="48">
        <v>13615</v>
      </c>
      <c r="C45" s="49">
        <v>4881.6818400000002</v>
      </c>
      <c r="D45" s="48">
        <v>29.18712</v>
      </c>
      <c r="E45" s="49">
        <f t="shared" si="12"/>
        <v>4910.8689599999998</v>
      </c>
      <c r="F45" s="49">
        <f t="shared" si="13"/>
        <v>8704.1310400000002</v>
      </c>
      <c r="G45" s="49">
        <f t="shared" si="14"/>
        <v>8733.3181599999989</v>
      </c>
      <c r="H45" s="50">
        <f t="shared" si="11"/>
        <v>36.069547998531029</v>
      </c>
      <c r="J45" s="46"/>
      <c r="K45" s="46"/>
      <c r="L45" s="46"/>
      <c r="M45" s="46"/>
      <c r="N45" s="46"/>
      <c r="O45" s="46"/>
      <c r="P45" s="46"/>
      <c r="Q45" s="46"/>
    </row>
    <row r="46" spans="1:17" s="41" customFormat="1" ht="11.25" customHeight="1" x14ac:dyDescent="0.2">
      <c r="A46" s="47"/>
      <c r="B46" s="49"/>
      <c r="C46" s="49"/>
      <c r="D46" s="49"/>
      <c r="E46" s="49"/>
      <c r="F46" s="49"/>
      <c r="G46" s="49"/>
      <c r="H46" s="50"/>
      <c r="J46" s="46"/>
      <c r="K46" s="46"/>
      <c r="L46" s="46"/>
      <c r="M46" s="46"/>
      <c r="N46" s="46"/>
      <c r="O46" s="46"/>
      <c r="P46" s="46"/>
      <c r="Q46" s="46"/>
    </row>
    <row r="47" spans="1:17" s="41" customFormat="1" ht="11.25" customHeight="1" x14ac:dyDescent="0.2">
      <c r="A47" s="43" t="s">
        <v>116</v>
      </c>
      <c r="B47" s="48">
        <v>11082611.313999999</v>
      </c>
      <c r="C47" s="49">
        <v>8605250.3924500011</v>
      </c>
      <c r="D47" s="48">
        <v>332127.38297999999</v>
      </c>
      <c r="E47" s="49">
        <f t="shared" ref="E47" si="15">SUM(C47:D47)</f>
        <v>8937377.7754300013</v>
      </c>
      <c r="F47" s="49">
        <f>B47-E47</f>
        <v>2145233.538569998</v>
      </c>
      <c r="G47" s="49">
        <f>B47-C47</f>
        <v>2477360.9215499982</v>
      </c>
      <c r="H47" s="50">
        <f>E47/B47*100</f>
        <v>80.643248438569231</v>
      </c>
      <c r="J47" s="46"/>
      <c r="K47" s="46"/>
      <c r="L47" s="46"/>
      <c r="M47" s="46"/>
      <c r="N47" s="46"/>
      <c r="O47" s="46"/>
      <c r="P47" s="46"/>
      <c r="Q47" s="46"/>
    </row>
    <row r="48" spans="1:17" s="41" customFormat="1" ht="11.25" customHeight="1" x14ac:dyDescent="0.2">
      <c r="A48" s="56"/>
      <c r="B48" s="52"/>
      <c r="C48" s="52"/>
      <c r="D48" s="52"/>
      <c r="E48" s="52"/>
      <c r="F48" s="52"/>
      <c r="G48" s="52"/>
      <c r="H48" s="45"/>
      <c r="J48" s="46"/>
      <c r="K48" s="46"/>
      <c r="L48" s="46"/>
      <c r="M48" s="46"/>
      <c r="N48" s="46"/>
      <c r="O48" s="46"/>
      <c r="P48" s="46"/>
      <c r="Q48" s="46"/>
    </row>
    <row r="49" spans="1:17" s="41" customFormat="1" ht="11.25" customHeight="1" x14ac:dyDescent="0.2">
      <c r="A49" s="43" t="s">
        <v>117</v>
      </c>
      <c r="B49" s="48">
        <v>158738</v>
      </c>
      <c r="C49" s="49">
        <v>148337.87872000001</v>
      </c>
      <c r="D49" s="48">
        <v>9188.2354600000017</v>
      </c>
      <c r="E49" s="49">
        <f>SUM(C49:D49)</f>
        <v>157526.11418</v>
      </c>
      <c r="F49" s="49">
        <f>B49-E49</f>
        <v>1211.8858199999959</v>
      </c>
      <c r="G49" s="49">
        <f>B49-C49</f>
        <v>10400.121279999992</v>
      </c>
      <c r="H49" s="50">
        <f>E49/B49*100</f>
        <v>99.236549647847397</v>
      </c>
      <c r="J49" s="46"/>
      <c r="K49" s="46"/>
      <c r="L49" s="46"/>
      <c r="M49" s="46"/>
      <c r="N49" s="46"/>
      <c r="O49" s="46"/>
      <c r="P49" s="46"/>
      <c r="Q49" s="46"/>
    </row>
    <row r="50" spans="1:17" s="41" customFormat="1" ht="11.25" customHeight="1" x14ac:dyDescent="0.2">
      <c r="A50" s="47"/>
      <c r="B50" s="52"/>
      <c r="C50" s="52"/>
      <c r="D50" s="52"/>
      <c r="E50" s="52"/>
      <c r="F50" s="52"/>
      <c r="G50" s="52"/>
      <c r="H50" s="45"/>
      <c r="J50" s="46"/>
      <c r="K50" s="46"/>
      <c r="L50" s="46"/>
      <c r="M50" s="46"/>
      <c r="N50" s="46"/>
      <c r="O50" s="46"/>
      <c r="P50" s="46"/>
      <c r="Q50" s="46"/>
    </row>
    <row r="51" spans="1:17" s="41" customFormat="1" ht="11.25" customHeight="1" x14ac:dyDescent="0.2">
      <c r="A51" s="43" t="s">
        <v>118</v>
      </c>
      <c r="B51" s="54">
        <f t="shared" ref="B51:G51" si="16">SUM(B52:B57)</f>
        <v>2921004.1819999996</v>
      </c>
      <c r="C51" s="54">
        <f t="shared" si="16"/>
        <v>1999228.9190699994</v>
      </c>
      <c r="D51" s="54">
        <f t="shared" ref="D51" si="17">SUM(D52:D57)</f>
        <v>95897.054749999981</v>
      </c>
      <c r="E51" s="54">
        <f t="shared" si="16"/>
        <v>2095125.9738199995</v>
      </c>
      <c r="F51" s="54">
        <f t="shared" si="16"/>
        <v>825878.20818000007</v>
      </c>
      <c r="G51" s="54">
        <f t="shared" si="16"/>
        <v>921775.26293000032</v>
      </c>
      <c r="H51" s="45">
        <f t="shared" ref="H51:H57" si="18">E51/B51*100</f>
        <v>71.726223013671813</v>
      </c>
      <c r="J51" s="46"/>
      <c r="K51" s="46"/>
      <c r="L51" s="46"/>
      <c r="M51" s="46"/>
      <c r="N51" s="46"/>
      <c r="O51" s="46"/>
      <c r="P51" s="46"/>
      <c r="Q51" s="46"/>
    </row>
    <row r="52" spans="1:17" s="41" customFormat="1" ht="11.25" customHeight="1" x14ac:dyDescent="0.2">
      <c r="A52" s="47" t="s">
        <v>97</v>
      </c>
      <c r="B52" s="48">
        <v>2256692.8309999998</v>
      </c>
      <c r="C52" s="49">
        <v>1470192.9350899996</v>
      </c>
      <c r="D52" s="48">
        <v>70493.774439999979</v>
      </c>
      <c r="E52" s="49">
        <f t="shared" ref="E52:E57" si="19">SUM(C52:D52)</f>
        <v>1540686.7095299996</v>
      </c>
      <c r="F52" s="49">
        <f t="shared" ref="F52:F57" si="20">B52-E52</f>
        <v>716006.12147000013</v>
      </c>
      <c r="G52" s="49">
        <f t="shared" ref="G52:G57" si="21">B52-C52</f>
        <v>786499.8959100002</v>
      </c>
      <c r="H52" s="50">
        <f t="shared" si="18"/>
        <v>68.271883898673124</v>
      </c>
      <c r="J52" s="46"/>
      <c r="K52" s="46"/>
      <c r="L52" s="46"/>
      <c r="M52" s="46"/>
      <c r="N52" s="46"/>
      <c r="O52" s="46"/>
      <c r="P52" s="46"/>
      <c r="Q52" s="46"/>
    </row>
    <row r="53" spans="1:17" s="41" customFormat="1" ht="11.25" customHeight="1" x14ac:dyDescent="0.2">
      <c r="A53" s="47" t="s">
        <v>119</v>
      </c>
      <c r="B53" s="48">
        <v>315710.29700000002</v>
      </c>
      <c r="C53" s="49">
        <v>228745.07769000001</v>
      </c>
      <c r="D53" s="48">
        <v>15795.538430000001</v>
      </c>
      <c r="E53" s="49">
        <f t="shared" si="19"/>
        <v>244540.61612000002</v>
      </c>
      <c r="F53" s="49">
        <f t="shared" si="20"/>
        <v>71169.68088</v>
      </c>
      <c r="G53" s="49">
        <f t="shared" si="21"/>
        <v>86965.219310000015</v>
      </c>
      <c r="H53" s="50">
        <f t="shared" si="18"/>
        <v>77.457282338814565</v>
      </c>
      <c r="J53" s="46"/>
      <c r="K53" s="46"/>
      <c r="L53" s="46"/>
      <c r="M53" s="46"/>
      <c r="N53" s="46"/>
      <c r="O53" s="46"/>
      <c r="P53" s="46"/>
      <c r="Q53" s="46"/>
    </row>
    <row r="54" spans="1:17" s="41" customFormat="1" ht="11.25" customHeight="1" x14ac:dyDescent="0.2">
      <c r="A54" s="47" t="s">
        <v>120</v>
      </c>
      <c r="B54" s="48">
        <v>155249</v>
      </c>
      <c r="C54" s="49">
        <v>134634.97949999999</v>
      </c>
      <c r="D54" s="48">
        <v>3740.0270399999995</v>
      </c>
      <c r="E54" s="49">
        <f t="shared" si="19"/>
        <v>138375.00653999997</v>
      </c>
      <c r="F54" s="49">
        <f t="shared" si="20"/>
        <v>16873.993460000027</v>
      </c>
      <c r="G54" s="49">
        <f t="shared" si="21"/>
        <v>20614.020500000013</v>
      </c>
      <c r="H54" s="50">
        <f t="shared" si="18"/>
        <v>89.131013107974908</v>
      </c>
      <c r="J54" s="46"/>
      <c r="K54" s="46"/>
      <c r="L54" s="46"/>
      <c r="M54" s="46"/>
      <c r="N54" s="46"/>
      <c r="O54" s="46"/>
      <c r="P54" s="46"/>
      <c r="Q54" s="46"/>
    </row>
    <row r="55" spans="1:17" s="41" customFormat="1" ht="11.25" customHeight="1" x14ac:dyDescent="0.2">
      <c r="A55" s="47" t="s">
        <v>121</v>
      </c>
      <c r="B55" s="48">
        <v>159085.299</v>
      </c>
      <c r="C55" s="49">
        <v>142544.11268000002</v>
      </c>
      <c r="D55" s="48">
        <v>4202.7788200000005</v>
      </c>
      <c r="E55" s="49">
        <f t="shared" si="19"/>
        <v>146746.89150000003</v>
      </c>
      <c r="F55" s="49">
        <f t="shared" si="20"/>
        <v>12338.407499999972</v>
      </c>
      <c r="G55" s="49">
        <f t="shared" si="21"/>
        <v>16541.186319999979</v>
      </c>
      <c r="H55" s="50">
        <f t="shared" si="18"/>
        <v>92.244156073780275</v>
      </c>
      <c r="J55" s="46"/>
      <c r="K55" s="46"/>
      <c r="L55" s="46"/>
      <c r="M55" s="46"/>
      <c r="N55" s="46"/>
      <c r="O55" s="46"/>
      <c r="P55" s="46"/>
      <c r="Q55" s="46"/>
    </row>
    <row r="56" spans="1:17" s="41" customFormat="1" ht="11.25" customHeight="1" x14ac:dyDescent="0.2">
      <c r="A56" s="47" t="s">
        <v>122</v>
      </c>
      <c r="B56" s="48">
        <v>14597</v>
      </c>
      <c r="C56" s="49">
        <v>12557.002930000001</v>
      </c>
      <c r="D56" s="48">
        <v>591.78179</v>
      </c>
      <c r="E56" s="49">
        <f t="shared" si="19"/>
        <v>13148.78472</v>
      </c>
      <c r="F56" s="49">
        <f t="shared" si="20"/>
        <v>1448.2152800000003</v>
      </c>
      <c r="G56" s="49">
        <f t="shared" si="21"/>
        <v>2039.9970699999994</v>
      </c>
      <c r="H56" s="50">
        <f t="shared" si="18"/>
        <v>90.078678632595739</v>
      </c>
      <c r="J56" s="46"/>
      <c r="K56" s="46"/>
      <c r="L56" s="46"/>
      <c r="M56" s="46"/>
      <c r="N56" s="46"/>
      <c r="O56" s="46"/>
      <c r="P56" s="46"/>
      <c r="Q56" s="46"/>
    </row>
    <row r="57" spans="1:17" s="41" customFormat="1" ht="11.25" customHeight="1" x14ac:dyDescent="0.2">
      <c r="A57" s="47" t="s">
        <v>123</v>
      </c>
      <c r="B57" s="48">
        <v>19669.755000000001</v>
      </c>
      <c r="C57" s="49">
        <v>10554.811180000001</v>
      </c>
      <c r="D57" s="48">
        <v>1073.1542299999999</v>
      </c>
      <c r="E57" s="49">
        <f t="shared" si="19"/>
        <v>11627.965410000001</v>
      </c>
      <c r="F57" s="49">
        <f t="shared" si="20"/>
        <v>8041.7895900000003</v>
      </c>
      <c r="G57" s="49">
        <f t="shared" si="21"/>
        <v>9114.9438200000004</v>
      </c>
      <c r="H57" s="50">
        <f t="shared" si="18"/>
        <v>59.115964637078598</v>
      </c>
      <c r="J57" s="46"/>
      <c r="K57" s="46"/>
      <c r="L57" s="46"/>
      <c r="M57" s="46"/>
      <c r="N57" s="46"/>
      <c r="O57" s="46"/>
      <c r="P57" s="46"/>
      <c r="Q57" s="46"/>
    </row>
    <row r="58" spans="1:17" s="41" customFormat="1" ht="11.25" customHeight="1" x14ac:dyDescent="0.2">
      <c r="A58" s="47"/>
      <c r="B58" s="52"/>
      <c r="C58" s="52"/>
      <c r="D58" s="52"/>
      <c r="E58" s="52"/>
      <c r="F58" s="52"/>
      <c r="G58" s="52"/>
      <c r="H58" s="45"/>
      <c r="J58" s="46"/>
      <c r="K58" s="46"/>
      <c r="L58" s="46"/>
      <c r="M58" s="46"/>
      <c r="N58" s="46"/>
      <c r="O58" s="46"/>
      <c r="P58" s="46"/>
      <c r="Q58" s="46"/>
    </row>
    <row r="59" spans="1:17" s="41" customFormat="1" ht="11.25" customHeight="1" x14ac:dyDescent="0.2">
      <c r="A59" s="43" t="s">
        <v>124</v>
      </c>
      <c r="B59" s="57">
        <f t="shared" ref="B59:G59" si="22">SUM(B60:B69)</f>
        <v>2738320.463</v>
      </c>
      <c r="C59" s="57">
        <f t="shared" si="22"/>
        <v>1826422.6364600218</v>
      </c>
      <c r="D59" s="57">
        <f t="shared" si="22"/>
        <v>553081.87607</v>
      </c>
      <c r="E59" s="57">
        <f t="shared" si="22"/>
        <v>2379504.5125300223</v>
      </c>
      <c r="F59" s="57">
        <f t="shared" si="22"/>
        <v>358815.95046997786</v>
      </c>
      <c r="G59" s="57">
        <f t="shared" si="22"/>
        <v>911897.82653997792</v>
      </c>
      <c r="H59" s="45">
        <f t="shared" ref="H59:H69" si="23">E59/B59*100</f>
        <v>86.896495303662434</v>
      </c>
      <c r="J59" s="46"/>
      <c r="K59" s="46"/>
      <c r="L59" s="46"/>
      <c r="M59" s="46"/>
      <c r="N59" s="46"/>
      <c r="O59" s="46"/>
      <c r="P59" s="46"/>
      <c r="Q59" s="46"/>
    </row>
    <row r="60" spans="1:17" s="41" customFormat="1" ht="11.25" customHeight="1" x14ac:dyDescent="0.2">
      <c r="A60" s="47" t="s">
        <v>125</v>
      </c>
      <c r="B60" s="48">
        <v>140724.46300000025</v>
      </c>
      <c r="C60" s="49">
        <v>78731.530580021878</v>
      </c>
      <c r="D60" s="48">
        <v>642.64207000007741</v>
      </c>
      <c r="E60" s="49">
        <f t="shared" ref="E60:E69" si="24">SUM(C60:D60)</f>
        <v>79374.172650021952</v>
      </c>
      <c r="F60" s="49">
        <f t="shared" ref="F60:F69" si="25">B60-E60</f>
        <v>61350.290349978299</v>
      </c>
      <c r="G60" s="49">
        <f t="shared" ref="G60:G69" si="26">B60-C60</f>
        <v>61992.932419978373</v>
      </c>
      <c r="H60" s="50">
        <f t="shared" si="23"/>
        <v>56.403962010515407</v>
      </c>
      <c r="J60" s="46"/>
      <c r="K60" s="46"/>
      <c r="L60" s="46"/>
      <c r="M60" s="46"/>
      <c r="N60" s="46"/>
      <c r="O60" s="46"/>
      <c r="P60" s="46"/>
      <c r="Q60" s="46"/>
    </row>
    <row r="61" spans="1:17" s="41" customFormat="1" ht="11.25" customHeight="1" x14ac:dyDescent="0.2">
      <c r="A61" s="47" t="s">
        <v>126</v>
      </c>
      <c r="B61" s="48">
        <v>861000</v>
      </c>
      <c r="C61" s="49">
        <v>376400.77133999998</v>
      </c>
      <c r="D61" s="48">
        <v>476878.88776000001</v>
      </c>
      <c r="E61" s="49">
        <f t="shared" si="24"/>
        <v>853279.65910000005</v>
      </c>
      <c r="F61" s="49">
        <f t="shared" si="25"/>
        <v>7720.3408999999519</v>
      </c>
      <c r="G61" s="49">
        <f t="shared" si="26"/>
        <v>484599.22866000002</v>
      </c>
      <c r="H61" s="50">
        <f t="shared" si="23"/>
        <v>99.10332858304298</v>
      </c>
      <c r="J61" s="46"/>
      <c r="K61" s="46"/>
      <c r="L61" s="46"/>
      <c r="M61" s="46"/>
      <c r="N61" s="46"/>
      <c r="O61" s="46"/>
      <c r="P61" s="46"/>
      <c r="Q61" s="46"/>
    </row>
    <row r="62" spans="1:17" s="41" customFormat="1" ht="11.25" customHeight="1" x14ac:dyDescent="0.2">
      <c r="A62" s="47" t="s">
        <v>127</v>
      </c>
      <c r="B62" s="48">
        <v>1477401.9999999998</v>
      </c>
      <c r="C62" s="49">
        <v>1223409.9690400001</v>
      </c>
      <c r="D62" s="48">
        <v>64613.009029999987</v>
      </c>
      <c r="E62" s="49">
        <f t="shared" si="24"/>
        <v>1288022.9780700002</v>
      </c>
      <c r="F62" s="49">
        <f t="shared" si="25"/>
        <v>189379.02192999958</v>
      </c>
      <c r="G62" s="49">
        <f t="shared" si="26"/>
        <v>253992.03095999965</v>
      </c>
      <c r="H62" s="50">
        <f t="shared" si="23"/>
        <v>87.181618684014268</v>
      </c>
      <c r="J62" s="46"/>
      <c r="K62" s="46"/>
      <c r="L62" s="46"/>
      <c r="M62" s="46"/>
      <c r="N62" s="46"/>
      <c r="O62" s="46"/>
      <c r="P62" s="46"/>
      <c r="Q62" s="46"/>
    </row>
    <row r="63" spans="1:17" s="41" customFormat="1" ht="11.25" customHeight="1" x14ac:dyDescent="0.2">
      <c r="A63" s="47" t="s">
        <v>128</v>
      </c>
      <c r="B63" s="48">
        <v>37432</v>
      </c>
      <c r="C63" s="49">
        <v>29066.415840000001</v>
      </c>
      <c r="D63" s="48">
        <v>589.57490999999993</v>
      </c>
      <c r="E63" s="49">
        <f t="shared" si="24"/>
        <v>29655.990750000001</v>
      </c>
      <c r="F63" s="49">
        <f t="shared" si="25"/>
        <v>7776.0092499999992</v>
      </c>
      <c r="G63" s="49">
        <f t="shared" si="26"/>
        <v>8365.5841599999985</v>
      </c>
      <c r="H63" s="50">
        <f t="shared" si="23"/>
        <v>79.226305701004492</v>
      </c>
      <c r="J63" s="46"/>
      <c r="K63" s="46"/>
      <c r="L63" s="46"/>
      <c r="M63" s="46"/>
      <c r="N63" s="46"/>
      <c r="O63" s="46"/>
      <c r="P63" s="46"/>
      <c r="Q63" s="46"/>
    </row>
    <row r="64" spans="1:17" s="41" customFormat="1" ht="11.25" customHeight="1" x14ac:dyDescent="0.2">
      <c r="A64" s="47" t="s">
        <v>129</v>
      </c>
      <c r="B64" s="48">
        <v>166855</v>
      </c>
      <c r="C64" s="49">
        <v>79749.204159999994</v>
      </c>
      <c r="D64" s="48">
        <v>2348.1212199999995</v>
      </c>
      <c r="E64" s="49">
        <f t="shared" si="24"/>
        <v>82097.325379999995</v>
      </c>
      <c r="F64" s="49">
        <f t="shared" si="25"/>
        <v>84757.674620000005</v>
      </c>
      <c r="G64" s="49">
        <f t="shared" si="26"/>
        <v>87105.795840000006</v>
      </c>
      <c r="H64" s="50">
        <f t="shared" si="23"/>
        <v>49.202796068442659</v>
      </c>
      <c r="J64" s="46"/>
      <c r="K64" s="46"/>
      <c r="L64" s="46"/>
      <c r="M64" s="46"/>
      <c r="N64" s="46"/>
      <c r="O64" s="46"/>
      <c r="P64" s="46"/>
      <c r="Q64" s="46"/>
    </row>
    <row r="65" spans="1:17" s="41" customFormat="1" ht="11.25" customHeight="1" x14ac:dyDescent="0.2">
      <c r="A65" s="47" t="s">
        <v>130</v>
      </c>
      <c r="B65" s="48">
        <v>2362</v>
      </c>
      <c r="C65" s="49">
        <v>2128.1336099999999</v>
      </c>
      <c r="D65" s="48">
        <v>115.68660000000001</v>
      </c>
      <c r="E65" s="49">
        <f t="shared" si="24"/>
        <v>2243.8202099999999</v>
      </c>
      <c r="F65" s="49">
        <f t="shared" si="25"/>
        <v>118.17979000000014</v>
      </c>
      <c r="G65" s="49">
        <f t="shared" si="26"/>
        <v>233.86639000000014</v>
      </c>
      <c r="H65" s="50">
        <f t="shared" si="23"/>
        <v>94.996621930567315</v>
      </c>
      <c r="J65" s="46"/>
      <c r="K65" s="46"/>
      <c r="L65" s="46"/>
      <c r="M65" s="46"/>
      <c r="N65" s="46"/>
      <c r="O65" s="46"/>
      <c r="P65" s="46"/>
      <c r="Q65" s="46"/>
    </row>
    <row r="66" spans="1:17" s="41" customFormat="1" ht="11.25" customHeight="1" x14ac:dyDescent="0.2">
      <c r="A66" s="47" t="s">
        <v>131</v>
      </c>
      <c r="B66" s="48">
        <v>30748</v>
      </c>
      <c r="C66" s="49">
        <v>21061.810960000003</v>
      </c>
      <c r="D66" s="48">
        <v>5878.1160799999998</v>
      </c>
      <c r="E66" s="49">
        <f t="shared" si="24"/>
        <v>26939.927040000002</v>
      </c>
      <c r="F66" s="49">
        <f t="shared" si="25"/>
        <v>3808.0729599999977</v>
      </c>
      <c r="G66" s="49">
        <f t="shared" si="26"/>
        <v>9686.1890399999975</v>
      </c>
      <c r="H66" s="50">
        <f t="shared" si="23"/>
        <v>87.615217379992202</v>
      </c>
      <c r="J66" s="46"/>
      <c r="K66" s="46"/>
      <c r="L66" s="46"/>
      <c r="M66" s="46"/>
      <c r="N66" s="46"/>
      <c r="O66" s="46"/>
      <c r="P66" s="46"/>
      <c r="Q66" s="46"/>
    </row>
    <row r="67" spans="1:17" s="41" customFormat="1" ht="11.25" customHeight="1" x14ac:dyDescent="0.2">
      <c r="A67" s="47" t="s">
        <v>132</v>
      </c>
      <c r="B67" s="48">
        <v>10464</v>
      </c>
      <c r="C67" s="49">
        <v>8551.3720399999984</v>
      </c>
      <c r="D67" s="48">
        <v>552.50546999999995</v>
      </c>
      <c r="E67" s="49">
        <f t="shared" si="24"/>
        <v>9103.8775099999984</v>
      </c>
      <c r="F67" s="49">
        <f t="shared" si="25"/>
        <v>1360.1224900000016</v>
      </c>
      <c r="G67" s="49">
        <f t="shared" si="26"/>
        <v>1912.6279600000016</v>
      </c>
      <c r="H67" s="50">
        <f t="shared" si="23"/>
        <v>87.001887519113126</v>
      </c>
      <c r="J67" s="46"/>
      <c r="K67" s="46"/>
      <c r="L67" s="46"/>
      <c r="M67" s="46"/>
      <c r="N67" s="46"/>
      <c r="O67" s="46"/>
      <c r="P67" s="46"/>
      <c r="Q67" s="46"/>
    </row>
    <row r="68" spans="1:17" s="41" customFormat="1" ht="11.25" customHeight="1" x14ac:dyDescent="0.2">
      <c r="A68" s="55" t="s">
        <v>133</v>
      </c>
      <c r="B68" s="48">
        <v>11333</v>
      </c>
      <c r="C68" s="49">
        <v>7323.4288899999992</v>
      </c>
      <c r="D68" s="48">
        <v>1463.33293</v>
      </c>
      <c r="E68" s="49">
        <f t="shared" si="24"/>
        <v>8786.7618199999997</v>
      </c>
      <c r="F68" s="49">
        <f t="shared" si="25"/>
        <v>2546.2381800000003</v>
      </c>
      <c r="G68" s="49">
        <f t="shared" si="26"/>
        <v>4009.5711100000008</v>
      </c>
      <c r="H68" s="50">
        <f t="shared" si="23"/>
        <v>77.53253172152121</v>
      </c>
      <c r="J68" s="46"/>
      <c r="K68" s="46"/>
      <c r="L68" s="46"/>
      <c r="M68" s="46"/>
      <c r="N68" s="46"/>
      <c r="O68" s="46"/>
      <c r="P68" s="46"/>
      <c r="Q68" s="46"/>
    </row>
    <row r="69" spans="1:17" s="41" customFormat="1" ht="11.25" customHeight="1" x14ac:dyDescent="0.2">
      <c r="A69" s="47" t="s">
        <v>134</v>
      </c>
      <c r="B69" s="48">
        <v>0</v>
      </c>
      <c r="C69" s="49">
        <v>0</v>
      </c>
      <c r="D69" s="48">
        <v>0</v>
      </c>
      <c r="E69" s="49">
        <f t="shared" si="24"/>
        <v>0</v>
      </c>
      <c r="F69" s="49">
        <f t="shared" si="25"/>
        <v>0</v>
      </c>
      <c r="G69" s="49">
        <f t="shared" si="26"/>
        <v>0</v>
      </c>
      <c r="H69" s="50" t="e">
        <f t="shared" si="23"/>
        <v>#DIV/0!</v>
      </c>
      <c r="J69" s="46"/>
      <c r="K69" s="46"/>
      <c r="L69" s="46"/>
      <c r="M69" s="46"/>
      <c r="N69" s="46"/>
      <c r="O69" s="46"/>
      <c r="P69" s="46"/>
      <c r="Q69" s="46"/>
    </row>
    <row r="70" spans="1:17" s="41" customFormat="1" ht="11.25" customHeight="1" x14ac:dyDescent="0.2">
      <c r="A70" s="47"/>
      <c r="B70" s="52"/>
      <c r="C70" s="52"/>
      <c r="D70" s="52"/>
      <c r="E70" s="52"/>
      <c r="F70" s="52"/>
      <c r="G70" s="52"/>
      <c r="H70" s="45"/>
      <c r="J70" s="46"/>
      <c r="K70" s="46"/>
      <c r="L70" s="46"/>
      <c r="M70" s="46"/>
      <c r="N70" s="46"/>
      <c r="O70" s="46"/>
      <c r="P70" s="46"/>
      <c r="Q70" s="46"/>
    </row>
    <row r="71" spans="1:17" s="41" customFormat="1" ht="11.25" customHeight="1" x14ac:dyDescent="0.2">
      <c r="A71" s="43" t="s">
        <v>135</v>
      </c>
      <c r="B71" s="54">
        <f t="shared" ref="B71:G71" si="27">SUM(B72:B76)</f>
        <v>2808564.4340000004</v>
      </c>
      <c r="C71" s="54">
        <f t="shared" si="27"/>
        <v>703069.90198000008</v>
      </c>
      <c r="D71" s="54">
        <f t="shared" si="27"/>
        <v>21955.731170000003</v>
      </c>
      <c r="E71" s="54">
        <f t="shared" si="27"/>
        <v>725025.63314999989</v>
      </c>
      <c r="F71" s="54">
        <f t="shared" si="27"/>
        <v>2083538.8008500002</v>
      </c>
      <c r="G71" s="54">
        <f t="shared" si="27"/>
        <v>2105494.5320200007</v>
      </c>
      <c r="H71" s="45">
        <f t="shared" ref="H71:H76" si="28">E71/B71*100</f>
        <v>25.81481216428449</v>
      </c>
      <c r="J71" s="46"/>
      <c r="K71" s="46"/>
      <c r="L71" s="46"/>
      <c r="M71" s="46"/>
      <c r="N71" s="46"/>
      <c r="O71" s="46"/>
      <c r="P71" s="46"/>
      <c r="Q71" s="46"/>
    </row>
    <row r="72" spans="1:17" s="41" customFormat="1" ht="11.25" customHeight="1" x14ac:dyDescent="0.2">
      <c r="A72" s="47" t="s">
        <v>97</v>
      </c>
      <c r="B72" s="48">
        <v>2790463.2340000002</v>
      </c>
      <c r="C72" s="49">
        <v>690995.20849999995</v>
      </c>
      <c r="D72" s="48">
        <v>21788.298280000003</v>
      </c>
      <c r="E72" s="49">
        <f t="shared" ref="E72:E76" si="29">SUM(C72:D72)</f>
        <v>712783.50677999994</v>
      </c>
      <c r="F72" s="49">
        <f>B72-E72</f>
        <v>2077679.7272200002</v>
      </c>
      <c r="G72" s="49">
        <f>B72-C72</f>
        <v>2099468.0255000005</v>
      </c>
      <c r="H72" s="50">
        <f t="shared" si="28"/>
        <v>25.543554851222954</v>
      </c>
      <c r="J72" s="46"/>
      <c r="K72" s="46"/>
      <c r="L72" s="46"/>
      <c r="M72" s="46"/>
      <c r="N72" s="46"/>
      <c r="O72" s="46"/>
      <c r="P72" s="46"/>
      <c r="Q72" s="46"/>
    </row>
    <row r="73" spans="1:17" s="41" customFormat="1" ht="11.25" customHeight="1" x14ac:dyDescent="0.2">
      <c r="A73" s="47" t="s">
        <v>136</v>
      </c>
      <c r="B73" s="48">
        <v>9284</v>
      </c>
      <c r="C73" s="49">
        <v>6321.9803600000005</v>
      </c>
      <c r="D73" s="48">
        <v>52.968000000000004</v>
      </c>
      <c r="E73" s="49">
        <f t="shared" si="29"/>
        <v>6374.9483600000003</v>
      </c>
      <c r="F73" s="49">
        <f>B73-E73</f>
        <v>2909.0516399999997</v>
      </c>
      <c r="G73" s="49">
        <f>B73-C73</f>
        <v>2962.0196399999995</v>
      </c>
      <c r="H73" s="50">
        <f t="shared" si="28"/>
        <v>68.665966824644556</v>
      </c>
      <c r="J73" s="46"/>
      <c r="K73" s="46"/>
      <c r="L73" s="46"/>
      <c r="M73" s="46"/>
      <c r="N73" s="46"/>
      <c r="O73" s="46"/>
      <c r="P73" s="46"/>
      <c r="Q73" s="46"/>
    </row>
    <row r="74" spans="1:17" s="41" customFormat="1" ht="11.25" customHeight="1" x14ac:dyDescent="0.2">
      <c r="A74" s="47" t="s">
        <v>137</v>
      </c>
      <c r="B74" s="48">
        <v>303.2</v>
      </c>
      <c r="C74" s="49">
        <v>224.72474</v>
      </c>
      <c r="D74" s="48">
        <v>0</v>
      </c>
      <c r="E74" s="49">
        <f t="shared" si="29"/>
        <v>224.72474</v>
      </c>
      <c r="F74" s="49">
        <f>B74-E74</f>
        <v>78.475259999999992</v>
      </c>
      <c r="G74" s="49">
        <f>B74-C74</f>
        <v>78.475259999999992</v>
      </c>
      <c r="H74" s="50">
        <f t="shared" si="28"/>
        <v>74.11765831134565</v>
      </c>
      <c r="J74" s="46"/>
      <c r="K74" s="46"/>
      <c r="L74" s="46"/>
      <c r="M74" s="46"/>
      <c r="N74" s="46"/>
      <c r="O74" s="46"/>
      <c r="P74" s="46"/>
      <c r="Q74" s="46"/>
    </row>
    <row r="75" spans="1:17" s="41" customFormat="1" ht="11.25" customHeight="1" x14ac:dyDescent="0.2">
      <c r="A75" s="47" t="s">
        <v>138</v>
      </c>
      <c r="B75" s="48">
        <v>3077</v>
      </c>
      <c r="C75" s="49">
        <v>1752.45911</v>
      </c>
      <c r="D75" s="48">
        <v>37.506519999999995</v>
      </c>
      <c r="E75" s="49">
        <f t="shared" si="29"/>
        <v>1789.9656299999999</v>
      </c>
      <c r="F75" s="49">
        <f>B75-E75</f>
        <v>1287.0343700000001</v>
      </c>
      <c r="G75" s="49">
        <f>B75-C75</f>
        <v>1324.54089</v>
      </c>
      <c r="H75" s="50">
        <f t="shared" si="28"/>
        <v>58.172428664283395</v>
      </c>
      <c r="J75" s="46"/>
      <c r="K75" s="46"/>
      <c r="L75" s="46"/>
      <c r="M75" s="46"/>
      <c r="N75" s="46"/>
      <c r="O75" s="46"/>
      <c r="P75" s="46"/>
      <c r="Q75" s="46"/>
    </row>
    <row r="76" spans="1:17" s="41" customFormat="1" ht="11.25" customHeight="1" x14ac:dyDescent="0.2">
      <c r="A76" s="47" t="s">
        <v>318</v>
      </c>
      <c r="B76" s="48">
        <v>5437</v>
      </c>
      <c r="C76" s="49">
        <v>3775.52927</v>
      </c>
      <c r="D76" s="48">
        <v>76.958370000000002</v>
      </c>
      <c r="E76" s="49">
        <f t="shared" si="29"/>
        <v>3852.4876399999998</v>
      </c>
      <c r="F76" s="49">
        <f>B76-E76</f>
        <v>1584.5123600000002</v>
      </c>
      <c r="G76" s="49">
        <f>B76-C76</f>
        <v>1661.47073</v>
      </c>
      <c r="H76" s="50">
        <f t="shared" si="28"/>
        <v>70.856862975905827</v>
      </c>
      <c r="J76" s="46"/>
      <c r="K76" s="46"/>
      <c r="L76" s="46"/>
      <c r="M76" s="46"/>
      <c r="N76" s="46"/>
      <c r="O76" s="46"/>
      <c r="P76" s="46"/>
      <c r="Q76" s="46"/>
    </row>
    <row r="77" spans="1:17" s="41" customFormat="1" ht="11.25" customHeight="1" x14ac:dyDescent="0.2">
      <c r="A77" s="47"/>
      <c r="B77" s="52"/>
      <c r="C77" s="52"/>
      <c r="D77" s="52"/>
      <c r="E77" s="52"/>
      <c r="F77" s="52"/>
      <c r="G77" s="52"/>
      <c r="H77" s="45"/>
      <c r="J77" s="46"/>
      <c r="K77" s="46"/>
      <c r="L77" s="46"/>
      <c r="M77" s="46"/>
      <c r="N77" s="46"/>
      <c r="O77" s="46"/>
      <c r="P77" s="46"/>
      <c r="Q77" s="46"/>
    </row>
    <row r="78" spans="1:17" s="41" customFormat="1" ht="11.25" customHeight="1" x14ac:dyDescent="0.2">
      <c r="A78" s="43" t="s">
        <v>139</v>
      </c>
      <c r="B78" s="54">
        <f t="shared" ref="B78:G78" si="30">SUM(B79:B80)</f>
        <v>19082495.767999999</v>
      </c>
      <c r="C78" s="54">
        <f t="shared" si="30"/>
        <v>9158185.3171599992</v>
      </c>
      <c r="D78" s="54">
        <f t="shared" si="30"/>
        <v>697880.46207999997</v>
      </c>
      <c r="E78" s="54">
        <f t="shared" si="30"/>
        <v>9856065.7792399991</v>
      </c>
      <c r="F78" s="54">
        <f t="shared" si="30"/>
        <v>9226429.9887600001</v>
      </c>
      <c r="G78" s="54">
        <f t="shared" si="30"/>
        <v>9924310.4508400001</v>
      </c>
      <c r="H78" s="45">
        <f>E78/B78*100</f>
        <v>51.64977316944006</v>
      </c>
      <c r="J78" s="46"/>
      <c r="K78" s="46"/>
      <c r="L78" s="46"/>
      <c r="M78" s="46"/>
      <c r="N78" s="46"/>
      <c r="O78" s="46"/>
      <c r="P78" s="46"/>
      <c r="Q78" s="46"/>
    </row>
    <row r="79" spans="1:17" s="41" customFormat="1" ht="11.25" customHeight="1" x14ac:dyDescent="0.2">
      <c r="A79" s="47" t="s">
        <v>140</v>
      </c>
      <c r="B79" s="48">
        <v>19005809.767999999</v>
      </c>
      <c r="C79" s="49">
        <v>9127945.7036199998</v>
      </c>
      <c r="D79" s="48">
        <v>693956.46207999997</v>
      </c>
      <c r="E79" s="49">
        <f t="shared" ref="E79:E80" si="31">SUM(C79:D79)</f>
        <v>9821902.1656999998</v>
      </c>
      <c r="F79" s="49">
        <f>B79-E79</f>
        <v>9183907.6022999994</v>
      </c>
      <c r="G79" s="49">
        <f>B79-C79</f>
        <v>9877864.0643799994</v>
      </c>
      <c r="H79" s="50">
        <f>E79/B79*100</f>
        <v>51.678419838954156</v>
      </c>
      <c r="J79" s="46"/>
      <c r="K79" s="46"/>
      <c r="L79" s="46"/>
      <c r="M79" s="46"/>
      <c r="N79" s="46"/>
      <c r="O79" s="46"/>
      <c r="P79" s="46"/>
      <c r="Q79" s="46"/>
    </row>
    <row r="80" spans="1:17" s="41" customFormat="1" ht="11.25" customHeight="1" x14ac:dyDescent="0.2">
      <c r="A80" s="47" t="s">
        <v>141</v>
      </c>
      <c r="B80" s="48">
        <v>76686</v>
      </c>
      <c r="C80" s="49">
        <v>30239.613539999998</v>
      </c>
      <c r="D80" s="48">
        <v>3924</v>
      </c>
      <c r="E80" s="49">
        <f t="shared" si="31"/>
        <v>34163.613539999998</v>
      </c>
      <c r="F80" s="49">
        <f>B80-E80</f>
        <v>42522.386460000002</v>
      </c>
      <c r="G80" s="49">
        <f>B80-C80</f>
        <v>46446.386460000002</v>
      </c>
      <c r="H80" s="50">
        <f>E80/B80*100</f>
        <v>44.550000704170252</v>
      </c>
      <c r="J80" s="46"/>
      <c r="K80" s="46"/>
      <c r="L80" s="46"/>
      <c r="M80" s="46"/>
      <c r="N80" s="46"/>
      <c r="O80" s="46"/>
      <c r="P80" s="46"/>
      <c r="Q80" s="46"/>
    </row>
    <row r="81" spans="1:17" s="41" customFormat="1" ht="11.25" customHeight="1" x14ac:dyDescent="0.2">
      <c r="A81" s="47"/>
      <c r="B81" s="52"/>
      <c r="C81" s="52"/>
      <c r="D81" s="52"/>
      <c r="E81" s="52"/>
      <c r="F81" s="52"/>
      <c r="G81" s="52"/>
      <c r="H81" s="45"/>
      <c r="J81" s="46"/>
      <c r="K81" s="46"/>
      <c r="L81" s="46"/>
      <c r="M81" s="46"/>
      <c r="N81" s="46"/>
      <c r="O81" s="46"/>
      <c r="P81" s="46"/>
      <c r="Q81" s="46"/>
    </row>
    <row r="82" spans="1:17" s="41" customFormat="1" ht="11.25" customHeight="1" x14ac:dyDescent="0.2">
      <c r="A82" s="43" t="s">
        <v>142</v>
      </c>
      <c r="B82" s="54">
        <f t="shared" ref="B82:G82" si="32">+B83+B84</f>
        <v>88155.366000000009</v>
      </c>
      <c r="C82" s="54">
        <f t="shared" si="32"/>
        <v>54959.585070000001</v>
      </c>
      <c r="D82" s="54">
        <f t="shared" si="32"/>
        <v>5744.1342199999999</v>
      </c>
      <c r="E82" s="54">
        <f t="shared" si="32"/>
        <v>60703.719290000001</v>
      </c>
      <c r="F82" s="54">
        <f t="shared" si="32"/>
        <v>27451.646710000001</v>
      </c>
      <c r="G82" s="54">
        <f t="shared" si="32"/>
        <v>33195.780930000001</v>
      </c>
      <c r="H82" s="45">
        <f>E82/B82*100</f>
        <v>68.859925429837133</v>
      </c>
      <c r="J82" s="46"/>
      <c r="K82" s="46"/>
      <c r="L82" s="46"/>
      <c r="M82" s="46"/>
      <c r="N82" s="46"/>
      <c r="O82" s="46"/>
      <c r="P82" s="46"/>
      <c r="Q82" s="46"/>
    </row>
    <row r="83" spans="1:17" s="41" customFormat="1" ht="11.25" customHeight="1" x14ac:dyDescent="0.2">
      <c r="A83" s="47" t="s">
        <v>107</v>
      </c>
      <c r="B83" s="48">
        <v>61019.622000000003</v>
      </c>
      <c r="C83" s="49">
        <v>42021.96213</v>
      </c>
      <c r="D83" s="48">
        <v>4006.7795299999993</v>
      </c>
      <c r="E83" s="49">
        <f t="shared" ref="E83:E84" si="33">SUM(C83:D83)</f>
        <v>46028.74166</v>
      </c>
      <c r="F83" s="49">
        <f>B83-E83</f>
        <v>14990.880340000003</v>
      </c>
      <c r="G83" s="49">
        <f>B83-C83</f>
        <v>18997.659870000003</v>
      </c>
      <c r="H83" s="50">
        <f>E83/B83*100</f>
        <v>75.432688947171783</v>
      </c>
      <c r="J83" s="46"/>
      <c r="K83" s="46"/>
      <c r="L83" s="46"/>
      <c r="M83" s="46"/>
      <c r="N83" s="46"/>
      <c r="O83" s="46"/>
      <c r="P83" s="46"/>
      <c r="Q83" s="46"/>
    </row>
    <row r="84" spans="1:17" s="41" customFormat="1" ht="11.25" customHeight="1" x14ac:dyDescent="0.2">
      <c r="A84" s="47" t="s">
        <v>143</v>
      </c>
      <c r="B84" s="48">
        <v>27135.743999999999</v>
      </c>
      <c r="C84" s="49">
        <v>12937.622939999999</v>
      </c>
      <c r="D84" s="48">
        <v>1737.3546900000001</v>
      </c>
      <c r="E84" s="49">
        <f t="shared" si="33"/>
        <v>14674.977629999999</v>
      </c>
      <c r="F84" s="49">
        <f>B84-E84</f>
        <v>12460.766369999999</v>
      </c>
      <c r="G84" s="49">
        <f>B84-C84</f>
        <v>14198.121059999999</v>
      </c>
      <c r="H84" s="50">
        <f>E84/B84*100</f>
        <v>54.079879401869356</v>
      </c>
      <c r="J84" s="46"/>
      <c r="K84" s="46"/>
      <c r="L84" s="46"/>
      <c r="M84" s="46"/>
      <c r="N84" s="46"/>
      <c r="O84" s="46"/>
      <c r="P84" s="46"/>
      <c r="Q84" s="46"/>
    </row>
    <row r="85" spans="1:17" s="41" customFormat="1" ht="11.25" customHeight="1" x14ac:dyDescent="0.2">
      <c r="A85" s="47"/>
      <c r="B85" s="52"/>
      <c r="C85" s="52"/>
      <c r="D85" s="52"/>
      <c r="E85" s="52"/>
      <c r="F85" s="52"/>
      <c r="G85" s="52"/>
      <c r="H85" s="45"/>
      <c r="J85" s="46"/>
      <c r="K85" s="46"/>
      <c r="L85" s="46"/>
      <c r="M85" s="46"/>
      <c r="N85" s="46"/>
      <c r="O85" s="46"/>
      <c r="P85" s="46"/>
      <c r="Q85" s="46"/>
    </row>
    <row r="86" spans="1:17" s="41" customFormat="1" ht="11.25" customHeight="1" x14ac:dyDescent="0.2">
      <c r="A86" s="43" t="s">
        <v>144</v>
      </c>
      <c r="B86" s="54">
        <f t="shared" ref="B86:G86" si="34">SUM(B87:B90)</f>
        <v>1963171</v>
      </c>
      <c r="C86" s="54">
        <f t="shared" si="34"/>
        <v>1598659.9193099998</v>
      </c>
      <c r="D86" s="54">
        <f t="shared" ref="D86" si="35">SUM(D87:D90)</f>
        <v>12870.473739999998</v>
      </c>
      <c r="E86" s="54">
        <f t="shared" si="34"/>
        <v>1611530.3930499998</v>
      </c>
      <c r="F86" s="54">
        <f t="shared" si="34"/>
        <v>351640.60695000022</v>
      </c>
      <c r="G86" s="54">
        <f t="shared" si="34"/>
        <v>364511.08069000021</v>
      </c>
      <c r="H86" s="45">
        <f>E86/B86*100</f>
        <v>82.088131550944865</v>
      </c>
      <c r="J86" s="46"/>
      <c r="K86" s="46"/>
      <c r="L86" s="46"/>
      <c r="M86" s="46"/>
      <c r="N86" s="46"/>
      <c r="O86" s="46"/>
      <c r="P86" s="46"/>
      <c r="Q86" s="46"/>
    </row>
    <row r="87" spans="1:17" s="41" customFormat="1" ht="11.25" customHeight="1" x14ac:dyDescent="0.2">
      <c r="A87" s="47" t="s">
        <v>110</v>
      </c>
      <c r="B87" s="48">
        <v>1877226</v>
      </c>
      <c r="C87" s="49">
        <v>1532395.0056599998</v>
      </c>
      <c r="D87" s="48">
        <v>10193.134629999999</v>
      </c>
      <c r="E87" s="49">
        <f t="shared" ref="E87:E90" si="36">SUM(C87:D87)</f>
        <v>1542588.1402899998</v>
      </c>
      <c r="F87" s="49">
        <f>B87-E87</f>
        <v>334637.85971000022</v>
      </c>
      <c r="G87" s="49">
        <f>B87-C87</f>
        <v>344830.99434000021</v>
      </c>
      <c r="H87" s="50">
        <f>E87/B87*100</f>
        <v>82.173810734029885</v>
      </c>
      <c r="J87" s="46"/>
      <c r="K87" s="46"/>
      <c r="L87" s="46"/>
      <c r="M87" s="46"/>
      <c r="N87" s="46"/>
      <c r="O87" s="46"/>
      <c r="P87" s="46"/>
      <c r="Q87" s="46"/>
    </row>
    <row r="88" spans="1:17" s="41" customFormat="1" ht="11.25" customHeight="1" x14ac:dyDescent="0.2">
      <c r="A88" s="47" t="s">
        <v>145</v>
      </c>
      <c r="B88" s="48">
        <v>2998</v>
      </c>
      <c r="C88" s="49">
        <v>2100.1189300000001</v>
      </c>
      <c r="D88" s="48">
        <v>0</v>
      </c>
      <c r="E88" s="49">
        <f t="shared" si="36"/>
        <v>2100.1189300000001</v>
      </c>
      <c r="F88" s="49">
        <f>B88-E88</f>
        <v>897.88106999999991</v>
      </c>
      <c r="G88" s="49">
        <f>B88-C88</f>
        <v>897.88106999999991</v>
      </c>
      <c r="H88" s="50">
        <f>E88/B88*100</f>
        <v>70.050664776517678</v>
      </c>
      <c r="J88" s="46"/>
      <c r="K88" s="46"/>
      <c r="L88" s="46"/>
      <c r="M88" s="46"/>
      <c r="N88" s="46"/>
      <c r="O88" s="46"/>
      <c r="P88" s="46"/>
      <c r="Q88" s="46"/>
    </row>
    <row r="89" spans="1:17" s="41" customFormat="1" ht="11.25" customHeight="1" x14ac:dyDescent="0.2">
      <c r="A89" s="47" t="s">
        <v>146</v>
      </c>
      <c r="B89" s="48">
        <v>24411</v>
      </c>
      <c r="C89" s="49">
        <v>15143.391720000001</v>
      </c>
      <c r="D89" s="48">
        <v>87.751320000000007</v>
      </c>
      <c r="E89" s="49">
        <f t="shared" si="36"/>
        <v>15231.143040000001</v>
      </c>
      <c r="F89" s="49">
        <f>B89-E89</f>
        <v>9179.8569599999992</v>
      </c>
      <c r="G89" s="49">
        <f>B89-C89</f>
        <v>9267.6082799999986</v>
      </c>
      <c r="H89" s="50">
        <f>E89/B89*100</f>
        <v>62.394588669042648</v>
      </c>
      <c r="J89" s="46"/>
      <c r="K89" s="46"/>
      <c r="L89" s="46"/>
      <c r="M89" s="46"/>
      <c r="N89" s="46"/>
      <c r="O89" s="46"/>
      <c r="P89" s="46"/>
      <c r="Q89" s="46"/>
    </row>
    <row r="90" spans="1:17" s="41" customFormat="1" ht="11.25" customHeight="1" x14ac:dyDescent="0.2">
      <c r="A90" s="47" t="s">
        <v>147</v>
      </c>
      <c r="B90" s="48">
        <v>58536</v>
      </c>
      <c r="C90" s="49">
        <v>49021.402999999998</v>
      </c>
      <c r="D90" s="48">
        <v>2589.5877900000005</v>
      </c>
      <c r="E90" s="49">
        <f t="shared" si="36"/>
        <v>51610.990789999996</v>
      </c>
      <c r="F90" s="49">
        <f>B90-E90</f>
        <v>6925.0092100000038</v>
      </c>
      <c r="G90" s="49">
        <f>B90-C90</f>
        <v>9514.5970000000016</v>
      </c>
      <c r="H90" s="50">
        <f>E90/B90*100</f>
        <v>88.16965762949296</v>
      </c>
      <c r="J90" s="46"/>
      <c r="K90" s="46"/>
      <c r="L90" s="46"/>
      <c r="M90" s="46"/>
      <c r="N90" s="46"/>
      <c r="O90" s="46"/>
      <c r="P90" s="46"/>
      <c r="Q90" s="46"/>
    </row>
    <row r="91" spans="1:17" s="41" customFormat="1" ht="11.25" customHeight="1" x14ac:dyDescent="0.2">
      <c r="A91" s="58"/>
      <c r="B91" s="48"/>
      <c r="C91" s="49"/>
      <c r="D91" s="48"/>
      <c r="E91" s="49"/>
      <c r="F91" s="49"/>
      <c r="G91" s="49"/>
      <c r="H91" s="50"/>
      <c r="J91" s="46"/>
      <c r="K91" s="46"/>
      <c r="L91" s="46"/>
      <c r="M91" s="46"/>
      <c r="N91" s="46"/>
      <c r="O91" s="46"/>
      <c r="P91" s="46"/>
      <c r="Q91" s="46"/>
    </row>
    <row r="92" spans="1:17" s="41" customFormat="1" ht="11.25" customHeight="1" x14ac:dyDescent="0.2">
      <c r="A92" s="43" t="s">
        <v>148</v>
      </c>
      <c r="B92" s="54">
        <f t="shared" ref="B92:G92" si="37">SUM(B93:B102)</f>
        <v>42492001.952</v>
      </c>
      <c r="C92" s="54">
        <f t="shared" si="37"/>
        <v>33400811.686000001</v>
      </c>
      <c r="D92" s="54">
        <f t="shared" ref="D92" si="38">SUM(D93:D102)</f>
        <v>1084461.2254099997</v>
      </c>
      <c r="E92" s="54">
        <f t="shared" si="37"/>
        <v>34485272.911409996</v>
      </c>
      <c r="F92" s="54">
        <f t="shared" si="37"/>
        <v>8006729.0405900003</v>
      </c>
      <c r="G92" s="54">
        <f t="shared" si="37"/>
        <v>9091190.2660000008</v>
      </c>
      <c r="H92" s="45">
        <f t="shared" ref="H92:H102" si="39">E92/B92*100</f>
        <v>81.15709151657623</v>
      </c>
      <c r="J92" s="46"/>
      <c r="K92" s="46"/>
      <c r="L92" s="46"/>
      <c r="M92" s="46"/>
      <c r="N92" s="46"/>
      <c r="O92" s="46"/>
      <c r="P92" s="46"/>
      <c r="Q92" s="46"/>
    </row>
    <row r="93" spans="1:17" s="41" customFormat="1" ht="11.25" customHeight="1" x14ac:dyDescent="0.2">
      <c r="A93" s="47" t="s">
        <v>125</v>
      </c>
      <c r="B93" s="48">
        <v>1071165.0197399999</v>
      </c>
      <c r="C93" s="49">
        <v>844125.25635000004</v>
      </c>
      <c r="D93" s="48">
        <v>30404.342980000001</v>
      </c>
      <c r="E93" s="49">
        <f t="shared" ref="E93:E102" si="40">SUM(C93:D93)</f>
        <v>874529.59933</v>
      </c>
      <c r="F93" s="49">
        <f t="shared" ref="F93:F102" si="41">B93-E93</f>
        <v>196635.4204099999</v>
      </c>
      <c r="G93" s="49">
        <f t="shared" ref="G93:G102" si="42">B93-C93</f>
        <v>227039.76338999986</v>
      </c>
      <c r="H93" s="50">
        <f t="shared" si="39"/>
        <v>81.642845239874575</v>
      </c>
      <c r="J93" s="46"/>
      <c r="K93" s="46"/>
      <c r="L93" s="46"/>
      <c r="M93" s="46"/>
      <c r="N93" s="46"/>
      <c r="O93" s="46"/>
      <c r="P93" s="46"/>
      <c r="Q93" s="46"/>
    </row>
    <row r="94" spans="1:17" s="41" customFormat="1" ht="11.25" customHeight="1" x14ac:dyDescent="0.2">
      <c r="A94" s="47" t="s">
        <v>149</v>
      </c>
      <c r="B94" s="48">
        <v>3745024.662</v>
      </c>
      <c r="C94" s="49">
        <v>2646122.7022599997</v>
      </c>
      <c r="D94" s="48">
        <v>633442.03648999997</v>
      </c>
      <c r="E94" s="49">
        <f t="shared" si="40"/>
        <v>3279564.7387499996</v>
      </c>
      <c r="F94" s="49">
        <f t="shared" si="41"/>
        <v>465459.92325000046</v>
      </c>
      <c r="G94" s="49">
        <f t="shared" si="42"/>
        <v>1098901.9597400003</v>
      </c>
      <c r="H94" s="50">
        <f t="shared" si="39"/>
        <v>87.571245445379105</v>
      </c>
      <c r="J94" s="46"/>
      <c r="K94" s="46"/>
      <c r="L94" s="46"/>
      <c r="M94" s="46"/>
      <c r="N94" s="46"/>
      <c r="O94" s="46"/>
      <c r="P94" s="46"/>
      <c r="Q94" s="46"/>
    </row>
    <row r="95" spans="1:17" s="41" customFormat="1" ht="11.25" customHeight="1" x14ac:dyDescent="0.2">
      <c r="A95" s="47" t="s">
        <v>150</v>
      </c>
      <c r="B95" s="48">
        <v>2833020.125</v>
      </c>
      <c r="C95" s="49">
        <v>2390372.6306999996</v>
      </c>
      <c r="D95" s="48">
        <v>34922.669270000006</v>
      </c>
      <c r="E95" s="49">
        <f t="shared" si="40"/>
        <v>2425295.2999699996</v>
      </c>
      <c r="F95" s="49">
        <f t="shared" si="41"/>
        <v>407724.82503000041</v>
      </c>
      <c r="G95" s="49">
        <f t="shared" si="42"/>
        <v>442647.49430000037</v>
      </c>
      <c r="H95" s="50">
        <f t="shared" si="39"/>
        <v>85.608121120212644</v>
      </c>
      <c r="J95" s="46"/>
      <c r="K95" s="46"/>
      <c r="L95" s="46"/>
      <c r="M95" s="46"/>
      <c r="N95" s="46"/>
      <c r="O95" s="46"/>
      <c r="P95" s="46"/>
      <c r="Q95" s="46"/>
    </row>
    <row r="96" spans="1:17" s="41" customFormat="1" ht="11.25" customHeight="1" x14ac:dyDescent="0.2">
      <c r="A96" s="47" t="s">
        <v>151</v>
      </c>
      <c r="B96" s="48">
        <v>30251.573</v>
      </c>
      <c r="C96" s="49">
        <v>17035.864969999999</v>
      </c>
      <c r="D96" s="48">
        <v>1181.39554</v>
      </c>
      <c r="E96" s="49">
        <f t="shared" si="40"/>
        <v>18217.26051</v>
      </c>
      <c r="F96" s="49">
        <f t="shared" si="41"/>
        <v>12034.31249</v>
      </c>
      <c r="G96" s="49">
        <f t="shared" si="42"/>
        <v>13215.708030000002</v>
      </c>
      <c r="H96" s="50">
        <f t="shared" si="39"/>
        <v>60.219217394083934</v>
      </c>
      <c r="J96" s="46"/>
      <c r="K96" s="46"/>
      <c r="L96" s="46"/>
      <c r="M96" s="46"/>
      <c r="N96" s="46"/>
      <c r="O96" s="46"/>
      <c r="P96" s="46"/>
      <c r="Q96" s="46"/>
    </row>
    <row r="97" spans="1:17" s="41" customFormat="1" ht="11.25" customHeight="1" x14ac:dyDescent="0.2">
      <c r="A97" s="47" t="s">
        <v>152</v>
      </c>
      <c r="B97" s="48">
        <v>139938</v>
      </c>
      <c r="C97" s="49">
        <v>111590.16813999999</v>
      </c>
      <c r="D97" s="48">
        <v>4133.4216999999999</v>
      </c>
      <c r="E97" s="49">
        <f t="shared" si="40"/>
        <v>115723.58984</v>
      </c>
      <c r="F97" s="49">
        <f t="shared" si="41"/>
        <v>24214.410159999999</v>
      </c>
      <c r="G97" s="49">
        <f t="shared" si="42"/>
        <v>28347.831860000006</v>
      </c>
      <c r="H97" s="50">
        <f t="shared" si="39"/>
        <v>82.696329688862207</v>
      </c>
      <c r="J97" s="46"/>
      <c r="K97" s="46"/>
      <c r="L97" s="46"/>
      <c r="M97" s="46"/>
      <c r="N97" s="46"/>
      <c r="O97" s="46"/>
      <c r="P97" s="46"/>
      <c r="Q97" s="46"/>
    </row>
    <row r="98" spans="1:17" s="41" customFormat="1" ht="11.25" customHeight="1" x14ac:dyDescent="0.2">
      <c r="A98" s="47" t="s">
        <v>153</v>
      </c>
      <c r="B98" s="48">
        <v>34385966.340259999</v>
      </c>
      <c r="C98" s="49">
        <v>27135120.2313</v>
      </c>
      <c r="D98" s="48">
        <v>374427.94442000001</v>
      </c>
      <c r="E98" s="49">
        <f t="shared" si="40"/>
        <v>27509548.175719999</v>
      </c>
      <c r="F98" s="49">
        <f t="shared" si="41"/>
        <v>6876418.1645400003</v>
      </c>
      <c r="G98" s="49">
        <f t="shared" si="42"/>
        <v>7250846.1089599989</v>
      </c>
      <c r="H98" s="50">
        <f t="shared" si="39"/>
        <v>80.002254127466799</v>
      </c>
      <c r="J98" s="46"/>
      <c r="K98" s="46"/>
      <c r="L98" s="46"/>
      <c r="M98" s="46"/>
      <c r="N98" s="46"/>
      <c r="O98" s="46"/>
      <c r="P98" s="46"/>
      <c r="Q98" s="46"/>
    </row>
    <row r="99" spans="1:17" s="41" customFormat="1" ht="11.25" customHeight="1" x14ac:dyDescent="0.2">
      <c r="A99" s="47" t="s">
        <v>154</v>
      </c>
      <c r="B99" s="48">
        <v>142789.96299999999</v>
      </c>
      <c r="C99" s="49">
        <v>141304.3089</v>
      </c>
      <c r="D99" s="48">
        <v>316.3</v>
      </c>
      <c r="E99" s="49">
        <f t="shared" si="40"/>
        <v>141620.60889999999</v>
      </c>
      <c r="F99" s="49">
        <f t="shared" si="41"/>
        <v>1169.3540999999968</v>
      </c>
      <c r="G99" s="49">
        <f t="shared" si="42"/>
        <v>1485.6540999999852</v>
      </c>
      <c r="H99" s="50">
        <f t="shared" si="39"/>
        <v>99.181067019395471</v>
      </c>
      <c r="J99" s="46"/>
      <c r="K99" s="46"/>
      <c r="L99" s="46"/>
      <c r="M99" s="46"/>
      <c r="N99" s="46"/>
      <c r="O99" s="46"/>
      <c r="P99" s="46"/>
      <c r="Q99" s="46"/>
    </row>
    <row r="100" spans="1:17" s="41" customFormat="1" ht="11.25" customHeight="1" x14ac:dyDescent="0.2">
      <c r="A100" s="47" t="s">
        <v>155</v>
      </c>
      <c r="B100" s="48">
        <v>106705.683</v>
      </c>
      <c r="C100" s="49">
        <v>88601.537559999997</v>
      </c>
      <c r="D100" s="48">
        <v>5323.1159500000003</v>
      </c>
      <c r="E100" s="49">
        <f t="shared" si="40"/>
        <v>93924.653510000004</v>
      </c>
      <c r="F100" s="49">
        <f t="shared" si="41"/>
        <v>12781.029490000001</v>
      </c>
      <c r="G100" s="49">
        <f t="shared" si="42"/>
        <v>18104.145440000008</v>
      </c>
      <c r="H100" s="50">
        <f t="shared" si="39"/>
        <v>88.022166082756812</v>
      </c>
      <c r="J100" s="46"/>
      <c r="K100" s="46"/>
      <c r="L100" s="46"/>
      <c r="M100" s="46"/>
      <c r="N100" s="46"/>
      <c r="O100" s="46"/>
      <c r="P100" s="46"/>
      <c r="Q100" s="46"/>
    </row>
    <row r="101" spans="1:17" s="41" customFormat="1" ht="11.25" customHeight="1" x14ac:dyDescent="0.2">
      <c r="A101" s="47" t="s">
        <v>156</v>
      </c>
      <c r="B101" s="48">
        <v>15881</v>
      </c>
      <c r="C101" s="49">
        <v>12520.379510000001</v>
      </c>
      <c r="D101" s="48">
        <v>179.1489</v>
      </c>
      <c r="E101" s="49">
        <f t="shared" si="40"/>
        <v>12699.528410000001</v>
      </c>
      <c r="F101" s="49">
        <f t="shared" si="41"/>
        <v>3181.4715899999992</v>
      </c>
      <c r="G101" s="49">
        <f t="shared" si="42"/>
        <v>3360.6204899999993</v>
      </c>
      <c r="H101" s="50">
        <f t="shared" si="39"/>
        <v>79.966805679743089</v>
      </c>
      <c r="J101" s="46"/>
      <c r="K101" s="46"/>
      <c r="L101" s="46"/>
      <c r="M101" s="46"/>
      <c r="N101" s="46"/>
      <c r="O101" s="46"/>
      <c r="P101" s="46"/>
      <c r="Q101" s="46"/>
    </row>
    <row r="102" spans="1:17" s="41" customFormat="1" ht="11.25" customHeight="1" x14ac:dyDescent="0.2">
      <c r="A102" s="47" t="s">
        <v>157</v>
      </c>
      <c r="B102" s="48">
        <v>21259.585999999999</v>
      </c>
      <c r="C102" s="49">
        <v>14018.606310000001</v>
      </c>
      <c r="D102" s="48">
        <v>130.85016000000002</v>
      </c>
      <c r="E102" s="49">
        <f t="shared" si="40"/>
        <v>14149.456470000001</v>
      </c>
      <c r="F102" s="49">
        <f t="shared" si="41"/>
        <v>7110.1295299999983</v>
      </c>
      <c r="G102" s="49">
        <f t="shared" si="42"/>
        <v>7240.9796899999983</v>
      </c>
      <c r="H102" s="50">
        <f t="shared" si="39"/>
        <v>66.555653858922753</v>
      </c>
      <c r="J102" s="46"/>
      <c r="K102" s="46"/>
      <c r="L102" s="46"/>
      <c r="M102" s="46"/>
      <c r="N102" s="46"/>
      <c r="O102" s="46"/>
      <c r="P102" s="46"/>
      <c r="Q102" s="46"/>
    </row>
    <row r="103" spans="1:17" s="41" customFormat="1" ht="11.25" customHeight="1" x14ac:dyDescent="0.2">
      <c r="A103" s="47"/>
      <c r="B103" s="48"/>
      <c r="C103" s="49"/>
      <c r="D103" s="48"/>
      <c r="E103" s="49"/>
      <c r="F103" s="49"/>
      <c r="G103" s="49"/>
      <c r="H103" s="50"/>
      <c r="J103" s="46"/>
      <c r="K103" s="46"/>
      <c r="L103" s="46"/>
      <c r="M103" s="46"/>
      <c r="N103" s="46"/>
      <c r="O103" s="46"/>
      <c r="P103" s="46"/>
      <c r="Q103" s="46"/>
    </row>
    <row r="104" spans="1:17" s="41" customFormat="1" ht="11.25" customHeight="1" x14ac:dyDescent="0.2">
      <c r="A104" s="43" t="s">
        <v>158</v>
      </c>
      <c r="B104" s="59">
        <f t="shared" ref="B104:G104" si="43">SUM(B105:B114)</f>
        <v>3614244.9250000003</v>
      </c>
      <c r="C104" s="59">
        <f t="shared" si="43"/>
        <v>2837522.3276499989</v>
      </c>
      <c r="D104" s="59">
        <f t="shared" si="43"/>
        <v>93396.031750000024</v>
      </c>
      <c r="E104" s="54">
        <f t="shared" si="43"/>
        <v>2930918.3593999995</v>
      </c>
      <c r="F104" s="54">
        <f t="shared" si="43"/>
        <v>683326.56560000032</v>
      </c>
      <c r="G104" s="54">
        <f t="shared" si="43"/>
        <v>776722.5973500004</v>
      </c>
      <c r="H104" s="50">
        <f t="shared" ref="H104:H114" si="44">E104/B104*100</f>
        <v>81.093518016076331</v>
      </c>
      <c r="J104" s="46"/>
      <c r="K104" s="46"/>
      <c r="L104" s="46"/>
      <c r="M104" s="46"/>
      <c r="N104" s="46"/>
      <c r="O104" s="46"/>
      <c r="P104" s="46"/>
      <c r="Q104" s="46"/>
    </row>
    <row r="105" spans="1:17" s="41" customFormat="1" ht="11.25" customHeight="1" x14ac:dyDescent="0.2">
      <c r="A105" s="47" t="s">
        <v>97</v>
      </c>
      <c r="B105" s="48">
        <v>1356499.2120000001</v>
      </c>
      <c r="C105" s="49">
        <v>1083615.92505</v>
      </c>
      <c r="D105" s="48">
        <v>8929.4392200000002</v>
      </c>
      <c r="E105" s="49">
        <f t="shared" ref="E105:E114" si="45">SUM(C105:D105)</f>
        <v>1092545.36427</v>
      </c>
      <c r="F105" s="49">
        <f t="shared" ref="F105:F114" si="46">B105-E105</f>
        <v>263953.84773000004</v>
      </c>
      <c r="G105" s="49">
        <f t="shared" ref="G105:G114" si="47">B105-C105</f>
        <v>272883.2869500001</v>
      </c>
      <c r="H105" s="50">
        <f t="shared" si="44"/>
        <v>80.541540651481043</v>
      </c>
      <c r="J105" s="46"/>
      <c r="K105" s="46"/>
      <c r="L105" s="46"/>
      <c r="M105" s="46"/>
      <c r="N105" s="46"/>
      <c r="O105" s="46"/>
      <c r="P105" s="46"/>
      <c r="Q105" s="46"/>
    </row>
    <row r="106" spans="1:17" s="41" customFormat="1" ht="11.25" customHeight="1" x14ac:dyDescent="0.2">
      <c r="A106" s="47" t="s">
        <v>159</v>
      </c>
      <c r="B106" s="48">
        <v>513925.45299999998</v>
      </c>
      <c r="C106" s="49">
        <v>446493.22372999997</v>
      </c>
      <c r="D106" s="48">
        <v>30826.49855</v>
      </c>
      <c r="E106" s="49">
        <f t="shared" si="45"/>
        <v>477319.72227999999</v>
      </c>
      <c r="F106" s="49">
        <f t="shared" si="46"/>
        <v>36605.730719999992</v>
      </c>
      <c r="G106" s="49">
        <f t="shared" si="47"/>
        <v>67432.229270000011</v>
      </c>
      <c r="H106" s="50">
        <f t="shared" si="44"/>
        <v>92.877229468531496</v>
      </c>
      <c r="J106" s="46"/>
      <c r="K106" s="46"/>
      <c r="L106" s="46"/>
      <c r="M106" s="46"/>
      <c r="N106" s="46"/>
      <c r="O106" s="46"/>
      <c r="P106" s="46"/>
      <c r="Q106" s="46"/>
    </row>
    <row r="107" spans="1:17" s="41" customFormat="1" ht="11.25" customHeight="1" x14ac:dyDescent="0.2">
      <c r="A107" s="47" t="s">
        <v>160</v>
      </c>
      <c r="B107" s="48">
        <v>221657</v>
      </c>
      <c r="C107" s="49">
        <v>153043.99991999997</v>
      </c>
      <c r="D107" s="48">
        <v>20974.290659999999</v>
      </c>
      <c r="E107" s="49">
        <f t="shared" si="45"/>
        <v>174018.29057999997</v>
      </c>
      <c r="F107" s="49">
        <f t="shared" si="46"/>
        <v>47638.709420000028</v>
      </c>
      <c r="G107" s="49">
        <f t="shared" si="47"/>
        <v>68613.000080000027</v>
      </c>
      <c r="H107" s="50">
        <f t="shared" si="44"/>
        <v>78.507915644441624</v>
      </c>
      <c r="J107" s="46"/>
      <c r="K107" s="46"/>
      <c r="L107" s="46"/>
      <c r="M107" s="46"/>
      <c r="N107" s="46"/>
      <c r="O107" s="46"/>
      <c r="P107" s="46"/>
      <c r="Q107" s="46"/>
    </row>
    <row r="108" spans="1:17" s="41" customFormat="1" ht="11.25" customHeight="1" x14ac:dyDescent="0.2">
      <c r="A108" s="47" t="s">
        <v>161</v>
      </c>
      <c r="B108" s="48">
        <v>204487.524</v>
      </c>
      <c r="C108" s="49">
        <v>161889.29027</v>
      </c>
      <c r="D108" s="48">
        <v>8749.0357800000002</v>
      </c>
      <c r="E108" s="49">
        <f t="shared" si="45"/>
        <v>170638.32605</v>
      </c>
      <c r="F108" s="49">
        <f t="shared" si="46"/>
        <v>33849.197950000002</v>
      </c>
      <c r="G108" s="49">
        <f t="shared" si="47"/>
        <v>42598.233730000007</v>
      </c>
      <c r="H108" s="50">
        <f t="shared" si="44"/>
        <v>83.446815097629141</v>
      </c>
      <c r="J108" s="46"/>
      <c r="K108" s="46"/>
      <c r="L108" s="46"/>
      <c r="M108" s="46"/>
      <c r="N108" s="46"/>
      <c r="O108" s="46"/>
      <c r="P108" s="46"/>
      <c r="Q108" s="46"/>
    </row>
    <row r="109" spans="1:17" s="41" customFormat="1" ht="11.25" customHeight="1" x14ac:dyDescent="0.2">
      <c r="A109" s="47" t="s">
        <v>162</v>
      </c>
      <c r="B109" s="48">
        <v>289236.08199999999</v>
      </c>
      <c r="C109" s="49">
        <v>195965.89618000001</v>
      </c>
      <c r="D109" s="48">
        <v>9098.7191800000001</v>
      </c>
      <c r="E109" s="49">
        <f t="shared" si="45"/>
        <v>205064.61536</v>
      </c>
      <c r="F109" s="49">
        <f t="shared" si="46"/>
        <v>84171.466639999999</v>
      </c>
      <c r="G109" s="49">
        <f t="shared" si="47"/>
        <v>93270.185819999984</v>
      </c>
      <c r="H109" s="50">
        <f t="shared" si="44"/>
        <v>70.898697680464366</v>
      </c>
      <c r="J109" s="46"/>
      <c r="K109" s="46"/>
      <c r="L109" s="46"/>
      <c r="M109" s="46"/>
      <c r="N109" s="46"/>
      <c r="O109" s="46"/>
      <c r="P109" s="46"/>
      <c r="Q109" s="46"/>
    </row>
    <row r="110" spans="1:17" s="41" customFormat="1" ht="11.25" customHeight="1" x14ac:dyDescent="0.2">
      <c r="A110" s="47" t="s">
        <v>163</v>
      </c>
      <c r="B110" s="48">
        <v>29701.234</v>
      </c>
      <c r="C110" s="49">
        <v>20807.856949999998</v>
      </c>
      <c r="D110" s="48">
        <v>3760.76998</v>
      </c>
      <c r="E110" s="49">
        <f t="shared" si="45"/>
        <v>24568.626929999999</v>
      </c>
      <c r="F110" s="49">
        <f t="shared" si="46"/>
        <v>5132.6070700000018</v>
      </c>
      <c r="G110" s="49">
        <f t="shared" si="47"/>
        <v>8893.3770500000028</v>
      </c>
      <c r="H110" s="50">
        <f t="shared" si="44"/>
        <v>82.719212710152036</v>
      </c>
      <c r="J110" s="46"/>
      <c r="K110" s="46"/>
      <c r="L110" s="46"/>
      <c r="M110" s="46"/>
      <c r="N110" s="46"/>
      <c r="O110" s="46"/>
      <c r="P110" s="46"/>
      <c r="Q110" s="46"/>
    </row>
    <row r="111" spans="1:17" s="41" customFormat="1" ht="11.25" customHeight="1" x14ac:dyDescent="0.2">
      <c r="A111" s="47" t="s">
        <v>164</v>
      </c>
      <c r="B111" s="48">
        <v>159706.90599999999</v>
      </c>
      <c r="C111" s="49">
        <v>142516.77055000002</v>
      </c>
      <c r="D111" s="48">
        <v>448.29352</v>
      </c>
      <c r="E111" s="49">
        <f t="shared" si="45"/>
        <v>142965.06407000002</v>
      </c>
      <c r="F111" s="49">
        <f t="shared" si="46"/>
        <v>16741.841929999966</v>
      </c>
      <c r="G111" s="49">
        <f t="shared" si="47"/>
        <v>17190.135449999972</v>
      </c>
      <c r="H111" s="50">
        <f t="shared" si="44"/>
        <v>89.517145908518216</v>
      </c>
      <c r="J111" s="46"/>
      <c r="K111" s="46"/>
      <c r="L111" s="46"/>
      <c r="M111" s="46"/>
      <c r="N111" s="46"/>
      <c r="O111" s="46"/>
      <c r="P111" s="46"/>
      <c r="Q111" s="46"/>
    </row>
    <row r="112" spans="1:17" s="41" customFormat="1" ht="11.25" customHeight="1" x14ac:dyDescent="0.2">
      <c r="A112" s="47" t="s">
        <v>165</v>
      </c>
      <c r="B112" s="48">
        <v>139400.08799999999</v>
      </c>
      <c r="C112" s="49">
        <v>107314.61436999965</v>
      </c>
      <c r="D112" s="48">
        <v>6480.1077300000024</v>
      </c>
      <c r="E112" s="49">
        <f t="shared" si="45"/>
        <v>113794.72209999965</v>
      </c>
      <c r="F112" s="49">
        <f t="shared" si="46"/>
        <v>25605.365900000339</v>
      </c>
      <c r="G112" s="49">
        <f t="shared" si="47"/>
        <v>32085.473630000342</v>
      </c>
      <c r="H112" s="50">
        <f t="shared" si="44"/>
        <v>81.631743374508957</v>
      </c>
      <c r="J112" s="46"/>
      <c r="K112" s="46"/>
      <c r="L112" s="46"/>
      <c r="M112" s="46"/>
      <c r="N112" s="46"/>
      <c r="O112" s="46"/>
      <c r="P112" s="46"/>
      <c r="Q112" s="46"/>
    </row>
    <row r="113" spans="1:17" s="41" customFormat="1" ht="11.25" customHeight="1" x14ac:dyDescent="0.2">
      <c r="A113" s="47" t="s">
        <v>166</v>
      </c>
      <c r="B113" s="48">
        <v>23406</v>
      </c>
      <c r="C113" s="49">
        <v>15224.737070000001</v>
      </c>
      <c r="D113" s="48">
        <v>646.91276000000005</v>
      </c>
      <c r="E113" s="49">
        <f t="shared" si="45"/>
        <v>15871.64983</v>
      </c>
      <c r="F113" s="49">
        <f t="shared" si="46"/>
        <v>7534.3501699999997</v>
      </c>
      <c r="G113" s="49">
        <f t="shared" si="47"/>
        <v>8181.262929999999</v>
      </c>
      <c r="H113" s="50">
        <f t="shared" si="44"/>
        <v>67.810176151414169</v>
      </c>
      <c r="J113" s="46"/>
      <c r="K113" s="46"/>
      <c r="L113" s="46"/>
      <c r="M113" s="46"/>
      <c r="N113" s="46"/>
      <c r="O113" s="46"/>
      <c r="P113" s="46"/>
      <c r="Q113" s="46"/>
    </row>
    <row r="114" spans="1:17" s="41" customFormat="1" ht="11.25" customHeight="1" x14ac:dyDescent="0.2">
      <c r="A114" s="47" t="s">
        <v>167</v>
      </c>
      <c r="B114" s="48">
        <v>676225.42599999998</v>
      </c>
      <c r="C114" s="49">
        <v>510650.01355999999</v>
      </c>
      <c r="D114" s="48">
        <v>3481.9643700000001</v>
      </c>
      <c r="E114" s="49">
        <f t="shared" si="45"/>
        <v>514131.97792999999</v>
      </c>
      <c r="F114" s="49">
        <f t="shared" si="46"/>
        <v>162093.44806999998</v>
      </c>
      <c r="G114" s="49">
        <f t="shared" si="47"/>
        <v>165575.41243999999</v>
      </c>
      <c r="H114" s="50">
        <f t="shared" si="44"/>
        <v>76.02967267456755</v>
      </c>
      <c r="J114" s="46"/>
      <c r="K114" s="46"/>
      <c r="L114" s="46"/>
      <c r="M114" s="46"/>
      <c r="N114" s="46"/>
      <c r="O114" s="46"/>
      <c r="P114" s="46"/>
      <c r="Q114" s="46"/>
    </row>
    <row r="115" spans="1:17" s="41" customFormat="1" ht="11.25" customHeight="1" x14ac:dyDescent="0.2">
      <c r="A115" s="47"/>
      <c r="B115" s="48"/>
      <c r="C115" s="49"/>
      <c r="D115" s="48"/>
      <c r="E115" s="49"/>
      <c r="F115" s="49"/>
      <c r="G115" s="49"/>
      <c r="H115" s="50"/>
      <c r="J115" s="46"/>
      <c r="K115" s="46"/>
      <c r="L115" s="46"/>
      <c r="M115" s="46"/>
      <c r="N115" s="46"/>
      <c r="O115" s="46"/>
      <c r="P115" s="46"/>
      <c r="Q115" s="46"/>
    </row>
    <row r="116" spans="1:17" s="41" customFormat="1" ht="11.25" customHeight="1" x14ac:dyDescent="0.2">
      <c r="A116" s="43" t="s">
        <v>168</v>
      </c>
      <c r="B116" s="59">
        <f t="shared" ref="B116:G116" si="48">SUM(B117:B125)</f>
        <v>5660853.8319999995</v>
      </c>
      <c r="C116" s="59">
        <f t="shared" si="48"/>
        <v>3826815.56703</v>
      </c>
      <c r="D116" s="59">
        <f t="shared" si="48"/>
        <v>567106.29264999996</v>
      </c>
      <c r="E116" s="54">
        <f t="shared" si="48"/>
        <v>4393921.8596799998</v>
      </c>
      <c r="F116" s="54">
        <f t="shared" si="48"/>
        <v>1266931.9723200002</v>
      </c>
      <c r="G116" s="54">
        <f t="shared" si="48"/>
        <v>1834038.2649700001</v>
      </c>
      <c r="H116" s="50">
        <f t="shared" ref="H116:H125" si="49">E116/B116*100</f>
        <v>77.619419085541224</v>
      </c>
      <c r="J116" s="46"/>
      <c r="K116" s="46"/>
      <c r="L116" s="46"/>
      <c r="M116" s="46"/>
      <c r="N116" s="46"/>
      <c r="O116" s="46"/>
      <c r="P116" s="46"/>
      <c r="Q116" s="46"/>
    </row>
    <row r="117" spans="1:17" s="41" customFormat="1" ht="11.25" customHeight="1" x14ac:dyDescent="0.2">
      <c r="A117" s="47" t="s">
        <v>97</v>
      </c>
      <c r="B117" s="48">
        <v>2562829</v>
      </c>
      <c r="C117" s="49">
        <v>1182509.2646599999</v>
      </c>
      <c r="D117" s="48">
        <v>221128.90310999998</v>
      </c>
      <c r="E117" s="49">
        <f t="shared" ref="E117:E125" si="50">SUM(C117:D117)</f>
        <v>1403638.1677699999</v>
      </c>
      <c r="F117" s="49">
        <f t="shared" ref="F117:F125" si="51">B117-E117</f>
        <v>1159190.8322300001</v>
      </c>
      <c r="G117" s="49">
        <f t="shared" ref="G117:G125" si="52">B117-C117</f>
        <v>1380319.7353400001</v>
      </c>
      <c r="H117" s="50">
        <f t="shared" si="49"/>
        <v>54.769091803237743</v>
      </c>
      <c r="J117" s="46"/>
      <c r="K117" s="46"/>
      <c r="L117" s="46"/>
      <c r="M117" s="46"/>
      <c r="N117" s="46"/>
      <c r="O117" s="46"/>
      <c r="P117" s="46"/>
      <c r="Q117" s="46"/>
    </row>
    <row r="118" spans="1:17" s="41" customFormat="1" ht="11.25" customHeight="1" x14ac:dyDescent="0.2">
      <c r="A118" s="47" t="s">
        <v>169</v>
      </c>
      <c r="B118" s="48">
        <v>6635.0460000000003</v>
      </c>
      <c r="C118" s="49">
        <v>6631.7344400000002</v>
      </c>
      <c r="D118" s="48">
        <v>1.80657</v>
      </c>
      <c r="E118" s="49">
        <f t="shared" si="50"/>
        <v>6633.5410099999999</v>
      </c>
      <c r="F118" s="49">
        <f t="shared" si="51"/>
        <v>1.5049900000003618</v>
      </c>
      <c r="G118" s="49">
        <f t="shared" si="52"/>
        <v>3.3115600000000995</v>
      </c>
      <c r="H118" s="50">
        <f t="shared" si="49"/>
        <v>99.977317564942268</v>
      </c>
      <c r="J118" s="46"/>
      <c r="K118" s="46"/>
      <c r="L118" s="46"/>
      <c r="M118" s="46"/>
      <c r="N118" s="46"/>
      <c r="O118" s="46"/>
      <c r="P118" s="46"/>
      <c r="Q118" s="46"/>
    </row>
    <row r="119" spans="1:17" s="41" customFormat="1" ht="11.25" customHeight="1" x14ac:dyDescent="0.2">
      <c r="A119" s="47" t="s">
        <v>170</v>
      </c>
      <c r="B119" s="48">
        <v>36557.000000000007</v>
      </c>
      <c r="C119" s="49">
        <v>25625.404730000002</v>
      </c>
      <c r="D119" s="48">
        <v>1319.8385100000003</v>
      </c>
      <c r="E119" s="49">
        <f t="shared" si="50"/>
        <v>26945.243240000003</v>
      </c>
      <c r="F119" s="49">
        <f t="shared" si="51"/>
        <v>9611.7567600000039</v>
      </c>
      <c r="G119" s="49">
        <f t="shared" si="52"/>
        <v>10931.595270000005</v>
      </c>
      <c r="H119" s="50">
        <f t="shared" si="49"/>
        <v>73.707479388352425</v>
      </c>
      <c r="J119" s="46"/>
      <c r="K119" s="46"/>
      <c r="L119" s="46"/>
      <c r="M119" s="46"/>
      <c r="N119" s="46"/>
      <c r="O119" s="46"/>
      <c r="P119" s="46"/>
      <c r="Q119" s="46"/>
    </row>
    <row r="120" spans="1:17" s="41" customFormat="1" ht="11.25" customHeight="1" x14ac:dyDescent="0.2">
      <c r="A120" s="47" t="s">
        <v>171</v>
      </c>
      <c r="B120" s="48">
        <v>219670.13</v>
      </c>
      <c r="C120" s="49">
        <v>186958.22270999997</v>
      </c>
      <c r="D120" s="48">
        <v>3452.8135300000004</v>
      </c>
      <c r="E120" s="49">
        <f t="shared" si="50"/>
        <v>190411.03623999999</v>
      </c>
      <c r="F120" s="49">
        <f t="shared" si="51"/>
        <v>29259.093760000018</v>
      </c>
      <c r="G120" s="49">
        <f t="shared" si="52"/>
        <v>32711.907290000032</v>
      </c>
      <c r="H120" s="50">
        <f t="shared" si="49"/>
        <v>86.680440458609453</v>
      </c>
      <c r="J120" s="46"/>
      <c r="K120" s="46"/>
      <c r="L120" s="46"/>
      <c r="M120" s="46"/>
      <c r="N120" s="46"/>
      <c r="O120" s="46"/>
      <c r="P120" s="46"/>
      <c r="Q120" s="46"/>
    </row>
    <row r="121" spans="1:17" s="41" customFormat="1" ht="11.25" customHeight="1" x14ac:dyDescent="0.2">
      <c r="A121" s="47" t="s">
        <v>172</v>
      </c>
      <c r="B121" s="48">
        <v>23742</v>
      </c>
      <c r="C121" s="49">
        <v>10787.250759999999</v>
      </c>
      <c r="D121" s="48">
        <v>164.20391000000001</v>
      </c>
      <c r="E121" s="49">
        <f t="shared" si="50"/>
        <v>10951.454669999999</v>
      </c>
      <c r="F121" s="49">
        <f t="shared" si="51"/>
        <v>12790.545330000001</v>
      </c>
      <c r="G121" s="49">
        <f t="shared" si="52"/>
        <v>12954.749240000001</v>
      </c>
      <c r="H121" s="50">
        <f t="shared" si="49"/>
        <v>46.126925574930496</v>
      </c>
      <c r="J121" s="46"/>
      <c r="K121" s="46"/>
      <c r="L121" s="46"/>
      <c r="M121" s="46"/>
      <c r="N121" s="46"/>
      <c r="O121" s="46"/>
      <c r="P121" s="46"/>
      <c r="Q121" s="46"/>
    </row>
    <row r="122" spans="1:17" s="41" customFormat="1" ht="11.25" customHeight="1" x14ac:dyDescent="0.2">
      <c r="A122" s="47" t="s">
        <v>173</v>
      </c>
      <c r="B122" s="48">
        <v>35516</v>
      </c>
      <c r="C122" s="49">
        <v>26962.186129999998</v>
      </c>
      <c r="D122" s="48">
        <v>2367.6716099999994</v>
      </c>
      <c r="E122" s="49">
        <f t="shared" si="50"/>
        <v>29329.857739999999</v>
      </c>
      <c r="F122" s="49">
        <f t="shared" si="51"/>
        <v>6186.1422600000005</v>
      </c>
      <c r="G122" s="49">
        <f t="shared" si="52"/>
        <v>8553.8138700000018</v>
      </c>
      <c r="H122" s="50">
        <f t="shared" si="49"/>
        <v>82.582097477193372</v>
      </c>
      <c r="J122" s="46"/>
      <c r="K122" s="46"/>
      <c r="L122" s="46"/>
      <c r="M122" s="46"/>
      <c r="N122" s="46"/>
      <c r="O122" s="46"/>
      <c r="P122" s="46"/>
      <c r="Q122" s="46"/>
    </row>
    <row r="123" spans="1:17" s="41" customFormat="1" ht="11.25" customHeight="1" x14ac:dyDescent="0.2">
      <c r="A123" s="47" t="s">
        <v>174</v>
      </c>
      <c r="B123" s="48">
        <v>2497044</v>
      </c>
      <c r="C123" s="49">
        <v>2168952.2609999999</v>
      </c>
      <c r="D123" s="48">
        <v>328091.24024000001</v>
      </c>
      <c r="E123" s="49">
        <f t="shared" si="50"/>
        <v>2497043.5012400001</v>
      </c>
      <c r="F123" s="49">
        <f t="shared" si="51"/>
        <v>0.49875999987125397</v>
      </c>
      <c r="G123" s="49">
        <f t="shared" si="52"/>
        <v>328091.73900000006</v>
      </c>
      <c r="H123" s="50">
        <f t="shared" si="49"/>
        <v>99.999980025982723</v>
      </c>
      <c r="J123" s="46"/>
      <c r="K123" s="46"/>
      <c r="L123" s="46"/>
      <c r="M123" s="46"/>
      <c r="N123" s="46"/>
      <c r="O123" s="46"/>
      <c r="P123" s="46"/>
      <c r="Q123" s="46"/>
    </row>
    <row r="124" spans="1:17" s="41" customFormat="1" ht="12" x14ac:dyDescent="0.2">
      <c r="A124" s="47" t="s">
        <v>175</v>
      </c>
      <c r="B124" s="48">
        <v>70590.032000000007</v>
      </c>
      <c r="C124" s="49">
        <v>53515.175020000002</v>
      </c>
      <c r="D124" s="48">
        <v>6597.8110900000001</v>
      </c>
      <c r="E124" s="49">
        <f t="shared" si="50"/>
        <v>60112.986110000005</v>
      </c>
      <c r="F124" s="49">
        <f t="shared" si="51"/>
        <v>10477.045890000001</v>
      </c>
      <c r="G124" s="49">
        <f t="shared" si="52"/>
        <v>17074.856980000004</v>
      </c>
      <c r="H124" s="50">
        <f t="shared" si="49"/>
        <v>85.157896103517857</v>
      </c>
      <c r="J124" s="46"/>
      <c r="K124" s="46"/>
      <c r="L124" s="46"/>
      <c r="M124" s="46"/>
      <c r="N124" s="46"/>
      <c r="O124" s="46"/>
      <c r="P124" s="46"/>
      <c r="Q124" s="46"/>
    </row>
    <row r="125" spans="1:17" s="41" customFormat="1" ht="11.25" customHeight="1" x14ac:dyDescent="0.2">
      <c r="A125" s="47" t="s">
        <v>176</v>
      </c>
      <c r="B125" s="48">
        <v>208270.62400000001</v>
      </c>
      <c r="C125" s="49">
        <v>164874.06758</v>
      </c>
      <c r="D125" s="48">
        <v>3982.0040800000002</v>
      </c>
      <c r="E125" s="49">
        <f t="shared" si="50"/>
        <v>168856.07166000002</v>
      </c>
      <c r="F125" s="49">
        <f t="shared" si="51"/>
        <v>39414.552339999995</v>
      </c>
      <c r="G125" s="49">
        <f t="shared" si="52"/>
        <v>43396.556420000008</v>
      </c>
      <c r="H125" s="50">
        <f t="shared" si="49"/>
        <v>81.07531845681703</v>
      </c>
      <c r="J125" s="46"/>
      <c r="K125" s="46"/>
      <c r="L125" s="46"/>
      <c r="M125" s="46"/>
      <c r="N125" s="46"/>
      <c r="O125" s="46"/>
      <c r="P125" s="46"/>
      <c r="Q125" s="46"/>
    </row>
    <row r="126" spans="1:17" s="41" customFormat="1" ht="11.25" customHeight="1" x14ac:dyDescent="0.2">
      <c r="A126" s="56"/>
      <c r="B126" s="48"/>
      <c r="C126" s="49"/>
      <c r="D126" s="48"/>
      <c r="E126" s="49"/>
      <c r="F126" s="49"/>
      <c r="G126" s="49"/>
      <c r="H126" s="50"/>
      <c r="J126" s="46"/>
      <c r="K126" s="46"/>
      <c r="L126" s="46"/>
      <c r="M126" s="46"/>
      <c r="N126" s="46"/>
      <c r="O126" s="46"/>
      <c r="P126" s="46"/>
      <c r="Q126" s="46"/>
    </row>
    <row r="127" spans="1:17" s="41" customFormat="1" ht="11.25" customHeight="1" x14ac:dyDescent="0.2">
      <c r="A127" s="74" t="s">
        <v>177</v>
      </c>
      <c r="B127" s="59">
        <f t="shared" ref="B127:G127" si="53">+B128+B136</f>
        <v>40505723.506259993</v>
      </c>
      <c r="C127" s="59">
        <f t="shared" si="53"/>
        <v>35113584.651540004</v>
      </c>
      <c r="D127" s="59">
        <f t="shared" si="53"/>
        <v>1404118.9843300004</v>
      </c>
      <c r="E127" s="54">
        <f t="shared" si="53"/>
        <v>36517703.635869995</v>
      </c>
      <c r="F127" s="54">
        <f t="shared" si="53"/>
        <v>3988019.8703899952</v>
      </c>
      <c r="G127" s="54">
        <f t="shared" si="53"/>
        <v>5392138.8547199946</v>
      </c>
      <c r="H127" s="50">
        <f t="shared" ref="H127:H139" si="54">E127/B127*100</f>
        <v>90.154428744437396</v>
      </c>
      <c r="J127" s="46"/>
      <c r="K127" s="46"/>
      <c r="L127" s="46"/>
      <c r="M127" s="46"/>
      <c r="N127" s="46"/>
      <c r="O127" s="46"/>
      <c r="P127" s="46"/>
      <c r="Q127" s="46"/>
    </row>
    <row r="128" spans="1:17" s="41" customFormat="1" ht="22.5" customHeight="1" x14ac:dyDescent="0.2">
      <c r="A128" s="60" t="s">
        <v>178</v>
      </c>
      <c r="B128" s="61">
        <f t="shared" ref="B128:G128" si="55">SUM(B129:B133)</f>
        <v>2823624.7709999997</v>
      </c>
      <c r="C128" s="61">
        <f t="shared" si="55"/>
        <v>2516370.2881300002</v>
      </c>
      <c r="D128" s="61">
        <f t="shared" ref="D128" si="56">SUM(D129:D133)</f>
        <v>68305.433749999997</v>
      </c>
      <c r="E128" s="62">
        <f t="shared" si="55"/>
        <v>2584675.7218800001</v>
      </c>
      <c r="F128" s="62">
        <f t="shared" si="55"/>
        <v>238949.04911999978</v>
      </c>
      <c r="G128" s="62">
        <f t="shared" si="55"/>
        <v>307254.48286999977</v>
      </c>
      <c r="H128" s="50">
        <f t="shared" si="54"/>
        <v>91.53750698130564</v>
      </c>
      <c r="J128" s="46"/>
      <c r="K128" s="46"/>
      <c r="L128" s="46"/>
      <c r="M128" s="46"/>
      <c r="N128" s="46"/>
      <c r="O128" s="46"/>
      <c r="P128" s="46"/>
      <c r="Q128" s="46"/>
    </row>
    <row r="129" spans="1:17" s="41" customFormat="1" ht="11.25" customHeight="1" x14ac:dyDescent="0.2">
      <c r="A129" s="63" t="s">
        <v>179</v>
      </c>
      <c r="B129" s="48">
        <v>68920.827000000005</v>
      </c>
      <c r="C129" s="49">
        <v>61889.739659999999</v>
      </c>
      <c r="D129" s="48">
        <v>184.81950000000001</v>
      </c>
      <c r="E129" s="49">
        <f t="shared" ref="E129:E135" si="57">SUM(C129:D129)</f>
        <v>62074.559159999997</v>
      </c>
      <c r="F129" s="49">
        <f t="shared" ref="F129:F135" si="58">B129-E129</f>
        <v>6846.2678400000077</v>
      </c>
      <c r="G129" s="49">
        <f t="shared" ref="G129:G135" si="59">B129-C129</f>
        <v>7031.0873400000055</v>
      </c>
      <c r="H129" s="50">
        <f t="shared" si="54"/>
        <v>90.066474623120811</v>
      </c>
      <c r="J129" s="46"/>
      <c r="K129" s="46"/>
      <c r="L129" s="46"/>
      <c r="M129" s="46"/>
      <c r="N129" s="46"/>
      <c r="O129" s="46"/>
      <c r="P129" s="46"/>
      <c r="Q129" s="46"/>
    </row>
    <row r="130" spans="1:17" s="41" customFormat="1" ht="11.25" customHeight="1" x14ac:dyDescent="0.2">
      <c r="A130" s="63" t="s">
        <v>180</v>
      </c>
      <c r="B130" s="48">
        <v>276825.71799999999</v>
      </c>
      <c r="C130" s="49">
        <v>54164.168409999998</v>
      </c>
      <c r="D130" s="48">
        <v>559.54593</v>
      </c>
      <c r="E130" s="49">
        <f t="shared" si="57"/>
        <v>54723.714339999999</v>
      </c>
      <c r="F130" s="49">
        <f t="shared" si="58"/>
        <v>222102.00365999999</v>
      </c>
      <c r="G130" s="49">
        <f t="shared" si="59"/>
        <v>222661.54959000001</v>
      </c>
      <c r="H130" s="50">
        <f t="shared" si="54"/>
        <v>19.768291304495055</v>
      </c>
      <c r="J130" s="46"/>
      <c r="K130" s="46"/>
      <c r="L130" s="46"/>
      <c r="M130" s="46"/>
      <c r="N130" s="46"/>
      <c r="O130" s="46"/>
      <c r="P130" s="46"/>
      <c r="Q130" s="46"/>
    </row>
    <row r="131" spans="1:17" s="41" customFormat="1" ht="11.25" customHeight="1" x14ac:dyDescent="0.2">
      <c r="A131" s="63" t="s">
        <v>181</v>
      </c>
      <c r="B131" s="48">
        <v>14629.7</v>
      </c>
      <c r="C131" s="49">
        <v>13472.040489999999</v>
      </c>
      <c r="D131" s="48">
        <v>147.06135</v>
      </c>
      <c r="E131" s="49">
        <f t="shared" si="57"/>
        <v>13619.101839999999</v>
      </c>
      <c r="F131" s="49">
        <f t="shared" si="58"/>
        <v>1010.5981600000014</v>
      </c>
      <c r="G131" s="49">
        <f t="shared" si="59"/>
        <v>1157.6595100000013</v>
      </c>
      <c r="H131" s="50">
        <f t="shared" si="54"/>
        <v>93.092147070684973</v>
      </c>
      <c r="J131" s="46"/>
      <c r="K131" s="46"/>
      <c r="L131" s="46"/>
      <c r="M131" s="46"/>
      <c r="N131" s="46"/>
      <c r="O131" s="46"/>
      <c r="P131" s="46"/>
      <c r="Q131" s="46"/>
    </row>
    <row r="132" spans="1:17" s="41" customFormat="1" ht="12" x14ac:dyDescent="0.2">
      <c r="A132" s="63" t="s">
        <v>182</v>
      </c>
      <c r="B132" s="48">
        <v>481895.12599999999</v>
      </c>
      <c r="C132" s="49">
        <v>467043.24724</v>
      </c>
      <c r="D132" s="48">
        <v>6410.0509099999999</v>
      </c>
      <c r="E132" s="49">
        <f t="shared" si="57"/>
        <v>473453.29814999999</v>
      </c>
      <c r="F132" s="49">
        <f t="shared" si="58"/>
        <v>8441.8278500000015</v>
      </c>
      <c r="G132" s="49">
        <f t="shared" si="59"/>
        <v>14851.878759999992</v>
      </c>
      <c r="H132" s="50">
        <f t="shared" si="54"/>
        <v>98.248202275861985</v>
      </c>
      <c r="J132" s="46"/>
      <c r="K132" s="46"/>
      <c r="L132" s="46"/>
      <c r="M132" s="46"/>
      <c r="N132" s="46"/>
      <c r="O132" s="46"/>
      <c r="P132" s="46"/>
      <c r="Q132" s="46"/>
    </row>
    <row r="133" spans="1:17" s="41" customFormat="1" ht="11.25" customHeight="1" x14ac:dyDescent="0.2">
      <c r="A133" s="60" t="s">
        <v>183</v>
      </c>
      <c r="B133" s="64">
        <f>SUM(B134:B135)</f>
        <v>1981353.4</v>
      </c>
      <c r="C133" s="64">
        <f>SUM(C134:C135)</f>
        <v>1919801.0923300001</v>
      </c>
      <c r="D133" s="64">
        <f>SUM(D134:D135)</f>
        <v>61003.956060000004</v>
      </c>
      <c r="E133" s="54">
        <f t="shared" si="57"/>
        <v>1980805.0483900001</v>
      </c>
      <c r="F133" s="54">
        <f t="shared" si="58"/>
        <v>548.35160999977961</v>
      </c>
      <c r="G133" s="54">
        <f t="shared" si="59"/>
        <v>61552.307669999776</v>
      </c>
      <c r="H133" s="50">
        <f t="shared" si="54"/>
        <v>99.972324391499285</v>
      </c>
      <c r="J133" s="46"/>
      <c r="K133" s="46"/>
      <c r="L133" s="46"/>
      <c r="M133" s="46"/>
      <c r="N133" s="46"/>
      <c r="O133" s="46"/>
      <c r="P133" s="46"/>
      <c r="Q133" s="46"/>
    </row>
    <row r="134" spans="1:17" s="41" customFormat="1" ht="11.25" customHeight="1" x14ac:dyDescent="0.2">
      <c r="A134" s="65" t="s">
        <v>183</v>
      </c>
      <c r="B134" s="48">
        <v>1719716.4</v>
      </c>
      <c r="C134" s="49">
        <v>1705694.4772700001</v>
      </c>
      <c r="D134" s="48">
        <v>13982.506640000001</v>
      </c>
      <c r="E134" s="49">
        <f t="shared" si="57"/>
        <v>1719676.9839100002</v>
      </c>
      <c r="F134" s="49">
        <f t="shared" si="58"/>
        <v>39.416089999722317</v>
      </c>
      <c r="G134" s="49">
        <f t="shared" si="59"/>
        <v>14021.922729999758</v>
      </c>
      <c r="H134" s="50">
        <f t="shared" si="54"/>
        <v>99.997707988945166</v>
      </c>
      <c r="J134" s="46"/>
      <c r="K134" s="46"/>
      <c r="L134" s="46"/>
      <c r="M134" s="46"/>
      <c r="N134" s="46"/>
      <c r="O134" s="46"/>
      <c r="P134" s="46"/>
      <c r="Q134" s="46"/>
    </row>
    <row r="135" spans="1:17" s="41" customFormat="1" ht="11.25" customHeight="1" x14ac:dyDescent="0.2">
      <c r="A135" s="65" t="s">
        <v>184</v>
      </c>
      <c r="B135" s="48">
        <v>261637</v>
      </c>
      <c r="C135" s="49">
        <v>214106.61506000001</v>
      </c>
      <c r="D135" s="48">
        <v>47021.449420000004</v>
      </c>
      <c r="E135" s="49">
        <f t="shared" si="57"/>
        <v>261128.06448</v>
      </c>
      <c r="F135" s="49">
        <f t="shared" si="58"/>
        <v>508.93551999999909</v>
      </c>
      <c r="G135" s="49">
        <f t="shared" si="59"/>
        <v>47530.384939999989</v>
      </c>
      <c r="H135" s="50">
        <f t="shared" si="54"/>
        <v>99.805480295218189</v>
      </c>
      <c r="J135" s="46"/>
      <c r="K135" s="46"/>
      <c r="L135" s="46"/>
      <c r="M135" s="46"/>
      <c r="N135" s="46"/>
      <c r="O135" s="46"/>
      <c r="P135" s="46"/>
      <c r="Q135" s="46"/>
    </row>
    <row r="136" spans="1:17" s="41" customFormat="1" ht="11.25" customHeight="1" x14ac:dyDescent="0.2">
      <c r="A136" s="60" t="s">
        <v>185</v>
      </c>
      <c r="B136" s="66">
        <f t="shared" ref="B136:G136" si="60">SUM(B137:B140)</f>
        <v>37682098.735259995</v>
      </c>
      <c r="C136" s="66">
        <f t="shared" si="60"/>
        <v>32597214.363410003</v>
      </c>
      <c r="D136" s="66">
        <f t="shared" si="60"/>
        <v>1335813.5505800003</v>
      </c>
      <c r="E136" s="66">
        <f t="shared" si="60"/>
        <v>33933027.913989998</v>
      </c>
      <c r="F136" s="66">
        <f t="shared" si="60"/>
        <v>3749070.8212699955</v>
      </c>
      <c r="G136" s="66">
        <f t="shared" si="60"/>
        <v>5084884.3718499951</v>
      </c>
      <c r="H136" s="50">
        <f t="shared" si="54"/>
        <v>90.050790834105257</v>
      </c>
      <c r="J136" s="46"/>
      <c r="K136" s="46"/>
      <c r="L136" s="46"/>
      <c r="M136" s="46"/>
      <c r="N136" s="46"/>
      <c r="O136" s="46"/>
      <c r="P136" s="46"/>
      <c r="Q136" s="46"/>
    </row>
    <row r="137" spans="1:17" s="41" customFormat="1" ht="11.25" customHeight="1" x14ac:dyDescent="0.2">
      <c r="A137" s="65" t="s">
        <v>186</v>
      </c>
      <c r="B137" s="48">
        <v>13486985.72194</v>
      </c>
      <c r="C137" s="49">
        <v>11717130.791770004</v>
      </c>
      <c r="D137" s="48">
        <v>652235.3829000002</v>
      </c>
      <c r="E137" s="49">
        <f t="shared" ref="E137:E139" si="61">SUM(C137:D137)</f>
        <v>12369366.174670003</v>
      </c>
      <c r="F137" s="49">
        <f>B137-E137</f>
        <v>1117619.5472699963</v>
      </c>
      <c r="G137" s="49">
        <f>B137-C137</f>
        <v>1769854.9301699959</v>
      </c>
      <c r="H137" s="50">
        <f t="shared" si="54"/>
        <v>91.713348183857676</v>
      </c>
      <c r="J137" s="46"/>
      <c r="K137" s="46"/>
      <c r="L137" s="46"/>
      <c r="M137" s="46"/>
      <c r="N137" s="46"/>
      <c r="O137" s="46"/>
      <c r="P137" s="46"/>
      <c r="Q137" s="46"/>
    </row>
    <row r="138" spans="1:17" s="41" customFormat="1" ht="11.25" customHeight="1" x14ac:dyDescent="0.2">
      <c r="A138" s="65" t="s">
        <v>187</v>
      </c>
      <c r="B138" s="48">
        <v>2893990.8065800001</v>
      </c>
      <c r="C138" s="49">
        <v>2501147.3741899994</v>
      </c>
      <c r="D138" s="48">
        <v>223708.53973999998</v>
      </c>
      <c r="E138" s="49">
        <f t="shared" si="61"/>
        <v>2724855.9139299993</v>
      </c>
      <c r="F138" s="49">
        <f>B138-E138</f>
        <v>169134.89265000075</v>
      </c>
      <c r="G138" s="49">
        <f>B138-C138</f>
        <v>392843.43239000067</v>
      </c>
      <c r="H138" s="50">
        <f t="shared" si="54"/>
        <v>94.155652040585522</v>
      </c>
      <c r="J138" s="46"/>
      <c r="K138" s="46"/>
      <c r="L138" s="46"/>
      <c r="M138" s="46"/>
      <c r="N138" s="46"/>
      <c r="O138" s="46"/>
      <c r="P138" s="46"/>
      <c r="Q138" s="46"/>
    </row>
    <row r="139" spans="1:17" s="41" customFormat="1" ht="11.25" customHeight="1" x14ac:dyDescent="0.2">
      <c r="A139" s="65" t="s">
        <v>188</v>
      </c>
      <c r="B139" s="48">
        <v>4329155.2115199994</v>
      </c>
      <c r="C139" s="49">
        <v>3535195.9019799996</v>
      </c>
      <c r="D139" s="48">
        <v>375671.96817999997</v>
      </c>
      <c r="E139" s="49">
        <f t="shared" si="61"/>
        <v>3910867.8701599995</v>
      </c>
      <c r="F139" s="49">
        <f>B139-E139</f>
        <v>418287.34135999996</v>
      </c>
      <c r="G139" s="49">
        <f>B139-C139</f>
        <v>793959.30953999981</v>
      </c>
      <c r="H139" s="50">
        <f t="shared" si="54"/>
        <v>90.337899176104244</v>
      </c>
      <c r="J139" s="46"/>
      <c r="K139" s="46"/>
      <c r="L139" s="46"/>
      <c r="M139" s="46"/>
      <c r="N139" s="46"/>
      <c r="O139" s="46"/>
      <c r="P139" s="46"/>
      <c r="Q139" s="46"/>
    </row>
    <row r="140" spans="1:17" s="41" customFormat="1" ht="22.5" customHeight="1" x14ac:dyDescent="0.2">
      <c r="A140" s="95" t="s">
        <v>189</v>
      </c>
      <c r="B140" s="54">
        <f t="shared" ref="B140:G140" si="62">SUM(B141)</f>
        <v>16971966.995219998</v>
      </c>
      <c r="C140" s="54">
        <f t="shared" si="62"/>
        <v>14843740.295469999</v>
      </c>
      <c r="D140" s="54">
        <f t="shared" si="62"/>
        <v>84197.659760000024</v>
      </c>
      <c r="E140" s="54">
        <f t="shared" si="62"/>
        <v>14927937.955229999</v>
      </c>
      <c r="F140" s="54">
        <f t="shared" si="62"/>
        <v>2044029.0399899986</v>
      </c>
      <c r="G140" s="54">
        <f t="shared" si="62"/>
        <v>2128226.6997499987</v>
      </c>
      <c r="H140" s="67">
        <f>+H141</f>
        <v>87.956439930824288</v>
      </c>
      <c r="J140" s="46"/>
      <c r="K140" s="46"/>
      <c r="L140" s="46"/>
      <c r="M140" s="46"/>
      <c r="N140" s="46"/>
      <c r="O140" s="46"/>
      <c r="P140" s="46"/>
      <c r="Q140" s="46"/>
    </row>
    <row r="141" spans="1:17" s="41" customFormat="1" ht="11.25" customHeight="1" x14ac:dyDescent="0.2">
      <c r="A141" s="65" t="s">
        <v>190</v>
      </c>
      <c r="B141" s="48">
        <v>16971966.995219998</v>
      </c>
      <c r="C141" s="49">
        <v>14843740.295469999</v>
      </c>
      <c r="D141" s="48">
        <v>84197.659760000024</v>
      </c>
      <c r="E141" s="49">
        <f t="shared" ref="E141" si="63">SUM(C141:D141)</f>
        <v>14927937.955229999</v>
      </c>
      <c r="F141" s="49">
        <f>B141-E141</f>
        <v>2044029.0399899986</v>
      </c>
      <c r="G141" s="49">
        <f>B141-C141</f>
        <v>2128226.6997499987</v>
      </c>
      <c r="H141" s="50">
        <f>E141/B141*100</f>
        <v>87.956439930824288</v>
      </c>
      <c r="J141" s="46"/>
      <c r="K141" s="46"/>
      <c r="L141" s="46"/>
      <c r="M141" s="46"/>
      <c r="N141" s="46"/>
      <c r="O141" s="46"/>
      <c r="P141" s="46"/>
      <c r="Q141" s="46"/>
    </row>
    <row r="142" spans="1:17" s="41" customFormat="1" ht="11.25" customHeight="1" x14ac:dyDescent="0.2">
      <c r="A142" s="56"/>
      <c r="B142" s="53"/>
      <c r="C142" s="52"/>
      <c r="D142" s="53"/>
      <c r="E142" s="52"/>
      <c r="F142" s="52"/>
      <c r="G142" s="52"/>
      <c r="H142" s="50"/>
      <c r="J142" s="46"/>
      <c r="K142" s="46"/>
      <c r="L142" s="46"/>
      <c r="M142" s="46"/>
      <c r="N142" s="46"/>
      <c r="O142" s="46"/>
      <c r="P142" s="46"/>
      <c r="Q142" s="46"/>
    </row>
    <row r="143" spans="1:17" s="41" customFormat="1" ht="11.25" customHeight="1" x14ac:dyDescent="0.2">
      <c r="A143" s="43" t="s">
        <v>191</v>
      </c>
      <c r="B143" s="48">
        <v>63725336.268000007</v>
      </c>
      <c r="C143" s="49">
        <v>39445164.935170002</v>
      </c>
      <c r="D143" s="48">
        <v>10231345.955969999</v>
      </c>
      <c r="E143" s="49">
        <f t="shared" ref="E143" si="64">SUM(C143:D143)</f>
        <v>49676510.891139999</v>
      </c>
      <c r="F143" s="49">
        <f>B143-E143</f>
        <v>14048825.376860008</v>
      </c>
      <c r="G143" s="49">
        <f>B143-C143</f>
        <v>24280171.332830004</v>
      </c>
      <c r="H143" s="50">
        <f>E143/B143*100</f>
        <v>77.954097695495889</v>
      </c>
      <c r="J143" s="46"/>
      <c r="K143" s="46"/>
      <c r="L143" s="46"/>
      <c r="M143" s="46"/>
      <c r="N143" s="46"/>
      <c r="O143" s="46"/>
      <c r="P143" s="46"/>
      <c r="Q143" s="46"/>
    </row>
    <row r="144" spans="1:17" s="41" customFormat="1" ht="11.25" customHeight="1" x14ac:dyDescent="0.2">
      <c r="A144" s="56"/>
      <c r="B144" s="48"/>
      <c r="C144" s="49"/>
      <c r="D144" s="48"/>
      <c r="E144" s="49"/>
      <c r="F144" s="49"/>
      <c r="G144" s="49"/>
      <c r="H144" s="50"/>
      <c r="J144" s="46"/>
      <c r="K144" s="46"/>
      <c r="L144" s="46"/>
      <c r="M144" s="46"/>
      <c r="N144" s="46"/>
      <c r="O144" s="46"/>
      <c r="P144" s="46"/>
      <c r="Q144" s="46"/>
    </row>
    <row r="145" spans="1:17" s="41" customFormat="1" ht="11.25" customHeight="1" x14ac:dyDescent="0.2">
      <c r="A145" s="43" t="s">
        <v>192</v>
      </c>
      <c r="B145" s="59">
        <f t="shared" ref="B145:G145" si="65">SUM(B146:B164)</f>
        <v>5162051.7779999999</v>
      </c>
      <c r="C145" s="59">
        <f t="shared" si="65"/>
        <v>3839158.7753199995</v>
      </c>
      <c r="D145" s="59">
        <f t="shared" ref="D145" si="66">SUM(D146:D164)</f>
        <v>389157.92840000003</v>
      </c>
      <c r="E145" s="54">
        <f t="shared" si="65"/>
        <v>4228316.7037199996</v>
      </c>
      <c r="F145" s="54">
        <f t="shared" si="65"/>
        <v>933735.07428000041</v>
      </c>
      <c r="G145" s="54">
        <f t="shared" si="65"/>
        <v>1322893.0026799999</v>
      </c>
      <c r="H145" s="50">
        <f t="shared" ref="H145:H164" si="67">E145/B145*100</f>
        <v>81.911551560574054</v>
      </c>
      <c r="J145" s="46"/>
      <c r="K145" s="46"/>
      <c r="L145" s="46"/>
      <c r="M145" s="46"/>
      <c r="N145" s="46"/>
      <c r="O145" s="46"/>
      <c r="P145" s="46"/>
      <c r="Q145" s="46"/>
    </row>
    <row r="146" spans="1:17" s="41" customFormat="1" ht="11.25" customHeight="1" x14ac:dyDescent="0.2">
      <c r="A146" s="68" t="s">
        <v>193</v>
      </c>
      <c r="B146" s="48">
        <v>1426744.51</v>
      </c>
      <c r="C146" s="49">
        <v>1068027.2718799999</v>
      </c>
      <c r="D146" s="48">
        <v>53671.278030000016</v>
      </c>
      <c r="E146" s="49">
        <f t="shared" ref="E146:E164" si="68">SUM(C146:D146)</f>
        <v>1121698.5499099998</v>
      </c>
      <c r="F146" s="49">
        <f t="shared" ref="F146:F164" si="69">B146-E146</f>
        <v>305045.96009000018</v>
      </c>
      <c r="G146" s="49">
        <f t="shared" ref="G146:G164" si="70">B146-C146</f>
        <v>358717.23812000011</v>
      </c>
      <c r="H146" s="50">
        <f t="shared" si="67"/>
        <v>78.619440414738293</v>
      </c>
      <c r="J146" s="46"/>
      <c r="K146" s="46"/>
      <c r="L146" s="46"/>
      <c r="M146" s="46"/>
      <c r="N146" s="46"/>
      <c r="O146" s="46"/>
      <c r="P146" s="46"/>
      <c r="Q146" s="46"/>
    </row>
    <row r="147" spans="1:17" s="41" customFormat="1" ht="11.25" customHeight="1" x14ac:dyDescent="0.2">
      <c r="A147" s="68" t="s">
        <v>194</v>
      </c>
      <c r="B147" s="48">
        <v>151520</v>
      </c>
      <c r="C147" s="49">
        <v>26573.39543</v>
      </c>
      <c r="D147" s="48">
        <v>4543.1686500000005</v>
      </c>
      <c r="E147" s="49">
        <f t="shared" si="68"/>
        <v>31116.56408</v>
      </c>
      <c r="F147" s="49">
        <f t="shared" si="69"/>
        <v>120403.43592</v>
      </c>
      <c r="G147" s="49">
        <f t="shared" si="70"/>
        <v>124946.60457</v>
      </c>
      <c r="H147" s="50">
        <f t="shared" si="67"/>
        <v>20.536275131995776</v>
      </c>
      <c r="J147" s="46"/>
      <c r="K147" s="46"/>
      <c r="L147" s="46"/>
      <c r="M147" s="46"/>
      <c r="N147" s="46"/>
      <c r="O147" s="46"/>
      <c r="P147" s="46"/>
      <c r="Q147" s="46"/>
    </row>
    <row r="148" spans="1:17" s="41" customFormat="1" ht="11.25" customHeight="1" x14ac:dyDescent="0.2">
      <c r="A148" s="47" t="s">
        <v>195</v>
      </c>
      <c r="B148" s="48">
        <v>56152</v>
      </c>
      <c r="C148" s="49">
        <v>42013.7811</v>
      </c>
      <c r="D148" s="48">
        <v>0</v>
      </c>
      <c r="E148" s="49">
        <f t="shared" si="68"/>
        <v>42013.7811</v>
      </c>
      <c r="F148" s="49">
        <f t="shared" si="69"/>
        <v>14138.2189</v>
      </c>
      <c r="G148" s="49">
        <f t="shared" si="70"/>
        <v>14138.2189</v>
      </c>
      <c r="H148" s="50">
        <f t="shared" si="67"/>
        <v>74.821522118535398</v>
      </c>
      <c r="J148" s="46"/>
      <c r="K148" s="46"/>
      <c r="L148" s="46"/>
      <c r="M148" s="46"/>
      <c r="N148" s="46"/>
      <c r="O148" s="46"/>
      <c r="P148" s="46"/>
      <c r="Q148" s="46"/>
    </row>
    <row r="149" spans="1:17" s="41" customFormat="1" ht="11.25" customHeight="1" x14ac:dyDescent="0.2">
      <c r="A149" s="47" t="s">
        <v>196</v>
      </c>
      <c r="B149" s="48">
        <v>31898</v>
      </c>
      <c r="C149" s="49">
        <v>17576.748649999998</v>
      </c>
      <c r="D149" s="48">
        <v>0</v>
      </c>
      <c r="E149" s="49">
        <f t="shared" si="68"/>
        <v>17576.748649999998</v>
      </c>
      <c r="F149" s="49">
        <f t="shared" si="69"/>
        <v>14321.251350000002</v>
      </c>
      <c r="G149" s="49">
        <f t="shared" si="70"/>
        <v>14321.251350000002</v>
      </c>
      <c r="H149" s="50">
        <f t="shared" si="67"/>
        <v>55.102980280895345</v>
      </c>
      <c r="J149" s="46"/>
      <c r="K149" s="46"/>
      <c r="L149" s="46"/>
      <c r="M149" s="46"/>
      <c r="N149" s="46"/>
      <c r="O149" s="46"/>
      <c r="P149" s="46"/>
      <c r="Q149" s="46"/>
    </row>
    <row r="150" spans="1:17" s="41" customFormat="1" ht="11.25" customHeight="1" x14ac:dyDescent="0.2">
      <c r="A150" s="47" t="s">
        <v>197</v>
      </c>
      <c r="B150" s="48">
        <v>104758.039</v>
      </c>
      <c r="C150" s="49">
        <v>65368.624649999998</v>
      </c>
      <c r="D150" s="48">
        <v>38446.306939999995</v>
      </c>
      <c r="E150" s="49">
        <f t="shared" si="68"/>
        <v>103814.93158999999</v>
      </c>
      <c r="F150" s="49">
        <f t="shared" si="69"/>
        <v>943.10741000001144</v>
      </c>
      <c r="G150" s="49">
        <f t="shared" si="70"/>
        <v>39389.414350000006</v>
      </c>
      <c r="H150" s="50">
        <f t="shared" si="67"/>
        <v>99.099727888186223</v>
      </c>
      <c r="J150" s="46"/>
      <c r="K150" s="46"/>
      <c r="L150" s="46"/>
      <c r="M150" s="46"/>
      <c r="N150" s="46"/>
      <c r="O150" s="46"/>
      <c r="P150" s="46"/>
      <c r="Q150" s="46"/>
    </row>
    <row r="151" spans="1:17" s="41" customFormat="1" ht="11.25" customHeight="1" x14ac:dyDescent="0.2">
      <c r="A151" s="47" t="s">
        <v>198</v>
      </c>
      <c r="B151" s="48">
        <v>31089</v>
      </c>
      <c r="C151" s="49">
        <v>28464.372179999998</v>
      </c>
      <c r="D151" s="48">
        <v>1071.7158999999999</v>
      </c>
      <c r="E151" s="49">
        <f t="shared" si="68"/>
        <v>29536.088079999998</v>
      </c>
      <c r="F151" s="49">
        <f t="shared" si="69"/>
        <v>1552.9119200000023</v>
      </c>
      <c r="G151" s="49">
        <f t="shared" si="70"/>
        <v>2624.6278200000015</v>
      </c>
      <c r="H151" s="50">
        <f t="shared" si="67"/>
        <v>95.004947344719994</v>
      </c>
      <c r="J151" s="46"/>
      <c r="K151" s="46"/>
      <c r="L151" s="46"/>
      <c r="M151" s="46"/>
      <c r="N151" s="46"/>
      <c r="O151" s="46"/>
      <c r="P151" s="46"/>
      <c r="Q151" s="46"/>
    </row>
    <row r="152" spans="1:17" s="41" customFormat="1" ht="11.25" customHeight="1" x14ac:dyDescent="0.2">
      <c r="A152" s="47" t="s">
        <v>199</v>
      </c>
      <c r="B152" s="48">
        <v>11855</v>
      </c>
      <c r="C152" s="49">
        <v>10155.243050000001</v>
      </c>
      <c r="D152" s="48">
        <v>130.81098</v>
      </c>
      <c r="E152" s="49">
        <f t="shared" si="68"/>
        <v>10286.054030000001</v>
      </c>
      <c r="F152" s="49">
        <f t="shared" si="69"/>
        <v>1568.9459699999989</v>
      </c>
      <c r="G152" s="49">
        <f t="shared" si="70"/>
        <v>1699.7569499999991</v>
      </c>
      <c r="H152" s="50">
        <f t="shared" si="67"/>
        <v>86.76553378321384</v>
      </c>
      <c r="J152" s="46"/>
      <c r="K152" s="46"/>
      <c r="L152" s="46"/>
      <c r="M152" s="46"/>
      <c r="N152" s="46"/>
      <c r="O152" s="46"/>
      <c r="P152" s="46"/>
      <c r="Q152" s="46"/>
    </row>
    <row r="153" spans="1:17" s="41" customFormat="1" ht="11.25" customHeight="1" x14ac:dyDescent="0.2">
      <c r="A153" s="68" t="s">
        <v>200</v>
      </c>
      <c r="B153" s="48">
        <v>59940</v>
      </c>
      <c r="C153" s="49">
        <v>47876.250009999996</v>
      </c>
      <c r="D153" s="48">
        <v>78.359369999999998</v>
      </c>
      <c r="E153" s="49">
        <f t="shared" si="68"/>
        <v>47954.609379999994</v>
      </c>
      <c r="F153" s="49">
        <f t="shared" si="69"/>
        <v>11985.390620000006</v>
      </c>
      <c r="G153" s="49">
        <f t="shared" si="70"/>
        <v>12063.749990000004</v>
      </c>
      <c r="H153" s="50">
        <f t="shared" si="67"/>
        <v>80.004353319986649</v>
      </c>
      <c r="J153" s="46"/>
      <c r="K153" s="46"/>
      <c r="L153" s="46"/>
      <c r="M153" s="46"/>
      <c r="N153" s="46"/>
      <c r="O153" s="46"/>
      <c r="P153" s="46"/>
      <c r="Q153" s="46"/>
    </row>
    <row r="154" spans="1:17" s="41" customFormat="1" ht="11.25" customHeight="1" x14ac:dyDescent="0.2">
      <c r="A154" s="47" t="s">
        <v>201</v>
      </c>
      <c r="B154" s="48">
        <v>177293</v>
      </c>
      <c r="C154" s="49">
        <v>156928.36577</v>
      </c>
      <c r="D154" s="48">
        <v>2591.7105899999997</v>
      </c>
      <c r="E154" s="49">
        <f t="shared" si="68"/>
        <v>159520.07636000001</v>
      </c>
      <c r="F154" s="49">
        <f t="shared" si="69"/>
        <v>17772.923639999994</v>
      </c>
      <c r="G154" s="49">
        <f t="shared" si="70"/>
        <v>20364.634229999996</v>
      </c>
      <c r="H154" s="50">
        <f t="shared" si="67"/>
        <v>89.975394606668061</v>
      </c>
      <c r="J154" s="46"/>
      <c r="K154" s="46"/>
      <c r="L154" s="46"/>
      <c r="M154" s="46"/>
      <c r="N154" s="46"/>
      <c r="O154" s="46"/>
      <c r="P154" s="46"/>
      <c r="Q154" s="46"/>
    </row>
    <row r="155" spans="1:17" s="41" customFormat="1" ht="11.25" customHeight="1" x14ac:dyDescent="0.2">
      <c r="A155" s="47" t="s">
        <v>202</v>
      </c>
      <c r="B155" s="48">
        <v>331574</v>
      </c>
      <c r="C155" s="49">
        <v>189527.96124999999</v>
      </c>
      <c r="D155" s="48">
        <v>16093.987419999999</v>
      </c>
      <c r="E155" s="49">
        <f t="shared" si="68"/>
        <v>205621.94866999998</v>
      </c>
      <c r="F155" s="49">
        <f t="shared" si="69"/>
        <v>125952.05133000002</v>
      </c>
      <c r="G155" s="49">
        <f t="shared" si="70"/>
        <v>142046.03875000001</v>
      </c>
      <c r="H155" s="50">
        <f t="shared" si="67"/>
        <v>62.013893933179318</v>
      </c>
      <c r="J155" s="46"/>
      <c r="K155" s="46"/>
      <c r="L155" s="46"/>
      <c r="M155" s="46"/>
      <c r="N155" s="46"/>
      <c r="O155" s="46"/>
      <c r="P155" s="46"/>
      <c r="Q155" s="46"/>
    </row>
    <row r="156" spans="1:17" s="41" customFormat="1" ht="11.25" customHeight="1" x14ac:dyDescent="0.2">
      <c r="A156" s="47" t="s">
        <v>203</v>
      </c>
      <c r="B156" s="48">
        <v>235049</v>
      </c>
      <c r="C156" s="49">
        <v>31205.91131</v>
      </c>
      <c r="D156" s="48">
        <v>11835.35432</v>
      </c>
      <c r="E156" s="49">
        <f t="shared" si="68"/>
        <v>43041.265630000002</v>
      </c>
      <c r="F156" s="49">
        <f t="shared" si="69"/>
        <v>192007.73436999999</v>
      </c>
      <c r="G156" s="49">
        <f t="shared" si="70"/>
        <v>203843.08869</v>
      </c>
      <c r="H156" s="50">
        <f t="shared" si="67"/>
        <v>18.311614016651848</v>
      </c>
      <c r="J156" s="46"/>
      <c r="K156" s="46"/>
      <c r="L156" s="46"/>
      <c r="M156" s="46"/>
      <c r="N156" s="46"/>
      <c r="O156" s="46"/>
      <c r="P156" s="46"/>
      <c r="Q156" s="46"/>
    </row>
    <row r="157" spans="1:17" s="41" customFormat="1" ht="11.25" customHeight="1" x14ac:dyDescent="0.2">
      <c r="A157" s="47" t="s">
        <v>204</v>
      </c>
      <c r="B157" s="48">
        <v>142065</v>
      </c>
      <c r="C157" s="49">
        <v>71511.605299999996</v>
      </c>
      <c r="D157" s="48">
        <v>16981.380809999999</v>
      </c>
      <c r="E157" s="49">
        <f t="shared" si="68"/>
        <v>88492.986109999998</v>
      </c>
      <c r="F157" s="49">
        <f t="shared" si="69"/>
        <v>53572.013890000002</v>
      </c>
      <c r="G157" s="49">
        <f t="shared" si="70"/>
        <v>70553.394700000004</v>
      </c>
      <c r="H157" s="50">
        <f t="shared" si="67"/>
        <v>62.290491049871534</v>
      </c>
      <c r="J157" s="46"/>
      <c r="K157" s="46"/>
      <c r="L157" s="46"/>
      <c r="M157" s="46"/>
      <c r="N157" s="46"/>
      <c r="O157" s="46"/>
      <c r="P157" s="46"/>
      <c r="Q157" s="46"/>
    </row>
    <row r="158" spans="1:17" s="41" customFormat="1" ht="11.25" customHeight="1" x14ac:dyDescent="0.2">
      <c r="A158" s="47" t="s">
        <v>205</v>
      </c>
      <c r="B158" s="48">
        <v>49589</v>
      </c>
      <c r="C158" s="49">
        <v>30502.379559999998</v>
      </c>
      <c r="D158" s="48">
        <v>3013.96389</v>
      </c>
      <c r="E158" s="49">
        <f t="shared" si="68"/>
        <v>33516.34345</v>
      </c>
      <c r="F158" s="49">
        <f t="shared" si="69"/>
        <v>16072.65655</v>
      </c>
      <c r="G158" s="49">
        <f t="shared" si="70"/>
        <v>19086.620440000002</v>
      </c>
      <c r="H158" s="50">
        <f t="shared" si="67"/>
        <v>67.588262417068307</v>
      </c>
      <c r="J158" s="46"/>
      <c r="K158" s="46"/>
      <c r="L158" s="46"/>
      <c r="M158" s="46"/>
      <c r="N158" s="46"/>
      <c r="O158" s="46"/>
      <c r="P158" s="46"/>
      <c r="Q158" s="46"/>
    </row>
    <row r="159" spans="1:17" s="41" customFormat="1" ht="11.25" customHeight="1" x14ac:dyDescent="0.2">
      <c r="A159" s="47" t="s">
        <v>206</v>
      </c>
      <c r="B159" s="48">
        <v>33327</v>
      </c>
      <c r="C159" s="49">
        <v>31122.638170000002</v>
      </c>
      <c r="D159" s="48">
        <v>1200.92524</v>
      </c>
      <c r="E159" s="49">
        <f t="shared" si="68"/>
        <v>32323.563410000002</v>
      </c>
      <c r="F159" s="49">
        <f t="shared" si="69"/>
        <v>1003.4365899999975</v>
      </c>
      <c r="G159" s="49">
        <f t="shared" si="70"/>
        <v>2204.361829999998</v>
      </c>
      <c r="H159" s="50">
        <f t="shared" si="67"/>
        <v>96.989118162450865</v>
      </c>
      <c r="J159" s="46"/>
      <c r="K159" s="46"/>
      <c r="L159" s="46"/>
      <c r="M159" s="46"/>
      <c r="N159" s="46"/>
      <c r="O159" s="46"/>
      <c r="P159" s="46"/>
      <c r="Q159" s="46"/>
    </row>
    <row r="160" spans="1:17" s="41" customFormat="1" ht="11.25" customHeight="1" x14ac:dyDescent="0.2">
      <c r="A160" s="47" t="s">
        <v>207</v>
      </c>
      <c r="B160" s="48">
        <v>318376</v>
      </c>
      <c r="C160" s="49">
        <v>247160.77788000007</v>
      </c>
      <c r="D160" s="48">
        <v>16666.212310000003</v>
      </c>
      <c r="E160" s="49">
        <f t="shared" si="68"/>
        <v>263826.99019000004</v>
      </c>
      <c r="F160" s="49">
        <f t="shared" si="69"/>
        <v>54549.00980999996</v>
      </c>
      <c r="G160" s="49">
        <f t="shared" si="70"/>
        <v>71215.222119999933</v>
      </c>
      <c r="H160" s="50">
        <f t="shared" si="67"/>
        <v>82.866481829660543</v>
      </c>
      <c r="J160" s="46"/>
      <c r="K160" s="46"/>
      <c r="L160" s="46"/>
      <c r="M160" s="46"/>
      <c r="N160" s="46"/>
      <c r="O160" s="46"/>
      <c r="P160" s="46"/>
      <c r="Q160" s="46"/>
    </row>
    <row r="161" spans="1:17" s="41" customFormat="1" ht="11.25" customHeight="1" x14ac:dyDescent="0.2">
      <c r="A161" s="47" t="s">
        <v>208</v>
      </c>
      <c r="B161" s="48">
        <v>11580</v>
      </c>
      <c r="C161" s="49">
        <v>11135.47408</v>
      </c>
      <c r="D161" s="48">
        <v>444.25738999999999</v>
      </c>
      <c r="E161" s="49">
        <f t="shared" si="68"/>
        <v>11579.731470000001</v>
      </c>
      <c r="F161" s="49">
        <f t="shared" si="69"/>
        <v>0.2685299999993731</v>
      </c>
      <c r="G161" s="49">
        <f t="shared" si="70"/>
        <v>444.52592000000004</v>
      </c>
      <c r="H161" s="50">
        <f t="shared" si="67"/>
        <v>99.997681088082899</v>
      </c>
      <c r="J161" s="46"/>
      <c r="K161" s="46"/>
      <c r="L161" s="46"/>
      <c r="M161" s="46"/>
      <c r="N161" s="46"/>
      <c r="O161" s="46"/>
      <c r="P161" s="46"/>
      <c r="Q161" s="46"/>
    </row>
    <row r="162" spans="1:17" s="41" customFormat="1" ht="11.25" customHeight="1" x14ac:dyDescent="0.2">
      <c r="A162" s="47" t="s">
        <v>209</v>
      </c>
      <c r="B162" s="48">
        <v>1960928.2290000001</v>
      </c>
      <c r="C162" s="49">
        <v>1741707.5082699999</v>
      </c>
      <c r="D162" s="48">
        <v>219015.79136</v>
      </c>
      <c r="E162" s="49">
        <f t="shared" si="68"/>
        <v>1960723.2996299998</v>
      </c>
      <c r="F162" s="49">
        <f t="shared" si="69"/>
        <v>204.92937000025995</v>
      </c>
      <c r="G162" s="49">
        <f t="shared" si="70"/>
        <v>219220.72073000018</v>
      </c>
      <c r="H162" s="50">
        <f t="shared" si="67"/>
        <v>99.989549369172749</v>
      </c>
      <c r="J162" s="46"/>
      <c r="K162" s="46"/>
      <c r="L162" s="46"/>
      <c r="M162" s="46"/>
      <c r="N162" s="46"/>
      <c r="O162" s="46"/>
      <c r="P162" s="46"/>
      <c r="Q162" s="46"/>
    </row>
    <row r="163" spans="1:17" s="41" customFormat="1" ht="11.25" customHeight="1" x14ac:dyDescent="0.2">
      <c r="A163" s="47" t="s">
        <v>210</v>
      </c>
      <c r="B163" s="48">
        <v>10372</v>
      </c>
      <c r="C163" s="49">
        <v>8460.5455099999999</v>
      </c>
      <c r="D163" s="48">
        <v>1051.39474</v>
      </c>
      <c r="E163" s="49">
        <f t="shared" si="68"/>
        <v>9511.9402499999997</v>
      </c>
      <c r="F163" s="49">
        <f t="shared" si="69"/>
        <v>860.05975000000035</v>
      </c>
      <c r="G163" s="49">
        <f t="shared" si="70"/>
        <v>1911.4544900000001</v>
      </c>
      <c r="H163" s="50">
        <f t="shared" si="67"/>
        <v>91.707869745468557</v>
      </c>
      <c r="J163" s="46"/>
      <c r="K163" s="46"/>
      <c r="L163" s="46"/>
      <c r="M163" s="46"/>
      <c r="N163" s="46"/>
      <c r="O163" s="46"/>
      <c r="P163" s="46"/>
      <c r="Q163" s="46"/>
    </row>
    <row r="164" spans="1:17" s="41" customFormat="1" ht="11.25" customHeight="1" x14ac:dyDescent="0.2">
      <c r="A164" s="47" t="s">
        <v>211</v>
      </c>
      <c r="B164" s="48">
        <v>17942</v>
      </c>
      <c r="C164" s="49">
        <v>13839.921269999999</v>
      </c>
      <c r="D164" s="48">
        <v>2321.3104600000001</v>
      </c>
      <c r="E164" s="49">
        <f t="shared" si="68"/>
        <v>16161.23173</v>
      </c>
      <c r="F164" s="49">
        <f t="shared" si="69"/>
        <v>1780.7682700000005</v>
      </c>
      <c r="G164" s="49">
        <f t="shared" si="70"/>
        <v>4102.0787300000011</v>
      </c>
      <c r="H164" s="50">
        <f t="shared" si="67"/>
        <v>90.074861944041913</v>
      </c>
      <c r="J164" s="46"/>
      <c r="K164" s="46"/>
      <c r="L164" s="46"/>
      <c r="M164" s="46"/>
      <c r="N164" s="46"/>
      <c r="O164" s="46"/>
      <c r="P164" s="46"/>
      <c r="Q164" s="46"/>
    </row>
    <row r="165" spans="1:17" s="41" customFormat="1" ht="11.25" customHeight="1" x14ac:dyDescent="0.2">
      <c r="A165" s="56"/>
      <c r="B165" s="48"/>
      <c r="C165" s="49"/>
      <c r="D165" s="48"/>
      <c r="E165" s="49"/>
      <c r="F165" s="49"/>
      <c r="G165" s="49"/>
      <c r="H165" s="50"/>
      <c r="J165" s="46"/>
      <c r="K165" s="46"/>
      <c r="L165" s="46"/>
      <c r="M165" s="46"/>
      <c r="N165" s="46"/>
      <c r="O165" s="46"/>
      <c r="P165" s="46"/>
      <c r="Q165" s="46"/>
    </row>
    <row r="166" spans="1:17" s="41" customFormat="1" ht="11.25" customHeight="1" x14ac:dyDescent="0.2">
      <c r="A166" s="43" t="s">
        <v>212</v>
      </c>
      <c r="B166" s="59">
        <f t="shared" ref="B166:G166" si="71">SUM(B167:B174)</f>
        <v>9248133.9220000003</v>
      </c>
      <c r="C166" s="59">
        <f t="shared" si="71"/>
        <v>6082607.9639699999</v>
      </c>
      <c r="D166" s="59">
        <f t="shared" si="71"/>
        <v>869215.17853999999</v>
      </c>
      <c r="E166" s="54">
        <f t="shared" si="71"/>
        <v>6951823.1425100006</v>
      </c>
      <c r="F166" s="54">
        <f t="shared" si="71"/>
        <v>2296310.779490001</v>
      </c>
      <c r="G166" s="54">
        <f t="shared" si="71"/>
        <v>3165525.9580300008</v>
      </c>
      <c r="H166" s="50">
        <f t="shared" ref="H166:H174" si="72">E166/B166*100</f>
        <v>75.17000944344673</v>
      </c>
      <c r="J166" s="46"/>
      <c r="K166" s="46"/>
      <c r="L166" s="46"/>
      <c r="M166" s="46"/>
      <c r="N166" s="46"/>
      <c r="O166" s="46"/>
      <c r="P166" s="46"/>
      <c r="Q166" s="46"/>
    </row>
    <row r="167" spans="1:17" s="41" customFormat="1" ht="11.25" customHeight="1" x14ac:dyDescent="0.2">
      <c r="A167" s="47" t="s">
        <v>97</v>
      </c>
      <c r="B167" s="48">
        <v>9016046.9220000003</v>
      </c>
      <c r="C167" s="49">
        <v>5920582.3703499995</v>
      </c>
      <c r="D167" s="48">
        <v>858020.68987</v>
      </c>
      <c r="E167" s="49">
        <f t="shared" ref="E167:E174" si="73">SUM(C167:D167)</f>
        <v>6778603.0602199994</v>
      </c>
      <c r="F167" s="49">
        <f t="shared" ref="F167:F174" si="74">B167-E167</f>
        <v>2237443.8617800009</v>
      </c>
      <c r="G167" s="49">
        <f t="shared" ref="G167:G174" si="75">B167-C167</f>
        <v>3095464.5516500007</v>
      </c>
      <c r="H167" s="50">
        <f t="shared" si="72"/>
        <v>75.183759788112596</v>
      </c>
      <c r="J167" s="46"/>
      <c r="K167" s="46"/>
      <c r="L167" s="46"/>
      <c r="M167" s="46"/>
      <c r="N167" s="46"/>
      <c r="O167" s="46"/>
      <c r="P167" s="46"/>
      <c r="Q167" s="46"/>
    </row>
    <row r="168" spans="1:17" s="41" customFormat="1" ht="11.25" customHeight="1" x14ac:dyDescent="0.2">
      <c r="A168" s="47" t="s">
        <v>213</v>
      </c>
      <c r="B168" s="48">
        <v>6748</v>
      </c>
      <c r="C168" s="49">
        <v>6432.0079000000005</v>
      </c>
      <c r="D168" s="48">
        <v>101.61954</v>
      </c>
      <c r="E168" s="49">
        <f t="shared" si="73"/>
        <v>6533.6274400000002</v>
      </c>
      <c r="F168" s="49">
        <f t="shared" si="74"/>
        <v>214.37255999999979</v>
      </c>
      <c r="G168" s="49">
        <f t="shared" si="75"/>
        <v>315.99209999999948</v>
      </c>
      <c r="H168" s="50">
        <f t="shared" si="72"/>
        <v>96.823168938944875</v>
      </c>
      <c r="J168" s="46"/>
      <c r="K168" s="46"/>
      <c r="L168" s="46"/>
      <c r="M168" s="46"/>
      <c r="N168" s="46"/>
      <c r="O168" s="46"/>
      <c r="P168" s="46"/>
      <c r="Q168" s="46"/>
    </row>
    <row r="169" spans="1:17" s="41" customFormat="1" ht="11.25" customHeight="1" x14ac:dyDescent="0.2">
      <c r="A169" s="47" t="s">
        <v>214</v>
      </c>
      <c r="B169" s="48">
        <v>5953</v>
      </c>
      <c r="C169" s="49">
        <v>5695.8185800000001</v>
      </c>
      <c r="D169" s="48">
        <v>81.652240000000006</v>
      </c>
      <c r="E169" s="49">
        <f t="shared" si="73"/>
        <v>5777.4708200000005</v>
      </c>
      <c r="F169" s="49">
        <f t="shared" si="74"/>
        <v>175.52917999999954</v>
      </c>
      <c r="G169" s="49">
        <f t="shared" si="75"/>
        <v>257.18141999999989</v>
      </c>
      <c r="H169" s="50">
        <f t="shared" si="72"/>
        <v>97.051416428691425</v>
      </c>
      <c r="J169" s="46"/>
      <c r="K169" s="46"/>
      <c r="L169" s="46"/>
      <c r="M169" s="46"/>
      <c r="N169" s="46"/>
      <c r="O169" s="46"/>
      <c r="P169" s="46"/>
      <c r="Q169" s="46"/>
    </row>
    <row r="170" spans="1:17" s="41" customFormat="1" ht="11.25" customHeight="1" x14ac:dyDescent="0.2">
      <c r="A170" s="47" t="s">
        <v>215</v>
      </c>
      <c r="B170" s="48">
        <v>6903</v>
      </c>
      <c r="C170" s="49">
        <v>5624.0271299999995</v>
      </c>
      <c r="D170" s="48">
        <v>1081.1456899999998</v>
      </c>
      <c r="E170" s="49">
        <f t="shared" si="73"/>
        <v>6705.1728199999998</v>
      </c>
      <c r="F170" s="49">
        <f t="shared" si="74"/>
        <v>197.82718000000023</v>
      </c>
      <c r="G170" s="49">
        <f t="shared" si="75"/>
        <v>1278.9728700000005</v>
      </c>
      <c r="H170" s="50">
        <f t="shared" si="72"/>
        <v>97.13418542662609</v>
      </c>
      <c r="J170" s="46"/>
      <c r="K170" s="46"/>
      <c r="L170" s="46"/>
      <c r="M170" s="46"/>
      <c r="N170" s="46"/>
      <c r="O170" s="46"/>
      <c r="P170" s="46"/>
      <c r="Q170" s="46"/>
    </row>
    <row r="171" spans="1:17" s="41" customFormat="1" ht="11.25" customHeight="1" x14ac:dyDescent="0.2">
      <c r="A171" s="47" t="s">
        <v>216</v>
      </c>
      <c r="B171" s="48">
        <v>9840</v>
      </c>
      <c r="C171" s="49">
        <v>6983.5832499999997</v>
      </c>
      <c r="D171" s="48">
        <v>0</v>
      </c>
      <c r="E171" s="49">
        <f t="shared" si="73"/>
        <v>6983.5832499999997</v>
      </c>
      <c r="F171" s="49">
        <f t="shared" si="74"/>
        <v>2856.4167500000003</v>
      </c>
      <c r="G171" s="49">
        <f t="shared" si="75"/>
        <v>2856.4167500000003</v>
      </c>
      <c r="H171" s="50">
        <f t="shared" si="72"/>
        <v>70.971374491869923</v>
      </c>
      <c r="J171" s="46"/>
      <c r="K171" s="46"/>
      <c r="L171" s="46"/>
      <c r="M171" s="46"/>
      <c r="N171" s="46"/>
      <c r="O171" s="46"/>
      <c r="P171" s="46"/>
      <c r="Q171" s="46"/>
    </row>
    <row r="172" spans="1:17" s="41" customFormat="1" ht="11.25" customHeight="1" x14ac:dyDescent="0.2">
      <c r="A172" s="47" t="s">
        <v>217</v>
      </c>
      <c r="B172" s="48">
        <v>38284</v>
      </c>
      <c r="C172" s="49">
        <v>23668.05327</v>
      </c>
      <c r="D172" s="48">
        <v>381.21224000000001</v>
      </c>
      <c r="E172" s="49">
        <f t="shared" si="73"/>
        <v>24049.265510000001</v>
      </c>
      <c r="F172" s="49">
        <f t="shared" si="74"/>
        <v>14234.734489999999</v>
      </c>
      <c r="G172" s="49">
        <f t="shared" si="75"/>
        <v>14615.94673</v>
      </c>
      <c r="H172" s="50">
        <f t="shared" si="72"/>
        <v>62.81805848396197</v>
      </c>
      <c r="J172" s="46"/>
      <c r="K172" s="46"/>
      <c r="L172" s="46"/>
      <c r="M172" s="46"/>
      <c r="N172" s="46"/>
      <c r="O172" s="46"/>
      <c r="P172" s="46"/>
      <c r="Q172" s="46"/>
    </row>
    <row r="173" spans="1:17" s="41" customFormat="1" ht="11.25" customHeight="1" x14ac:dyDescent="0.2">
      <c r="A173" s="47" t="s">
        <v>218</v>
      </c>
      <c r="B173" s="48">
        <v>142671</v>
      </c>
      <c r="C173" s="49">
        <v>96138.011350000015</v>
      </c>
      <c r="D173" s="48">
        <v>9336.3580300000012</v>
      </c>
      <c r="E173" s="49">
        <f t="shared" si="73"/>
        <v>105474.36938000002</v>
      </c>
      <c r="F173" s="49">
        <f t="shared" si="74"/>
        <v>37196.630619999982</v>
      </c>
      <c r="G173" s="49">
        <f t="shared" si="75"/>
        <v>46532.988649999985</v>
      </c>
      <c r="H173" s="50">
        <f t="shared" si="72"/>
        <v>73.928387254592735</v>
      </c>
      <c r="J173" s="46"/>
      <c r="K173" s="46"/>
      <c r="L173" s="46"/>
      <c r="M173" s="46"/>
      <c r="N173" s="46"/>
      <c r="O173" s="46"/>
      <c r="P173" s="46"/>
      <c r="Q173" s="46"/>
    </row>
    <row r="174" spans="1:17" s="41" customFormat="1" ht="11.25" customHeight="1" x14ac:dyDescent="0.2">
      <c r="A174" s="47" t="s">
        <v>219</v>
      </c>
      <c r="B174" s="48">
        <v>21688</v>
      </c>
      <c r="C174" s="49">
        <v>17484.092140000001</v>
      </c>
      <c r="D174" s="48">
        <v>212.50092999999998</v>
      </c>
      <c r="E174" s="49">
        <f t="shared" si="73"/>
        <v>17696.593069999999</v>
      </c>
      <c r="F174" s="49">
        <f t="shared" si="74"/>
        <v>3991.406930000001</v>
      </c>
      <c r="G174" s="49">
        <f t="shared" si="75"/>
        <v>4203.9078599999993</v>
      </c>
      <c r="H174" s="50">
        <f t="shared" si="72"/>
        <v>81.596242484323128</v>
      </c>
      <c r="J174" s="46"/>
      <c r="K174" s="46"/>
      <c r="L174" s="46"/>
      <c r="M174" s="46"/>
      <c r="N174" s="46"/>
      <c r="O174" s="46"/>
      <c r="P174" s="46"/>
      <c r="Q174" s="46"/>
    </row>
    <row r="175" spans="1:17" s="41" customFormat="1" ht="11.25" customHeight="1" x14ac:dyDescent="0.2">
      <c r="A175" s="56"/>
      <c r="B175" s="53"/>
      <c r="C175" s="52"/>
      <c r="D175" s="53"/>
      <c r="E175" s="52"/>
      <c r="F175" s="52"/>
      <c r="G175" s="52"/>
      <c r="H175" s="50"/>
      <c r="J175" s="46"/>
      <c r="K175" s="46"/>
      <c r="L175" s="46"/>
      <c r="M175" s="46"/>
      <c r="N175" s="46"/>
      <c r="O175" s="46"/>
      <c r="P175" s="46"/>
      <c r="Q175" s="46"/>
    </row>
    <row r="176" spans="1:17" s="41" customFormat="1" ht="11.25" customHeight="1" x14ac:dyDescent="0.2">
      <c r="A176" s="43" t="s">
        <v>220</v>
      </c>
      <c r="B176" s="59">
        <f t="shared" ref="B176:G176" si="76">SUM(B177:B179)</f>
        <v>588181.95900000003</v>
      </c>
      <c r="C176" s="59">
        <f t="shared" si="76"/>
        <v>249975.64765999999</v>
      </c>
      <c r="D176" s="59">
        <f t="shared" si="76"/>
        <v>41467.076770000007</v>
      </c>
      <c r="E176" s="54">
        <f t="shared" si="76"/>
        <v>291442.72443</v>
      </c>
      <c r="F176" s="54">
        <f t="shared" si="76"/>
        <v>296739.23457000003</v>
      </c>
      <c r="G176" s="54">
        <f t="shared" si="76"/>
        <v>338206.31134000001</v>
      </c>
      <c r="H176" s="50">
        <f>E176/B176*100</f>
        <v>49.549755814594782</v>
      </c>
      <c r="J176" s="46"/>
      <c r="K176" s="46"/>
      <c r="L176" s="46"/>
      <c r="M176" s="46"/>
      <c r="N176" s="46"/>
      <c r="O176" s="46"/>
      <c r="P176" s="46"/>
      <c r="Q176" s="46"/>
    </row>
    <row r="177" spans="1:17" s="41" customFormat="1" ht="11.25" customHeight="1" x14ac:dyDescent="0.2">
      <c r="A177" s="47" t="s">
        <v>193</v>
      </c>
      <c r="B177" s="48">
        <v>549612.95900000003</v>
      </c>
      <c r="C177" s="49">
        <v>222819.36241</v>
      </c>
      <c r="D177" s="48">
        <v>38522.831090000007</v>
      </c>
      <c r="E177" s="49">
        <f t="shared" ref="E177:E179" si="77">SUM(C177:D177)</f>
        <v>261342.19349999999</v>
      </c>
      <c r="F177" s="49">
        <f>B177-E177</f>
        <v>288270.76550000004</v>
      </c>
      <c r="G177" s="49">
        <f>B177-C177</f>
        <v>326793.59659000003</v>
      </c>
      <c r="H177" s="50">
        <f>E177/B177*100</f>
        <v>47.550224065950374</v>
      </c>
      <c r="J177" s="46"/>
      <c r="K177" s="46"/>
      <c r="L177" s="46"/>
      <c r="M177" s="46"/>
      <c r="N177" s="46"/>
      <c r="O177" s="46"/>
      <c r="P177" s="46"/>
      <c r="Q177" s="46"/>
    </row>
    <row r="178" spans="1:17" s="41" customFormat="1" ht="11.45" customHeight="1" x14ac:dyDescent="0.2">
      <c r="A178" s="47" t="s">
        <v>221</v>
      </c>
      <c r="B178" s="48">
        <v>7673</v>
      </c>
      <c r="C178" s="49">
        <v>7041.8399500000005</v>
      </c>
      <c r="D178" s="48">
        <v>235.65773999999999</v>
      </c>
      <c r="E178" s="49">
        <f t="shared" si="77"/>
        <v>7277.4976900000001</v>
      </c>
      <c r="F178" s="49">
        <f>B178-E178</f>
        <v>395.50230999999985</v>
      </c>
      <c r="G178" s="49">
        <f>B178-C178</f>
        <v>631.1600499999995</v>
      </c>
      <c r="H178" s="50">
        <f>E178/B178*100</f>
        <v>94.845532255962468</v>
      </c>
      <c r="J178" s="46"/>
      <c r="K178" s="46"/>
      <c r="L178" s="46"/>
      <c r="M178" s="46"/>
      <c r="N178" s="46"/>
      <c r="O178" s="46"/>
      <c r="P178" s="46"/>
      <c r="Q178" s="46"/>
    </row>
    <row r="179" spans="1:17" s="41" customFormat="1" ht="11.25" customHeight="1" x14ac:dyDescent="0.2">
      <c r="A179" s="47" t="s">
        <v>222</v>
      </c>
      <c r="B179" s="48">
        <v>30896</v>
      </c>
      <c r="C179" s="49">
        <v>20114.445299999999</v>
      </c>
      <c r="D179" s="48">
        <v>2708.5879399999999</v>
      </c>
      <c r="E179" s="49">
        <f t="shared" si="77"/>
        <v>22823.033240000001</v>
      </c>
      <c r="F179" s="49">
        <f>B179-E179</f>
        <v>8072.9667599999993</v>
      </c>
      <c r="G179" s="49">
        <f>B179-C179</f>
        <v>10781.554700000001</v>
      </c>
      <c r="H179" s="50">
        <f>E179/B179*100</f>
        <v>73.870511522527195</v>
      </c>
      <c r="J179" s="46"/>
      <c r="K179" s="46"/>
      <c r="L179" s="46"/>
      <c r="M179" s="46"/>
      <c r="N179" s="46"/>
      <c r="O179" s="46"/>
      <c r="P179" s="46"/>
      <c r="Q179" s="46"/>
    </row>
    <row r="180" spans="1:17" s="41" customFormat="1" ht="11.25" customHeight="1" x14ac:dyDescent="0.2">
      <c r="A180" s="56" t="s">
        <v>223</v>
      </c>
      <c r="B180" s="52"/>
      <c r="C180" s="52"/>
      <c r="D180" s="52"/>
      <c r="E180" s="52"/>
      <c r="F180" s="52"/>
      <c r="G180" s="52"/>
      <c r="H180" s="45"/>
      <c r="J180" s="46"/>
      <c r="K180" s="46"/>
      <c r="L180" s="46"/>
      <c r="M180" s="46"/>
      <c r="N180" s="46"/>
      <c r="O180" s="46"/>
      <c r="P180" s="46"/>
      <c r="Q180" s="46"/>
    </row>
    <row r="181" spans="1:17" s="41" customFormat="1" ht="11.25" customHeight="1" x14ac:dyDescent="0.2">
      <c r="A181" s="43" t="s">
        <v>224</v>
      </c>
      <c r="B181" s="54">
        <f t="shared" ref="B181:G181" si="78">SUM(B182:B188)</f>
        <v>1491571.46</v>
      </c>
      <c r="C181" s="54">
        <f t="shared" si="78"/>
        <v>1143574.77456</v>
      </c>
      <c r="D181" s="54">
        <f t="shared" ref="D181" si="79">SUM(D182:D188)</f>
        <v>57310.09414999999</v>
      </c>
      <c r="E181" s="54">
        <f t="shared" si="78"/>
        <v>1200884.8687100001</v>
      </c>
      <c r="F181" s="54">
        <f t="shared" si="78"/>
        <v>290686.59129000001</v>
      </c>
      <c r="G181" s="54">
        <f t="shared" si="78"/>
        <v>347996.68543999997</v>
      </c>
      <c r="H181" s="45">
        <f t="shared" ref="H181:H188" si="80">E181/B181*100</f>
        <v>80.511386877166458</v>
      </c>
      <c r="J181" s="46"/>
      <c r="K181" s="46"/>
      <c r="L181" s="46"/>
      <c r="M181" s="46"/>
      <c r="N181" s="46"/>
      <c r="O181" s="46"/>
      <c r="P181" s="46"/>
      <c r="Q181" s="46"/>
    </row>
    <row r="182" spans="1:17" s="41" customFormat="1" ht="11.25" customHeight="1" x14ac:dyDescent="0.2">
      <c r="A182" s="47" t="s">
        <v>193</v>
      </c>
      <c r="B182" s="48">
        <v>701765</v>
      </c>
      <c r="C182" s="49">
        <v>529706.23017999995</v>
      </c>
      <c r="D182" s="48">
        <v>29181.425889999984</v>
      </c>
      <c r="E182" s="49">
        <f t="shared" ref="E182:E188" si="81">SUM(C182:D182)</f>
        <v>558887.65606999991</v>
      </c>
      <c r="F182" s="49">
        <f t="shared" ref="F182:F188" si="82">B182-E182</f>
        <v>142877.34393000009</v>
      </c>
      <c r="G182" s="49">
        <f t="shared" ref="G182:G188" si="83">B182-C182</f>
        <v>172058.76982000005</v>
      </c>
      <c r="H182" s="50">
        <f t="shared" si="80"/>
        <v>79.640286430642732</v>
      </c>
      <c r="J182" s="46"/>
      <c r="K182" s="46"/>
      <c r="L182" s="46"/>
      <c r="M182" s="46"/>
      <c r="N182" s="46"/>
      <c r="O182" s="46"/>
      <c r="P182" s="46"/>
      <c r="Q182" s="46"/>
    </row>
    <row r="183" spans="1:17" s="41" customFormat="1" ht="11.25" customHeight="1" x14ac:dyDescent="0.2">
      <c r="A183" s="47" t="s">
        <v>225</v>
      </c>
      <c r="B183" s="48">
        <v>52879</v>
      </c>
      <c r="C183" s="49">
        <v>52461.81738</v>
      </c>
      <c r="D183" s="48">
        <v>217.70514</v>
      </c>
      <c r="E183" s="49">
        <f t="shared" si="81"/>
        <v>52679.522519999999</v>
      </c>
      <c r="F183" s="49">
        <f t="shared" si="82"/>
        <v>199.47748000000138</v>
      </c>
      <c r="G183" s="49">
        <f t="shared" si="83"/>
        <v>417.18261999999959</v>
      </c>
      <c r="H183" s="50">
        <f t="shared" si="80"/>
        <v>99.622766164261805</v>
      </c>
      <c r="J183" s="46"/>
      <c r="K183" s="46"/>
      <c r="L183" s="46"/>
      <c r="M183" s="46"/>
      <c r="N183" s="46"/>
      <c r="O183" s="46"/>
      <c r="P183" s="46"/>
      <c r="Q183" s="46"/>
    </row>
    <row r="184" spans="1:17" s="41" customFormat="1" ht="11.25" customHeight="1" x14ac:dyDescent="0.2">
      <c r="A184" s="47" t="s">
        <v>226</v>
      </c>
      <c r="B184" s="48">
        <v>6692</v>
      </c>
      <c r="C184" s="49">
        <v>5365.29234</v>
      </c>
      <c r="D184" s="48">
        <v>428.52256</v>
      </c>
      <c r="E184" s="49">
        <f t="shared" si="81"/>
        <v>5793.8149000000003</v>
      </c>
      <c r="F184" s="49">
        <f t="shared" si="82"/>
        <v>898.18509999999969</v>
      </c>
      <c r="G184" s="49">
        <f t="shared" si="83"/>
        <v>1326.70766</v>
      </c>
      <c r="H184" s="50">
        <f t="shared" si="80"/>
        <v>86.578226240286909</v>
      </c>
      <c r="J184" s="46"/>
      <c r="K184" s="46"/>
      <c r="L184" s="46"/>
      <c r="M184" s="46"/>
      <c r="N184" s="46"/>
      <c r="O184" s="46"/>
      <c r="P184" s="46"/>
      <c r="Q184" s="46"/>
    </row>
    <row r="185" spans="1:17" s="41" customFormat="1" ht="11.25" customHeight="1" x14ac:dyDescent="0.2">
      <c r="A185" s="47" t="s">
        <v>227</v>
      </c>
      <c r="B185" s="48">
        <v>8618</v>
      </c>
      <c r="C185" s="49">
        <v>8576.03773</v>
      </c>
      <c r="D185" s="48">
        <v>0</v>
      </c>
      <c r="E185" s="49">
        <f t="shared" si="81"/>
        <v>8576.03773</v>
      </c>
      <c r="F185" s="49">
        <f t="shared" si="82"/>
        <v>41.96226999999999</v>
      </c>
      <c r="G185" s="49">
        <f t="shared" si="83"/>
        <v>41.96226999999999</v>
      </c>
      <c r="H185" s="50">
        <f t="shared" si="80"/>
        <v>99.513085750754243</v>
      </c>
      <c r="J185" s="46"/>
      <c r="K185" s="46"/>
      <c r="L185" s="46"/>
      <c r="M185" s="46"/>
      <c r="N185" s="46"/>
      <c r="O185" s="46"/>
      <c r="P185" s="46"/>
      <c r="Q185" s="46"/>
    </row>
    <row r="186" spans="1:17" s="41" customFormat="1" ht="11.25" customHeight="1" x14ac:dyDescent="0.2">
      <c r="A186" s="47" t="s">
        <v>228</v>
      </c>
      <c r="B186" s="48">
        <v>18938</v>
      </c>
      <c r="C186" s="49">
        <v>13296.794810000001</v>
      </c>
      <c r="D186" s="48">
        <v>1252.8136299999999</v>
      </c>
      <c r="E186" s="49">
        <f t="shared" si="81"/>
        <v>14549.608440000002</v>
      </c>
      <c r="F186" s="49">
        <f t="shared" si="82"/>
        <v>4388.3915599999982</v>
      </c>
      <c r="G186" s="49">
        <f t="shared" si="83"/>
        <v>5641.2051899999988</v>
      </c>
      <c r="H186" s="50">
        <f t="shared" si="80"/>
        <v>76.827587073608626</v>
      </c>
      <c r="J186" s="46"/>
      <c r="K186" s="46"/>
      <c r="L186" s="46"/>
      <c r="M186" s="46"/>
      <c r="N186" s="46"/>
      <c r="O186" s="46"/>
      <c r="P186" s="46"/>
      <c r="Q186" s="46"/>
    </row>
    <row r="187" spans="1:17" s="41" customFormat="1" ht="12" x14ac:dyDescent="0.2">
      <c r="A187" s="47" t="s">
        <v>229</v>
      </c>
      <c r="B187" s="48">
        <v>79713</v>
      </c>
      <c r="C187" s="49">
        <v>68445.260310000012</v>
      </c>
      <c r="D187" s="48">
        <v>2758.4652199999996</v>
      </c>
      <c r="E187" s="49">
        <f t="shared" si="81"/>
        <v>71203.725530000011</v>
      </c>
      <c r="F187" s="49">
        <f t="shared" si="82"/>
        <v>8509.2744699999894</v>
      </c>
      <c r="G187" s="49">
        <f t="shared" si="83"/>
        <v>11267.739689999988</v>
      </c>
      <c r="H187" s="50">
        <f t="shared" si="80"/>
        <v>89.32511074730597</v>
      </c>
      <c r="J187" s="46"/>
      <c r="K187" s="46"/>
      <c r="L187" s="46"/>
      <c r="M187" s="46"/>
      <c r="N187" s="46"/>
      <c r="O187" s="46"/>
      <c r="P187" s="46"/>
      <c r="Q187" s="46"/>
    </row>
    <row r="188" spans="1:17" s="41" customFormat="1" ht="12" hidden="1" x14ac:dyDescent="0.2">
      <c r="A188" s="47" t="s">
        <v>230</v>
      </c>
      <c r="B188" s="48">
        <v>622966.46</v>
      </c>
      <c r="C188" s="49">
        <v>465723.34181000001</v>
      </c>
      <c r="D188" s="48">
        <v>23471.161710000004</v>
      </c>
      <c r="E188" s="49">
        <f t="shared" si="81"/>
        <v>489194.50352000003</v>
      </c>
      <c r="F188" s="49">
        <f t="shared" si="82"/>
        <v>133771.95647999994</v>
      </c>
      <c r="G188" s="49">
        <f t="shared" si="83"/>
        <v>157243.11818999995</v>
      </c>
      <c r="H188" s="50">
        <f t="shared" si="80"/>
        <v>78.526619799081971</v>
      </c>
      <c r="J188" s="46"/>
      <c r="K188" s="46"/>
      <c r="L188" s="46"/>
      <c r="M188" s="46"/>
      <c r="N188" s="46"/>
      <c r="O188" s="46"/>
      <c r="P188" s="46"/>
      <c r="Q188" s="46"/>
    </row>
    <row r="189" spans="1:17" s="41" customFormat="1" ht="12" x14ac:dyDescent="0.2">
      <c r="A189" s="56"/>
      <c r="B189" s="52"/>
      <c r="C189" s="52"/>
      <c r="D189" s="52"/>
      <c r="E189" s="52"/>
      <c r="F189" s="52"/>
      <c r="G189" s="52"/>
      <c r="H189" s="45"/>
      <c r="J189" s="46"/>
      <c r="K189" s="46"/>
      <c r="L189" s="46"/>
      <c r="M189" s="46"/>
      <c r="N189" s="46"/>
      <c r="O189" s="46"/>
      <c r="P189" s="46"/>
      <c r="Q189" s="46"/>
    </row>
    <row r="190" spans="1:17" s="41" customFormat="1" ht="11.25" customHeight="1" x14ac:dyDescent="0.2">
      <c r="A190" s="43" t="s">
        <v>231</v>
      </c>
      <c r="B190" s="69">
        <f t="shared" ref="B190:G190" si="84">SUM(B191:B197)</f>
        <v>8142233.7770000007</v>
      </c>
      <c r="C190" s="69">
        <f t="shared" si="84"/>
        <v>7252815.8803500002</v>
      </c>
      <c r="D190" s="69">
        <f t="shared" si="84"/>
        <v>293272.23475999996</v>
      </c>
      <c r="E190" s="69">
        <f t="shared" si="84"/>
        <v>7546088.1151100006</v>
      </c>
      <c r="F190" s="69">
        <f t="shared" si="84"/>
        <v>596145.66188999964</v>
      </c>
      <c r="G190" s="69">
        <f t="shared" si="84"/>
        <v>889417.89664999931</v>
      </c>
      <c r="H190" s="45">
        <f t="shared" ref="H190:H197" si="85">E190/B190*100</f>
        <v>92.678352424933081</v>
      </c>
      <c r="J190" s="46"/>
      <c r="K190" s="46"/>
      <c r="L190" s="46"/>
      <c r="M190" s="46"/>
      <c r="N190" s="46"/>
      <c r="O190" s="46"/>
      <c r="P190" s="46"/>
      <c r="Q190" s="46"/>
    </row>
    <row r="191" spans="1:17" s="41" customFormat="1" ht="11.25" customHeight="1" x14ac:dyDescent="0.2">
      <c r="A191" s="47" t="s">
        <v>193</v>
      </c>
      <c r="B191" s="48">
        <v>5740714.2510000002</v>
      </c>
      <c r="C191" s="49">
        <v>4943515.5450800005</v>
      </c>
      <c r="D191" s="48">
        <v>273955.77094999998</v>
      </c>
      <c r="E191" s="49">
        <f t="shared" ref="E191:E197" si="86">SUM(C191:D191)</f>
        <v>5217471.3160300003</v>
      </c>
      <c r="F191" s="49">
        <f t="shared" ref="F191:F197" si="87">B191-E191</f>
        <v>523242.93496999983</v>
      </c>
      <c r="G191" s="49">
        <f t="shared" ref="G191:G197" si="88">B191-C191</f>
        <v>797198.70591999963</v>
      </c>
      <c r="H191" s="50">
        <f t="shared" si="85"/>
        <v>90.885403591045247</v>
      </c>
      <c r="J191" s="46"/>
      <c r="K191" s="46"/>
      <c r="L191" s="46"/>
      <c r="M191" s="46"/>
      <c r="N191" s="46"/>
      <c r="O191" s="46"/>
      <c r="P191" s="46"/>
      <c r="Q191" s="46"/>
    </row>
    <row r="192" spans="1:17" s="41" customFormat="1" ht="11.25" customHeight="1" x14ac:dyDescent="0.2">
      <c r="A192" s="47" t="s">
        <v>232</v>
      </c>
      <c r="B192" s="48">
        <v>21934</v>
      </c>
      <c r="C192" s="49">
        <v>21717.799609999998</v>
      </c>
      <c r="D192" s="48">
        <v>0</v>
      </c>
      <c r="E192" s="49">
        <f t="shared" si="86"/>
        <v>21717.799609999998</v>
      </c>
      <c r="F192" s="49">
        <f t="shared" si="87"/>
        <v>216.20039000000179</v>
      </c>
      <c r="G192" s="49">
        <f t="shared" si="88"/>
        <v>216.20039000000179</v>
      </c>
      <c r="H192" s="50">
        <f t="shared" si="85"/>
        <v>99.014313896234157</v>
      </c>
      <c r="J192" s="46"/>
      <c r="K192" s="46"/>
      <c r="L192" s="46"/>
      <c r="M192" s="46"/>
      <c r="N192" s="46"/>
      <c r="O192" s="46"/>
      <c r="P192" s="46"/>
      <c r="Q192" s="46"/>
    </row>
    <row r="193" spans="1:17" s="41" customFormat="1" ht="11.25" customHeight="1" x14ac:dyDescent="0.2">
      <c r="A193" s="47" t="s">
        <v>233</v>
      </c>
      <c r="B193" s="48">
        <v>125699.605</v>
      </c>
      <c r="C193" s="49">
        <v>98850.535579999996</v>
      </c>
      <c r="D193" s="48">
        <v>11735.472069999998</v>
      </c>
      <c r="E193" s="49">
        <f t="shared" si="86"/>
        <v>110586.00765</v>
      </c>
      <c r="F193" s="49">
        <f t="shared" si="87"/>
        <v>15113.597349999996</v>
      </c>
      <c r="G193" s="49">
        <f t="shared" si="88"/>
        <v>26849.06942</v>
      </c>
      <c r="H193" s="50">
        <f t="shared" si="85"/>
        <v>87.976416194784392</v>
      </c>
      <c r="J193" s="46"/>
      <c r="K193" s="46"/>
      <c r="L193" s="46"/>
      <c r="M193" s="46"/>
      <c r="N193" s="46"/>
      <c r="O193" s="46"/>
      <c r="P193" s="46"/>
      <c r="Q193" s="46"/>
    </row>
    <row r="194" spans="1:17" s="41" customFormat="1" ht="11.25" customHeight="1" x14ac:dyDescent="0.2">
      <c r="A194" s="47" t="s">
        <v>234</v>
      </c>
      <c r="B194" s="48">
        <v>5140</v>
      </c>
      <c r="C194" s="49">
        <v>5126.5943600000001</v>
      </c>
      <c r="D194" s="48">
        <v>0</v>
      </c>
      <c r="E194" s="49">
        <f t="shared" si="86"/>
        <v>5126.5943600000001</v>
      </c>
      <c r="F194" s="49">
        <f t="shared" si="87"/>
        <v>13.405639999999948</v>
      </c>
      <c r="G194" s="49">
        <f t="shared" si="88"/>
        <v>13.405639999999948</v>
      </c>
      <c r="H194" s="50">
        <f t="shared" si="85"/>
        <v>99.73918988326848</v>
      </c>
      <c r="J194" s="46"/>
      <c r="K194" s="46"/>
      <c r="L194" s="46"/>
      <c r="M194" s="46"/>
      <c r="N194" s="46"/>
      <c r="O194" s="46"/>
      <c r="P194" s="46"/>
      <c r="Q194" s="46"/>
    </row>
    <row r="195" spans="1:17" s="41" customFormat="1" ht="11.25" customHeight="1" x14ac:dyDescent="0.2">
      <c r="A195" s="47" t="s">
        <v>235</v>
      </c>
      <c r="B195" s="48">
        <v>138473.921</v>
      </c>
      <c r="C195" s="49">
        <v>118453.72121999999</v>
      </c>
      <c r="D195" s="48">
        <v>3980.46288</v>
      </c>
      <c r="E195" s="49">
        <f t="shared" si="86"/>
        <v>122434.1841</v>
      </c>
      <c r="F195" s="49">
        <f t="shared" si="87"/>
        <v>16039.736900000004</v>
      </c>
      <c r="G195" s="49">
        <f t="shared" si="88"/>
        <v>20020.19978000001</v>
      </c>
      <c r="H195" s="50">
        <f t="shared" si="85"/>
        <v>88.416781453021756</v>
      </c>
      <c r="J195" s="46"/>
      <c r="K195" s="46"/>
      <c r="L195" s="46"/>
      <c r="M195" s="46"/>
      <c r="N195" s="46"/>
      <c r="O195" s="46"/>
      <c r="P195" s="46"/>
      <c r="Q195" s="46"/>
    </row>
    <row r="196" spans="1:17" s="41" customFormat="1" ht="11.25" customHeight="1" x14ac:dyDescent="0.2">
      <c r="A196" s="47" t="s">
        <v>236</v>
      </c>
      <c r="B196" s="48">
        <v>2104988.9999999995</v>
      </c>
      <c r="C196" s="49">
        <v>2061358.7608699999</v>
      </c>
      <c r="D196" s="48">
        <v>3587.2913599999997</v>
      </c>
      <c r="E196" s="49">
        <f t="shared" si="86"/>
        <v>2064946.0522299998</v>
      </c>
      <c r="F196" s="49">
        <f t="shared" si="87"/>
        <v>40042.947769999737</v>
      </c>
      <c r="G196" s="49">
        <f t="shared" si="88"/>
        <v>43630.239129999653</v>
      </c>
      <c r="H196" s="50">
        <f t="shared" si="85"/>
        <v>98.097712255503495</v>
      </c>
      <c r="J196" s="46"/>
      <c r="K196" s="46"/>
      <c r="L196" s="46"/>
      <c r="M196" s="46"/>
      <c r="N196" s="46"/>
      <c r="O196" s="46"/>
      <c r="P196" s="46"/>
      <c r="Q196" s="46"/>
    </row>
    <row r="197" spans="1:17" s="41" customFormat="1" ht="11.25" customHeight="1" x14ac:dyDescent="0.2">
      <c r="A197" s="47" t="s">
        <v>237</v>
      </c>
      <c r="B197" s="48">
        <v>5283</v>
      </c>
      <c r="C197" s="49">
        <v>3792.9236299999998</v>
      </c>
      <c r="D197" s="48">
        <v>13.237500000000001</v>
      </c>
      <c r="E197" s="49">
        <f t="shared" si="86"/>
        <v>3806.16113</v>
      </c>
      <c r="F197" s="49">
        <f t="shared" si="87"/>
        <v>1476.83887</v>
      </c>
      <c r="G197" s="49">
        <f t="shared" si="88"/>
        <v>1490.0763700000002</v>
      </c>
      <c r="H197" s="50">
        <f t="shared" si="85"/>
        <v>72.045450123036147</v>
      </c>
      <c r="J197" s="46"/>
      <c r="K197" s="46"/>
      <c r="L197" s="46"/>
      <c r="M197" s="46"/>
      <c r="N197" s="46"/>
      <c r="O197" s="46"/>
      <c r="P197" s="46"/>
      <c r="Q197" s="46"/>
    </row>
    <row r="198" spans="1:17" s="41" customFormat="1" ht="11.25" customHeight="1" x14ac:dyDescent="0.2">
      <c r="A198" s="56"/>
      <c r="B198" s="52"/>
      <c r="C198" s="52"/>
      <c r="D198" s="52"/>
      <c r="E198" s="52"/>
      <c r="F198" s="52"/>
      <c r="G198" s="52"/>
      <c r="H198" s="45"/>
      <c r="J198" s="46"/>
      <c r="K198" s="46"/>
      <c r="L198" s="46"/>
      <c r="M198" s="46"/>
      <c r="N198" s="46"/>
      <c r="O198" s="46"/>
      <c r="P198" s="46"/>
      <c r="Q198" s="46"/>
    </row>
    <row r="199" spans="1:17" s="41" customFormat="1" ht="11.25" customHeight="1" x14ac:dyDescent="0.2">
      <c r="A199" s="43" t="s">
        <v>238</v>
      </c>
      <c r="B199" s="70">
        <f>SUM(B200:B206)</f>
        <v>1593472.0120000001</v>
      </c>
      <c r="C199" s="70">
        <f>SUM(C200:C206)</f>
        <v>1098893.5754899997</v>
      </c>
      <c r="D199" s="70">
        <f>SUM(D200:D206)</f>
        <v>16091.783930000001</v>
      </c>
      <c r="E199" s="70">
        <f t="shared" ref="E199:G199" si="89">SUM(E200:E206)</f>
        <v>1114985.3594199999</v>
      </c>
      <c r="F199" s="70">
        <f t="shared" si="89"/>
        <v>478486.65258000011</v>
      </c>
      <c r="G199" s="70">
        <f t="shared" si="89"/>
        <v>494578.43651000015</v>
      </c>
      <c r="H199" s="50">
        <f t="shared" ref="H199:H206" si="90">E199/B199*100</f>
        <v>69.972070486544553</v>
      </c>
      <c r="J199" s="46"/>
      <c r="K199" s="46"/>
      <c r="L199" s="46"/>
      <c r="M199" s="46"/>
      <c r="N199" s="46"/>
      <c r="O199" s="46"/>
      <c r="P199" s="46"/>
      <c r="Q199" s="46"/>
    </row>
    <row r="200" spans="1:17" s="41" customFormat="1" ht="11.25" customHeight="1" x14ac:dyDescent="0.2">
      <c r="A200" s="47" t="s">
        <v>239</v>
      </c>
      <c r="B200" s="48">
        <v>499182.33299999998</v>
      </c>
      <c r="C200" s="49">
        <v>146008.66112999985</v>
      </c>
      <c r="D200" s="48">
        <v>7203.6124000000018</v>
      </c>
      <c r="E200" s="49">
        <f t="shared" ref="E200:E206" si="91">SUM(C200:D200)</f>
        <v>153212.27352999986</v>
      </c>
      <c r="F200" s="49">
        <f t="shared" ref="F200:F206" si="92">B200-E200</f>
        <v>345970.05947000009</v>
      </c>
      <c r="G200" s="49">
        <f t="shared" ref="G200:G206" si="93">B200-C200</f>
        <v>353173.67187000014</v>
      </c>
      <c r="H200" s="50">
        <f t="shared" si="90"/>
        <v>30.692647435901915</v>
      </c>
      <c r="J200" s="46"/>
      <c r="K200" s="46"/>
      <c r="L200" s="46"/>
      <c r="M200" s="46"/>
      <c r="N200" s="46"/>
      <c r="O200" s="46"/>
      <c r="P200" s="46"/>
      <c r="Q200" s="46"/>
    </row>
    <row r="201" spans="1:17" s="41" customFormat="1" ht="11.25" customHeight="1" x14ac:dyDescent="0.2">
      <c r="A201" s="47" t="s">
        <v>240</v>
      </c>
      <c r="B201" s="48">
        <v>3974</v>
      </c>
      <c r="C201" s="49">
        <v>2851.3768999999998</v>
      </c>
      <c r="D201" s="48">
        <v>366.09111999999999</v>
      </c>
      <c r="E201" s="49">
        <f t="shared" si="91"/>
        <v>3217.4680199999998</v>
      </c>
      <c r="F201" s="49">
        <f t="shared" si="92"/>
        <v>756.5319800000002</v>
      </c>
      <c r="G201" s="49">
        <f t="shared" si="93"/>
        <v>1122.6231000000002</v>
      </c>
      <c r="H201" s="50">
        <f t="shared" si="90"/>
        <v>80.962959738298935</v>
      </c>
      <c r="J201" s="46"/>
      <c r="K201" s="46"/>
      <c r="L201" s="46"/>
      <c r="M201" s="46"/>
      <c r="N201" s="46"/>
      <c r="O201" s="46"/>
      <c r="P201" s="46"/>
      <c r="Q201" s="46"/>
    </row>
    <row r="202" spans="1:17" s="41" customFormat="1" ht="11.25" customHeight="1" x14ac:dyDescent="0.2">
      <c r="A202" s="47" t="s">
        <v>241</v>
      </c>
      <c r="B202" s="48">
        <v>26737</v>
      </c>
      <c r="C202" s="49">
        <v>23409.97982</v>
      </c>
      <c r="D202" s="48">
        <v>362.87196999999998</v>
      </c>
      <c r="E202" s="49">
        <f t="shared" si="91"/>
        <v>23772.851790000001</v>
      </c>
      <c r="F202" s="49">
        <f t="shared" si="92"/>
        <v>2964.1482099999994</v>
      </c>
      <c r="G202" s="49">
        <f t="shared" si="93"/>
        <v>3327.0201799999995</v>
      </c>
      <c r="H202" s="50">
        <f t="shared" si="90"/>
        <v>88.913684369974206</v>
      </c>
      <c r="J202" s="46"/>
      <c r="K202" s="46"/>
      <c r="L202" s="46"/>
      <c r="M202" s="46"/>
      <c r="N202" s="46"/>
      <c r="O202" s="46"/>
      <c r="P202" s="46"/>
      <c r="Q202" s="46"/>
    </row>
    <row r="203" spans="1:17" s="41" customFormat="1" ht="11.25" customHeight="1" x14ac:dyDescent="0.2">
      <c r="A203" s="47" t="s">
        <v>242</v>
      </c>
      <c r="B203" s="48">
        <v>7148</v>
      </c>
      <c r="C203" s="49">
        <v>6192.1204100000004</v>
      </c>
      <c r="D203" s="48">
        <v>674.67008999999996</v>
      </c>
      <c r="E203" s="49">
        <f t="shared" si="91"/>
        <v>6866.7905000000001</v>
      </c>
      <c r="F203" s="49">
        <f t="shared" si="92"/>
        <v>281.20949999999993</v>
      </c>
      <c r="G203" s="49">
        <f t="shared" si="93"/>
        <v>955.87958999999955</v>
      </c>
      <c r="H203" s="50">
        <f t="shared" si="90"/>
        <v>96.065899552322335</v>
      </c>
      <c r="J203" s="46"/>
      <c r="K203" s="46"/>
      <c r="L203" s="46"/>
      <c r="M203" s="46"/>
      <c r="N203" s="46"/>
      <c r="O203" s="46"/>
      <c r="P203" s="46"/>
      <c r="Q203" s="46"/>
    </row>
    <row r="204" spans="1:17" s="41" customFormat="1" ht="11.25" customHeight="1" x14ac:dyDescent="0.2">
      <c r="A204" s="47" t="s">
        <v>243</v>
      </c>
      <c r="B204" s="48">
        <v>13765</v>
      </c>
      <c r="C204" s="49">
        <v>8921.6823199999999</v>
      </c>
      <c r="D204" s="48">
        <v>560.20984999999996</v>
      </c>
      <c r="E204" s="49">
        <f t="shared" si="91"/>
        <v>9481.8921699999992</v>
      </c>
      <c r="F204" s="49">
        <f t="shared" si="92"/>
        <v>4283.1078300000008</v>
      </c>
      <c r="G204" s="49">
        <f t="shared" si="93"/>
        <v>4843.3176800000001</v>
      </c>
      <c r="H204" s="50">
        <f t="shared" si="90"/>
        <v>68.88406952415545</v>
      </c>
      <c r="J204" s="46"/>
      <c r="K204" s="46"/>
      <c r="L204" s="46"/>
      <c r="M204" s="46"/>
      <c r="N204" s="46"/>
      <c r="O204" s="46"/>
      <c r="P204" s="46"/>
      <c r="Q204" s="46"/>
    </row>
    <row r="205" spans="1:17" s="41" customFormat="1" ht="11.25" customHeight="1" x14ac:dyDescent="0.2">
      <c r="A205" s="47" t="s">
        <v>244</v>
      </c>
      <c r="B205" s="48">
        <v>962451</v>
      </c>
      <c r="C205" s="49">
        <v>860613.58267999999</v>
      </c>
      <c r="D205" s="48">
        <v>5199.2361799999999</v>
      </c>
      <c r="E205" s="49">
        <f t="shared" si="91"/>
        <v>865812.81886</v>
      </c>
      <c r="F205" s="49">
        <f t="shared" si="92"/>
        <v>96638.181140000001</v>
      </c>
      <c r="G205" s="49">
        <f t="shared" si="93"/>
        <v>101837.41732000001</v>
      </c>
      <c r="H205" s="50">
        <f t="shared" si="90"/>
        <v>89.959158321826251</v>
      </c>
      <c r="J205" s="46"/>
      <c r="K205" s="46"/>
      <c r="L205" s="46"/>
      <c r="M205" s="46"/>
      <c r="N205" s="46"/>
      <c r="O205" s="46"/>
      <c r="P205" s="46"/>
      <c r="Q205" s="46"/>
    </row>
    <row r="206" spans="1:17" s="41" customFormat="1" ht="11.25" customHeight="1" x14ac:dyDescent="0.2">
      <c r="A206" s="47" t="s">
        <v>245</v>
      </c>
      <c r="B206" s="48">
        <v>80214.679000000004</v>
      </c>
      <c r="C206" s="49">
        <v>50896.172229999996</v>
      </c>
      <c r="D206" s="48">
        <v>1725.09232</v>
      </c>
      <c r="E206" s="49">
        <f t="shared" si="91"/>
        <v>52621.26455</v>
      </c>
      <c r="F206" s="49">
        <f t="shared" si="92"/>
        <v>27593.414450000004</v>
      </c>
      <c r="G206" s="49">
        <f t="shared" si="93"/>
        <v>29318.506770000007</v>
      </c>
      <c r="H206" s="50">
        <f t="shared" si="90"/>
        <v>65.600542451837271</v>
      </c>
      <c r="J206" s="46"/>
      <c r="K206" s="46"/>
      <c r="L206" s="46"/>
      <c r="M206" s="46"/>
      <c r="N206" s="46"/>
      <c r="O206" s="46"/>
      <c r="P206" s="46"/>
      <c r="Q206" s="46"/>
    </row>
    <row r="207" spans="1:17" s="41" customFormat="1" ht="11.25" customHeight="1" x14ac:dyDescent="0.2">
      <c r="A207" s="56"/>
      <c r="B207" s="52"/>
      <c r="C207" s="52"/>
      <c r="D207" s="52"/>
      <c r="E207" s="52"/>
      <c r="F207" s="52"/>
      <c r="G207" s="52"/>
      <c r="H207" s="45"/>
      <c r="J207" s="46"/>
      <c r="K207" s="46"/>
      <c r="L207" s="46"/>
      <c r="M207" s="46"/>
      <c r="N207" s="46"/>
      <c r="O207" s="46"/>
      <c r="P207" s="46"/>
      <c r="Q207" s="46"/>
    </row>
    <row r="208" spans="1:17" s="41" customFormat="1" ht="11.25" customHeight="1" x14ac:dyDescent="0.2">
      <c r="A208" s="43" t="s">
        <v>246</v>
      </c>
      <c r="B208" s="69">
        <f t="shared" ref="B208:G208" si="94">SUM(B209:B215)</f>
        <v>224673.005</v>
      </c>
      <c r="C208" s="69">
        <f t="shared" si="94"/>
        <v>174815.57588000002</v>
      </c>
      <c r="D208" s="69">
        <f t="shared" si="94"/>
        <v>2753.5457200000001</v>
      </c>
      <c r="E208" s="69">
        <f t="shared" si="94"/>
        <v>177569.12159999998</v>
      </c>
      <c r="F208" s="69">
        <f t="shared" si="94"/>
        <v>47103.883400000006</v>
      </c>
      <c r="G208" s="69">
        <f t="shared" si="94"/>
        <v>49857.429120000001</v>
      </c>
      <c r="H208" s="45">
        <f t="shared" ref="H208:H215" si="95">E208/B208*100</f>
        <v>79.034471275265133</v>
      </c>
      <c r="J208" s="46"/>
      <c r="K208" s="46"/>
      <c r="L208" s="46"/>
      <c r="M208" s="46"/>
      <c r="N208" s="46"/>
      <c r="O208" s="46"/>
      <c r="P208" s="46"/>
      <c r="Q208" s="46"/>
    </row>
    <row r="209" spans="1:17" s="41" customFormat="1" ht="11.25" customHeight="1" x14ac:dyDescent="0.2">
      <c r="A209" s="47" t="s">
        <v>247</v>
      </c>
      <c r="B209" s="48">
        <v>70593</v>
      </c>
      <c r="C209" s="49">
        <v>40700.636999999988</v>
      </c>
      <c r="D209" s="48">
        <v>483.14650999999975</v>
      </c>
      <c r="E209" s="49">
        <f t="shared" ref="E209:E215" si="96">SUM(C209:D209)</f>
        <v>41183.783509999987</v>
      </c>
      <c r="F209" s="49">
        <f t="shared" ref="F209:F215" si="97">B209-E209</f>
        <v>29409.216490000013</v>
      </c>
      <c r="G209" s="49">
        <f t="shared" ref="G209:G215" si="98">B209-C209</f>
        <v>29892.363000000012</v>
      </c>
      <c r="H209" s="50">
        <f t="shared" si="95"/>
        <v>58.339755372345678</v>
      </c>
      <c r="J209" s="46"/>
      <c r="K209" s="46"/>
      <c r="L209" s="46"/>
      <c r="M209" s="46"/>
      <c r="N209" s="46"/>
      <c r="O209" s="46"/>
      <c r="P209" s="46"/>
      <c r="Q209" s="46"/>
    </row>
    <row r="210" spans="1:17" s="41" customFormat="1" ht="11.25" customHeight="1" x14ac:dyDescent="0.2">
      <c r="A210" s="47" t="s">
        <v>248</v>
      </c>
      <c r="B210" s="48">
        <v>57516.114999999998</v>
      </c>
      <c r="C210" s="49">
        <v>57438.71643</v>
      </c>
      <c r="D210" s="48">
        <v>66.536699999999996</v>
      </c>
      <c r="E210" s="49">
        <f t="shared" si="96"/>
        <v>57505.253129999997</v>
      </c>
      <c r="F210" s="49">
        <f t="shared" si="97"/>
        <v>10.861870000000636</v>
      </c>
      <c r="G210" s="49">
        <f t="shared" si="98"/>
        <v>77.398569999997562</v>
      </c>
      <c r="H210" s="50">
        <f t="shared" si="95"/>
        <v>99.981115084007328</v>
      </c>
      <c r="J210" s="46"/>
      <c r="K210" s="46"/>
      <c r="L210" s="46"/>
      <c r="M210" s="46"/>
      <c r="N210" s="46"/>
      <c r="O210" s="46"/>
      <c r="P210" s="46"/>
      <c r="Q210" s="46"/>
    </row>
    <row r="211" spans="1:17" s="41" customFormat="1" ht="11.25" customHeight="1" x14ac:dyDescent="0.2">
      <c r="A211" s="47" t="s">
        <v>249</v>
      </c>
      <c r="B211" s="48">
        <v>9521</v>
      </c>
      <c r="C211" s="49">
        <v>6778.7969199999998</v>
      </c>
      <c r="D211" s="48">
        <v>4.2</v>
      </c>
      <c r="E211" s="49">
        <f t="shared" si="96"/>
        <v>6782.9969199999996</v>
      </c>
      <c r="F211" s="49">
        <f t="shared" si="97"/>
        <v>2738.0030800000004</v>
      </c>
      <c r="G211" s="49">
        <f t="shared" si="98"/>
        <v>2742.2030800000002</v>
      </c>
      <c r="H211" s="50">
        <f t="shared" si="95"/>
        <v>71.242484192836883</v>
      </c>
      <c r="J211" s="46"/>
      <c r="K211" s="46"/>
      <c r="L211" s="46"/>
      <c r="M211" s="46"/>
      <c r="N211" s="46"/>
      <c r="O211" s="46"/>
      <c r="P211" s="46"/>
      <c r="Q211" s="46"/>
    </row>
    <row r="212" spans="1:17" s="41" customFormat="1" ht="11.25" customHeight="1" x14ac:dyDescent="0.2">
      <c r="A212" s="47" t="s">
        <v>250</v>
      </c>
      <c r="B212" s="48">
        <v>0</v>
      </c>
      <c r="C212" s="49">
        <v>0</v>
      </c>
      <c r="D212" s="48">
        <v>0</v>
      </c>
      <c r="E212" s="49">
        <f t="shared" si="96"/>
        <v>0</v>
      </c>
      <c r="F212" s="49">
        <f t="shared" si="97"/>
        <v>0</v>
      </c>
      <c r="G212" s="49">
        <f t="shared" si="98"/>
        <v>0</v>
      </c>
      <c r="H212" s="50" t="e">
        <f t="shared" si="95"/>
        <v>#DIV/0!</v>
      </c>
      <c r="J212" s="46"/>
      <c r="K212" s="46"/>
      <c r="L212" s="46"/>
      <c r="M212" s="46"/>
      <c r="N212" s="46"/>
      <c r="O212" s="46"/>
      <c r="P212" s="46"/>
      <c r="Q212" s="46"/>
    </row>
    <row r="213" spans="1:17" s="41" customFormat="1" ht="11.25" customHeight="1" x14ac:dyDescent="0.2">
      <c r="A213" s="47" t="s">
        <v>251</v>
      </c>
      <c r="B213" s="48">
        <v>18700.091</v>
      </c>
      <c r="C213" s="49">
        <v>12649.07077</v>
      </c>
      <c r="D213" s="48">
        <v>276.15881000000002</v>
      </c>
      <c r="E213" s="49">
        <f t="shared" si="96"/>
        <v>12925.229580000001</v>
      </c>
      <c r="F213" s="49">
        <f t="shared" si="97"/>
        <v>5774.8614199999993</v>
      </c>
      <c r="G213" s="49">
        <f t="shared" si="98"/>
        <v>6051.0202300000001</v>
      </c>
      <c r="H213" s="50">
        <f t="shared" si="95"/>
        <v>69.118538407112567</v>
      </c>
      <c r="J213" s="46"/>
      <c r="K213" s="46"/>
      <c r="L213" s="46"/>
      <c r="M213" s="46"/>
      <c r="N213" s="46"/>
      <c r="O213" s="46"/>
      <c r="P213" s="46"/>
      <c r="Q213" s="46"/>
    </row>
    <row r="214" spans="1:17" s="41" customFormat="1" ht="11.25" customHeight="1" x14ac:dyDescent="0.2">
      <c r="A214" s="47" t="s">
        <v>252</v>
      </c>
      <c r="B214" s="48">
        <v>44430.798999999999</v>
      </c>
      <c r="C214" s="49">
        <v>42001.296700000006</v>
      </c>
      <c r="D214" s="48">
        <v>3.3736199999999998</v>
      </c>
      <c r="E214" s="49">
        <f t="shared" si="96"/>
        <v>42004.670320000005</v>
      </c>
      <c r="F214" s="49">
        <f t="shared" si="97"/>
        <v>2426.1286799999943</v>
      </c>
      <c r="G214" s="49">
        <f t="shared" si="98"/>
        <v>2429.5022999999928</v>
      </c>
      <c r="H214" s="50">
        <f t="shared" si="95"/>
        <v>94.539533984072634</v>
      </c>
      <c r="J214" s="46"/>
      <c r="K214" s="46"/>
      <c r="L214" s="46"/>
      <c r="M214" s="46"/>
      <c r="N214" s="46"/>
      <c r="O214" s="46"/>
      <c r="P214" s="46"/>
      <c r="Q214" s="46"/>
    </row>
    <row r="215" spans="1:17" s="41" customFormat="1" ht="11.25" customHeight="1" x14ac:dyDescent="0.2">
      <c r="A215" s="47" t="s">
        <v>253</v>
      </c>
      <c r="B215" s="48">
        <v>23912</v>
      </c>
      <c r="C215" s="49">
        <v>15247.058060000001</v>
      </c>
      <c r="D215" s="48">
        <v>1920.1300800000001</v>
      </c>
      <c r="E215" s="49">
        <f t="shared" si="96"/>
        <v>17167.188140000002</v>
      </c>
      <c r="F215" s="49">
        <f t="shared" si="97"/>
        <v>6744.811859999998</v>
      </c>
      <c r="G215" s="49">
        <f t="shared" si="98"/>
        <v>8664.9419399999988</v>
      </c>
      <c r="H215" s="50">
        <f t="shared" si="95"/>
        <v>71.79319228839077</v>
      </c>
      <c r="J215" s="46"/>
      <c r="K215" s="46"/>
      <c r="L215" s="46"/>
      <c r="M215" s="46"/>
      <c r="N215" s="46"/>
      <c r="O215" s="46"/>
      <c r="P215" s="46"/>
      <c r="Q215" s="46"/>
    </row>
    <row r="216" spans="1:17" s="41" customFormat="1" ht="11.25" customHeight="1" x14ac:dyDescent="0.2">
      <c r="A216" s="56"/>
      <c r="B216" s="48"/>
      <c r="C216" s="49"/>
      <c r="D216" s="48"/>
      <c r="E216" s="49"/>
      <c r="F216" s="49"/>
      <c r="G216" s="49"/>
      <c r="H216" s="50"/>
      <c r="J216" s="46"/>
      <c r="K216" s="46"/>
      <c r="L216" s="46"/>
      <c r="M216" s="46"/>
      <c r="N216" s="46"/>
      <c r="O216" s="46"/>
      <c r="P216" s="46"/>
      <c r="Q216" s="46"/>
    </row>
    <row r="217" spans="1:17" s="41" customFormat="1" ht="11.25" customHeight="1" x14ac:dyDescent="0.2">
      <c r="A217" s="43" t="s">
        <v>254</v>
      </c>
      <c r="B217" s="70">
        <f t="shared" ref="B217:G217" si="99">SUM(B218:B230)+SUM(B235:B247)</f>
        <v>3138657.8229999999</v>
      </c>
      <c r="C217" s="70">
        <f t="shared" si="99"/>
        <v>1150547.4338799999</v>
      </c>
      <c r="D217" s="70">
        <f t="shared" si="99"/>
        <v>84660.898719999997</v>
      </c>
      <c r="E217" s="70">
        <f t="shared" si="99"/>
        <v>1235208.3326000001</v>
      </c>
      <c r="F217" s="70">
        <f t="shared" si="99"/>
        <v>1903449.4903999995</v>
      </c>
      <c r="G217" s="70">
        <f t="shared" si="99"/>
        <v>1988110.3891200002</v>
      </c>
      <c r="H217" s="50">
        <f t="shared" ref="H217:H247" si="100">E217/B217*100</f>
        <v>39.354666939110942</v>
      </c>
      <c r="J217" s="46"/>
      <c r="K217" s="46"/>
      <c r="L217" s="46"/>
      <c r="M217" s="46"/>
      <c r="N217" s="46"/>
      <c r="O217" s="46"/>
      <c r="P217" s="46"/>
      <c r="Q217" s="46"/>
    </row>
    <row r="218" spans="1:17" s="41" customFormat="1" ht="11.25" customHeight="1" x14ac:dyDescent="0.2">
      <c r="A218" s="47" t="s">
        <v>255</v>
      </c>
      <c r="B218" s="48">
        <v>12413</v>
      </c>
      <c r="C218" s="49">
        <v>10525.378640000001</v>
      </c>
      <c r="D218" s="48">
        <v>0</v>
      </c>
      <c r="E218" s="49">
        <f t="shared" ref="E218:E229" si="101">SUM(C218:D218)</f>
        <v>10525.378640000001</v>
      </c>
      <c r="F218" s="49">
        <f t="shared" ref="F218:F229" si="102">B218-E218</f>
        <v>1887.6213599999992</v>
      </c>
      <c r="G218" s="49">
        <f t="shared" ref="G218:G229" si="103">B218-C218</f>
        <v>1887.6213599999992</v>
      </c>
      <c r="H218" s="50">
        <f t="shared" si="100"/>
        <v>84.793189720454365</v>
      </c>
      <c r="J218" s="46"/>
      <c r="K218" s="46"/>
      <c r="L218" s="46"/>
      <c r="M218" s="46"/>
      <c r="N218" s="46"/>
      <c r="O218" s="46"/>
      <c r="P218" s="46"/>
      <c r="Q218" s="46"/>
    </row>
    <row r="219" spans="1:17" s="41" customFormat="1" ht="11.25" customHeight="1" x14ac:dyDescent="0.2">
      <c r="A219" s="47" t="s">
        <v>256</v>
      </c>
      <c r="B219" s="48">
        <v>18867.394</v>
      </c>
      <c r="C219" s="49">
        <v>11350.023630000002</v>
      </c>
      <c r="D219" s="48">
        <v>266.76571999999999</v>
      </c>
      <c r="E219" s="49">
        <f t="shared" si="101"/>
        <v>11616.789350000001</v>
      </c>
      <c r="F219" s="49">
        <f t="shared" si="102"/>
        <v>7250.6046499999993</v>
      </c>
      <c r="G219" s="49">
        <f t="shared" si="103"/>
        <v>7517.3703699999987</v>
      </c>
      <c r="H219" s="50">
        <f t="shared" si="100"/>
        <v>61.570714800358758</v>
      </c>
      <c r="J219" s="46"/>
      <c r="K219" s="46"/>
      <c r="L219" s="46"/>
      <c r="M219" s="46"/>
      <c r="N219" s="46"/>
      <c r="O219" s="46"/>
      <c r="P219" s="46"/>
      <c r="Q219" s="46"/>
    </row>
    <row r="220" spans="1:17" s="41" customFormat="1" ht="11.25" customHeight="1" x14ac:dyDescent="0.2">
      <c r="A220" s="47" t="s">
        <v>257</v>
      </c>
      <c r="B220" s="48">
        <v>21927</v>
      </c>
      <c r="C220" s="49">
        <v>11566.9035</v>
      </c>
      <c r="D220" s="48">
        <v>584.92806999999993</v>
      </c>
      <c r="E220" s="49">
        <f t="shared" si="101"/>
        <v>12151.83157</v>
      </c>
      <c r="F220" s="49">
        <f t="shared" si="102"/>
        <v>9775.1684299999997</v>
      </c>
      <c r="G220" s="49">
        <f t="shared" si="103"/>
        <v>10360.0965</v>
      </c>
      <c r="H220" s="50">
        <f t="shared" si="100"/>
        <v>55.419489989510652</v>
      </c>
      <c r="J220" s="46"/>
      <c r="K220" s="46"/>
      <c r="L220" s="46"/>
      <c r="M220" s="46"/>
      <c r="N220" s="46"/>
      <c r="O220" s="46"/>
      <c r="P220" s="46"/>
      <c r="Q220" s="46"/>
    </row>
    <row r="221" spans="1:17" s="41" customFormat="1" ht="11.25" customHeight="1" x14ac:dyDescent="0.2">
      <c r="A221" s="47" t="s">
        <v>258</v>
      </c>
      <c r="B221" s="48">
        <v>771966.94099999999</v>
      </c>
      <c r="C221" s="49">
        <v>144984.62606999988</v>
      </c>
      <c r="D221" s="48">
        <v>40129.556710000004</v>
      </c>
      <c r="E221" s="49">
        <f t="shared" si="101"/>
        <v>185114.18277999989</v>
      </c>
      <c r="F221" s="49">
        <f t="shared" si="102"/>
        <v>586852.75822000008</v>
      </c>
      <c r="G221" s="49">
        <f t="shared" si="103"/>
        <v>626982.31493000011</v>
      </c>
      <c r="H221" s="50">
        <f t="shared" si="100"/>
        <v>23.979547950616176</v>
      </c>
      <c r="J221" s="46"/>
      <c r="K221" s="46"/>
      <c r="L221" s="46"/>
      <c r="M221" s="46"/>
      <c r="N221" s="46"/>
      <c r="O221" s="46"/>
      <c r="P221" s="46"/>
      <c r="Q221" s="46"/>
    </row>
    <row r="222" spans="1:17" s="41" customFormat="1" ht="11.25" customHeight="1" x14ac:dyDescent="0.2">
      <c r="A222" s="47" t="s">
        <v>259</v>
      </c>
      <c r="B222" s="48">
        <v>10987.284</v>
      </c>
      <c r="C222" s="49">
        <v>5597.6949100000002</v>
      </c>
      <c r="D222" s="48">
        <v>18.836310000000001</v>
      </c>
      <c r="E222" s="49">
        <f t="shared" si="101"/>
        <v>5616.5312199999998</v>
      </c>
      <c r="F222" s="49">
        <f t="shared" si="102"/>
        <v>5370.7527799999998</v>
      </c>
      <c r="G222" s="49">
        <f t="shared" si="103"/>
        <v>5389.5890899999995</v>
      </c>
      <c r="H222" s="50">
        <f t="shared" si="100"/>
        <v>51.118467675906075</v>
      </c>
      <c r="J222" s="46"/>
      <c r="K222" s="46"/>
      <c r="L222" s="46"/>
      <c r="M222" s="46"/>
      <c r="N222" s="46"/>
      <c r="O222" s="46"/>
      <c r="P222" s="46"/>
      <c r="Q222" s="46"/>
    </row>
    <row r="223" spans="1:17" s="41" customFormat="1" ht="11.25" customHeight="1" x14ac:dyDescent="0.2">
      <c r="A223" s="47" t="s">
        <v>260</v>
      </c>
      <c r="B223" s="48">
        <v>48842.008999999998</v>
      </c>
      <c r="C223" s="49">
        <v>26102.74106</v>
      </c>
      <c r="D223" s="48">
        <v>4888.5132199999998</v>
      </c>
      <c r="E223" s="49">
        <f t="shared" si="101"/>
        <v>30991.254280000001</v>
      </c>
      <c r="F223" s="49">
        <f t="shared" si="102"/>
        <v>17850.754719999997</v>
      </c>
      <c r="G223" s="49">
        <f t="shared" si="103"/>
        <v>22739.267939999998</v>
      </c>
      <c r="H223" s="50">
        <f t="shared" si="100"/>
        <v>63.452046536414997</v>
      </c>
      <c r="J223" s="46"/>
      <c r="K223" s="46"/>
      <c r="L223" s="46"/>
      <c r="M223" s="46"/>
      <c r="N223" s="46"/>
      <c r="O223" s="46"/>
      <c r="P223" s="46"/>
      <c r="Q223" s="46"/>
    </row>
    <row r="224" spans="1:17" s="41" customFormat="1" ht="11.25" customHeight="1" x14ac:dyDescent="0.2">
      <c r="A224" s="47" t="s">
        <v>261</v>
      </c>
      <c r="B224" s="48">
        <v>86795.245999999999</v>
      </c>
      <c r="C224" s="49">
        <v>46152.855640000002</v>
      </c>
      <c r="D224" s="48">
        <v>1102.8407199999999</v>
      </c>
      <c r="E224" s="49">
        <f t="shared" si="101"/>
        <v>47255.696360000002</v>
      </c>
      <c r="F224" s="49">
        <f t="shared" si="102"/>
        <v>39539.549639999997</v>
      </c>
      <c r="G224" s="49">
        <f t="shared" si="103"/>
        <v>40642.390359999998</v>
      </c>
      <c r="H224" s="50">
        <f t="shared" si="100"/>
        <v>54.445028429322036</v>
      </c>
      <c r="J224" s="46"/>
      <c r="K224" s="46"/>
      <c r="L224" s="46"/>
      <c r="M224" s="46"/>
      <c r="N224" s="46"/>
      <c r="O224" s="46"/>
      <c r="P224" s="46"/>
      <c r="Q224" s="46"/>
    </row>
    <row r="225" spans="1:17" s="41" customFormat="1" ht="11.25" customHeight="1" x14ac:dyDescent="0.2">
      <c r="A225" s="47" t="s">
        <v>262</v>
      </c>
      <c r="B225" s="48">
        <v>30632.507000000001</v>
      </c>
      <c r="C225" s="49">
        <v>13098.933779999999</v>
      </c>
      <c r="D225" s="48">
        <v>1639.69715</v>
      </c>
      <c r="E225" s="49">
        <f t="shared" si="101"/>
        <v>14738.630929999999</v>
      </c>
      <c r="F225" s="49">
        <f t="shared" si="102"/>
        <v>15893.876070000002</v>
      </c>
      <c r="G225" s="49">
        <f t="shared" si="103"/>
        <v>17533.573220000002</v>
      </c>
      <c r="H225" s="50">
        <f t="shared" si="100"/>
        <v>48.114347709118292</v>
      </c>
      <c r="J225" s="46"/>
      <c r="K225" s="46"/>
      <c r="L225" s="46"/>
      <c r="M225" s="46"/>
      <c r="N225" s="46"/>
      <c r="O225" s="46"/>
      <c r="P225" s="46"/>
      <c r="Q225" s="46"/>
    </row>
    <row r="226" spans="1:17" s="41" customFormat="1" ht="11.25" customHeight="1" x14ac:dyDescent="0.2">
      <c r="A226" s="47" t="s">
        <v>263</v>
      </c>
      <c r="B226" s="48">
        <v>16165</v>
      </c>
      <c r="C226" s="49">
        <v>11772.314910000001</v>
      </c>
      <c r="D226" s="48">
        <v>709.89658999999995</v>
      </c>
      <c r="E226" s="49">
        <f t="shared" si="101"/>
        <v>12482.211500000001</v>
      </c>
      <c r="F226" s="49">
        <f t="shared" si="102"/>
        <v>3682.7884999999987</v>
      </c>
      <c r="G226" s="49">
        <f t="shared" si="103"/>
        <v>4392.685089999999</v>
      </c>
      <c r="H226" s="50">
        <f t="shared" si="100"/>
        <v>77.21751623878751</v>
      </c>
      <c r="J226" s="46"/>
      <c r="K226" s="46"/>
      <c r="L226" s="46"/>
      <c r="M226" s="46"/>
      <c r="N226" s="46"/>
      <c r="O226" s="46"/>
      <c r="P226" s="46"/>
      <c r="Q226" s="46"/>
    </row>
    <row r="227" spans="1:17" s="41" customFormat="1" ht="11.25" customHeight="1" x14ac:dyDescent="0.2">
      <c r="A227" s="47" t="s">
        <v>264</v>
      </c>
      <c r="B227" s="48">
        <v>28214</v>
      </c>
      <c r="C227" s="49">
        <v>17085.451209999999</v>
      </c>
      <c r="D227" s="48">
        <v>1989.4389799999999</v>
      </c>
      <c r="E227" s="49">
        <f t="shared" si="101"/>
        <v>19074.890189999998</v>
      </c>
      <c r="F227" s="49">
        <f t="shared" si="102"/>
        <v>9139.1098100000017</v>
      </c>
      <c r="G227" s="49">
        <f t="shared" si="103"/>
        <v>11128.548790000001</v>
      </c>
      <c r="H227" s="50">
        <f t="shared" si="100"/>
        <v>67.607890373573397</v>
      </c>
      <c r="J227" s="46"/>
      <c r="K227" s="46"/>
      <c r="L227" s="46"/>
      <c r="M227" s="46"/>
      <c r="N227" s="46"/>
      <c r="O227" s="46"/>
      <c r="P227" s="46"/>
      <c r="Q227" s="46"/>
    </row>
    <row r="228" spans="1:17" s="41" customFormat="1" ht="11.25" customHeight="1" x14ac:dyDescent="0.2">
      <c r="A228" s="47" t="s">
        <v>265</v>
      </c>
      <c r="B228" s="48">
        <v>24945</v>
      </c>
      <c r="C228" s="49">
        <v>19225.869280000003</v>
      </c>
      <c r="D228" s="48">
        <v>146.63007999999999</v>
      </c>
      <c r="E228" s="49">
        <f t="shared" si="101"/>
        <v>19372.499360000002</v>
      </c>
      <c r="F228" s="49">
        <f t="shared" si="102"/>
        <v>5572.5006399999984</v>
      </c>
      <c r="G228" s="49">
        <f t="shared" si="103"/>
        <v>5719.1307199999974</v>
      </c>
      <c r="H228" s="50">
        <f t="shared" si="100"/>
        <v>77.660851312888354</v>
      </c>
      <c r="J228" s="46"/>
      <c r="K228" s="46"/>
      <c r="L228" s="46"/>
      <c r="M228" s="46"/>
      <c r="N228" s="46"/>
      <c r="O228" s="46"/>
      <c r="P228" s="46"/>
      <c r="Q228" s="46"/>
    </row>
    <row r="229" spans="1:17" s="41" customFormat="1" ht="11.25" customHeight="1" x14ac:dyDescent="0.2">
      <c r="A229" s="47" t="s">
        <v>266</v>
      </c>
      <c r="B229" s="48">
        <v>12576.496999999999</v>
      </c>
      <c r="C229" s="49">
        <v>7194.6731399999999</v>
      </c>
      <c r="D229" s="48">
        <v>53.428870000000003</v>
      </c>
      <c r="E229" s="49">
        <f t="shared" si="101"/>
        <v>7248.1020099999996</v>
      </c>
      <c r="F229" s="49">
        <f t="shared" si="102"/>
        <v>5328.3949899999998</v>
      </c>
      <c r="G229" s="49">
        <f t="shared" si="103"/>
        <v>5381.8238599999995</v>
      </c>
      <c r="H229" s="50">
        <f t="shared" si="100"/>
        <v>57.632121329174566</v>
      </c>
      <c r="J229" s="46"/>
      <c r="K229" s="46"/>
      <c r="L229" s="46"/>
      <c r="M229" s="46"/>
      <c r="N229" s="46"/>
      <c r="O229" s="46"/>
      <c r="P229" s="46"/>
      <c r="Q229" s="46"/>
    </row>
    <row r="230" spans="1:17" s="41" customFormat="1" ht="11.25" customHeight="1" x14ac:dyDescent="0.2">
      <c r="A230" s="47" t="s">
        <v>267</v>
      </c>
      <c r="B230" s="59">
        <f t="shared" ref="B230:G230" si="104">SUM(B231:B234)</f>
        <v>186459.777</v>
      </c>
      <c r="C230" s="59">
        <f t="shared" si="104"/>
        <v>120804.10435000001</v>
      </c>
      <c r="D230" s="59">
        <f t="shared" si="104"/>
        <v>3410.8272800000004</v>
      </c>
      <c r="E230" s="54">
        <f t="shared" si="104"/>
        <v>124214.93163000001</v>
      </c>
      <c r="F230" s="54">
        <f t="shared" si="104"/>
        <v>62244.845369999988</v>
      </c>
      <c r="G230" s="54">
        <f t="shared" si="104"/>
        <v>65655.672649999993</v>
      </c>
      <c r="H230" s="50">
        <f t="shared" si="100"/>
        <v>66.617548099931497</v>
      </c>
      <c r="J230" s="46"/>
      <c r="K230" s="46"/>
      <c r="L230" s="46"/>
      <c r="M230" s="46"/>
      <c r="N230" s="46"/>
      <c r="O230" s="46"/>
      <c r="P230" s="46"/>
      <c r="Q230" s="46"/>
    </row>
    <row r="231" spans="1:17" s="41" customFormat="1" ht="11.25" customHeight="1" x14ac:dyDescent="0.2">
      <c r="A231" s="47" t="s">
        <v>268</v>
      </c>
      <c r="B231" s="48">
        <v>92271.910999999993</v>
      </c>
      <c r="C231" s="49">
        <v>48368.324030000003</v>
      </c>
      <c r="D231" s="48">
        <v>523.29920000000004</v>
      </c>
      <c r="E231" s="49">
        <f t="shared" ref="E231:E247" si="105">SUM(C231:D231)</f>
        <v>48891.623230000005</v>
      </c>
      <c r="F231" s="49">
        <f t="shared" ref="F231:F247" si="106">B231-E231</f>
        <v>43380.287769999988</v>
      </c>
      <c r="G231" s="49">
        <f t="shared" ref="G231:G247" si="107">B231-C231</f>
        <v>43903.586969999989</v>
      </c>
      <c r="H231" s="50">
        <f t="shared" si="100"/>
        <v>52.98646435316595</v>
      </c>
      <c r="J231" s="46"/>
      <c r="K231" s="46"/>
      <c r="L231" s="46"/>
      <c r="M231" s="46"/>
      <c r="N231" s="46"/>
      <c r="O231" s="46"/>
      <c r="P231" s="46"/>
      <c r="Q231" s="46"/>
    </row>
    <row r="232" spans="1:17" s="41" customFormat="1" ht="11.25" customHeight="1" x14ac:dyDescent="0.2">
      <c r="A232" s="47" t="s">
        <v>269</v>
      </c>
      <c r="B232" s="48">
        <v>47109.536999999997</v>
      </c>
      <c r="C232" s="49">
        <v>38124.96011</v>
      </c>
      <c r="D232" s="48">
        <v>1588.44597</v>
      </c>
      <c r="E232" s="49">
        <f t="shared" si="105"/>
        <v>39713.406080000001</v>
      </c>
      <c r="F232" s="49">
        <f t="shared" si="106"/>
        <v>7396.130919999996</v>
      </c>
      <c r="G232" s="49">
        <f t="shared" si="107"/>
        <v>8984.5768899999966</v>
      </c>
      <c r="H232" s="50">
        <f t="shared" si="100"/>
        <v>84.300140924755866</v>
      </c>
      <c r="J232" s="46"/>
      <c r="K232" s="46"/>
      <c r="L232" s="46"/>
      <c r="M232" s="46"/>
      <c r="N232" s="46"/>
      <c r="O232" s="46"/>
      <c r="P232" s="46"/>
      <c r="Q232" s="46"/>
    </row>
    <row r="233" spans="1:17" s="41" customFormat="1" ht="11.25" customHeight="1" x14ac:dyDescent="0.2">
      <c r="A233" s="47" t="s">
        <v>270</v>
      </c>
      <c r="B233" s="48">
        <v>23126.476999999999</v>
      </c>
      <c r="C233" s="49">
        <v>16883.64056</v>
      </c>
      <c r="D233" s="48">
        <v>1222.0821100000001</v>
      </c>
      <c r="E233" s="49">
        <f t="shared" si="105"/>
        <v>18105.722669999999</v>
      </c>
      <c r="F233" s="49">
        <f t="shared" si="106"/>
        <v>5020.7543299999998</v>
      </c>
      <c r="G233" s="49">
        <f t="shared" si="107"/>
        <v>6242.8364399999991</v>
      </c>
      <c r="H233" s="50">
        <f t="shared" si="100"/>
        <v>78.290016546835034</v>
      </c>
      <c r="J233" s="46"/>
      <c r="K233" s="46"/>
      <c r="L233" s="46"/>
      <c r="M233" s="46"/>
      <c r="N233" s="46"/>
      <c r="O233" s="46"/>
      <c r="P233" s="46"/>
      <c r="Q233" s="46"/>
    </row>
    <row r="234" spans="1:17" s="41" customFormat="1" ht="11.25" customHeight="1" x14ac:dyDescent="0.2">
      <c r="A234" s="47" t="s">
        <v>271</v>
      </c>
      <c r="B234" s="48">
        <v>23951.851999999999</v>
      </c>
      <c r="C234" s="49">
        <v>17427.179649999998</v>
      </c>
      <c r="D234" s="48">
        <v>77</v>
      </c>
      <c r="E234" s="49">
        <f t="shared" si="105"/>
        <v>17504.179649999998</v>
      </c>
      <c r="F234" s="49">
        <f t="shared" si="106"/>
        <v>6447.6723500000007</v>
      </c>
      <c r="G234" s="49">
        <f t="shared" si="107"/>
        <v>6524.6723500000007</v>
      </c>
      <c r="H234" s="50">
        <f t="shared" si="100"/>
        <v>73.080693927133481</v>
      </c>
      <c r="J234" s="46"/>
      <c r="K234" s="46"/>
      <c r="L234" s="46"/>
      <c r="M234" s="46"/>
      <c r="N234" s="46"/>
      <c r="O234" s="46"/>
      <c r="P234" s="46"/>
      <c r="Q234" s="46"/>
    </row>
    <row r="235" spans="1:17" s="41" customFormat="1" ht="11.25" customHeight="1" x14ac:dyDescent="0.2">
      <c r="A235" s="47" t="s">
        <v>319</v>
      </c>
      <c r="B235" s="48">
        <v>9199.8979999999992</v>
      </c>
      <c r="C235" s="49">
        <v>0</v>
      </c>
      <c r="D235" s="48">
        <v>0</v>
      </c>
      <c r="E235" s="49">
        <f t="shared" si="105"/>
        <v>0</v>
      </c>
      <c r="F235" s="49">
        <f t="shared" si="106"/>
        <v>9199.8979999999992</v>
      </c>
      <c r="G235" s="49">
        <f t="shared" si="107"/>
        <v>9199.8979999999992</v>
      </c>
      <c r="H235" s="50">
        <f t="shared" si="100"/>
        <v>0</v>
      </c>
      <c r="J235" s="46"/>
      <c r="K235" s="46"/>
      <c r="L235" s="46"/>
      <c r="M235" s="46"/>
      <c r="N235" s="46"/>
      <c r="O235" s="46"/>
      <c r="P235" s="46"/>
      <c r="Q235" s="46"/>
    </row>
    <row r="236" spans="1:17" s="41" customFormat="1" ht="11.25" customHeight="1" x14ac:dyDescent="0.2">
      <c r="A236" s="47" t="s">
        <v>272</v>
      </c>
      <c r="B236" s="48">
        <v>130252.93700000001</v>
      </c>
      <c r="C236" s="49">
        <v>88769.873790000012</v>
      </c>
      <c r="D236" s="48">
        <v>2962.9581800000001</v>
      </c>
      <c r="E236" s="49">
        <f t="shared" si="105"/>
        <v>91732.831970000014</v>
      </c>
      <c r="F236" s="49">
        <f t="shared" si="106"/>
        <v>38520.105029999992</v>
      </c>
      <c r="G236" s="49">
        <f t="shared" si="107"/>
        <v>41483.063209999993</v>
      </c>
      <c r="H236" s="50">
        <f t="shared" si="100"/>
        <v>70.42668985652125</v>
      </c>
      <c r="J236" s="46"/>
      <c r="K236" s="46"/>
      <c r="L236" s="46"/>
      <c r="M236" s="46"/>
      <c r="N236" s="46"/>
      <c r="O236" s="46"/>
      <c r="P236" s="46"/>
      <c r="Q236" s="46"/>
    </row>
    <row r="237" spans="1:17" s="41" customFormat="1" ht="11.25" customHeight="1" x14ac:dyDescent="0.2">
      <c r="A237" s="47" t="s">
        <v>273</v>
      </c>
      <c r="B237" s="48">
        <v>30999</v>
      </c>
      <c r="C237" s="49">
        <v>21375.910680000001</v>
      </c>
      <c r="D237" s="48">
        <v>270.90601000000004</v>
      </c>
      <c r="E237" s="49">
        <f t="shared" si="105"/>
        <v>21646.81669</v>
      </c>
      <c r="F237" s="49">
        <f t="shared" si="106"/>
        <v>9352.1833100000003</v>
      </c>
      <c r="G237" s="49">
        <f t="shared" si="107"/>
        <v>9623.0893199999991</v>
      </c>
      <c r="H237" s="50">
        <f t="shared" si="100"/>
        <v>69.830693538501237</v>
      </c>
      <c r="J237" s="46"/>
      <c r="K237" s="46"/>
      <c r="L237" s="46"/>
      <c r="M237" s="46"/>
      <c r="N237" s="46"/>
      <c r="O237" s="46"/>
      <c r="P237" s="46"/>
      <c r="Q237" s="46"/>
    </row>
    <row r="238" spans="1:17" s="41" customFormat="1" ht="11.25" customHeight="1" x14ac:dyDescent="0.2">
      <c r="A238" s="47" t="s">
        <v>274</v>
      </c>
      <c r="B238" s="48">
        <v>1070429.649</v>
      </c>
      <c r="C238" s="49">
        <v>78435.206579999998</v>
      </c>
      <c r="D238" s="48">
        <v>2131.19056</v>
      </c>
      <c r="E238" s="49">
        <f t="shared" si="105"/>
        <v>80566.397140000001</v>
      </c>
      <c r="F238" s="49">
        <f t="shared" si="106"/>
        <v>989863.25185999996</v>
      </c>
      <c r="G238" s="49">
        <f t="shared" si="107"/>
        <v>991994.44241999998</v>
      </c>
      <c r="H238" s="50">
        <f t="shared" si="100"/>
        <v>7.5265476078007998</v>
      </c>
      <c r="J238" s="46"/>
      <c r="K238" s="46"/>
      <c r="L238" s="46"/>
      <c r="M238" s="46"/>
      <c r="N238" s="46"/>
      <c r="O238" s="46"/>
      <c r="P238" s="46"/>
      <c r="Q238" s="46"/>
    </row>
    <row r="239" spans="1:17" s="41" customFormat="1" ht="11.25" customHeight="1" x14ac:dyDescent="0.2">
      <c r="A239" s="47" t="s">
        <v>275</v>
      </c>
      <c r="B239" s="48">
        <v>14404.226000000001</v>
      </c>
      <c r="C239" s="49">
        <v>11980.11061</v>
      </c>
      <c r="D239" s="48">
        <v>1759.26</v>
      </c>
      <c r="E239" s="49">
        <f t="shared" si="105"/>
        <v>13739.37061</v>
      </c>
      <c r="F239" s="49">
        <f t="shared" si="106"/>
        <v>664.85539000000063</v>
      </c>
      <c r="G239" s="49">
        <f t="shared" si="107"/>
        <v>2424.1153900000008</v>
      </c>
      <c r="H239" s="50">
        <f t="shared" si="100"/>
        <v>95.384303259335141</v>
      </c>
      <c r="J239" s="46"/>
      <c r="K239" s="46"/>
      <c r="L239" s="46"/>
      <c r="M239" s="46"/>
      <c r="N239" s="46"/>
      <c r="O239" s="46"/>
      <c r="P239" s="46"/>
      <c r="Q239" s="46"/>
    </row>
    <row r="240" spans="1:17" s="41" customFormat="1" ht="11.25" customHeight="1" x14ac:dyDescent="0.2">
      <c r="A240" s="96" t="s">
        <v>102</v>
      </c>
      <c r="B240" s="48">
        <v>73548</v>
      </c>
      <c r="C240" s="49">
        <v>61658.245280000003</v>
      </c>
      <c r="D240" s="48">
        <v>9103.2772100000002</v>
      </c>
      <c r="E240" s="49">
        <f t="shared" si="105"/>
        <v>70761.522490000003</v>
      </c>
      <c r="F240" s="49">
        <f t="shared" si="106"/>
        <v>2786.477509999997</v>
      </c>
      <c r="G240" s="49">
        <f t="shared" si="107"/>
        <v>11889.754719999997</v>
      </c>
      <c r="H240" s="50">
        <f t="shared" si="100"/>
        <v>96.211348357535215</v>
      </c>
      <c r="J240" s="46"/>
      <c r="K240" s="46"/>
      <c r="L240" s="46"/>
      <c r="M240" s="46"/>
      <c r="N240" s="46"/>
      <c r="O240" s="46"/>
      <c r="P240" s="46"/>
      <c r="Q240" s="46"/>
    </row>
    <row r="241" spans="1:17" s="41" customFormat="1" ht="11.25" customHeight="1" x14ac:dyDescent="0.2">
      <c r="A241" s="96" t="s">
        <v>276</v>
      </c>
      <c r="B241" s="48">
        <v>324182</v>
      </c>
      <c r="C241" s="49">
        <v>300408.30336000002</v>
      </c>
      <c r="D241" s="48">
        <v>692.36041</v>
      </c>
      <c r="E241" s="49">
        <f t="shared" si="105"/>
        <v>301100.66377000004</v>
      </c>
      <c r="F241" s="49">
        <f t="shared" si="106"/>
        <v>23081.336229999957</v>
      </c>
      <c r="G241" s="49">
        <f t="shared" si="107"/>
        <v>23773.69663999998</v>
      </c>
      <c r="H241" s="50">
        <f t="shared" si="100"/>
        <v>92.88013022623096</v>
      </c>
      <c r="J241" s="46"/>
      <c r="K241" s="46"/>
      <c r="L241" s="46"/>
      <c r="M241" s="46"/>
      <c r="N241" s="46"/>
      <c r="O241" s="46"/>
      <c r="P241" s="46"/>
      <c r="Q241" s="46"/>
    </row>
    <row r="242" spans="1:17" s="41" customFormat="1" ht="11.25" customHeight="1" x14ac:dyDescent="0.2">
      <c r="A242" s="96" t="s">
        <v>277</v>
      </c>
      <c r="B242" s="48">
        <v>29156</v>
      </c>
      <c r="C242" s="49">
        <v>21707.95837</v>
      </c>
      <c r="D242" s="48">
        <v>6184.1373200000007</v>
      </c>
      <c r="E242" s="49">
        <f t="shared" si="105"/>
        <v>27892.095690000002</v>
      </c>
      <c r="F242" s="49">
        <f t="shared" si="106"/>
        <v>1263.9043099999981</v>
      </c>
      <c r="G242" s="49">
        <f t="shared" si="107"/>
        <v>7448.0416299999997</v>
      </c>
      <c r="H242" s="50">
        <f t="shared" si="100"/>
        <v>95.6650284332556</v>
      </c>
      <c r="J242" s="46"/>
      <c r="K242" s="46"/>
      <c r="L242" s="46"/>
      <c r="M242" s="46"/>
      <c r="N242" s="46"/>
      <c r="O242" s="46"/>
      <c r="P242" s="46"/>
      <c r="Q242" s="46"/>
    </row>
    <row r="243" spans="1:17" s="41" customFormat="1" ht="11.25" customHeight="1" x14ac:dyDescent="0.2">
      <c r="A243" s="96" t="s">
        <v>320</v>
      </c>
      <c r="B243" s="48">
        <v>11293.169</v>
      </c>
      <c r="C243" s="49">
        <v>2524.2269999999999</v>
      </c>
      <c r="D243" s="48">
        <v>93.313000000000002</v>
      </c>
      <c r="E243" s="49">
        <f t="shared" si="105"/>
        <v>2617.54</v>
      </c>
      <c r="F243" s="49">
        <f t="shared" si="106"/>
        <v>8675.6290000000008</v>
      </c>
      <c r="G243" s="49">
        <f t="shared" si="107"/>
        <v>8768.9419999999991</v>
      </c>
      <c r="H243" s="50">
        <f t="shared" si="100"/>
        <v>23.178082254856896</v>
      </c>
      <c r="J243" s="46"/>
      <c r="K243" s="46"/>
      <c r="L243" s="46"/>
      <c r="M243" s="46"/>
      <c r="N243" s="46"/>
      <c r="O243" s="46"/>
      <c r="P243" s="46"/>
      <c r="Q243" s="46"/>
    </row>
    <row r="244" spans="1:17" s="41" customFormat="1" ht="11.25" customHeight="1" x14ac:dyDescent="0.2">
      <c r="A244" s="96" t="s">
        <v>278</v>
      </c>
      <c r="B244" s="48">
        <v>40903.182999999997</v>
      </c>
      <c r="C244" s="49">
        <v>16987.87988</v>
      </c>
      <c r="D244" s="48">
        <v>2486.4323199999999</v>
      </c>
      <c r="E244" s="49">
        <f t="shared" si="105"/>
        <v>19474.3122</v>
      </c>
      <c r="F244" s="49">
        <f t="shared" si="106"/>
        <v>21428.870799999997</v>
      </c>
      <c r="G244" s="49">
        <f t="shared" si="107"/>
        <v>23915.303119999997</v>
      </c>
      <c r="H244" s="50">
        <f t="shared" si="100"/>
        <v>47.610749999578275</v>
      </c>
      <c r="J244" s="46"/>
      <c r="K244" s="46"/>
      <c r="L244" s="46"/>
      <c r="M244" s="46"/>
      <c r="N244" s="46"/>
      <c r="O244" s="46"/>
      <c r="P244" s="46"/>
      <c r="Q244" s="46"/>
    </row>
    <row r="245" spans="1:17" s="41" customFormat="1" ht="11.25" customHeight="1" x14ac:dyDescent="0.2">
      <c r="A245" s="96" t="s">
        <v>279</v>
      </c>
      <c r="B245" s="48">
        <v>15939</v>
      </c>
      <c r="C245" s="49">
        <v>13348.751420000001</v>
      </c>
      <c r="D245" s="48">
        <v>63.759430000000002</v>
      </c>
      <c r="E245" s="49">
        <f t="shared" si="105"/>
        <v>13412.510850000001</v>
      </c>
      <c r="F245" s="49">
        <f t="shared" si="106"/>
        <v>2526.4891499999994</v>
      </c>
      <c r="G245" s="49">
        <f t="shared" si="107"/>
        <v>2590.2485799999995</v>
      </c>
      <c r="H245" s="50">
        <f t="shared" si="100"/>
        <v>84.149010916619616</v>
      </c>
      <c r="J245" s="46"/>
      <c r="K245" s="46"/>
      <c r="L245" s="46"/>
      <c r="M245" s="46"/>
      <c r="N245" s="46"/>
      <c r="O245" s="46"/>
      <c r="P245" s="46"/>
      <c r="Q245" s="46"/>
    </row>
    <row r="246" spans="1:17" s="41" customFormat="1" ht="11.25" customHeight="1" x14ac:dyDescent="0.2">
      <c r="A246" s="96" t="s">
        <v>280</v>
      </c>
      <c r="B246" s="48">
        <v>95838.106</v>
      </c>
      <c r="C246" s="49">
        <v>80020.340730000011</v>
      </c>
      <c r="D246" s="48">
        <v>1938.4686499999998</v>
      </c>
      <c r="E246" s="49">
        <f t="shared" si="105"/>
        <v>81958.809380000006</v>
      </c>
      <c r="F246" s="49">
        <f t="shared" si="106"/>
        <v>13879.296619999994</v>
      </c>
      <c r="G246" s="49">
        <f t="shared" si="107"/>
        <v>15817.765269999989</v>
      </c>
      <c r="H246" s="50">
        <f t="shared" si="100"/>
        <v>85.517976930804537</v>
      </c>
      <c r="J246" s="46"/>
      <c r="K246" s="46"/>
      <c r="L246" s="46"/>
      <c r="M246" s="46"/>
      <c r="N246" s="46"/>
      <c r="O246" s="46"/>
      <c r="P246" s="46"/>
      <c r="Q246" s="46"/>
    </row>
    <row r="247" spans="1:17" s="41" customFormat="1" ht="11.25" customHeight="1" x14ac:dyDescent="0.2">
      <c r="A247" s="47" t="s">
        <v>281</v>
      </c>
      <c r="B247" s="48">
        <v>21721</v>
      </c>
      <c r="C247" s="49">
        <v>7869.0560599999999</v>
      </c>
      <c r="D247" s="48">
        <v>2033.4759299999998</v>
      </c>
      <c r="E247" s="49">
        <f t="shared" si="105"/>
        <v>9902.5319899999995</v>
      </c>
      <c r="F247" s="49">
        <f t="shared" si="106"/>
        <v>11818.468010000001</v>
      </c>
      <c r="G247" s="49">
        <f t="shared" si="107"/>
        <v>13851.943940000001</v>
      </c>
      <c r="H247" s="50">
        <f t="shared" si="100"/>
        <v>45.589668937894203</v>
      </c>
      <c r="J247" s="46"/>
      <c r="K247" s="46"/>
      <c r="L247" s="46"/>
      <c r="M247" s="46"/>
      <c r="N247" s="46"/>
      <c r="O247" s="46"/>
      <c r="P247" s="46"/>
      <c r="Q247" s="46"/>
    </row>
    <row r="248" spans="1:17" s="41" customFormat="1" ht="11.25" customHeight="1" x14ac:dyDescent="0.2">
      <c r="A248" s="56"/>
      <c r="B248" s="48"/>
      <c r="C248" s="49"/>
      <c r="D248" s="48"/>
      <c r="E248" s="49"/>
      <c r="F248" s="49"/>
      <c r="G248" s="49"/>
      <c r="H248" s="50"/>
      <c r="J248" s="46"/>
      <c r="K248" s="46"/>
      <c r="L248" s="46"/>
      <c r="M248" s="46"/>
      <c r="N248" s="46"/>
      <c r="O248" s="46"/>
      <c r="P248" s="46"/>
      <c r="Q248" s="46"/>
    </row>
    <row r="249" spans="1:17" s="41" customFormat="1" ht="11.25" customHeight="1" x14ac:dyDescent="0.2">
      <c r="A249" s="43" t="s">
        <v>282</v>
      </c>
      <c r="B249" s="48">
        <v>683.14499999999998</v>
      </c>
      <c r="C249" s="49">
        <v>416.03543000000002</v>
      </c>
      <c r="D249" s="48">
        <v>0</v>
      </c>
      <c r="E249" s="49">
        <f t="shared" ref="E249" si="108">SUM(C249:D249)</f>
        <v>416.03543000000002</v>
      </c>
      <c r="F249" s="49">
        <f>B249-E249</f>
        <v>267.10956999999996</v>
      </c>
      <c r="G249" s="49">
        <f>B249-C249</f>
        <v>267.10956999999996</v>
      </c>
      <c r="H249" s="50">
        <f>E249/B249*100</f>
        <v>60.900018297725964</v>
      </c>
      <c r="J249" s="46"/>
      <c r="K249" s="46"/>
      <c r="L249" s="46"/>
      <c r="M249" s="46"/>
      <c r="N249" s="46"/>
      <c r="O249" s="46"/>
      <c r="P249" s="46"/>
      <c r="Q249" s="46"/>
    </row>
    <row r="250" spans="1:17" s="41" customFormat="1" ht="11.25" customHeight="1" x14ac:dyDescent="0.2">
      <c r="A250" s="56"/>
      <c r="B250" s="53"/>
      <c r="C250" s="52"/>
      <c r="D250" s="53"/>
      <c r="E250" s="52"/>
      <c r="F250" s="52"/>
      <c r="G250" s="52"/>
      <c r="H250" s="50"/>
      <c r="J250" s="46"/>
      <c r="K250" s="46"/>
      <c r="L250" s="46"/>
      <c r="M250" s="46"/>
      <c r="N250" s="46"/>
      <c r="O250" s="46"/>
      <c r="P250" s="46"/>
      <c r="Q250" s="46"/>
    </row>
    <row r="251" spans="1:17" s="41" customFormat="1" ht="11.25" customHeight="1" x14ac:dyDescent="0.2">
      <c r="A251" s="43" t="s">
        <v>283</v>
      </c>
      <c r="B251" s="59">
        <f t="shared" ref="B251:G251" si="109">SUM(B252:B256)</f>
        <v>6158657.6410000008</v>
      </c>
      <c r="C251" s="59">
        <f t="shared" si="109"/>
        <v>3125007.6636900008</v>
      </c>
      <c r="D251" s="59">
        <f t="shared" ref="D251" si="110">SUM(D252:D256)</f>
        <v>67064.926389999993</v>
      </c>
      <c r="E251" s="54">
        <f t="shared" si="109"/>
        <v>3192072.5900800009</v>
      </c>
      <c r="F251" s="54">
        <f t="shared" si="109"/>
        <v>2966585.0509199994</v>
      </c>
      <c r="G251" s="54">
        <f t="shared" si="109"/>
        <v>3033649.9773099995</v>
      </c>
      <c r="H251" s="50">
        <f t="shared" ref="H251:H256" si="111">E251/B251*100</f>
        <v>51.830654927616557</v>
      </c>
      <c r="J251" s="46"/>
      <c r="K251" s="46"/>
      <c r="L251" s="46"/>
      <c r="M251" s="46"/>
      <c r="N251" s="46"/>
      <c r="O251" s="46"/>
      <c r="P251" s="46"/>
      <c r="Q251" s="46"/>
    </row>
    <row r="252" spans="1:17" s="41" customFormat="1" ht="11.25" customHeight="1" x14ac:dyDescent="0.2">
      <c r="A252" s="96" t="s">
        <v>284</v>
      </c>
      <c r="B252" s="48">
        <v>5548628.2810000004</v>
      </c>
      <c r="C252" s="49">
        <v>2788282.1295700008</v>
      </c>
      <c r="D252" s="48">
        <v>61341.005649999999</v>
      </c>
      <c r="E252" s="49">
        <f t="shared" ref="E252:E256" si="112">SUM(C252:D252)</f>
        <v>2849623.135220001</v>
      </c>
      <c r="F252" s="49">
        <f>B252-E252</f>
        <v>2699005.1457799994</v>
      </c>
      <c r="G252" s="49">
        <f>B252-C252</f>
        <v>2760346.1514299996</v>
      </c>
      <c r="H252" s="50">
        <f t="shared" si="111"/>
        <v>51.357254278104712</v>
      </c>
      <c r="J252" s="46"/>
      <c r="K252" s="46"/>
      <c r="L252" s="46"/>
      <c r="M252" s="46"/>
      <c r="N252" s="46"/>
      <c r="O252" s="46"/>
      <c r="P252" s="46"/>
      <c r="Q252" s="46"/>
    </row>
    <row r="253" spans="1:17" s="41" customFormat="1" ht="11.25" customHeight="1" x14ac:dyDescent="0.2">
      <c r="A253" s="96" t="s">
        <v>285</v>
      </c>
      <c r="B253" s="48">
        <v>21170.36</v>
      </c>
      <c r="C253" s="49">
        <v>12044.91143</v>
      </c>
      <c r="D253" s="48">
        <v>648.56151999999997</v>
      </c>
      <c r="E253" s="49">
        <f t="shared" si="112"/>
        <v>12693.472949999999</v>
      </c>
      <c r="F253" s="49">
        <f>B253-E253</f>
        <v>8476.8870500000012</v>
      </c>
      <c r="G253" s="49">
        <f>B253-C253</f>
        <v>9125.4485700000005</v>
      </c>
      <c r="H253" s="50">
        <f t="shared" si="111"/>
        <v>59.958701458076291</v>
      </c>
      <c r="J253" s="46"/>
      <c r="K253" s="46"/>
      <c r="L253" s="46"/>
      <c r="M253" s="46"/>
      <c r="N253" s="46"/>
      <c r="O253" s="46"/>
      <c r="P253" s="46"/>
      <c r="Q253" s="46"/>
    </row>
    <row r="254" spans="1:17" s="41" customFormat="1" ht="11.25" customHeight="1" x14ac:dyDescent="0.2">
      <c r="A254" s="96" t="s">
        <v>286</v>
      </c>
      <c r="B254" s="48">
        <v>147622</v>
      </c>
      <c r="C254" s="49">
        <v>62075.027200000004</v>
      </c>
      <c r="D254" s="48">
        <v>16.84</v>
      </c>
      <c r="E254" s="49">
        <f t="shared" si="112"/>
        <v>62091.867200000001</v>
      </c>
      <c r="F254" s="49">
        <f>B254-E254</f>
        <v>85530.132799999992</v>
      </c>
      <c r="G254" s="49">
        <f>B254-C254</f>
        <v>85546.972799999989</v>
      </c>
      <c r="H254" s="50">
        <f t="shared" si="111"/>
        <v>42.06139139152701</v>
      </c>
      <c r="J254" s="46"/>
      <c r="K254" s="46"/>
      <c r="L254" s="46"/>
      <c r="M254" s="46"/>
      <c r="N254" s="46"/>
      <c r="O254" s="46"/>
      <c r="P254" s="46"/>
      <c r="Q254" s="46"/>
    </row>
    <row r="255" spans="1:17" s="41" customFormat="1" ht="11.25" customHeight="1" x14ac:dyDescent="0.2">
      <c r="A255" s="96" t="s">
        <v>287</v>
      </c>
      <c r="B255" s="48">
        <v>377726</v>
      </c>
      <c r="C255" s="49">
        <v>226902.36038999999</v>
      </c>
      <c r="D255" s="48">
        <v>4596.5158700000002</v>
      </c>
      <c r="E255" s="49">
        <f t="shared" si="112"/>
        <v>231498.87625999999</v>
      </c>
      <c r="F255" s="49">
        <f>B255-E255</f>
        <v>146227.12374000001</v>
      </c>
      <c r="G255" s="49">
        <f>B255-C255</f>
        <v>150823.63961000001</v>
      </c>
      <c r="H255" s="50">
        <f t="shared" si="111"/>
        <v>61.287514298724467</v>
      </c>
      <c r="J255" s="46"/>
      <c r="K255" s="46"/>
      <c r="L255" s="46"/>
      <c r="M255" s="46"/>
      <c r="N255" s="46"/>
      <c r="O255" s="46"/>
      <c r="P255" s="46"/>
      <c r="Q255" s="46"/>
    </row>
    <row r="256" spans="1:17" s="41" customFormat="1" ht="11.25" customHeight="1" x14ac:dyDescent="0.2">
      <c r="A256" s="96" t="s">
        <v>288</v>
      </c>
      <c r="B256" s="48">
        <v>63511</v>
      </c>
      <c r="C256" s="49">
        <v>35703.235099999998</v>
      </c>
      <c r="D256" s="48">
        <v>462.00334999999995</v>
      </c>
      <c r="E256" s="49">
        <f t="shared" si="112"/>
        <v>36165.238449999997</v>
      </c>
      <c r="F256" s="49">
        <f>B256-E256</f>
        <v>27345.761550000003</v>
      </c>
      <c r="G256" s="49">
        <f>B256-C256</f>
        <v>27807.764900000002</v>
      </c>
      <c r="H256" s="50">
        <f t="shared" si="111"/>
        <v>56.943267229298854</v>
      </c>
      <c r="J256" s="46"/>
      <c r="K256" s="46"/>
      <c r="L256" s="46"/>
      <c r="M256" s="46"/>
      <c r="N256" s="46"/>
      <c r="O256" s="46"/>
      <c r="P256" s="46"/>
      <c r="Q256" s="46"/>
    </row>
    <row r="257" spans="1:17" s="41" customFormat="1" ht="11.25" customHeight="1" x14ac:dyDescent="0.2">
      <c r="A257" s="56"/>
      <c r="B257" s="48"/>
      <c r="C257" s="49"/>
      <c r="D257" s="48"/>
      <c r="E257" s="49"/>
      <c r="F257" s="49"/>
      <c r="G257" s="49"/>
      <c r="H257" s="45"/>
      <c r="J257" s="46"/>
      <c r="K257" s="46"/>
      <c r="L257" s="46"/>
      <c r="M257" s="46"/>
      <c r="N257" s="46"/>
      <c r="O257" s="46"/>
      <c r="P257" s="46"/>
      <c r="Q257" s="46"/>
    </row>
    <row r="258" spans="1:17" s="41" customFormat="1" ht="11.25" customHeight="1" x14ac:dyDescent="0.2">
      <c r="A258" s="43" t="s">
        <v>289</v>
      </c>
      <c r="B258" s="54">
        <f t="shared" ref="B258:G258" si="113">+B259+B260</f>
        <v>268775</v>
      </c>
      <c r="C258" s="54">
        <f t="shared" si="113"/>
        <v>146683.41745000001</v>
      </c>
      <c r="D258" s="54">
        <f t="shared" si="113"/>
        <v>7761.5372300000017</v>
      </c>
      <c r="E258" s="54">
        <f t="shared" si="113"/>
        <v>154444.95468000002</v>
      </c>
      <c r="F258" s="54">
        <f t="shared" si="113"/>
        <v>114330.04531999998</v>
      </c>
      <c r="G258" s="54">
        <f t="shared" si="113"/>
        <v>122091.58254999999</v>
      </c>
      <c r="H258" s="45">
        <f>E258/B258*100</f>
        <v>57.462544760487411</v>
      </c>
      <c r="J258" s="46"/>
      <c r="K258" s="46"/>
      <c r="L258" s="46"/>
      <c r="M258" s="46"/>
      <c r="N258" s="46"/>
      <c r="O258" s="46"/>
      <c r="P258" s="46"/>
      <c r="Q258" s="46"/>
    </row>
    <row r="259" spans="1:17" s="41" customFormat="1" ht="11.25" customHeight="1" x14ac:dyDescent="0.2">
      <c r="A259" s="96" t="s">
        <v>290</v>
      </c>
      <c r="B259" s="48">
        <v>256064</v>
      </c>
      <c r="C259" s="49">
        <v>140229.80600000001</v>
      </c>
      <c r="D259" s="48">
        <v>6956.0848800000012</v>
      </c>
      <c r="E259" s="49">
        <f t="shared" ref="E259:E260" si="114">SUM(C259:D259)</f>
        <v>147185.89088000002</v>
      </c>
      <c r="F259" s="49">
        <f>B259-E259</f>
        <v>108878.10911999998</v>
      </c>
      <c r="G259" s="49">
        <f>B259-C259</f>
        <v>115834.19399999999</v>
      </c>
      <c r="H259" s="50">
        <f>E259/B259*100</f>
        <v>57.480118595351172</v>
      </c>
      <c r="J259" s="46"/>
      <c r="K259" s="46"/>
      <c r="L259" s="46"/>
      <c r="M259" s="46"/>
      <c r="N259" s="46"/>
      <c r="O259" s="46"/>
      <c r="P259" s="46"/>
      <c r="Q259" s="46"/>
    </row>
    <row r="260" spans="1:17" s="41" customFormat="1" ht="11.25" customHeight="1" x14ac:dyDescent="0.2">
      <c r="A260" s="96" t="s">
        <v>291</v>
      </c>
      <c r="B260" s="48">
        <v>12711</v>
      </c>
      <c r="C260" s="49">
        <v>6453.6114500000003</v>
      </c>
      <c r="D260" s="48">
        <v>805.45235000000002</v>
      </c>
      <c r="E260" s="49">
        <f t="shared" si="114"/>
        <v>7259.0637999999999</v>
      </c>
      <c r="F260" s="49">
        <f>B260-E260</f>
        <v>5451.9362000000001</v>
      </c>
      <c r="G260" s="49">
        <f>B260-C260</f>
        <v>6257.3885499999997</v>
      </c>
      <c r="H260" s="50">
        <f>E260/B260*100</f>
        <v>57.10851860593187</v>
      </c>
      <c r="J260" s="46"/>
      <c r="K260" s="46"/>
      <c r="L260" s="46"/>
      <c r="M260" s="46"/>
      <c r="N260" s="46"/>
      <c r="O260" s="46"/>
      <c r="P260" s="46"/>
      <c r="Q260" s="46"/>
    </row>
    <row r="261" spans="1:17" s="41" customFormat="1" ht="12" x14ac:dyDescent="0.2">
      <c r="A261" s="56"/>
      <c r="B261" s="52"/>
      <c r="C261" s="52"/>
      <c r="D261" s="52"/>
      <c r="E261" s="52"/>
      <c r="F261" s="52"/>
      <c r="G261" s="52"/>
      <c r="H261" s="45"/>
      <c r="J261" s="46"/>
      <c r="K261" s="46"/>
      <c r="L261" s="46"/>
      <c r="M261" s="46"/>
      <c r="N261" s="46"/>
      <c r="O261" s="46"/>
      <c r="P261" s="46"/>
      <c r="Q261" s="46"/>
    </row>
    <row r="262" spans="1:17" s="41" customFormat="1" ht="11.25" customHeight="1" x14ac:dyDescent="0.2">
      <c r="A262" s="71" t="s">
        <v>292</v>
      </c>
      <c r="B262" s="48">
        <v>1113139.6640000001</v>
      </c>
      <c r="C262" s="49">
        <v>1053813.6227199999</v>
      </c>
      <c r="D262" s="48">
        <v>5863.3219300000001</v>
      </c>
      <c r="E262" s="49">
        <f t="shared" ref="E262" si="115">SUM(C262:D262)</f>
        <v>1059676.94465</v>
      </c>
      <c r="F262" s="49">
        <f>B262-E262</f>
        <v>53462.719350000145</v>
      </c>
      <c r="G262" s="49">
        <f>B262-C262</f>
        <v>59326.041280000238</v>
      </c>
      <c r="H262" s="50">
        <f>E262/B262*100</f>
        <v>95.197123857945627</v>
      </c>
      <c r="J262" s="46"/>
      <c r="K262" s="46"/>
      <c r="L262" s="46"/>
      <c r="M262" s="46"/>
      <c r="N262" s="46"/>
      <c r="O262" s="46"/>
      <c r="P262" s="46"/>
      <c r="Q262" s="46"/>
    </row>
    <row r="263" spans="1:17" s="41" customFormat="1" ht="11.25" customHeight="1" x14ac:dyDescent="0.2">
      <c r="A263" s="56"/>
      <c r="B263" s="52"/>
      <c r="C263" s="52"/>
      <c r="D263" s="52"/>
      <c r="E263" s="52"/>
      <c r="F263" s="52"/>
      <c r="G263" s="52"/>
      <c r="H263" s="45"/>
      <c r="J263" s="46"/>
      <c r="K263" s="46"/>
      <c r="L263" s="46"/>
      <c r="M263" s="46"/>
      <c r="N263" s="46"/>
      <c r="O263" s="46"/>
      <c r="P263" s="46"/>
      <c r="Q263" s="46"/>
    </row>
    <row r="264" spans="1:17" s="41" customFormat="1" ht="11.25" customHeight="1" x14ac:dyDescent="0.2">
      <c r="A264" s="43" t="s">
        <v>293</v>
      </c>
      <c r="B264" s="48">
        <v>1149893</v>
      </c>
      <c r="C264" s="49">
        <v>538779.30288999993</v>
      </c>
      <c r="D264" s="48">
        <v>9454.6544300000005</v>
      </c>
      <c r="E264" s="49">
        <f t="shared" ref="E264" si="116">SUM(C264:D264)</f>
        <v>548233.95731999993</v>
      </c>
      <c r="F264" s="49">
        <f>B264-E264</f>
        <v>601659.04268000007</v>
      </c>
      <c r="G264" s="49">
        <f>B264-C264</f>
        <v>611113.69711000007</v>
      </c>
      <c r="H264" s="50">
        <f>E264/B264*100</f>
        <v>47.676954057464471</v>
      </c>
      <c r="J264" s="46"/>
      <c r="K264" s="46"/>
      <c r="L264" s="46"/>
      <c r="M264" s="46"/>
      <c r="N264" s="46"/>
      <c r="O264" s="46"/>
      <c r="P264" s="46"/>
      <c r="Q264" s="46"/>
    </row>
    <row r="265" spans="1:17" s="41" customFormat="1" ht="11.25" customHeight="1" x14ac:dyDescent="0.2">
      <c r="A265" s="56"/>
      <c r="B265" s="52"/>
      <c r="C265" s="52"/>
      <c r="D265" s="52"/>
      <c r="E265" s="52"/>
      <c r="F265" s="52"/>
      <c r="G265" s="52"/>
      <c r="H265" s="45"/>
      <c r="J265" s="46"/>
      <c r="K265" s="46"/>
      <c r="L265" s="46"/>
      <c r="M265" s="46"/>
      <c r="N265" s="46"/>
      <c r="O265" s="46"/>
      <c r="P265" s="46"/>
      <c r="Q265" s="46"/>
    </row>
    <row r="266" spans="1:17" s="41" customFormat="1" ht="11.25" customHeight="1" x14ac:dyDescent="0.2">
      <c r="A266" s="43" t="s">
        <v>294</v>
      </c>
      <c r="B266" s="48">
        <v>470081</v>
      </c>
      <c r="C266" s="49">
        <v>150998.76341999997</v>
      </c>
      <c r="D266" s="48">
        <v>18188.134260000003</v>
      </c>
      <c r="E266" s="49">
        <f t="shared" ref="E266" si="117">SUM(C266:D266)</f>
        <v>169186.89767999997</v>
      </c>
      <c r="F266" s="49">
        <f>B266-E266</f>
        <v>300894.10232000006</v>
      </c>
      <c r="G266" s="49">
        <f>B266-C266</f>
        <v>319082.23658000003</v>
      </c>
      <c r="H266" s="50">
        <f>E266/B266*100</f>
        <v>35.991009566436418</v>
      </c>
      <c r="J266" s="46"/>
      <c r="K266" s="46"/>
      <c r="L266" s="46"/>
      <c r="M266" s="46"/>
      <c r="N266" s="46"/>
      <c r="O266" s="46"/>
      <c r="P266" s="46"/>
      <c r="Q266" s="46"/>
    </row>
    <row r="267" spans="1:17" s="41" customFormat="1" ht="11.25" customHeight="1" x14ac:dyDescent="0.2">
      <c r="A267" s="72"/>
      <c r="B267" s="48"/>
      <c r="C267" s="48"/>
      <c r="D267" s="48"/>
      <c r="E267" s="48"/>
      <c r="F267" s="48"/>
      <c r="G267" s="48"/>
      <c r="H267" s="73"/>
      <c r="I267" s="46"/>
      <c r="J267" s="46"/>
      <c r="K267" s="46"/>
      <c r="L267" s="46"/>
      <c r="M267" s="46"/>
      <c r="N267" s="46"/>
      <c r="O267" s="46"/>
      <c r="P267" s="46"/>
      <c r="Q267" s="46"/>
    </row>
    <row r="268" spans="1:17" s="41" customFormat="1" ht="11.25" customHeight="1" x14ac:dyDescent="0.2">
      <c r="A268" s="74" t="s">
        <v>295</v>
      </c>
      <c r="B268" s="59">
        <f t="shared" ref="B268:G268" si="118">+B269+B270</f>
        <v>127923.087</v>
      </c>
      <c r="C268" s="59">
        <f t="shared" si="118"/>
        <v>107752.51347999999</v>
      </c>
      <c r="D268" s="59">
        <f t="shared" si="118"/>
        <v>16850.058350000003</v>
      </c>
      <c r="E268" s="59">
        <f t="shared" si="118"/>
        <v>124602.57183</v>
      </c>
      <c r="F268" s="59">
        <f t="shared" si="118"/>
        <v>3320.5151699999938</v>
      </c>
      <c r="G268" s="59">
        <f t="shared" si="118"/>
        <v>20170.573520000002</v>
      </c>
      <c r="H268" s="73">
        <f>E268/B268*100</f>
        <v>97.404287804593082</v>
      </c>
      <c r="J268" s="46"/>
      <c r="K268" s="46"/>
      <c r="L268" s="46"/>
      <c r="M268" s="46"/>
      <c r="N268" s="46"/>
      <c r="O268" s="46"/>
      <c r="P268" s="46"/>
      <c r="Q268" s="46"/>
    </row>
    <row r="269" spans="1:17" s="41" customFormat="1" ht="11.25" customHeight="1" x14ac:dyDescent="0.2">
      <c r="A269" s="68" t="s">
        <v>296</v>
      </c>
      <c r="B269" s="48">
        <v>121869.087</v>
      </c>
      <c r="C269" s="49">
        <v>105305.68259</v>
      </c>
      <c r="D269" s="48">
        <v>15994.627820000002</v>
      </c>
      <c r="E269" s="49">
        <f t="shared" ref="E269:E270" si="119">SUM(C269:D269)</f>
        <v>121300.31041000001</v>
      </c>
      <c r="F269" s="49">
        <f>B269-E269</f>
        <v>568.77658999999403</v>
      </c>
      <c r="G269" s="49">
        <f>B269-C269</f>
        <v>16563.404410000003</v>
      </c>
      <c r="H269" s="50">
        <f>E269/B269*100</f>
        <v>99.533288872509573</v>
      </c>
      <c r="J269" s="46"/>
      <c r="K269" s="46"/>
      <c r="L269" s="46"/>
      <c r="M269" s="46"/>
      <c r="N269" s="46"/>
      <c r="O269" s="46"/>
      <c r="P269" s="46"/>
      <c r="Q269" s="46"/>
    </row>
    <row r="270" spans="1:17" s="41" customFormat="1" ht="11.25" customHeight="1" x14ac:dyDescent="0.2">
      <c r="A270" s="68" t="s">
        <v>297</v>
      </c>
      <c r="B270" s="48">
        <v>6054</v>
      </c>
      <c r="C270" s="49">
        <v>2446.8308900000002</v>
      </c>
      <c r="D270" s="48">
        <v>855.43052999999998</v>
      </c>
      <c r="E270" s="49">
        <f t="shared" si="119"/>
        <v>3302.2614200000003</v>
      </c>
      <c r="F270" s="49">
        <f>B270-E270</f>
        <v>2751.7385799999997</v>
      </c>
      <c r="G270" s="49">
        <f>B270-C270</f>
        <v>3607.1691099999998</v>
      </c>
      <c r="H270" s="50">
        <f>E270/B270*100</f>
        <v>54.546769408655436</v>
      </c>
      <c r="J270" s="46"/>
      <c r="K270" s="46"/>
      <c r="L270" s="46"/>
      <c r="M270" s="46"/>
      <c r="N270" s="46"/>
      <c r="O270" s="46"/>
      <c r="P270" s="46"/>
      <c r="Q270" s="46"/>
    </row>
    <row r="271" spans="1:17" s="41" customFormat="1" ht="12" customHeight="1" x14ac:dyDescent="0.2">
      <c r="A271" s="75"/>
      <c r="B271" s="48"/>
      <c r="C271" s="48"/>
      <c r="D271" s="48"/>
      <c r="E271" s="48"/>
      <c r="F271" s="48"/>
      <c r="G271" s="48"/>
      <c r="H271" s="73"/>
      <c r="J271" s="46"/>
      <c r="K271" s="46"/>
      <c r="L271" s="46"/>
      <c r="M271" s="46"/>
      <c r="N271" s="46"/>
      <c r="O271" s="46"/>
      <c r="P271" s="46"/>
      <c r="Q271" s="46"/>
    </row>
    <row r="272" spans="1:17" s="41" customFormat="1" ht="11.25" customHeight="1" x14ac:dyDescent="0.2">
      <c r="A272" s="76" t="s">
        <v>298</v>
      </c>
      <c r="B272" s="77">
        <f>B10+B17+B19+B21+B23+B35+B39+B47+B49+B51+B59+B71+B78+B82+B86+B92+B104+B116+B127+B143+B145+B166+B176+B181+B190+B199+B208+B217+B249+B251+B258+B262+B264+B266+B268</f>
        <v>329520376.85725993</v>
      </c>
      <c r="C272" s="77">
        <f>C10+C17+C19+C21+C23+C35+C39+C47+C49+C51+C59+C71+C78+C82+C86+C92+C104+C116+C127+C143+C145+C166+C176+C181+C190+C199+C208+C217+C249+C251+C258+C262+C264+C266+C268</f>
        <v>238877671.58986008</v>
      </c>
      <c r="D272" s="77">
        <f t="shared" ref="D272:G272" si="120">D10+D17+D19+D21+D23+D35+D39+D47+D49+D51+D59+D71+D78+D82+D86+D92+D104+D116+D127+D143+D145+D166+D176+D181+D190+D199+D208+D217+D249+D251+D258+D262+D264+D266+D268</f>
        <v>19741801.883739993</v>
      </c>
      <c r="E272" s="77">
        <f t="shared" si="120"/>
        <v>258619473.47360009</v>
      </c>
      <c r="F272" s="77">
        <f t="shared" si="120"/>
        <v>70900903.383659944</v>
      </c>
      <c r="G272" s="77">
        <f t="shared" si="120"/>
        <v>90642705.267399967</v>
      </c>
      <c r="H272" s="97">
        <f>E272/B272*100</f>
        <v>78.483605760631804</v>
      </c>
      <c r="J272" s="46"/>
      <c r="K272" s="46"/>
      <c r="L272" s="46"/>
      <c r="M272" s="46"/>
      <c r="N272" s="46"/>
      <c r="O272" s="46"/>
      <c r="P272" s="46"/>
      <c r="Q272" s="46"/>
    </row>
    <row r="273" spans="1:17" s="41" customFormat="1" ht="11.25" customHeight="1" x14ac:dyDescent="0.2">
      <c r="A273" s="78"/>
      <c r="B273" s="49"/>
      <c r="C273" s="49"/>
      <c r="D273" s="49"/>
      <c r="E273" s="49"/>
      <c r="F273" s="49"/>
      <c r="G273" s="49"/>
      <c r="H273" s="45"/>
      <c r="J273" s="46"/>
      <c r="K273" s="46"/>
      <c r="L273" s="46"/>
      <c r="M273" s="46"/>
      <c r="N273" s="46"/>
      <c r="O273" s="46"/>
      <c r="P273" s="46"/>
      <c r="Q273" s="46"/>
    </row>
    <row r="274" spans="1:17" s="41" customFormat="1" ht="11.25" customHeight="1" x14ac:dyDescent="0.2">
      <c r="A274" s="42" t="s">
        <v>299</v>
      </c>
      <c r="B274" s="49"/>
      <c r="C274" s="49"/>
      <c r="D274" s="49"/>
      <c r="E274" s="49"/>
      <c r="F274" s="49"/>
      <c r="G274" s="49"/>
      <c r="H274" s="50"/>
      <c r="J274" s="46"/>
      <c r="K274" s="46"/>
      <c r="L274" s="46"/>
      <c r="M274" s="46"/>
      <c r="N274" s="46"/>
      <c r="O274" s="46"/>
      <c r="P274" s="46"/>
      <c r="Q274" s="46"/>
    </row>
    <row r="275" spans="1:17" s="41" customFormat="1" ht="11.25" customHeight="1" x14ac:dyDescent="0.2">
      <c r="A275" s="47" t="s">
        <v>300</v>
      </c>
      <c r="B275" s="48">
        <v>61876988.329999998</v>
      </c>
      <c r="C275" s="49">
        <v>53032089.116789997</v>
      </c>
      <c r="D275" s="48">
        <v>210474.80500999998</v>
      </c>
      <c r="E275" s="49">
        <f t="shared" ref="E275" si="121">SUM(C275:D275)</f>
        <v>53242563.921799995</v>
      </c>
      <c r="F275" s="49">
        <f>B275-E275</f>
        <v>8634424.4082000032</v>
      </c>
      <c r="G275" s="49">
        <f>B275-C275</f>
        <v>8844899.2132100016</v>
      </c>
      <c r="H275" s="50">
        <f>E275/B275*100</f>
        <v>86.045823106077464</v>
      </c>
      <c r="J275" s="46"/>
      <c r="K275" s="46"/>
      <c r="L275" s="46"/>
      <c r="M275" s="46"/>
      <c r="N275" s="46"/>
      <c r="O275" s="46"/>
      <c r="P275" s="46"/>
      <c r="Q275" s="46"/>
    </row>
    <row r="276" spans="1:17" s="41" customFormat="1" ht="12" x14ac:dyDescent="0.2">
      <c r="A276" s="79"/>
      <c r="B276" s="49"/>
      <c r="C276" s="49"/>
      <c r="D276" s="49"/>
      <c r="E276" s="49"/>
      <c r="F276" s="49"/>
      <c r="G276" s="49"/>
      <c r="H276" s="50"/>
      <c r="J276" s="46"/>
      <c r="K276" s="46"/>
      <c r="L276" s="46"/>
      <c r="M276" s="46"/>
      <c r="N276" s="46"/>
      <c r="O276" s="46"/>
      <c r="P276" s="46"/>
      <c r="Q276" s="46"/>
    </row>
    <row r="277" spans="1:17" s="41" customFormat="1" ht="11.25" customHeight="1" x14ac:dyDescent="0.2">
      <c r="A277" s="47" t="s">
        <v>301</v>
      </c>
      <c r="B277" s="49">
        <f t="shared" ref="B277:G277" si="122">SUM(B278:B279)</f>
        <v>137082605.17699999</v>
      </c>
      <c r="C277" s="49">
        <f t="shared" si="122"/>
        <v>136753494.31431001</v>
      </c>
      <c r="D277" s="49">
        <f t="shared" si="122"/>
        <v>86469.054899999988</v>
      </c>
      <c r="E277" s="49">
        <f t="shared" si="122"/>
        <v>136839963.36921003</v>
      </c>
      <c r="F277" s="49">
        <f t="shared" si="122"/>
        <v>242641.80778996297</v>
      </c>
      <c r="G277" s="49">
        <f t="shared" si="122"/>
        <v>329110.86268997588</v>
      </c>
      <c r="H277" s="45">
        <f>E277/B277*100</f>
        <v>99.822995917332719</v>
      </c>
      <c r="J277" s="46"/>
      <c r="K277" s="46"/>
      <c r="L277" s="46"/>
      <c r="M277" s="46"/>
      <c r="N277" s="46"/>
      <c r="O277" s="46"/>
      <c r="P277" s="46"/>
      <c r="Q277" s="46"/>
    </row>
    <row r="278" spans="1:17" s="41" customFormat="1" ht="11.25" customHeight="1" x14ac:dyDescent="0.2">
      <c r="A278" s="47" t="s">
        <v>302</v>
      </c>
      <c r="B278" s="48">
        <v>136719683.17699999</v>
      </c>
      <c r="C278" s="49">
        <v>136421089.48943001</v>
      </c>
      <c r="D278" s="48">
        <v>68860.075939999995</v>
      </c>
      <c r="E278" s="49">
        <f t="shared" ref="E278:E279" si="123">SUM(C278:D278)</f>
        <v>136489949.56537002</v>
      </c>
      <c r="F278" s="49">
        <f>B278-E278</f>
        <v>229733.61162996292</v>
      </c>
      <c r="G278" s="49">
        <f>B278-C278</f>
        <v>298593.68756997585</v>
      </c>
      <c r="H278" s="50">
        <f>E278/B278*100</f>
        <v>99.831967419546643</v>
      </c>
      <c r="J278" s="46"/>
      <c r="K278" s="46"/>
      <c r="L278" s="46"/>
      <c r="M278" s="46"/>
      <c r="N278" s="46"/>
      <c r="O278" s="46"/>
      <c r="P278" s="46"/>
      <c r="Q278" s="46"/>
    </row>
    <row r="279" spans="1:17" s="41" customFormat="1" ht="11.25" customHeight="1" x14ac:dyDescent="0.2">
      <c r="A279" s="80" t="s">
        <v>303</v>
      </c>
      <c r="B279" s="48">
        <v>362922</v>
      </c>
      <c r="C279" s="49">
        <v>332404.82487999997</v>
      </c>
      <c r="D279" s="48">
        <v>17608.97896</v>
      </c>
      <c r="E279" s="49">
        <f t="shared" si="123"/>
        <v>350013.80383999995</v>
      </c>
      <c r="F279" s="49">
        <f>B279-E279</f>
        <v>12908.19616000005</v>
      </c>
      <c r="G279" s="49">
        <f>B279-C279</f>
        <v>30517.175120000029</v>
      </c>
      <c r="H279" s="45">
        <f>E279/B279*100</f>
        <v>96.443258837987216</v>
      </c>
      <c r="J279" s="46"/>
      <c r="K279" s="46"/>
      <c r="L279" s="46"/>
      <c r="M279" s="46"/>
      <c r="N279" s="46"/>
      <c r="O279" s="46"/>
      <c r="P279" s="46"/>
      <c r="Q279" s="46"/>
    </row>
    <row r="280" spans="1:17" s="41" customFormat="1" ht="11.25" customHeight="1" x14ac:dyDescent="0.2">
      <c r="A280" s="80"/>
      <c r="B280" s="49"/>
      <c r="C280" s="49"/>
      <c r="D280" s="49"/>
      <c r="E280" s="49"/>
      <c r="F280" s="49"/>
      <c r="G280" s="49"/>
      <c r="H280" s="50"/>
      <c r="J280" s="46"/>
      <c r="K280" s="46"/>
      <c r="L280" s="46"/>
      <c r="M280" s="46"/>
      <c r="N280" s="46"/>
      <c r="O280" s="46"/>
      <c r="P280" s="46"/>
      <c r="Q280" s="46"/>
    </row>
    <row r="281" spans="1:17" s="41" customFormat="1" ht="11.25" customHeight="1" x14ac:dyDescent="0.2">
      <c r="A281" s="42" t="s">
        <v>304</v>
      </c>
      <c r="B281" s="81">
        <f t="shared" ref="B281:G281" si="124">B275+B277</f>
        <v>198959593.50699997</v>
      </c>
      <c r="C281" s="81">
        <f t="shared" si="124"/>
        <v>189785583.43110001</v>
      </c>
      <c r="D281" s="81">
        <f t="shared" si="124"/>
        <v>296943.85991</v>
      </c>
      <c r="E281" s="81">
        <f t="shared" si="124"/>
        <v>190082527.29101002</v>
      </c>
      <c r="F281" s="81">
        <f t="shared" si="124"/>
        <v>8877066.2159899659</v>
      </c>
      <c r="G281" s="81">
        <f t="shared" si="124"/>
        <v>9174010.0758999772</v>
      </c>
      <c r="H281" s="50">
        <f>E281/B281*100</f>
        <v>95.538256758813873</v>
      </c>
      <c r="J281" s="46"/>
      <c r="K281" s="46"/>
      <c r="L281" s="46"/>
      <c r="M281" s="46"/>
      <c r="N281" s="46"/>
      <c r="O281" s="46"/>
      <c r="P281" s="46"/>
      <c r="Q281" s="46"/>
    </row>
    <row r="282" spans="1:17" s="41" customFormat="1" ht="11.25" customHeight="1" x14ac:dyDescent="0.2">
      <c r="A282" s="47"/>
      <c r="B282" s="49"/>
      <c r="C282" s="49"/>
      <c r="D282" s="49"/>
      <c r="E282" s="49"/>
      <c r="F282" s="49"/>
      <c r="G282" s="49"/>
      <c r="H282" s="50"/>
      <c r="J282" s="46"/>
      <c r="K282" s="46"/>
      <c r="L282" s="46"/>
      <c r="M282" s="46"/>
      <c r="N282" s="46"/>
      <c r="O282" s="46"/>
      <c r="P282" s="46"/>
      <c r="Q282" s="46"/>
    </row>
    <row r="283" spans="1:17" s="103" customFormat="1" ht="16.5" customHeight="1" thickBot="1" x14ac:dyDescent="0.25">
      <c r="A283" s="98" t="s">
        <v>305</v>
      </c>
      <c r="B283" s="99">
        <f t="shared" ref="B283:G283" si="125">+B281+B272</f>
        <v>528479970.3642599</v>
      </c>
      <c r="C283" s="99">
        <f t="shared" si="125"/>
        <v>428663255.02096009</v>
      </c>
      <c r="D283" s="99">
        <f t="shared" si="125"/>
        <v>20038745.743649993</v>
      </c>
      <c r="E283" s="100">
        <f t="shared" si="125"/>
        <v>448702000.76461011</v>
      </c>
      <c r="F283" s="99">
        <f t="shared" si="125"/>
        <v>79777969.599649906</v>
      </c>
      <c r="G283" s="101">
        <f t="shared" si="125"/>
        <v>99816715.34329994</v>
      </c>
      <c r="H283" s="102">
        <f>E283/B283*100</f>
        <v>84.904258614633576</v>
      </c>
      <c r="J283" s="46"/>
      <c r="K283" s="46"/>
      <c r="L283" s="46"/>
      <c r="M283" s="46"/>
      <c r="N283" s="46"/>
      <c r="O283" s="46"/>
      <c r="P283" s="46"/>
      <c r="Q283" s="46"/>
    </row>
    <row r="284" spans="1:17" s="41" customFormat="1" ht="12" customHeight="1" thickTop="1" x14ac:dyDescent="0.2">
      <c r="A284" s="47"/>
      <c r="B284" s="49"/>
      <c r="C284" s="52"/>
      <c r="D284" s="49"/>
      <c r="E284" s="52"/>
      <c r="F284" s="52"/>
      <c r="G284" s="52"/>
      <c r="H284" s="45"/>
    </row>
    <row r="285" spans="1:17" ht="24" customHeight="1" x14ac:dyDescent="0.2">
      <c r="A285" s="108" t="s">
        <v>326</v>
      </c>
      <c r="B285" s="108"/>
      <c r="C285" s="108"/>
      <c r="D285" s="108"/>
      <c r="E285" s="108"/>
      <c r="F285" s="108"/>
      <c r="G285" s="108"/>
      <c r="H285" s="108"/>
    </row>
    <row r="286" spans="1:17" ht="13.5" customHeight="1" x14ac:dyDescent="0.2">
      <c r="A286" s="41" t="s">
        <v>321</v>
      </c>
    </row>
    <row r="287" spans="1:17" ht="24" customHeight="1" x14ac:dyDescent="0.2">
      <c r="A287" s="108" t="s">
        <v>327</v>
      </c>
      <c r="B287" s="108"/>
      <c r="C287" s="108"/>
      <c r="D287" s="108"/>
      <c r="E287" s="108"/>
      <c r="F287" s="108"/>
      <c r="G287" s="108"/>
      <c r="H287" s="108"/>
    </row>
    <row r="288" spans="1:17" ht="13.5" customHeight="1" x14ac:dyDescent="0.2">
      <c r="A288" s="41" t="s">
        <v>322</v>
      </c>
    </row>
    <row r="289" spans="1:9" ht="13.5" customHeight="1" x14ac:dyDescent="0.2">
      <c r="A289" s="41" t="s">
        <v>323</v>
      </c>
    </row>
    <row r="290" spans="1:9" ht="13.5" customHeight="1" x14ac:dyDescent="0.2">
      <c r="A290" s="41" t="s">
        <v>324</v>
      </c>
    </row>
    <row r="291" spans="1:9" ht="13.5" customHeight="1" x14ac:dyDescent="0.2">
      <c r="A291" s="41" t="s">
        <v>325</v>
      </c>
    </row>
    <row r="292" spans="1:9" x14ac:dyDescent="0.2">
      <c r="G292" s="84"/>
    </row>
    <row r="293" spans="1:9" x14ac:dyDescent="0.2">
      <c r="E293" s="41"/>
      <c r="F293" s="41"/>
      <c r="G293" s="83"/>
      <c r="I293" s="35"/>
    </row>
    <row r="294" spans="1:9" x14ac:dyDescent="0.2">
      <c r="E294" s="41"/>
      <c r="F294" s="41"/>
      <c r="G294" s="83"/>
      <c r="I294" s="35"/>
    </row>
    <row r="295" spans="1:9" x14ac:dyDescent="0.2">
      <c r="E295" s="41"/>
      <c r="F295" s="41"/>
      <c r="G295" s="83"/>
      <c r="I295" s="35"/>
    </row>
    <row r="296" spans="1:9" x14ac:dyDescent="0.2">
      <c r="E296" s="41"/>
      <c r="F296" s="41"/>
      <c r="G296" s="83"/>
      <c r="I296" s="35"/>
    </row>
    <row r="297" spans="1:9" x14ac:dyDescent="0.2">
      <c r="E297" s="41"/>
      <c r="F297" s="41"/>
      <c r="G297" s="83"/>
      <c r="I297" s="35"/>
    </row>
    <row r="298" spans="1:9" x14ac:dyDescent="0.2">
      <c r="E298" s="41"/>
      <c r="F298" s="41"/>
      <c r="G298" s="83"/>
      <c r="I298" s="35"/>
    </row>
    <row r="299" spans="1:9" x14ac:dyDescent="0.2">
      <c r="E299" s="41"/>
      <c r="F299" s="41"/>
      <c r="G299" s="83"/>
      <c r="I299" s="35"/>
    </row>
    <row r="300" spans="1:9" x14ac:dyDescent="0.2">
      <c r="E300" s="41"/>
      <c r="F300" s="41"/>
      <c r="G300" s="83"/>
      <c r="I300" s="35"/>
    </row>
    <row r="301" spans="1:9" x14ac:dyDescent="0.2">
      <c r="E301" s="41"/>
      <c r="F301" s="41"/>
      <c r="G301" s="83"/>
      <c r="I301" s="35"/>
    </row>
    <row r="302" spans="1:9" x14ac:dyDescent="0.2">
      <c r="E302" s="41"/>
      <c r="F302" s="41"/>
      <c r="G302" s="83"/>
      <c r="I302" s="35"/>
    </row>
    <row r="303" spans="1:9" x14ac:dyDescent="0.2">
      <c r="E303" s="41"/>
      <c r="F303" s="41"/>
      <c r="G303" s="83"/>
      <c r="I303" s="35"/>
    </row>
    <row r="304" spans="1:9" x14ac:dyDescent="0.2">
      <c r="E304" s="41"/>
      <c r="F304" s="41"/>
      <c r="G304" s="83"/>
      <c r="I304" s="35"/>
    </row>
    <row r="305" spans="5:9" x14ac:dyDescent="0.2">
      <c r="E305" s="41"/>
      <c r="F305" s="41"/>
      <c r="G305" s="83"/>
      <c r="I305" s="35"/>
    </row>
    <row r="306" spans="5:9" x14ac:dyDescent="0.2">
      <c r="E306" s="41"/>
      <c r="F306" s="41"/>
      <c r="G306" s="83"/>
      <c r="I306" s="35"/>
    </row>
    <row r="307" spans="5:9" x14ac:dyDescent="0.2">
      <c r="E307" s="41"/>
      <c r="F307" s="41"/>
      <c r="G307" s="83"/>
      <c r="I307" s="35"/>
    </row>
    <row r="308" spans="5:9" x14ac:dyDescent="0.2">
      <c r="E308" s="41"/>
      <c r="F308" s="41"/>
      <c r="G308" s="83"/>
      <c r="I308" s="35"/>
    </row>
    <row r="309" spans="5:9" x14ac:dyDescent="0.2">
      <c r="E309" s="41"/>
      <c r="F309" s="41"/>
      <c r="G309" s="83"/>
      <c r="I309" s="35"/>
    </row>
    <row r="310" spans="5:9" x14ac:dyDescent="0.2">
      <c r="E310" s="41"/>
      <c r="F310" s="41"/>
      <c r="G310" s="83"/>
      <c r="I310" s="35"/>
    </row>
    <row r="311" spans="5:9" x14ac:dyDescent="0.2">
      <c r="E311" s="41"/>
      <c r="F311" s="41"/>
      <c r="G311" s="83"/>
      <c r="I311" s="35"/>
    </row>
    <row r="312" spans="5:9" x14ac:dyDescent="0.2">
      <c r="E312" s="41"/>
      <c r="F312" s="41"/>
      <c r="G312" s="83"/>
      <c r="I312" s="35"/>
    </row>
    <row r="313" spans="5:9" x14ac:dyDescent="0.2">
      <c r="E313" s="41"/>
      <c r="F313" s="41"/>
      <c r="G313" s="83"/>
      <c r="I313" s="35"/>
    </row>
    <row r="314" spans="5:9" x14ac:dyDescent="0.2">
      <c r="E314" s="41"/>
      <c r="F314" s="41"/>
      <c r="G314" s="83"/>
      <c r="I314" s="35"/>
    </row>
    <row r="315" spans="5:9" x14ac:dyDescent="0.2">
      <c r="E315" s="41"/>
      <c r="F315" s="41"/>
      <c r="G315" s="83"/>
      <c r="I315" s="35"/>
    </row>
    <row r="316" spans="5:9" x14ac:dyDescent="0.2">
      <c r="E316" s="41"/>
      <c r="F316" s="41"/>
      <c r="G316" s="83"/>
      <c r="I316" s="35"/>
    </row>
    <row r="317" spans="5:9" x14ac:dyDescent="0.2">
      <c r="E317" s="41"/>
      <c r="F317" s="41"/>
      <c r="G317" s="83"/>
      <c r="I317" s="35"/>
    </row>
    <row r="318" spans="5:9" x14ac:dyDescent="0.2">
      <c r="E318" s="41"/>
      <c r="F318" s="41"/>
      <c r="G318" s="83"/>
      <c r="I318" s="35"/>
    </row>
    <row r="319" spans="5:9" x14ac:dyDescent="0.2">
      <c r="E319" s="41"/>
      <c r="F319" s="41"/>
      <c r="G319" s="83"/>
      <c r="I319" s="35"/>
    </row>
    <row r="320" spans="5:9" x14ac:dyDescent="0.2">
      <c r="E320" s="41"/>
      <c r="F320" s="41"/>
      <c r="G320" s="83"/>
      <c r="I320" s="35"/>
    </row>
    <row r="321" spans="5:9" x14ac:dyDescent="0.2">
      <c r="E321" s="41"/>
      <c r="F321" s="41"/>
      <c r="G321" s="83"/>
      <c r="I321" s="35"/>
    </row>
    <row r="322" spans="5:9" x14ac:dyDescent="0.2">
      <c r="E322" s="41"/>
      <c r="F322" s="41"/>
      <c r="G322" s="83"/>
      <c r="I322" s="35"/>
    </row>
    <row r="323" spans="5:9" x14ac:dyDescent="0.2">
      <c r="E323" s="41"/>
      <c r="F323" s="41"/>
      <c r="G323" s="83"/>
      <c r="I323" s="35"/>
    </row>
    <row r="324" spans="5:9" x14ac:dyDescent="0.2">
      <c r="E324" s="41"/>
      <c r="F324" s="41"/>
      <c r="G324" s="83"/>
      <c r="I324" s="35"/>
    </row>
    <row r="325" spans="5:9" x14ac:dyDescent="0.2">
      <c r="E325" s="41"/>
      <c r="F325" s="41"/>
      <c r="G325" s="83"/>
      <c r="I325" s="35"/>
    </row>
    <row r="326" spans="5:9" x14ac:dyDescent="0.2">
      <c r="E326" s="41"/>
      <c r="F326" s="41"/>
      <c r="G326" s="83"/>
      <c r="I326" s="35"/>
    </row>
    <row r="327" spans="5:9" x14ac:dyDescent="0.2">
      <c r="E327" s="41"/>
      <c r="F327" s="41"/>
      <c r="G327" s="83"/>
      <c r="I327" s="35"/>
    </row>
    <row r="328" spans="5:9" x14ac:dyDescent="0.2">
      <c r="E328" s="41"/>
      <c r="F328" s="41"/>
      <c r="G328" s="83"/>
      <c r="I328" s="35"/>
    </row>
    <row r="329" spans="5:9" x14ac:dyDescent="0.2">
      <c r="E329" s="41"/>
      <c r="F329" s="41"/>
      <c r="G329" s="83"/>
      <c r="I329" s="35"/>
    </row>
    <row r="330" spans="5:9" x14ac:dyDescent="0.2">
      <c r="E330" s="41"/>
      <c r="F330" s="41"/>
      <c r="G330" s="83"/>
      <c r="I330" s="35"/>
    </row>
  </sheetData>
  <mergeCells count="8">
    <mergeCell ref="A285:H285"/>
    <mergeCell ref="A287:H287"/>
    <mergeCell ref="A5:A7"/>
    <mergeCell ref="B6:B7"/>
    <mergeCell ref="F6:F7"/>
    <mergeCell ref="G6:G7"/>
    <mergeCell ref="H6:H7"/>
    <mergeCell ref="C5:E6"/>
  </mergeCells>
  <printOptions horizontalCentered="1"/>
  <pageMargins left="0.35" right="0.35" top="0.3" bottom="0.25" header="0.2" footer="0.2"/>
  <pageSetup paperSize="9" scale="78" orientation="portrait" r:id="rId1"/>
  <headerFooter alignWithMargins="0">
    <oddFooter>Page &amp;P of &amp;N</oddFooter>
  </headerFooter>
  <rowBreaks count="3" manualBreakCount="3">
    <brk id="85" max="9" man="1"/>
    <brk id="165" max="7" man="1"/>
    <brk id="24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topLeftCell="A13" zoomScaleNormal="100" workbookViewId="0">
      <selection activeCell="J41" sqref="J41"/>
    </sheetView>
  </sheetViews>
  <sheetFormatPr defaultRowHeight="12.75" x14ac:dyDescent="0.2"/>
  <cols>
    <col min="1" max="1" width="38.7109375" customWidth="1"/>
    <col min="2" max="2" width="11.5703125" bestFit="1" customWidth="1"/>
    <col min="3" max="3" width="10" bestFit="1" customWidth="1"/>
    <col min="4" max="4" width="14.5703125" customWidth="1"/>
    <col min="6" max="6" width="9.42578125" bestFit="1" customWidth="1"/>
    <col min="7" max="7" width="10.28515625" bestFit="1" customWidth="1"/>
  </cols>
  <sheetData>
    <row r="1" spans="1:7" x14ac:dyDescent="0.2">
      <c r="A1" s="4" t="s">
        <v>306</v>
      </c>
    </row>
    <row r="2" spans="1:7" x14ac:dyDescent="0.2">
      <c r="A2" t="s">
        <v>0</v>
      </c>
    </row>
    <row r="3" spans="1:7" x14ac:dyDescent="0.2">
      <c r="A3" t="s">
        <v>1</v>
      </c>
      <c r="F3" t="s">
        <v>2</v>
      </c>
    </row>
    <row r="4" spans="1:7" x14ac:dyDescent="0.2">
      <c r="B4" s="3" t="s">
        <v>3</v>
      </c>
      <c r="C4" s="3" t="s">
        <v>4</v>
      </c>
      <c r="D4" s="3" t="s">
        <v>8</v>
      </c>
      <c r="E4" s="3"/>
      <c r="F4" s="3" t="s">
        <v>3</v>
      </c>
      <c r="G4" s="3" t="s">
        <v>4</v>
      </c>
    </row>
    <row r="5" spans="1:7" x14ac:dyDescent="0.2">
      <c r="A5" t="s">
        <v>5</v>
      </c>
      <c r="B5" s="1">
        <v>224077.66640615001</v>
      </c>
      <c r="C5" s="1">
        <v>304402.30395810999</v>
      </c>
      <c r="D5" s="1">
        <f>SUM(B5:C5)</f>
        <v>528479.97036426002</v>
      </c>
      <c r="E5" s="1"/>
      <c r="F5" s="1">
        <f>B5</f>
        <v>224077.66640615001</v>
      </c>
      <c r="G5" s="1">
        <f>+F5+C5</f>
        <v>528479.97036426002</v>
      </c>
    </row>
    <row r="6" spans="1:7" x14ac:dyDescent="0.2">
      <c r="A6" t="s">
        <v>6</v>
      </c>
      <c r="B6" s="1">
        <v>160941.90977395</v>
      </c>
      <c r="C6" s="1">
        <v>287760.09099066001</v>
      </c>
      <c r="D6" s="1">
        <f>SUM(B6:C6)</f>
        <v>448702.00076461001</v>
      </c>
      <c r="E6" s="1"/>
      <c r="F6" s="1">
        <f>B6</f>
        <v>160941.90977395</v>
      </c>
      <c r="G6" s="1">
        <f>+F6+C6</f>
        <v>448702.00076461001</v>
      </c>
    </row>
    <row r="7" spans="1:7" x14ac:dyDescent="0.2">
      <c r="A7" t="s">
        <v>7</v>
      </c>
      <c r="B7" s="2">
        <f>F7</f>
        <v>71.824163628264571</v>
      </c>
      <c r="C7" s="2">
        <f>G7</f>
        <v>84.904258614633548</v>
      </c>
      <c r="D7" s="2"/>
      <c r="E7" s="2"/>
      <c r="F7" s="2">
        <f>+F6/F5*100</f>
        <v>71.824163628264571</v>
      </c>
      <c r="G7" s="2">
        <f>+G6/G5*100</f>
        <v>84.904258614633548</v>
      </c>
    </row>
    <row r="49" spans="1:9" x14ac:dyDescent="0.2">
      <c r="A49" s="12"/>
      <c r="B49" s="14"/>
      <c r="C49" s="14"/>
      <c r="E49" s="14"/>
      <c r="G49" s="14"/>
      <c r="I49" s="14"/>
    </row>
    <row r="50" spans="1:9" x14ac:dyDescent="0.2">
      <c r="A50" s="12"/>
      <c r="B50" s="14"/>
      <c r="C50" s="14"/>
      <c r="E50" s="14"/>
      <c r="G50" s="14"/>
      <c r="I50" s="14"/>
    </row>
    <row r="51" spans="1:9" x14ac:dyDescent="0.2">
      <c r="A51" s="12"/>
      <c r="B51" s="14"/>
      <c r="C51" s="14"/>
      <c r="E51" s="14"/>
      <c r="G51" s="14"/>
      <c r="I51" s="14"/>
    </row>
    <row r="52" spans="1:9" x14ac:dyDescent="0.2">
      <c r="A52" s="12"/>
      <c r="B52" s="14"/>
      <c r="C52" s="14"/>
      <c r="E52" s="14"/>
      <c r="G52" s="14"/>
      <c r="I52" s="14"/>
    </row>
    <row r="53" spans="1:9" ht="15" x14ac:dyDescent="0.35">
      <c r="A53" s="26"/>
      <c r="B53" s="126"/>
      <c r="C53" s="126"/>
      <c r="E53" s="126"/>
      <c r="F53" s="126"/>
      <c r="G53" s="126"/>
      <c r="I53" s="27"/>
    </row>
    <row r="54" spans="1:9" x14ac:dyDescent="0.2">
      <c r="A54" s="12"/>
      <c r="B54" s="127"/>
      <c r="C54" s="127"/>
      <c r="E54" s="127"/>
      <c r="F54" s="127"/>
      <c r="G54" s="127"/>
      <c r="I54" s="28"/>
    </row>
    <row r="55" spans="1:9" x14ac:dyDescent="0.2">
      <c r="A55" s="25"/>
      <c r="B55" s="12"/>
      <c r="C55" s="14"/>
      <c r="E55" s="12"/>
      <c r="G55" s="14"/>
      <c r="I55" s="14"/>
    </row>
  </sheetData>
  <mergeCells count="4">
    <mergeCell ref="E53:G53"/>
    <mergeCell ref="B53:C53"/>
    <mergeCell ref="E54:G54"/>
    <mergeCell ref="B54:C54"/>
  </mergeCells>
  <phoneticPr fontId="19" type="noConversion"/>
  <printOptions horizontalCentered="1"/>
  <pageMargins left="0.5" right="0.5" top="1" bottom="0.47" header="0.5" footer="0.5"/>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Dianne M. Cruz</cp:lastModifiedBy>
  <cp:lastPrinted>2021-03-15T03:06:47Z</cp:lastPrinted>
  <dcterms:created xsi:type="dcterms:W3CDTF">2014-03-13T03:00:02Z</dcterms:created>
  <dcterms:modified xsi:type="dcterms:W3CDTF">2021-03-15T03:07:02Z</dcterms:modified>
</cp:coreProperties>
</file>