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mdcruz\Documents\CPD\ACTUAL DISBURSEMENT (BANK)\bank reports\2021\WEBSITE\For website\December 2021\"/>
    </mc:Choice>
  </mc:AlternateContent>
  <xr:revisionPtr revIDLastSave="0" documentId="13_ncr:1_{E1C4B5B4-3526-4235-BBF9-4CB3136ADF68}" xr6:coauthVersionLast="36" xr6:coauthVersionMax="36" xr10:uidLastSave="{00000000-0000-0000-0000-000000000000}"/>
  <bookViews>
    <workbookView xWindow="240" yWindow="72" windowWidth="20952" windowHeight="10740" activeTab="2" xr2:uid="{00000000-000D-0000-FFFF-FFFF00000000}"/>
  </bookViews>
  <sheets>
    <sheet name="By Department" sheetId="24" r:id="rId1"/>
    <sheet name="By Agency" sheetId="25" r:id="rId2"/>
    <sheet name="Graph " sheetId="17" r:id="rId3"/>
  </sheets>
  <definedNames>
    <definedName name="_xlnm.Print_Area" localSheetId="1">'By Agency'!$A$1:$H$292</definedName>
    <definedName name="_xlnm.Print_Area" localSheetId="0">'By Department'!$A$1:$V$64</definedName>
    <definedName name="_xlnm.Print_Area" localSheetId="2">'Graph '!$A$12:$S$59</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C268" i="25" l="1"/>
  <c r="C258" i="25"/>
  <c r="C251" i="25"/>
  <c r="C230" i="25"/>
  <c r="C217" i="25" s="1"/>
  <c r="C208" i="25"/>
  <c r="C199" i="25"/>
  <c r="C190" i="25"/>
  <c r="C181" i="25"/>
  <c r="C176" i="25"/>
  <c r="C166" i="25"/>
  <c r="C145" i="25"/>
  <c r="C140" i="25"/>
  <c r="C136" i="25"/>
  <c r="C133" i="25"/>
  <c r="C128" i="25"/>
  <c r="C116" i="25"/>
  <c r="C104" i="25"/>
  <c r="C92" i="25"/>
  <c r="C86" i="25"/>
  <c r="C82" i="25"/>
  <c r="C78" i="25"/>
  <c r="C71" i="25"/>
  <c r="C59" i="25"/>
  <c r="C51" i="25"/>
  <c r="C39" i="25"/>
  <c r="C35" i="25"/>
  <c r="C23" i="25"/>
  <c r="C10" i="25"/>
  <c r="Z5" i="17"/>
  <c r="AA5" i="17"/>
  <c r="Z6" i="17"/>
  <c r="AA6" i="17"/>
  <c r="Z8" i="17"/>
  <c r="L7" i="17"/>
  <c r="D277" i="25"/>
  <c r="D281" i="25" s="1"/>
  <c r="E278" i="25"/>
  <c r="G278" i="25"/>
  <c r="G275" i="25"/>
  <c r="E275" i="25"/>
  <c r="D268" i="25"/>
  <c r="E264" i="25"/>
  <c r="G264" i="25"/>
  <c r="G260" i="25"/>
  <c r="E260" i="25"/>
  <c r="H260" i="25" s="1"/>
  <c r="D258" i="25"/>
  <c r="E256" i="25"/>
  <c r="H256" i="25" s="1"/>
  <c r="E255" i="25"/>
  <c r="G254" i="25"/>
  <c r="E253" i="25"/>
  <c r="H253" i="25" s="1"/>
  <c r="G253" i="25"/>
  <c r="G252" i="25"/>
  <c r="D251" i="25"/>
  <c r="B251" i="25"/>
  <c r="E249" i="25"/>
  <c r="H249" i="25" s="1"/>
  <c r="G249" i="25"/>
  <c r="E246" i="25"/>
  <c r="H246" i="25" s="1"/>
  <c r="E245" i="25"/>
  <c r="E243" i="25"/>
  <c r="E242" i="25"/>
  <c r="H242" i="25" s="1"/>
  <c r="E241" i="25"/>
  <c r="H241" i="25" s="1"/>
  <c r="F240" i="25"/>
  <c r="E240" i="25"/>
  <c r="H240" i="25" s="1"/>
  <c r="G240" i="25"/>
  <c r="E238" i="25"/>
  <c r="G237" i="25"/>
  <c r="E235" i="25"/>
  <c r="G235" i="25"/>
  <c r="E234" i="25"/>
  <c r="H234" i="25" s="1"/>
  <c r="H233" i="25"/>
  <c r="E233" i="25"/>
  <c r="G233" i="25"/>
  <c r="E232" i="25"/>
  <c r="H232" i="25" s="1"/>
  <c r="D230" i="25"/>
  <c r="E229" i="25"/>
  <c r="G228" i="25"/>
  <c r="E227" i="25"/>
  <c r="H227" i="25" s="1"/>
  <c r="G227" i="25"/>
  <c r="G226" i="25"/>
  <c r="G225" i="25"/>
  <c r="E225" i="25"/>
  <c r="H225" i="25" s="1"/>
  <c r="E224" i="25"/>
  <c r="H224" i="25" s="1"/>
  <c r="E223" i="25"/>
  <c r="H223" i="25" s="1"/>
  <c r="E222" i="25"/>
  <c r="H222" i="25" s="1"/>
  <c r="E221" i="25"/>
  <c r="G220" i="25"/>
  <c r="E219" i="25"/>
  <c r="G219" i="25"/>
  <c r="G218" i="25"/>
  <c r="D217" i="25"/>
  <c r="E215" i="25"/>
  <c r="H215" i="25" s="1"/>
  <c r="G215" i="25"/>
  <c r="E213" i="25"/>
  <c r="H213" i="25" s="1"/>
  <c r="E212" i="25"/>
  <c r="E210" i="25"/>
  <c r="E206" i="25"/>
  <c r="E205" i="25"/>
  <c r="H205" i="25" s="1"/>
  <c r="E204" i="25"/>
  <c r="H204" i="25" s="1"/>
  <c r="E203" i="25"/>
  <c r="G202" i="25"/>
  <c r="E201" i="25"/>
  <c r="G201" i="25"/>
  <c r="G200" i="25"/>
  <c r="D199" i="25"/>
  <c r="B199" i="25"/>
  <c r="H197" i="25"/>
  <c r="E197" i="25"/>
  <c r="G197" i="25"/>
  <c r="E195" i="25"/>
  <c r="H195" i="25" s="1"/>
  <c r="E194" i="25"/>
  <c r="E192" i="25"/>
  <c r="G192" i="25"/>
  <c r="E188" i="25"/>
  <c r="E187" i="25"/>
  <c r="H187" i="25" s="1"/>
  <c r="E186" i="25"/>
  <c r="H186" i="25" s="1"/>
  <c r="E185" i="25"/>
  <c r="E183" i="25"/>
  <c r="G183" i="25"/>
  <c r="G182" i="25"/>
  <c r="D181" i="25"/>
  <c r="E179" i="25"/>
  <c r="H179" i="25" s="1"/>
  <c r="G179" i="25"/>
  <c r="E177" i="25"/>
  <c r="D176" i="25"/>
  <c r="G174" i="25"/>
  <c r="E173" i="25"/>
  <c r="G173" i="25"/>
  <c r="G172" i="25"/>
  <c r="E172" i="25"/>
  <c r="H172" i="25" s="1"/>
  <c r="E171" i="25"/>
  <c r="H171" i="25" s="1"/>
  <c r="G171" i="25"/>
  <c r="E170" i="25"/>
  <c r="F170" i="25" s="1"/>
  <c r="E168" i="25"/>
  <c r="H168" i="25" s="1"/>
  <c r="D166" i="25"/>
  <c r="E164" i="25"/>
  <c r="G163" i="25"/>
  <c r="E163" i="25"/>
  <c r="G162" i="25"/>
  <c r="E162" i="25"/>
  <c r="H162" i="25" s="1"/>
  <c r="E161" i="25"/>
  <c r="E159" i="25"/>
  <c r="H159" i="25" s="1"/>
  <c r="E158" i="25"/>
  <c r="H158" i="25" s="1"/>
  <c r="G158" i="25"/>
  <c r="E156" i="25"/>
  <c r="G155" i="25"/>
  <c r="E155" i="25"/>
  <c r="H155" i="25" s="1"/>
  <c r="E154" i="25"/>
  <c r="H154" i="25" s="1"/>
  <c r="E153" i="25"/>
  <c r="H153" i="25" s="1"/>
  <c r="G152" i="25"/>
  <c r="E152" i="25"/>
  <c r="H152" i="25" s="1"/>
  <c r="E151" i="25"/>
  <c r="H151" i="25" s="1"/>
  <c r="E150" i="25"/>
  <c r="H150" i="25" s="1"/>
  <c r="E149" i="25"/>
  <c r="H149" i="25" s="1"/>
  <c r="E148" i="25"/>
  <c r="D145" i="25"/>
  <c r="E146" i="25"/>
  <c r="D140" i="25"/>
  <c r="D136" i="25" s="1"/>
  <c r="B140" i="25"/>
  <c r="E139" i="25"/>
  <c r="H139" i="25" s="1"/>
  <c r="G137" i="25"/>
  <c r="E135" i="25"/>
  <c r="H135" i="25" s="1"/>
  <c r="D133" i="25"/>
  <c r="G135" i="25"/>
  <c r="E134" i="25"/>
  <c r="H134" i="25" s="1"/>
  <c r="G134" i="25"/>
  <c r="E132" i="25"/>
  <c r="H132" i="25" s="1"/>
  <c r="E131" i="25"/>
  <c r="H131" i="25" s="1"/>
  <c r="G129" i="25"/>
  <c r="D128" i="25"/>
  <c r="E125" i="25"/>
  <c r="H125" i="25" s="1"/>
  <c r="E124" i="25"/>
  <c r="E123" i="25"/>
  <c r="H123" i="25" s="1"/>
  <c r="E122" i="25"/>
  <c r="H122" i="25" s="1"/>
  <c r="G122" i="25"/>
  <c r="E120" i="25"/>
  <c r="G120" i="25"/>
  <c r="G119" i="25"/>
  <c r="E118" i="25"/>
  <c r="H118" i="25" s="1"/>
  <c r="E114" i="25"/>
  <c r="H114" i="25" s="1"/>
  <c r="E113" i="25"/>
  <c r="H113" i="25" s="1"/>
  <c r="E111" i="25"/>
  <c r="H111" i="25" s="1"/>
  <c r="G110" i="25"/>
  <c r="E109" i="25"/>
  <c r="H109" i="25" s="1"/>
  <c r="E108" i="25"/>
  <c r="H108" i="25" s="1"/>
  <c r="E107" i="25"/>
  <c r="E106" i="25"/>
  <c r="D104" i="25"/>
  <c r="E102" i="25"/>
  <c r="H102" i="25" s="1"/>
  <c r="G101" i="25"/>
  <c r="E100" i="25"/>
  <c r="H100" i="25" s="1"/>
  <c r="E99" i="25"/>
  <c r="H99" i="25" s="1"/>
  <c r="E98" i="25"/>
  <c r="E97" i="25"/>
  <c r="G95" i="25"/>
  <c r="E94" i="25"/>
  <c r="H94" i="25" s="1"/>
  <c r="G93" i="25"/>
  <c r="D92" i="25"/>
  <c r="B92" i="25"/>
  <c r="E90" i="25"/>
  <c r="H90" i="25" s="1"/>
  <c r="E89" i="25"/>
  <c r="E88" i="25"/>
  <c r="F88" i="25" s="1"/>
  <c r="D86" i="25"/>
  <c r="G83" i="25"/>
  <c r="D82" i="25"/>
  <c r="B82" i="25"/>
  <c r="E80" i="25"/>
  <c r="H80" i="25" s="1"/>
  <c r="D78" i="25"/>
  <c r="B78" i="25"/>
  <c r="E76" i="25"/>
  <c r="H76" i="25" s="1"/>
  <c r="E75" i="25"/>
  <c r="H75" i="25" s="1"/>
  <c r="E72" i="25"/>
  <c r="G72" i="25"/>
  <c r="D71" i="25"/>
  <c r="E69" i="25"/>
  <c r="G69" i="25"/>
  <c r="E66" i="25"/>
  <c r="H66" i="25" s="1"/>
  <c r="F66" i="25"/>
  <c r="E64" i="25"/>
  <c r="H64" i="25" s="1"/>
  <c r="G64" i="25"/>
  <c r="E63" i="25"/>
  <c r="G63" i="25"/>
  <c r="E61" i="25"/>
  <c r="H61" i="25" s="1"/>
  <c r="G61" i="25"/>
  <c r="D59" i="25"/>
  <c r="E57" i="25"/>
  <c r="H57" i="25" s="1"/>
  <c r="E55" i="25"/>
  <c r="H55" i="25" s="1"/>
  <c r="G55" i="25"/>
  <c r="E54" i="25"/>
  <c r="G54" i="25"/>
  <c r="D51" i="25"/>
  <c r="E52" i="25"/>
  <c r="H52" i="25" s="1"/>
  <c r="G52" i="25"/>
  <c r="E47" i="25"/>
  <c r="H47" i="25" s="1"/>
  <c r="G47" i="25"/>
  <c r="E44" i="25"/>
  <c r="H44" i="25" s="1"/>
  <c r="G44" i="25"/>
  <c r="E43" i="25"/>
  <c r="G43" i="25"/>
  <c r="E41" i="25"/>
  <c r="F41" i="25" s="1"/>
  <c r="G41" i="25"/>
  <c r="D39" i="25"/>
  <c r="B39" i="25"/>
  <c r="E37" i="25"/>
  <c r="H37" i="25" s="1"/>
  <c r="G37" i="25"/>
  <c r="D35" i="25"/>
  <c r="E33" i="25"/>
  <c r="G33" i="25"/>
  <c r="E31" i="25"/>
  <c r="F31" i="25" s="1"/>
  <c r="G31" i="25"/>
  <c r="E28" i="25"/>
  <c r="H28" i="25" s="1"/>
  <c r="G28" i="25"/>
  <c r="E26" i="25"/>
  <c r="H26" i="25" s="1"/>
  <c r="G26" i="25"/>
  <c r="E25" i="25"/>
  <c r="G25" i="25"/>
  <c r="D23" i="25"/>
  <c r="E17" i="25"/>
  <c r="H17" i="25" s="1"/>
  <c r="E14" i="25"/>
  <c r="H14" i="25" s="1"/>
  <c r="E13" i="25"/>
  <c r="G13" i="25"/>
  <c r="D10" i="25"/>
  <c r="E11" i="25"/>
  <c r="F11" i="25" s="1"/>
  <c r="G11" i="25"/>
  <c r="U53" i="24"/>
  <c r="T53" i="24"/>
  <c r="P53" i="24"/>
  <c r="L53" i="24"/>
  <c r="R53" i="24"/>
  <c r="S52" i="24"/>
  <c r="R52" i="24"/>
  <c r="N52" i="24"/>
  <c r="P52" i="24"/>
  <c r="P50" i="24"/>
  <c r="N50" i="24"/>
  <c r="N48" i="24" s="1"/>
  <c r="U50" i="24"/>
  <c r="T50" i="24"/>
  <c r="E48" i="24"/>
  <c r="D48" i="24"/>
  <c r="S46" i="24"/>
  <c r="R46" i="24"/>
  <c r="N46" i="24"/>
  <c r="P46" i="24"/>
  <c r="P45" i="24"/>
  <c r="N45" i="24"/>
  <c r="U45" i="24"/>
  <c r="T45" i="24"/>
  <c r="T44" i="24"/>
  <c r="O44" i="24"/>
  <c r="N44" i="24"/>
  <c r="L44" i="24"/>
  <c r="S44" i="24"/>
  <c r="R44" i="24"/>
  <c r="U43" i="24"/>
  <c r="T43" i="24"/>
  <c r="R43" i="24"/>
  <c r="P43" i="24"/>
  <c r="M43" i="24"/>
  <c r="L43" i="24"/>
  <c r="S43" i="24"/>
  <c r="S42" i="24"/>
  <c r="R42" i="24"/>
  <c r="N42" i="24"/>
  <c r="P42" i="24"/>
  <c r="P41" i="24"/>
  <c r="N41" i="24"/>
  <c r="U41" i="24"/>
  <c r="T41" i="24"/>
  <c r="T40" i="24"/>
  <c r="O40" i="24"/>
  <c r="N40" i="24"/>
  <c r="L40" i="24"/>
  <c r="G40" i="24"/>
  <c r="R40" i="24"/>
  <c r="U39" i="24"/>
  <c r="R39" i="24"/>
  <c r="P39" i="24"/>
  <c r="M39" i="24"/>
  <c r="S38" i="24"/>
  <c r="R38" i="24"/>
  <c r="N38" i="24"/>
  <c r="U37" i="24"/>
  <c r="N37" i="24"/>
  <c r="M37" i="24"/>
  <c r="O37" i="24"/>
  <c r="S36" i="24"/>
  <c r="O36" i="24"/>
  <c r="L36" i="24"/>
  <c r="T36" i="24"/>
  <c r="P36" i="24"/>
  <c r="M36" i="24"/>
  <c r="U35" i="24"/>
  <c r="R35" i="24"/>
  <c r="P35" i="24"/>
  <c r="L35" i="24"/>
  <c r="S34" i="24"/>
  <c r="P34" i="24"/>
  <c r="N34" i="24"/>
  <c r="U33" i="24"/>
  <c r="T33" i="24"/>
  <c r="M33" i="24"/>
  <c r="R33" i="24"/>
  <c r="O33" i="24"/>
  <c r="R32" i="24"/>
  <c r="L32" i="24"/>
  <c r="U32" i="24"/>
  <c r="O32" i="24"/>
  <c r="M32" i="24"/>
  <c r="U31" i="24"/>
  <c r="T31" i="24"/>
  <c r="R31" i="24"/>
  <c r="P31" i="24"/>
  <c r="M31" i="24"/>
  <c r="G31" i="24"/>
  <c r="S30" i="24"/>
  <c r="O30" i="24"/>
  <c r="N30" i="24"/>
  <c r="U30" i="24"/>
  <c r="L29" i="24"/>
  <c r="O29" i="24"/>
  <c r="N29" i="24"/>
  <c r="O28" i="24"/>
  <c r="U28" i="24"/>
  <c r="U27" i="24"/>
  <c r="P27" i="24"/>
  <c r="M27" i="24"/>
  <c r="L27" i="24"/>
  <c r="R27" i="24"/>
  <c r="N27" i="24"/>
  <c r="S26" i="24"/>
  <c r="N26" i="24"/>
  <c r="R26" i="24"/>
  <c r="P26" i="24"/>
  <c r="G26" i="24"/>
  <c r="M25" i="24"/>
  <c r="S25" i="24"/>
  <c r="R25" i="24"/>
  <c r="N25" i="24"/>
  <c r="R24" i="24"/>
  <c r="O24" i="24"/>
  <c r="L24" i="24"/>
  <c r="T24" i="24"/>
  <c r="P24" i="24"/>
  <c r="M24" i="24"/>
  <c r="U23" i="24"/>
  <c r="P23" i="24"/>
  <c r="M23" i="24"/>
  <c r="L23" i="24"/>
  <c r="R23" i="24"/>
  <c r="G23" i="24"/>
  <c r="O23" i="24"/>
  <c r="N23" i="24"/>
  <c r="U22" i="24"/>
  <c r="S22" i="24"/>
  <c r="N22" i="24"/>
  <c r="T22" i="24"/>
  <c r="R22" i="24"/>
  <c r="P22" i="24"/>
  <c r="U21" i="24"/>
  <c r="P21" i="24"/>
  <c r="O21" i="24"/>
  <c r="L20" i="24"/>
  <c r="T20" i="24"/>
  <c r="R20" i="24"/>
  <c r="P19" i="24"/>
  <c r="N19" i="24"/>
  <c r="T19" i="24"/>
  <c r="M19" i="24"/>
  <c r="P18" i="24"/>
  <c r="R18" i="24"/>
  <c r="T18" i="24"/>
  <c r="G18" i="24"/>
  <c r="S17" i="24"/>
  <c r="N17" i="24"/>
  <c r="M17" i="24"/>
  <c r="L17" i="24"/>
  <c r="P17" i="24"/>
  <c r="R17" i="24"/>
  <c r="S16" i="24"/>
  <c r="P16" i="24"/>
  <c r="M16" i="24"/>
  <c r="L16" i="24"/>
  <c r="O16" i="24"/>
  <c r="O15" i="24"/>
  <c r="N15" i="24"/>
  <c r="T15" i="24"/>
  <c r="R15" i="24"/>
  <c r="G15" i="24"/>
  <c r="T14" i="24"/>
  <c r="O14" i="24"/>
  <c r="N14" i="24"/>
  <c r="R14" i="24"/>
  <c r="U13" i="24"/>
  <c r="P13" i="24"/>
  <c r="L13" i="24"/>
  <c r="T12" i="24"/>
  <c r="J10" i="24"/>
  <c r="S12" i="24"/>
  <c r="H10" i="24"/>
  <c r="E10" i="24"/>
  <c r="E8" i="24" s="1"/>
  <c r="C127" i="25" l="1"/>
  <c r="F232" i="25"/>
  <c r="D127" i="25"/>
  <c r="F223" i="25"/>
  <c r="F99" i="25"/>
  <c r="F108" i="25"/>
  <c r="F260" i="25"/>
  <c r="F75" i="25"/>
  <c r="F172" i="25"/>
  <c r="F227" i="25"/>
  <c r="F90" i="25"/>
  <c r="H170" i="25"/>
  <c r="F125" i="25"/>
  <c r="AA8" i="17"/>
  <c r="G56" i="25"/>
  <c r="E56" i="25"/>
  <c r="H72" i="25"/>
  <c r="F72" i="25"/>
  <c r="G27" i="25"/>
  <c r="E27" i="25"/>
  <c r="H27" i="25" s="1"/>
  <c r="E29" i="25"/>
  <c r="H29" i="25" s="1"/>
  <c r="G29" i="25"/>
  <c r="G36" i="25"/>
  <c r="G35" i="25" s="1"/>
  <c r="E36" i="25"/>
  <c r="G45" i="25"/>
  <c r="E45" i="25"/>
  <c r="H54" i="25"/>
  <c r="F54" i="25"/>
  <c r="G21" i="25"/>
  <c r="E21" i="25"/>
  <c r="G32" i="25"/>
  <c r="E32" i="25"/>
  <c r="G67" i="25"/>
  <c r="E67" i="25"/>
  <c r="H67" i="25" s="1"/>
  <c r="H25" i="25"/>
  <c r="F25" i="25"/>
  <c r="G40" i="25"/>
  <c r="E40" i="25"/>
  <c r="H43" i="25"/>
  <c r="F43" i="25"/>
  <c r="E49" i="25"/>
  <c r="H49" i="25" s="1"/>
  <c r="G49" i="25"/>
  <c r="G62" i="25"/>
  <c r="E62" i="25"/>
  <c r="H62" i="25" s="1"/>
  <c r="H63" i="25"/>
  <c r="F63" i="25"/>
  <c r="F42" i="25"/>
  <c r="E53" i="25"/>
  <c r="H53" i="25" s="1"/>
  <c r="G53" i="25"/>
  <c r="F57" i="25"/>
  <c r="G68" i="25"/>
  <c r="E68" i="25"/>
  <c r="G15" i="25"/>
  <c r="E15" i="25"/>
  <c r="H15" i="25" s="1"/>
  <c r="E24" i="25"/>
  <c r="G24" i="25"/>
  <c r="G42" i="25"/>
  <c r="E42" i="25"/>
  <c r="H42" i="25" s="1"/>
  <c r="E87" i="25"/>
  <c r="F27" i="25"/>
  <c r="H13" i="25"/>
  <c r="F13" i="25"/>
  <c r="G19" i="25"/>
  <c r="E19" i="25"/>
  <c r="H19" i="25" s="1"/>
  <c r="G30" i="25"/>
  <c r="E30" i="25"/>
  <c r="H33" i="25"/>
  <c r="F33" i="25"/>
  <c r="F29" i="25"/>
  <c r="G60" i="25"/>
  <c r="E60" i="25"/>
  <c r="F67" i="25"/>
  <c r="G12" i="25"/>
  <c r="G10" i="25" s="1"/>
  <c r="E12" i="25"/>
  <c r="H12" i="25" s="1"/>
  <c r="G14" i="25"/>
  <c r="G17" i="25"/>
  <c r="G65" i="25"/>
  <c r="E65" i="25"/>
  <c r="G74" i="25"/>
  <c r="E74" i="25"/>
  <c r="F17" i="25"/>
  <c r="F28" i="25"/>
  <c r="B35" i="25"/>
  <c r="F37" i="25"/>
  <c r="F47" i="25"/>
  <c r="G57" i="25"/>
  <c r="G66" i="25"/>
  <c r="G75" i="25"/>
  <c r="F94" i="25"/>
  <c r="G113" i="25"/>
  <c r="G118" i="25"/>
  <c r="E119" i="25"/>
  <c r="F123" i="25"/>
  <c r="G123" i="25"/>
  <c r="G143" i="25"/>
  <c r="E143" i="25"/>
  <c r="H148" i="25"/>
  <c r="F148" i="25"/>
  <c r="H188" i="25"/>
  <c r="F188" i="25"/>
  <c r="H107" i="25"/>
  <c r="F107" i="25"/>
  <c r="B59" i="25"/>
  <c r="F61" i="25"/>
  <c r="F69" i="25"/>
  <c r="E73" i="25"/>
  <c r="H73" i="25" s="1"/>
  <c r="G76" i="25"/>
  <c r="F80" i="25"/>
  <c r="F97" i="25"/>
  <c r="G97" i="25"/>
  <c r="G100" i="25"/>
  <c r="F100" i="25"/>
  <c r="F106" i="25"/>
  <c r="G106" i="25"/>
  <c r="G109" i="25"/>
  <c r="F109" i="25"/>
  <c r="G124" i="25"/>
  <c r="E147" i="25"/>
  <c r="G147" i="25"/>
  <c r="H161" i="25"/>
  <c r="H194" i="25"/>
  <c r="F194" i="25"/>
  <c r="G238" i="25"/>
  <c r="F238" i="25"/>
  <c r="H245" i="25"/>
  <c r="F245" i="25"/>
  <c r="F52" i="25"/>
  <c r="B10" i="25"/>
  <c r="B51" i="25"/>
  <c r="E84" i="25"/>
  <c r="G87" i="25"/>
  <c r="B86" i="25"/>
  <c r="F87" i="25"/>
  <c r="G94" i="25"/>
  <c r="E101" i="25"/>
  <c r="F102" i="25"/>
  <c r="E110" i="25"/>
  <c r="F111" i="25"/>
  <c r="G117" i="25"/>
  <c r="D116" i="25"/>
  <c r="G125" i="25"/>
  <c r="G131" i="25"/>
  <c r="F134" i="25"/>
  <c r="G139" i="25"/>
  <c r="H164" i="25"/>
  <c r="F164" i="25"/>
  <c r="H185" i="25"/>
  <c r="F185" i="25"/>
  <c r="H192" i="25"/>
  <c r="F192" i="25"/>
  <c r="H212" i="25"/>
  <c r="F212" i="25"/>
  <c r="G236" i="25"/>
  <c r="E236" i="25"/>
  <c r="H236" i="25" s="1"/>
  <c r="H243" i="25"/>
  <c r="F243" i="25"/>
  <c r="H11" i="25"/>
  <c r="B23" i="25"/>
  <c r="H31" i="25"/>
  <c r="H41" i="25"/>
  <c r="E83" i="25"/>
  <c r="G89" i="25"/>
  <c r="G98" i="25"/>
  <c r="G107" i="25"/>
  <c r="F114" i="25"/>
  <c r="G114" i="25"/>
  <c r="E117" i="25"/>
  <c r="E141" i="25"/>
  <c r="H203" i="25"/>
  <c r="F203" i="25"/>
  <c r="H210" i="25"/>
  <c r="F210" i="25"/>
  <c r="H221" i="25"/>
  <c r="F221" i="25"/>
  <c r="H238" i="25"/>
  <c r="H89" i="25"/>
  <c r="F89" i="25"/>
  <c r="F14" i="25"/>
  <c r="F26" i="25"/>
  <c r="F44" i="25"/>
  <c r="F55" i="25"/>
  <c r="F64" i="25"/>
  <c r="B71" i="25"/>
  <c r="G80" i="25"/>
  <c r="G90" i="25"/>
  <c r="E95" i="25"/>
  <c r="H95" i="25" s="1"/>
  <c r="G99" i="25"/>
  <c r="G108" i="25"/>
  <c r="G112" i="25"/>
  <c r="E112" i="25"/>
  <c r="H112" i="25" s="1"/>
  <c r="E129" i="25"/>
  <c r="E137" i="25"/>
  <c r="F146" i="25"/>
  <c r="G146" i="25"/>
  <c r="B145" i="25"/>
  <c r="H156" i="25"/>
  <c r="F156" i="25"/>
  <c r="H163" i="25"/>
  <c r="F163" i="25"/>
  <c r="G177" i="25"/>
  <c r="B176" i="25"/>
  <c r="F177" i="25"/>
  <c r="H183" i="25"/>
  <c r="F183" i="25"/>
  <c r="G195" i="25"/>
  <c r="F195" i="25"/>
  <c r="B190" i="25"/>
  <c r="F253" i="25"/>
  <c r="G121" i="25"/>
  <c r="E121" i="25"/>
  <c r="H121" i="25" s="1"/>
  <c r="G161" i="25"/>
  <c r="F161" i="25"/>
  <c r="H206" i="25"/>
  <c r="F206" i="25"/>
  <c r="G88" i="25"/>
  <c r="G96" i="25"/>
  <c r="G102" i="25"/>
  <c r="G111" i="25"/>
  <c r="H120" i="25"/>
  <c r="F120" i="25"/>
  <c r="G141" i="25"/>
  <c r="G140" i="25" s="1"/>
  <c r="H173" i="25"/>
  <c r="F173" i="25"/>
  <c r="H201" i="25"/>
  <c r="F201" i="25"/>
  <c r="G213" i="25"/>
  <c r="F213" i="25"/>
  <c r="B208" i="25"/>
  <c r="H219" i="25"/>
  <c r="F219" i="25"/>
  <c r="H98" i="25"/>
  <c r="F98" i="25"/>
  <c r="F76" i="25"/>
  <c r="H88" i="25"/>
  <c r="E96" i="25"/>
  <c r="H96" i="25" s="1"/>
  <c r="H97" i="25"/>
  <c r="H106" i="25"/>
  <c r="H124" i="25"/>
  <c r="F124" i="25"/>
  <c r="F132" i="25"/>
  <c r="G132" i="25"/>
  <c r="H146" i="25"/>
  <c r="H235" i="25"/>
  <c r="F235" i="25"/>
  <c r="F154" i="25"/>
  <c r="F179" i="25"/>
  <c r="G185" i="25"/>
  <c r="G188" i="25"/>
  <c r="F197" i="25"/>
  <c r="G203" i="25"/>
  <c r="G206" i="25"/>
  <c r="G210" i="25"/>
  <c r="F215" i="25"/>
  <c r="G221" i="25"/>
  <c r="G224" i="25"/>
  <c r="G246" i="25"/>
  <c r="F246" i="25"/>
  <c r="H278" i="25"/>
  <c r="F278" i="25"/>
  <c r="E93" i="25"/>
  <c r="B116" i="25"/>
  <c r="F118" i="25"/>
  <c r="B133" i="25"/>
  <c r="B128" i="25" s="1"/>
  <c r="B127" i="25" s="1"/>
  <c r="F135" i="25"/>
  <c r="G150" i="25"/>
  <c r="G153" i="25"/>
  <c r="B181" i="25"/>
  <c r="F228" i="25"/>
  <c r="H229" i="25"/>
  <c r="F229" i="25"/>
  <c r="F241" i="25"/>
  <c r="H255" i="25"/>
  <c r="F255" i="25"/>
  <c r="G262" i="25"/>
  <c r="E262" i="25"/>
  <c r="G279" i="25"/>
  <c r="G277" i="25" s="1"/>
  <c r="G281" i="25" s="1"/>
  <c r="E279" i="25"/>
  <c r="H279" i="25" s="1"/>
  <c r="E133" i="25"/>
  <c r="F155" i="25"/>
  <c r="F187" i="25"/>
  <c r="E191" i="25"/>
  <c r="F205" i="25"/>
  <c r="E209" i="25"/>
  <c r="F233" i="25"/>
  <c r="G245" i="25"/>
  <c r="H264" i="25"/>
  <c r="F264" i="25"/>
  <c r="G168" i="25"/>
  <c r="F168" i="25"/>
  <c r="B166" i="25"/>
  <c r="G194" i="25"/>
  <c r="G212" i="25"/>
  <c r="F224" i="25"/>
  <c r="B230" i="25"/>
  <c r="B217" i="25" s="1"/>
  <c r="G256" i="25"/>
  <c r="F256" i="25"/>
  <c r="B136" i="25"/>
  <c r="G149" i="25"/>
  <c r="F152" i="25"/>
  <c r="G154" i="25"/>
  <c r="G156" i="25"/>
  <c r="E157" i="25"/>
  <c r="H157" i="25" s="1"/>
  <c r="G164" i="25"/>
  <c r="F171" i="25"/>
  <c r="E174" i="25"/>
  <c r="G186" i="25"/>
  <c r="F186" i="25"/>
  <c r="D190" i="25"/>
  <c r="G204" i="25"/>
  <c r="F204" i="25"/>
  <c r="D208" i="25"/>
  <c r="G222" i="25"/>
  <c r="F222" i="25"/>
  <c r="G232" i="25"/>
  <c r="F242" i="25"/>
  <c r="G266" i="25"/>
  <c r="E266" i="25"/>
  <c r="H266" i="25" s="1"/>
  <c r="F113" i="25"/>
  <c r="F122" i="25"/>
  <c r="F131" i="25"/>
  <c r="F139" i="25"/>
  <c r="G148" i="25"/>
  <c r="F153" i="25"/>
  <c r="G159" i="25"/>
  <c r="F159" i="25"/>
  <c r="H177" i="25"/>
  <c r="F225" i="25"/>
  <c r="E226" i="25"/>
  <c r="E228" i="25"/>
  <c r="H228" i="25" s="1"/>
  <c r="F234" i="25"/>
  <c r="G242" i="25"/>
  <c r="E252" i="25"/>
  <c r="E254" i="25"/>
  <c r="H254" i="25" s="1"/>
  <c r="G259" i="25"/>
  <c r="G258" i="25" s="1"/>
  <c r="B258" i="25"/>
  <c r="H275" i="25"/>
  <c r="C277" i="25"/>
  <c r="C281" i="25" s="1"/>
  <c r="B104" i="25"/>
  <c r="G151" i="25"/>
  <c r="F151" i="25"/>
  <c r="F162" i="25"/>
  <c r="G167" i="25"/>
  <c r="G170" i="25"/>
  <c r="E182" i="25"/>
  <c r="G187" i="25"/>
  <c r="G191" i="25"/>
  <c r="E200" i="25"/>
  <c r="E202" i="25"/>
  <c r="H202" i="25" s="1"/>
  <c r="G205" i="25"/>
  <c r="G209" i="25"/>
  <c r="E218" i="25"/>
  <c r="E220" i="25"/>
  <c r="H220" i="25" s="1"/>
  <c r="G223" i="25"/>
  <c r="G229" i="25"/>
  <c r="G234" i="25"/>
  <c r="E237" i="25"/>
  <c r="G241" i="25"/>
  <c r="G243" i="25"/>
  <c r="F249" i="25"/>
  <c r="G255" i="25"/>
  <c r="G251" i="25" s="1"/>
  <c r="E259" i="25"/>
  <c r="F275" i="25"/>
  <c r="F149" i="25"/>
  <c r="F157" i="25"/>
  <c r="B277" i="25"/>
  <c r="B281" i="25" s="1"/>
  <c r="F150" i="25"/>
  <c r="F158" i="25"/>
  <c r="B268" i="25"/>
  <c r="Q19" i="24"/>
  <c r="V29" i="24"/>
  <c r="V20" i="24"/>
  <c r="Q25" i="24"/>
  <c r="V16" i="24"/>
  <c r="T10" i="24"/>
  <c r="Q23" i="24"/>
  <c r="D10" i="24"/>
  <c r="D8" i="24" s="1"/>
  <c r="R13" i="24"/>
  <c r="F10" i="24"/>
  <c r="F8" i="24" s="1"/>
  <c r="S13" i="24"/>
  <c r="P14" i="24"/>
  <c r="P15" i="24"/>
  <c r="G17" i="24"/>
  <c r="N18" i="24"/>
  <c r="N20" i="24"/>
  <c r="M20" i="24"/>
  <c r="S21" i="24"/>
  <c r="O26" i="24"/>
  <c r="S33" i="24"/>
  <c r="T34" i="24"/>
  <c r="O34" i="24"/>
  <c r="O12" i="24"/>
  <c r="N12" i="24"/>
  <c r="T13" i="24"/>
  <c r="S14" i="24"/>
  <c r="R16" i="24"/>
  <c r="O18" i="24"/>
  <c r="O19" i="24"/>
  <c r="O20" i="24"/>
  <c r="P20" i="24"/>
  <c r="R21" i="24"/>
  <c r="L21" i="24"/>
  <c r="T21" i="24"/>
  <c r="G24" i="24"/>
  <c r="G25" i="24"/>
  <c r="L25" i="24"/>
  <c r="O27" i="24"/>
  <c r="Q27" i="24"/>
  <c r="M28" i="24"/>
  <c r="R28" i="24"/>
  <c r="G28" i="24"/>
  <c r="L28" i="24"/>
  <c r="T30" i="24"/>
  <c r="O31" i="24"/>
  <c r="U34" i="24"/>
  <c r="M50" i="24"/>
  <c r="L50" i="24"/>
  <c r="H48" i="24"/>
  <c r="H8" i="24" s="1"/>
  <c r="R50" i="24"/>
  <c r="G29" i="24"/>
  <c r="M34" i="24"/>
  <c r="Q34" i="24" s="1"/>
  <c r="G34" i="24"/>
  <c r="G39" i="24"/>
  <c r="N39" i="24"/>
  <c r="Q39" i="24" s="1"/>
  <c r="S18" i="24"/>
  <c r="O22" i="24"/>
  <c r="O25" i="24"/>
  <c r="T25" i="24"/>
  <c r="G27" i="24"/>
  <c r="T28" i="24"/>
  <c r="G30" i="24"/>
  <c r="M30" i="24"/>
  <c r="Q30" i="24" s="1"/>
  <c r="N32" i="24"/>
  <c r="Q33" i="24"/>
  <c r="O35" i="24"/>
  <c r="R12" i="24"/>
  <c r="N13" i="24"/>
  <c r="L14" i="24"/>
  <c r="U16" i="24"/>
  <c r="U17" i="24"/>
  <c r="L19" i="24"/>
  <c r="R19" i="24"/>
  <c r="S20" i="24"/>
  <c r="S23" i="24"/>
  <c r="P25" i="24"/>
  <c r="P28" i="24"/>
  <c r="P29" i="24"/>
  <c r="S31" i="24"/>
  <c r="L31" i="24"/>
  <c r="S32" i="24"/>
  <c r="N33" i="24"/>
  <c r="O46" i="24"/>
  <c r="T46" i="24"/>
  <c r="P12" i="24"/>
  <c r="L15" i="24"/>
  <c r="L26" i="24"/>
  <c r="N28" i="24"/>
  <c r="Q32" i="24"/>
  <c r="G53" i="24"/>
  <c r="N53" i="24"/>
  <c r="I10" i="24"/>
  <c r="M13" i="24"/>
  <c r="U14" i="24"/>
  <c r="S15" i="24"/>
  <c r="T16" i="24"/>
  <c r="T17" i="24"/>
  <c r="G19" i="24"/>
  <c r="M29" i="24"/>
  <c r="G13" i="24"/>
  <c r="O13" i="24"/>
  <c r="M14" i="24"/>
  <c r="Q14" i="24" s="1"/>
  <c r="M15" i="24"/>
  <c r="Q15" i="24" s="1"/>
  <c r="U15" i="24"/>
  <c r="G16" i="24"/>
  <c r="U18" i="24"/>
  <c r="S19" i="24"/>
  <c r="N21" i="24"/>
  <c r="G22" i="24"/>
  <c r="U24" i="24"/>
  <c r="U29" i="24"/>
  <c r="T32" i="24"/>
  <c r="M35" i="24"/>
  <c r="K10" i="24"/>
  <c r="N16" i="24"/>
  <c r="Q16" i="24" s="1"/>
  <c r="L18" i="24"/>
  <c r="U20" i="24"/>
  <c r="L22" i="24"/>
  <c r="M26" i="24"/>
  <c r="P30" i="24"/>
  <c r="R34" i="24"/>
  <c r="O42" i="24"/>
  <c r="T42" i="24"/>
  <c r="G12" i="24"/>
  <c r="C10" i="24"/>
  <c r="U12" i="24"/>
  <c r="M18" i="24"/>
  <c r="Q18" i="24" s="1"/>
  <c r="U19" i="24"/>
  <c r="G20" i="24"/>
  <c r="V23" i="24"/>
  <c r="N24" i="24"/>
  <c r="Q24" i="24" s="1"/>
  <c r="L12" i="24"/>
  <c r="G14" i="24"/>
  <c r="M12" i="24"/>
  <c r="O17" i="24"/>
  <c r="Q17" i="24" s="1"/>
  <c r="G21" i="24"/>
  <c r="T23" i="24"/>
  <c r="S24" i="24"/>
  <c r="R29" i="24"/>
  <c r="S35" i="24"/>
  <c r="T35" i="24"/>
  <c r="O39" i="24"/>
  <c r="M41" i="24"/>
  <c r="L41" i="24"/>
  <c r="R41" i="24"/>
  <c r="G43" i="24"/>
  <c r="N43" i="24"/>
  <c r="Q43" i="24"/>
  <c r="M45" i="24"/>
  <c r="L45" i="24"/>
  <c r="R45" i="24"/>
  <c r="M21" i="24"/>
  <c r="Q21" i="24" s="1"/>
  <c r="M22" i="24"/>
  <c r="Q22" i="24" s="1"/>
  <c r="U25" i="24"/>
  <c r="T26" i="24"/>
  <c r="U26" i="24"/>
  <c r="S27" i="24"/>
  <c r="S29" i="24"/>
  <c r="L30" i="24"/>
  <c r="R30" i="24"/>
  <c r="P32" i="24"/>
  <c r="P33" i="24"/>
  <c r="L34" i="24"/>
  <c r="V36" i="24"/>
  <c r="L37" i="24"/>
  <c r="L38" i="24"/>
  <c r="U40" i="24"/>
  <c r="U44" i="24"/>
  <c r="T27" i="24"/>
  <c r="S28" i="24"/>
  <c r="T29" i="24"/>
  <c r="G32" i="24"/>
  <c r="U36" i="24"/>
  <c r="T39" i="24"/>
  <c r="S40" i="24"/>
  <c r="O38" i="24"/>
  <c r="T38" i="24"/>
  <c r="S39" i="24"/>
  <c r="P48" i="24"/>
  <c r="G35" i="24"/>
  <c r="N35" i="24"/>
  <c r="N36" i="24"/>
  <c r="Q36" i="24" s="1"/>
  <c r="P37" i="24"/>
  <c r="Q37" i="24" s="1"/>
  <c r="U38" i="24"/>
  <c r="P40" i="24"/>
  <c r="R37" i="24"/>
  <c r="G38" i="24"/>
  <c r="M38" i="24"/>
  <c r="P44" i="24"/>
  <c r="G44" i="24"/>
  <c r="N31" i="24"/>
  <c r="Q31" i="24" s="1"/>
  <c r="G33" i="24"/>
  <c r="L33" i="24"/>
  <c r="G36" i="24"/>
  <c r="R36" i="24"/>
  <c r="S37" i="24"/>
  <c r="T37" i="24"/>
  <c r="P38" i="24"/>
  <c r="L39" i="24"/>
  <c r="V40" i="24"/>
  <c r="J48" i="24"/>
  <c r="T48" i="24" s="1"/>
  <c r="O52" i="24"/>
  <c r="T52" i="24"/>
  <c r="V53" i="24"/>
  <c r="G37" i="24"/>
  <c r="M40" i="24"/>
  <c r="G41" i="24"/>
  <c r="O41" i="24"/>
  <c r="M44" i="24"/>
  <c r="Q44" i="24" s="1"/>
  <c r="G45" i="24"/>
  <c r="O45" i="24"/>
  <c r="C48" i="24"/>
  <c r="K48" i="24"/>
  <c r="G50" i="24"/>
  <c r="O50" i="24"/>
  <c r="O48" i="24" s="1"/>
  <c r="S53" i="24"/>
  <c r="M53" i="24"/>
  <c r="L42" i="24"/>
  <c r="L46" i="24"/>
  <c r="F48" i="24"/>
  <c r="L52" i="24"/>
  <c r="S41" i="24"/>
  <c r="M42" i="24"/>
  <c r="Q42" i="24" s="1"/>
  <c r="U42" i="24"/>
  <c r="O43" i="24"/>
  <c r="S45" i="24"/>
  <c r="M46" i="24"/>
  <c r="U46" i="24"/>
  <c r="S50" i="24"/>
  <c r="M52" i="24"/>
  <c r="Q52" i="24" s="1"/>
  <c r="U52" i="24"/>
  <c r="O53" i="24"/>
  <c r="G42" i="24"/>
  <c r="G46" i="24"/>
  <c r="I48" i="24"/>
  <c r="S48" i="24" s="1"/>
  <c r="G52" i="24"/>
  <c r="G92" i="25" l="1"/>
  <c r="F49" i="25"/>
  <c r="D272" i="25"/>
  <c r="D283" i="25" s="1"/>
  <c r="F12" i="25"/>
  <c r="G51" i="25"/>
  <c r="F96" i="25"/>
  <c r="E10" i="25"/>
  <c r="H10" i="25" s="1"/>
  <c r="F133" i="25"/>
  <c r="G133" i="25"/>
  <c r="E105" i="25"/>
  <c r="F65" i="25"/>
  <c r="H65" i="25"/>
  <c r="G270" i="25"/>
  <c r="E270" i="25"/>
  <c r="H200" i="25"/>
  <c r="E199" i="25"/>
  <c r="H199" i="25" s="1"/>
  <c r="F200" i="25"/>
  <c r="G157" i="25"/>
  <c r="G130" i="25"/>
  <c r="E130" i="25"/>
  <c r="E128" i="25" s="1"/>
  <c r="H110" i="25"/>
  <c r="F110" i="25"/>
  <c r="H147" i="25"/>
  <c r="F147" i="25"/>
  <c r="E79" i="25"/>
  <c r="G79" i="25"/>
  <c r="G78" i="25" s="1"/>
  <c r="E59" i="25"/>
  <c r="H59" i="25" s="1"/>
  <c r="F60" i="25"/>
  <c r="H60" i="25"/>
  <c r="G23" i="25"/>
  <c r="H32" i="25"/>
  <c r="F32" i="25"/>
  <c r="F45" i="25"/>
  <c r="H45" i="25"/>
  <c r="H218" i="25"/>
  <c r="F218" i="25"/>
  <c r="E178" i="25"/>
  <c r="G178" i="25"/>
  <c r="H129" i="25"/>
  <c r="F129" i="25"/>
  <c r="F121" i="25"/>
  <c r="G59" i="25"/>
  <c r="H30" i="25"/>
  <c r="F30" i="25"/>
  <c r="H24" i="25"/>
  <c r="E23" i="25"/>
  <c r="H23" i="25" s="1"/>
  <c r="G73" i="25"/>
  <c r="G71" i="25" s="1"/>
  <c r="E39" i="25"/>
  <c r="H39" i="25" s="1"/>
  <c r="F40" i="25"/>
  <c r="F39" i="25" s="1"/>
  <c r="H40" i="25"/>
  <c r="E71" i="25"/>
  <c r="H71" i="25" s="1"/>
  <c r="E169" i="25"/>
  <c r="G169" i="25"/>
  <c r="G184" i="25"/>
  <c r="G181" i="25" s="1"/>
  <c r="E184" i="25"/>
  <c r="E181" i="25" s="1"/>
  <c r="H181" i="25" s="1"/>
  <c r="F202" i="25"/>
  <c r="H133" i="25"/>
  <c r="E167" i="25"/>
  <c r="E239" i="25"/>
  <c r="G239" i="25"/>
  <c r="G199" i="25"/>
  <c r="F73" i="25"/>
  <c r="F112" i="25"/>
  <c r="H101" i="25"/>
  <c r="F101" i="25"/>
  <c r="H119" i="25"/>
  <c r="F119" i="25"/>
  <c r="F24" i="25"/>
  <c r="G39" i="25"/>
  <c r="H21" i="25"/>
  <c r="F21" i="25"/>
  <c r="E35" i="25"/>
  <c r="H35" i="25" s="1"/>
  <c r="H36" i="25"/>
  <c r="E214" i="25"/>
  <c r="G214" i="25"/>
  <c r="H137" i="25"/>
  <c r="F137" i="25"/>
  <c r="E258" i="25"/>
  <c r="H258" i="25" s="1"/>
  <c r="H259" i="25"/>
  <c r="F259" i="25"/>
  <c r="F258" i="25" s="1"/>
  <c r="H237" i="25"/>
  <c r="F237" i="25"/>
  <c r="G166" i="25"/>
  <c r="E269" i="25"/>
  <c r="H191" i="25"/>
  <c r="F191" i="25"/>
  <c r="F254" i="25"/>
  <c r="H93" i="25"/>
  <c r="F93" i="25"/>
  <c r="E92" i="25"/>
  <c r="H92" i="25" s="1"/>
  <c r="G105" i="25"/>
  <c r="G104" i="25" s="1"/>
  <c r="E140" i="25"/>
  <c r="H141" i="25"/>
  <c r="H140" i="25" s="1"/>
  <c r="F141" i="25"/>
  <c r="F140" i="25" s="1"/>
  <c r="B272" i="25"/>
  <c r="B283" i="25" s="1"/>
  <c r="E231" i="25"/>
  <c r="G231" i="25"/>
  <c r="G230" i="25" s="1"/>
  <c r="H143" i="25"/>
  <c r="F143" i="25"/>
  <c r="E86" i="25"/>
  <c r="H86" i="25" s="1"/>
  <c r="H87" i="25"/>
  <c r="F19" i="25"/>
  <c r="H262" i="25"/>
  <c r="F262" i="25"/>
  <c r="G84" i="25"/>
  <c r="G82" i="25" s="1"/>
  <c r="F236" i="25"/>
  <c r="H174" i="25"/>
  <c r="F174" i="25"/>
  <c r="F266" i="25"/>
  <c r="E277" i="25"/>
  <c r="E196" i="25"/>
  <c r="G196" i="25"/>
  <c r="F279" i="25"/>
  <c r="F277" i="25" s="1"/>
  <c r="F281" i="25" s="1"/>
  <c r="F86" i="25"/>
  <c r="H68" i="25"/>
  <c r="F68" i="25"/>
  <c r="F15" i="25"/>
  <c r="F10" i="25" s="1"/>
  <c r="F53" i="25"/>
  <c r="F51" i="25" s="1"/>
  <c r="F62" i="25"/>
  <c r="F56" i="25"/>
  <c r="H56" i="25"/>
  <c r="G244" i="25"/>
  <c r="E244" i="25"/>
  <c r="H209" i="25"/>
  <c r="F209" i="25"/>
  <c r="H84" i="25"/>
  <c r="F84" i="25"/>
  <c r="G138" i="25"/>
  <c r="G136" i="25" s="1"/>
  <c r="E138" i="25"/>
  <c r="G193" i="25"/>
  <c r="G190" i="25" s="1"/>
  <c r="E193" i="25"/>
  <c r="F95" i="25"/>
  <c r="G211" i="25"/>
  <c r="E211" i="25"/>
  <c r="E51" i="25"/>
  <c r="H51" i="25" s="1"/>
  <c r="F74" i="25"/>
  <c r="H74" i="25"/>
  <c r="H252" i="25"/>
  <c r="E251" i="25"/>
  <c r="H251" i="25" s="1"/>
  <c r="F252" i="25"/>
  <c r="E160" i="25"/>
  <c r="G160" i="25"/>
  <c r="E247" i="25"/>
  <c r="G247" i="25"/>
  <c r="H182" i="25"/>
  <c r="F182" i="25"/>
  <c r="H226" i="25"/>
  <c r="F226" i="25"/>
  <c r="F220" i="25"/>
  <c r="G269" i="25"/>
  <c r="G176" i="25"/>
  <c r="E116" i="25"/>
  <c r="H116" i="25" s="1"/>
  <c r="H117" i="25"/>
  <c r="F117" i="25"/>
  <c r="H83" i="25"/>
  <c r="F83" i="25"/>
  <c r="E82" i="25"/>
  <c r="H82" i="25" s="1"/>
  <c r="G116" i="25"/>
  <c r="G86" i="25"/>
  <c r="F36" i="25"/>
  <c r="F35" i="25" s="1"/>
  <c r="V52" i="24"/>
  <c r="V44" i="24"/>
  <c r="V45" i="24"/>
  <c r="V21" i="24"/>
  <c r="M10" i="24"/>
  <c r="Q12" i="24"/>
  <c r="G10" i="24"/>
  <c r="G8" i="24" s="1"/>
  <c r="Q29" i="24"/>
  <c r="Q13" i="24"/>
  <c r="V26" i="24"/>
  <c r="V13" i="24"/>
  <c r="Q20" i="24"/>
  <c r="J8" i="24"/>
  <c r="Q53" i="24"/>
  <c r="V41" i="24"/>
  <c r="C8" i="24"/>
  <c r="Q50" i="24"/>
  <c r="Q48" i="24" s="1"/>
  <c r="M48" i="24"/>
  <c r="Q46" i="24"/>
  <c r="Q45" i="24"/>
  <c r="Q41" i="24"/>
  <c r="Q26" i="24"/>
  <c r="U10" i="24"/>
  <c r="K8" i="24"/>
  <c r="V24" i="24"/>
  <c r="S10" i="24"/>
  <c r="I8" i="24"/>
  <c r="V19" i="24"/>
  <c r="V42" i="24"/>
  <c r="G48" i="24"/>
  <c r="Q38" i="24"/>
  <c r="V38" i="24"/>
  <c r="V43" i="24"/>
  <c r="V22" i="24"/>
  <c r="V15" i="24"/>
  <c r="V35" i="24"/>
  <c r="V25" i="24"/>
  <c r="V17" i="24"/>
  <c r="V46" i="24"/>
  <c r="Q40" i="24"/>
  <c r="V33" i="24"/>
  <c r="L10" i="24"/>
  <c r="V12" i="24"/>
  <c r="U48" i="24"/>
  <c r="V39" i="24"/>
  <c r="Q35" i="24"/>
  <c r="V28" i="24"/>
  <c r="N10" i="24"/>
  <c r="N8" i="24" s="1"/>
  <c r="V27" i="24"/>
  <c r="V37" i="24"/>
  <c r="V30" i="24"/>
  <c r="P10" i="24"/>
  <c r="P8" i="24" s="1"/>
  <c r="V31" i="24"/>
  <c r="R48" i="24"/>
  <c r="O10" i="24"/>
  <c r="O8" i="24" s="1"/>
  <c r="V14" i="24"/>
  <c r="V50" i="24"/>
  <c r="L48" i="24"/>
  <c r="V18" i="24"/>
  <c r="V34" i="24"/>
  <c r="V32" i="24"/>
  <c r="Q28" i="24"/>
  <c r="R10" i="24"/>
  <c r="F71" i="25" l="1"/>
  <c r="E190" i="25"/>
  <c r="H190" i="25" s="1"/>
  <c r="G217" i="25"/>
  <c r="G145" i="25"/>
  <c r="F251" i="25"/>
  <c r="G268" i="25"/>
  <c r="G208" i="25"/>
  <c r="F116" i="25"/>
  <c r="H211" i="25"/>
  <c r="F211" i="25"/>
  <c r="H239" i="25"/>
  <c r="F239" i="25"/>
  <c r="H169" i="25"/>
  <c r="F169" i="25"/>
  <c r="H160" i="25"/>
  <c r="E145" i="25"/>
  <c r="H145" i="25" s="1"/>
  <c r="F160" i="25"/>
  <c r="F145" i="25" s="1"/>
  <c r="H138" i="25"/>
  <c r="F138" i="25"/>
  <c r="F136" i="25" s="1"/>
  <c r="E136" i="25"/>
  <c r="H136" i="25" s="1"/>
  <c r="H167" i="25"/>
  <c r="F167" i="25"/>
  <c r="F166" i="25" s="1"/>
  <c r="E166" i="25"/>
  <c r="H166" i="25" s="1"/>
  <c r="F59" i="25"/>
  <c r="F270" i="25"/>
  <c r="H270" i="25"/>
  <c r="E208" i="25"/>
  <c r="H208" i="25" s="1"/>
  <c r="H269" i="25"/>
  <c r="E268" i="25"/>
  <c r="H268" i="25" s="1"/>
  <c r="F269" i="25"/>
  <c r="C272" i="25"/>
  <c r="C283" i="25" s="1"/>
  <c r="H178" i="25"/>
  <c r="E176" i="25"/>
  <c r="H176" i="25" s="1"/>
  <c r="F178" i="25"/>
  <c r="F176" i="25" s="1"/>
  <c r="H196" i="25"/>
  <c r="F196" i="25"/>
  <c r="F92" i="25"/>
  <c r="H128" i="25"/>
  <c r="E127" i="25"/>
  <c r="H127" i="25" s="1"/>
  <c r="H130" i="25"/>
  <c r="F130" i="25"/>
  <c r="F128" i="25" s="1"/>
  <c r="H244" i="25"/>
  <c r="F244" i="25"/>
  <c r="H277" i="25"/>
  <c r="E281" i="25"/>
  <c r="E230" i="25"/>
  <c r="H231" i="25"/>
  <c r="F231" i="25"/>
  <c r="F230" i="25" s="1"/>
  <c r="F217" i="25" s="1"/>
  <c r="H184" i="25"/>
  <c r="F184" i="25"/>
  <c r="F181" i="25" s="1"/>
  <c r="G128" i="25"/>
  <c r="G127" i="25" s="1"/>
  <c r="H247" i="25"/>
  <c r="F247" i="25"/>
  <c r="H193" i="25"/>
  <c r="F193" i="25"/>
  <c r="F190" i="25" s="1"/>
  <c r="H214" i="25"/>
  <c r="F214" i="25"/>
  <c r="F23" i="25"/>
  <c r="E78" i="25"/>
  <c r="H78" i="25" s="1"/>
  <c r="H79" i="25"/>
  <c r="F79" i="25"/>
  <c r="F78" i="25" s="1"/>
  <c r="F82" i="25"/>
  <c r="F199" i="25"/>
  <c r="H105" i="25"/>
  <c r="E104" i="25"/>
  <c r="H104" i="25" s="1"/>
  <c r="F105" i="25"/>
  <c r="F104" i="25" s="1"/>
  <c r="U8" i="24"/>
  <c r="R8" i="24"/>
  <c r="V10" i="24"/>
  <c r="L8" i="24"/>
  <c r="V48" i="24"/>
  <c r="T8" i="24"/>
  <c r="S8" i="24"/>
  <c r="Q10" i="24"/>
  <c r="Q8" i="24" s="1"/>
  <c r="M8" i="24"/>
  <c r="G272" i="25" l="1"/>
  <c r="G283" i="25" s="1"/>
  <c r="F208" i="25"/>
  <c r="H230" i="25"/>
  <c r="E217" i="25"/>
  <c r="H281" i="25"/>
  <c r="F268" i="25"/>
  <c r="F127" i="25"/>
  <c r="F272" i="25" s="1"/>
  <c r="F283" i="25" s="1"/>
  <c r="V8" i="24"/>
  <c r="H217" i="25" l="1"/>
  <c r="E272" i="25"/>
  <c r="H272" i="25" l="1"/>
  <c r="E283" i="25"/>
  <c r="H283" i="25" s="1"/>
  <c r="K7" i="17" l="1"/>
  <c r="J7" i="17" l="1"/>
  <c r="I7" i="17" l="1"/>
  <c r="B8" i="17"/>
  <c r="M7" i="17"/>
  <c r="H7" i="17"/>
  <c r="G7" i="17"/>
  <c r="F7" i="17"/>
  <c r="E7" i="17"/>
  <c r="D7" i="17"/>
  <c r="C7" i="17"/>
  <c r="B7" i="17"/>
  <c r="P6" i="17"/>
  <c r="Q6" i="17" s="1"/>
  <c r="R6" i="17" s="1"/>
  <c r="S6" i="17" s="1"/>
  <c r="T6" i="17" s="1"/>
  <c r="U6" i="17" s="1"/>
  <c r="V6" i="17" s="1"/>
  <c r="W6" i="17" s="1"/>
  <c r="X6" i="17" s="1"/>
  <c r="Y6" i="17" s="1"/>
  <c r="N6" i="17"/>
  <c r="P5" i="17"/>
  <c r="Q5" i="17" s="1"/>
  <c r="R5" i="17" s="1"/>
  <c r="N5" i="17"/>
  <c r="P8" i="17" l="1"/>
  <c r="S5" i="17"/>
  <c r="R8" i="17"/>
  <c r="N8" i="17"/>
  <c r="N7" i="17"/>
  <c r="AB7" i="17" s="1"/>
  <c r="D8" i="17"/>
  <c r="Q8" i="17"/>
  <c r="C8" i="17" s="1"/>
  <c r="T5" i="17" l="1"/>
  <c r="S8" i="17"/>
  <c r="F8" i="17" s="1"/>
  <c r="E8" i="17" l="1"/>
  <c r="U5" i="17"/>
  <c r="T8" i="17"/>
  <c r="G8" i="17" s="1"/>
  <c r="V5" i="17" l="1"/>
  <c r="U8" i="17"/>
  <c r="H8" i="17" s="1"/>
  <c r="AB6" i="17"/>
  <c r="W5" i="17" l="1"/>
  <c r="V8" i="17"/>
  <c r="X5" i="17" l="1"/>
  <c r="Y5" i="17" s="1"/>
  <c r="W8" i="17"/>
  <c r="Y8" i="17" l="1"/>
  <c r="L8" i="17" s="1"/>
  <c r="J8" i="17"/>
  <c r="I8" i="17"/>
  <c r="X8" i="17"/>
  <c r="K8" i="17" s="1"/>
  <c r="AB5" i="17" l="1"/>
  <c r="AB8" i="17" l="1"/>
  <c r="M8" i="17"/>
</calcChain>
</file>

<file path=xl/sharedStrings.xml><?xml version="1.0" encoding="utf-8"?>
<sst xmlns="http://schemas.openxmlformats.org/spreadsheetml/2006/main" count="373" uniqueCount="343">
  <si>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</si>
  <si>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</si>
  <si>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</si>
  <si>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</si>
  <si>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</si>
  <si>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</si>
  <si>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</si>
  <si>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</si>
  <si>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</si>
  <si>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</si>
  <si>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</si>
  <si>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</si>
  <si>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</si>
  <si>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</si>
  <si>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</si>
  <si>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</si>
  <si>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</si>
  <si>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</si>
  <si>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</si>
  <si>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</si>
  <si>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</si>
  <si>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</si>
  <si>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</si>
  <si>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</si>
  <si>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</si>
  <si>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</si>
  <si>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</si>
  <si>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</si>
  <si>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</si>
  <si>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</si>
  <si>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</si>
  <si>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</si>
  <si>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</si>
  <si>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</si>
  <si>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</si>
  <si>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</si>
  <si>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</si>
  <si>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</si>
  <si>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</si>
  <si>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</si>
  <si>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</si>
  <si>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</si>
  <si>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</si>
  <si>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</si>
  <si>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</si>
  <si>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</si>
  <si>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</si>
  <si>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</si>
  <si>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</si>
  <si>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</si>
  <si>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</si>
  <si>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</si>
  <si>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</si>
  <si>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</si>
  <si>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</si>
  <si>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</si>
  <si>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</si>
  <si>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</si>
  <si>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</si>
  <si>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</si>
  <si>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</si>
  <si>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</si>
  <si>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</si>
  <si>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</si>
  <si>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</si>
  <si>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</si>
  <si>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</si>
  <si>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</si>
  <si>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</si>
  <si>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</si>
  <si>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</si>
  <si>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</si>
  <si>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</si>
  <si>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</si>
  <si>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</si>
  <si>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</si>
  <si>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</si>
  <si>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</si>
  <si>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</si>
  <si>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</si>
  <si>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</si>
  <si>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</si>
  <si>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</si>
  <si>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</si>
  <si>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</si>
  <si>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</si>
  <si>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</si>
  <si>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</si>
  <si>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</si>
  <si>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</si>
  <si>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</si>
  <si>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</si>
  <si>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</si>
  <si>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</si>
  <si>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</si>
  <si>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</si>
  <si>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</si>
  <si>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</si>
  <si>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</si>
  <si>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</si>
  <si>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</si>
  <si>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</si>
  <si>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</si>
  <si>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</si>
  <si>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</si>
  <si>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</si>
  <si>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</si>
  <si>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</si>
  <si>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</si>
  <si>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</si>
  <si>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</si>
  <si>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</si>
  <si>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</si>
  <si>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</si>
  <si>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</si>
  <si>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</si>
  <si>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</si>
  <si>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</si>
  <si>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</si>
  <si>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</si>
  <si>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</si>
  <si>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</si>
  <si>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</si>
  <si>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</si>
  <si>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</si>
  <si>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</si>
  <si>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</si>
  <si>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</si>
  <si>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</si>
  <si>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</si>
  <si>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</si>
  <si>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</si>
  <si>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</si>
  <si>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</si>
  <si>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</si>
  <si>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</si>
  <si>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</si>
  <si>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</si>
  <si>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</si>
  <si>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</si>
  <si>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</si>
  <si>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</si>
  <si>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</si>
  <si>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</si>
  <si>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</si>
  <si>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</si>
  <si>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</si>
  <si>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</si>
  <si>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</si>
  <si>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</si>
  <si>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</si>
  <si>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</si>
  <si>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</si>
  <si>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</si>
  <si>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</si>
  <si>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</si>
  <si>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</si>
  <si>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</si>
  <si>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</si>
  <si>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</si>
  <si>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</si>
  <si>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</si>
  <si>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</si>
  <si>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</si>
  <si>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</si>
  <si>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</si>
  <si>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</si>
  <si>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</si>
  <si>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</si>
  <si>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</si>
  <si>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</si>
  <si>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</si>
  <si>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</si>
  <si>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</si>
  <si>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</si>
  <si>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</si>
  <si>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</si>
  <si>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</si>
  <si>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</si>
  <si>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</si>
  <si>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</si>
  <si>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</si>
  <si>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</si>
  <si>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</si>
  <si>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</si>
  <si>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</si>
  <si>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</si>
  <si>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</si>
  <si>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OPAPP</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</si>
  <si>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</si>
  <si>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</si>
  <si>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</si>
  <si>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</si>
  <si>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</si>
  <si>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</si>
  <si>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</si>
  <si>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</si>
  <si>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</si>
  <si>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</si>
  <si>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</si>
  <si>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</si>
  <si>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</si>
  <si>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</si>
  <si>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</si>
  <si>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</si>
  <si>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</si>
  <si>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</si>
  <si>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</si>
  <si>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</si>
  <si>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</si>
  <si>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</si>
  <si>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</si>
  <si>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</si>
  <si>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</si>
  <si>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</si>
  <si>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</si>
  <si>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</si>
  <si>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</si>
  <si>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</si>
  <si>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</si>
  <si>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</si>
  <si>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</si>
  <si>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</si>
  <si>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</si>
  <si>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</si>
  <si>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</si>
  <si>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</si>
  <si>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</si>
  <si>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</si>
  <si>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</si>
  <si>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</si>
  <si>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</si>
  <si>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</si>
  <si>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</si>
  <si>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</si>
  <si>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</si>
  <si>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</si>
  <si>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</si>
  <si>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</si>
  <si>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</si>
  <si>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</si>
  <si>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</si>
  <si>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</si>
  <si>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</si>
  <si>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</si>
  <si>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</si>
  <si>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</si>
  <si>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</si>
  <si>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</si>
  <si>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</si>
  <si>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</si>
  <si>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</si>
  <si>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</si>
  <si>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</si>
  <si>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</si>
  <si>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</si>
  <si>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</si>
  <si>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</si>
  <si>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</si>
  <si>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</si>
  <si>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</si>
  <si>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</si>
  <si>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</si>
  <si>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</si>
  <si>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</si>
  <si>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</si>
  <si>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</si>
  <si>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</si>
  <si>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</si>
  <si>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</si>
  <si>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</si>
  <si>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</si>
  <si>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</si>
  <si>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</si>
  <si>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</si>
  <si>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</si>
  <si>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</si>
  <si>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</si>
  <si>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</si>
  <si>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</si>
  <si>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</si>
  <si>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</si>
  <si>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</si>
  <si>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</si>
  <si>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</si>
  <si>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</si>
  <si>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</si>
  <si>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</si>
  <si>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</si>
  <si>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</si>
  <si>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</si>
  <si>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</si>
  <si>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</si>
  <si>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</si>
  <si>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</si>
  <si>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</si>
  <si>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</si>
  <si>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</si>
  <si>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</si>
  <si>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</si>
  <si>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NHCP (NHI)</t>
  </si>
  <si>
    <t xml:space="preserve">     NAP (RMAO) </t>
  </si>
  <si>
    <t xml:space="preserve">   OMB (VRB)</t>
  </si>
  <si>
    <t xml:space="preserve">   PHILSA</t>
  </si>
  <si>
    <t xml:space="preserve">   ARTA</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</si>
  <si>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</si>
  <si>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</si>
  <si>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</si>
  <si>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</si>
  <si>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</si>
  <si>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</si>
  <si>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</si>
  <si>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</si>
  <si>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</si>
  <si>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</si>
  <si>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</si>
  <si>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</si>
  <si>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</si>
  <si>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</si>
  <si>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</si>
  <si>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</si>
  <si>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</si>
  <si>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</si>
  <si>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</si>
  <si>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</si>
  <si>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</si>
  <si>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</si>
  <si>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</si>
  <si>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OCTOBER</t>
  </si>
  <si>
    <t>OCT</t>
  </si>
  <si>
    <t>NOVEMBER</t>
  </si>
  <si>
    <t>NOV</t>
  </si>
  <si>
    <t>ALGU: inclusive of IRA, special shares for LGUs, MMDA and other transfers to LGUs</t>
  </si>
  <si>
    <t>AS OF DECEMBER 31, 2021</t>
  </si>
  <si>
    <t>Q4</t>
  </si>
  <si>
    <t>As of end       December</t>
  </si>
  <si>
    <t>Source: Report of MDS-Government Servicing Banks as of December 2021</t>
  </si>
  <si>
    <t>STATUS OF NCA UTILIZATION (Net Trust and Working Fund), as of December 31, 2021</t>
  </si>
  <si>
    <t>DECEMBER</t>
  </si>
  <si>
    <t>DEC</t>
  </si>
  <si>
    <t>AS OF DECEMBER</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</si>
  <si>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</si>
  <si>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NCAs CREDITED VS NCA UTILIZATION, JANUARY-DECEMBER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</si>
</sst>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2">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2" fillId="0" borderId="0" xfId="43" applyNumberFormat="1" applyFont="1" applyAlignme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167" fontId="32" fillId="0" borderId="0" xfId="43" applyNumberFormat="1" applyFont="1" applyFill="1" applyAlignment="1"/>
    <xf numFmtId="0" fontId="33" fillId="0" borderId="0" xfId="0" applyFont="1" applyBorder="1"/>
    <xf numFmtId="167" fontId="32" fillId="0" borderId="0" xfId="43" applyNumberFormat="1" applyFont="1" applyFill="1" applyBorder="1" applyAlignment="1"/>
    <xf numFmtId="0" fontId="15" fillId="0" borderId="0" xfId="45" applyFont="1" applyFill="1" applyAlignment="1">
      <alignment horizontal="left" indent="2"/>
    </xf>
    <xf numFmtId="37" fontId="31" fillId="0" borderId="20" xfId="43" applyNumberFormat="1" applyFont="1" applyBorder="1"/>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37" fontId="32" fillId="0" borderId="0" xfId="43" applyNumberFormat="1" applyFont="1" applyBorder="1" applyAlignment="1"/>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5" fillId="0" borderId="0" xfId="0" applyNumberFormat="1" applyFont="1"/>
    <xf numFmtId="164" fontId="35" fillId="0" borderId="0" xfId="0" applyNumberFormat="1" applyFont="1"/>
    <xf numFmtId="0" fontId="35" fillId="0" borderId="0" xfId="0" applyFont="1"/>
    <xf numFmtId="164" fontId="38" fillId="0" borderId="0" xfId="0" applyNumberFormat="1" applyFont="1"/>
    <xf numFmtId="0" fontId="15" fillId="0" borderId="0" xfId="43" applyNumberFormat="1" applyFont="1"/>
    <xf numFmtId="0" fontId="15" fillId="0" borderId="0" xfId="0" applyNumberFormat="1" applyFont="1" applyFill="1"/>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6" fillId="0" borderId="0" xfId="0" applyNumberFormat="1" applyFont="1"/>
    <xf numFmtId="167" fontId="37"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15" fillId="0" borderId="11" xfId="0"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0" fontId="40"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9" fillId="0" borderId="21" xfId="0" applyNumberFormat="1" applyFont="1" applyBorder="1" applyAlignment="1">
      <alignment vertical="center"/>
    </xf>
    <xf numFmtId="167" fontId="22" fillId="0" borderId="21" xfId="0" applyNumberFormat="1" applyFont="1" applyFill="1" applyBorder="1" applyAlignment="1">
      <alignment vertical="center"/>
    </xf>
    <xf numFmtId="167" fontId="34" fillId="0" borderId="0" xfId="0" applyNumberFormat="1" applyFont="1" applyBorder="1" applyAlignment="1">
      <alignment vertical="center"/>
    </xf>
    <xf numFmtId="0" fontId="20" fillId="0" borderId="0" xfId="0" applyFont="1" applyAlignment="1">
      <alignment vertical="center"/>
    </xf>
    <xf numFmtId="0" fontId="33" fillId="0" borderId="0" xfId="0" applyFont="1" applyFill="1" applyBorder="1"/>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15" fillId="0" borderId="0" xfId="0" applyNumberFormat="1" applyFont="1" applyAlignment="1">
      <alignment wrapText="1"/>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DECEMBER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189867476831427"/>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1220881228656951"/>
          <c:y val="0.13341770354431259"/>
          <c:w val="0.72026815304716496"/>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'!$B$5:$M$5</c:f>
              <c:numCache>
                <c:formatCode>_(* #,##0_);_(* \(#,##0\);_(* "-"??_);_(@_)</c:formatCode>
                <c:ptCount val="12"/>
                <c:pt idx="0">
                  <c:v>224077.66640615001</c:v>
                </c:pt>
                <c:pt idx="1">
                  <c:v>304402.30395810999</c:v>
                </c:pt>
                <c:pt idx="2">
                  <c:v>282201.41311427002</c:v>
                </c:pt>
                <c:pt idx="3">
                  <c:v>408356.79556663003</c:v>
                </c:pt>
                <c:pt idx="4">
                  <c:v>406839.25308108999</c:v>
                </c:pt>
                <c:pt idx="5">
                  <c:v>309836.44993886998</c:v>
                </c:pt>
                <c:pt idx="6">
                  <c:v>445065.27952437999</c:v>
                </c:pt>
                <c:pt idx="7">
                  <c:v>294852.71586400998</c:v>
                </c:pt>
                <c:pt idx="8">
                  <c:v>281753.48978275998</c:v>
                </c:pt>
                <c:pt idx="9">
                  <c:v>395132.26687668002</c:v>
                </c:pt>
                <c:pt idx="10">
                  <c:v>348225.10598296003</c:v>
                </c:pt>
                <c:pt idx="11">
                  <c:v>401981.76401215</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rgbClr val="919AEF"/>
            </a:solidFill>
            <a:ln>
              <a:no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'!$B$6:$M$6</c:f>
              <c:numCache>
                <c:formatCode>_(* #,##0_);_(* \(#,##0\);_(* "-"??_);_(@_)</c:formatCode>
                <c:ptCount val="12"/>
                <c:pt idx="0">
                  <c:v>160941.90977395</c:v>
                </c:pt>
                <c:pt idx="1">
                  <c:v>287760.09099066001</c:v>
                </c:pt>
                <c:pt idx="2">
                  <c:v>340143.01015943999</c:v>
                </c:pt>
                <c:pt idx="3">
                  <c:v>293626.05967013002</c:v>
                </c:pt>
                <c:pt idx="4">
                  <c:v>399831.52343856002</c:v>
                </c:pt>
                <c:pt idx="5">
                  <c:v>388792.54130262998</c:v>
                </c:pt>
                <c:pt idx="6">
                  <c:v>256269.79038178001</c:v>
                </c:pt>
                <c:pt idx="7">
                  <c:v>319202.65126051998</c:v>
                </c:pt>
                <c:pt idx="8">
                  <c:v>370297.02011397999</c:v>
                </c:pt>
                <c:pt idx="9">
                  <c:v>233843.12428466001</c:v>
                </c:pt>
                <c:pt idx="10">
                  <c:v>321140.89947369002</c:v>
                </c:pt>
                <c:pt idx="11">
                  <c:v>568386.54161982995</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'!$B$8:$M$8</c:f>
              <c:numCache>
                <c:formatCode>_(* #,##0_);_(* \(#,##0\);_(* "-"??_);_(@_)</c:formatCode>
                <c:ptCount val="12"/>
                <c:pt idx="0">
                  <c:v>71.824163628264571</c:v>
                </c:pt>
                <c:pt idx="1">
                  <c:v>84.904258614633548</c:v>
                </c:pt>
                <c:pt idx="2">
                  <c:v>97.306417416324166</c:v>
                </c:pt>
                <c:pt idx="3">
                  <c:v>88.797142632731195</c:v>
                </c:pt>
                <c:pt idx="4">
                  <c:v>88.797142632731195</c:v>
                </c:pt>
                <c:pt idx="5">
                  <c:v>91.169393506757189</c:v>
                </c:pt>
                <c:pt idx="6">
                  <c:v>96.661761465449032</c:v>
                </c:pt>
                <c:pt idx="7">
                  <c:v>91.438870854915635</c:v>
                </c:pt>
                <c:pt idx="8">
                  <c:v>91.438870854915635</c:v>
                </c:pt>
                <c:pt idx="9">
                  <c:v>95.248479562339227</c:v>
                </c:pt>
                <c:pt idx="10">
                  <c:v>90.997514534580617</c:v>
                </c:pt>
                <c:pt idx="11">
                  <c:v>96.039477145600927</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6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18</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C2CB5-398B-4705-847E-E7D945DEEB8C}">
  <sheetPr>
    <pageSetUpPr fitToPage="1"/>
  </sheetPr>
  <dimension ref="A1:AH75"/>
  <sheetViews>
    <sheetView zoomScale="85" zoomScaleNormal="85" zoomScaleSheetLayoutView="85" workbookViewId="0">
      <pane xSplit="2" ySplit="6" topLeftCell="C7" activePane="bottomRight" state="frozen"/>
      <selection pane="topRight" activeCell="C1" sqref="C1"/>
      <selection pane="bottomLeft" activeCell="A7" sqref="A7"/>
      <selection pane="bottomRight" activeCell="D20" sqref="D20"/>
    </sheetView>
  </sheetViews>
  <sheetFormatPr defaultColWidth="9.109375" defaultRowHeight="13.2" x14ac:dyDescent="0.25"/>
  <cols>
    <col min="1" max="1" width="1.88671875" style="29" customWidth="1"/>
    <col min="2" max="2" width="49.33203125" style="29" customWidth="1"/>
    <col min="3" max="3" width="12.88671875" style="30" customWidth="1"/>
    <col min="4" max="7" width="14" style="30" customWidth="1"/>
    <col min="8" max="8" width="12.88671875" style="30" customWidth="1"/>
    <col min="9" max="9" width="14" style="30" bestFit="1" customWidth="1"/>
    <col min="10" max="10" width="12.5546875" style="30" customWidth="1"/>
    <col min="11" max="12" width="14" style="30" bestFit="1" customWidth="1"/>
    <col min="13" max="16" width="12" style="30" customWidth="1"/>
    <col min="17" max="17" width="12.6640625" style="30" customWidth="1"/>
    <col min="18" max="21" width="6.33203125" style="30" customWidth="1"/>
    <col min="22" max="22" width="10.44140625" style="30" customWidth="1"/>
    <col min="23" max="16384" width="9.109375" style="30"/>
  </cols>
  <sheetData>
    <row r="1" spans="1:22" ht="15.6" x14ac:dyDescent="0.25">
      <c r="A1" s="28" t="s">
        <v>235</v>
      </c>
    </row>
    <row r="2" spans="1:22" x14ac:dyDescent="0.25">
      <c r="A2" s="29" t="s">
        <v>333</v>
      </c>
    </row>
    <row r="3" spans="1:22" x14ac:dyDescent="0.25">
      <c r="A3" s="29" t="s">
        <v>236</v>
      </c>
    </row>
    <row r="5" spans="1:22" s="53" customFormat="1" ht="18.75" customHeight="1" x14ac:dyDescent="0.25">
      <c r="A5" s="102" t="s">
        <v>237</v>
      </c>
      <c r="B5" s="102"/>
      <c r="C5" s="103" t="s">
        <v>238</v>
      </c>
      <c r="D5" s="103"/>
      <c r="E5" s="103"/>
      <c r="F5" s="103"/>
      <c r="G5" s="103"/>
      <c r="H5" s="103" t="s">
        <v>239</v>
      </c>
      <c r="I5" s="103"/>
      <c r="J5" s="103"/>
      <c r="K5" s="103"/>
      <c r="L5" s="103"/>
      <c r="M5" s="103" t="s">
        <v>240</v>
      </c>
      <c r="N5" s="103"/>
      <c r="O5" s="103"/>
      <c r="P5" s="103"/>
      <c r="Q5" s="103"/>
      <c r="R5" s="103" t="s">
        <v>241</v>
      </c>
      <c r="S5" s="103"/>
      <c r="T5" s="103"/>
      <c r="U5" s="103"/>
      <c r="V5" s="103"/>
    </row>
    <row r="6" spans="1:22" s="53" customFormat="1" ht="26.4" x14ac:dyDescent="0.25">
      <c r="A6" s="102"/>
      <c r="B6" s="102"/>
      <c r="C6" s="99" t="s">
        <v>242</v>
      </c>
      <c r="D6" s="99" t="s">
        <v>243</v>
      </c>
      <c r="E6" s="99" t="s">
        <v>244</v>
      </c>
      <c r="F6" s="99" t="s">
        <v>334</v>
      </c>
      <c r="G6" s="99" t="s">
        <v>335</v>
      </c>
      <c r="H6" s="99" t="s">
        <v>242</v>
      </c>
      <c r="I6" s="99" t="s">
        <v>243</v>
      </c>
      <c r="J6" s="99" t="s">
        <v>244</v>
      </c>
      <c r="K6" s="99" t="s">
        <v>334</v>
      </c>
      <c r="L6" s="99" t="s">
        <v>335</v>
      </c>
      <c r="M6" s="99" t="s">
        <v>242</v>
      </c>
      <c r="N6" s="99" t="s">
        <v>243</v>
      </c>
      <c r="O6" s="99" t="s">
        <v>244</v>
      </c>
      <c r="P6" s="99" t="s">
        <v>334</v>
      </c>
      <c r="Q6" s="99" t="s">
        <v>335</v>
      </c>
      <c r="R6" s="99" t="s">
        <v>242</v>
      </c>
      <c r="S6" s="99" t="s">
        <v>243</v>
      </c>
      <c r="T6" s="99" t="s">
        <v>244</v>
      </c>
      <c r="U6" s="99" t="s">
        <v>334</v>
      </c>
      <c r="V6" s="99" t="s">
        <v>335</v>
      </c>
    </row>
    <row r="7" spans="1:22" x14ac:dyDescent="0.25">
      <c r="A7" s="31"/>
      <c r="B7" s="31"/>
      <c r="C7" s="32"/>
      <c r="D7" s="32"/>
      <c r="E7" s="32"/>
      <c r="F7" s="32"/>
      <c r="G7" s="32"/>
      <c r="H7" s="32"/>
      <c r="I7" s="32"/>
      <c r="J7" s="32"/>
      <c r="K7" s="32"/>
      <c r="L7" s="32"/>
      <c r="M7" s="32"/>
      <c r="N7" s="32"/>
      <c r="O7" s="32"/>
      <c r="P7" s="32"/>
      <c r="Q7" s="32"/>
      <c r="R7" s="33"/>
      <c r="S7" s="33"/>
      <c r="T7" s="33"/>
      <c r="U7" s="33"/>
      <c r="V7" s="33"/>
    </row>
    <row r="8" spans="1:22" s="36" customFormat="1" x14ac:dyDescent="0.25">
      <c r="A8" s="34" t="s">
        <v>14</v>
      </c>
      <c r="B8" s="34"/>
      <c r="C8" s="35">
        <f t="shared" ref="C8:Q8" si="0">+C10+C48</f>
        <v>810681383.47852993</v>
      </c>
      <c r="D8" s="35">
        <f t="shared" si="0"/>
        <v>1125032498.5865901</v>
      </c>
      <c r="E8" s="35">
        <f t="shared" si="0"/>
        <v>1021671485.1711497</v>
      </c>
      <c r="F8" s="35">
        <f t="shared" si="0"/>
        <v>1145339136.8717899</v>
      </c>
      <c r="G8" s="35">
        <f t="shared" si="0"/>
        <v>4102724504.1080608</v>
      </c>
      <c r="H8" s="35">
        <f t="shared" si="0"/>
        <v>788845010.92404997</v>
      </c>
      <c r="I8" s="35">
        <f t="shared" si="0"/>
        <v>1082250124.4113202</v>
      </c>
      <c r="J8" s="35">
        <f t="shared" si="0"/>
        <v>945769461.75628018</v>
      </c>
      <c r="K8" s="35">
        <f t="shared" si="0"/>
        <v>1123370565.37818</v>
      </c>
      <c r="L8" s="35">
        <f t="shared" si="0"/>
        <v>3940235162.4698305</v>
      </c>
      <c r="M8" s="35">
        <f t="shared" si="0"/>
        <v>21836372.554479979</v>
      </c>
      <c r="N8" s="35">
        <f t="shared" si="0"/>
        <v>42782374.175270028</v>
      </c>
      <c r="O8" s="35">
        <f t="shared" si="0"/>
        <v>75902023.41486977</v>
      </c>
      <c r="P8" s="35">
        <f t="shared" si="0"/>
        <v>21968571.493609909</v>
      </c>
      <c r="Q8" s="35">
        <f t="shared" si="0"/>
        <v>162489341.63822964</v>
      </c>
      <c r="R8" s="46">
        <f>+H8/C8*100</f>
        <v>97.306417416324166</v>
      </c>
      <c r="S8" s="46">
        <f>+I8/D8*100</f>
        <v>96.197232148491835</v>
      </c>
      <c r="T8" s="46">
        <f>+J8/E8*100</f>
        <v>92.570799467682662</v>
      </c>
      <c r="U8" s="46">
        <f>+K8/F8*100</f>
        <v>98.08191558409402</v>
      </c>
      <c r="V8" s="46">
        <f>+L8/G8*100</f>
        <v>96.039477145600941</v>
      </c>
    </row>
    <row r="9" spans="1:22" x14ac:dyDescent="0.25">
      <c r="C9" s="32"/>
      <c r="D9" s="32"/>
      <c r="E9" s="32"/>
      <c r="F9" s="32"/>
      <c r="G9" s="32"/>
      <c r="H9" s="32"/>
      <c r="I9" s="32"/>
      <c r="J9" s="32"/>
      <c r="K9" s="32"/>
      <c r="L9" s="32"/>
      <c r="M9" s="32"/>
      <c r="N9" s="32"/>
      <c r="O9" s="32"/>
      <c r="P9" s="32"/>
      <c r="Q9" s="32"/>
      <c r="R9" s="47"/>
      <c r="S9" s="47"/>
      <c r="T9" s="47"/>
      <c r="U9" s="47"/>
      <c r="V9" s="47"/>
    </row>
    <row r="10" spans="1:22" ht="15" x14ac:dyDescent="0.4">
      <c r="A10" s="29" t="s">
        <v>245</v>
      </c>
      <c r="C10" s="37">
        <f t="shared" ref="C10:Q10" si="1">SUM(C12:C46)</f>
        <v>536242842.87352991</v>
      </c>
      <c r="D10" s="37">
        <f t="shared" si="1"/>
        <v>792719169.25173998</v>
      </c>
      <c r="E10" s="37">
        <f t="shared" si="1"/>
        <v>732044921.78510976</v>
      </c>
      <c r="F10" s="37">
        <f t="shared" si="1"/>
        <v>868356702.79078996</v>
      </c>
      <c r="G10" s="37">
        <f t="shared" si="1"/>
        <v>2929363636.7011704</v>
      </c>
      <c r="H10" s="37">
        <f t="shared" si="1"/>
        <v>522720050.50693995</v>
      </c>
      <c r="I10" s="37">
        <f t="shared" si="1"/>
        <v>750597836.44314039</v>
      </c>
      <c r="J10" s="37">
        <f t="shared" si="1"/>
        <v>656834693.28587008</v>
      </c>
      <c r="K10" s="37">
        <f t="shared" si="1"/>
        <v>847622476.58632004</v>
      </c>
      <c r="L10" s="37">
        <f t="shared" si="1"/>
        <v>2777775056.8222709</v>
      </c>
      <c r="M10" s="37">
        <f t="shared" si="1"/>
        <v>13522792.366589986</v>
      </c>
      <c r="N10" s="37">
        <f t="shared" si="1"/>
        <v>42121332.808599956</v>
      </c>
      <c r="O10" s="37">
        <f t="shared" si="1"/>
        <v>75210228.499239907</v>
      </c>
      <c r="P10" s="37">
        <f t="shared" si="1"/>
        <v>20734226.204469774</v>
      </c>
      <c r="Q10" s="37">
        <f t="shared" si="1"/>
        <v>151588579.87889957</v>
      </c>
      <c r="R10" s="47">
        <f>+H10/C10*100</f>
        <v>97.478233500679238</v>
      </c>
      <c r="S10" s="47">
        <f>+I10/D10*100</f>
        <v>94.686474801869807</v>
      </c>
      <c r="T10" s="47">
        <f>+J10/E10*100</f>
        <v>89.726009120336812</v>
      </c>
      <c r="U10" s="47">
        <f>+K10/F10*100</f>
        <v>97.612245504890709</v>
      </c>
      <c r="V10" s="47">
        <f>+L10/G10*100</f>
        <v>94.825204423933954</v>
      </c>
    </row>
    <row r="11" spans="1:22" x14ac:dyDescent="0.25">
      <c r="C11" s="32"/>
      <c r="D11" s="32"/>
      <c r="E11" s="32"/>
      <c r="F11" s="32"/>
      <c r="G11" s="32"/>
      <c r="H11" s="32"/>
      <c r="I11" s="32"/>
      <c r="J11" s="32"/>
      <c r="K11" s="32"/>
      <c r="L11" s="32"/>
      <c r="M11" s="32"/>
      <c r="N11" s="32"/>
      <c r="O11" s="32"/>
      <c r="P11" s="32"/>
      <c r="Q11" s="32"/>
      <c r="R11" s="47"/>
      <c r="S11" s="47"/>
      <c r="T11" s="47"/>
      <c r="U11" s="47"/>
      <c r="V11" s="47"/>
    </row>
    <row r="12" spans="1:22" x14ac:dyDescent="0.25">
      <c r="B12" s="38" t="s">
        <v>246</v>
      </c>
      <c r="C12" s="32">
        <v>4978794</v>
      </c>
      <c r="D12" s="32">
        <v>9779834.1539999992</v>
      </c>
      <c r="E12" s="32">
        <v>7415088</v>
      </c>
      <c r="F12" s="32">
        <v>8644137.8369999975</v>
      </c>
      <c r="G12" s="32">
        <f>SUM(C12:F12)</f>
        <v>30817853.990999997</v>
      </c>
      <c r="H12" s="32">
        <v>4816396.8848900003</v>
      </c>
      <c r="I12" s="32">
        <v>9477687.3041200005</v>
      </c>
      <c r="J12" s="32">
        <v>5804004.9640000034</v>
      </c>
      <c r="K12" s="32">
        <v>8260220.1441299953</v>
      </c>
      <c r="L12" s="32">
        <f>SUM(H12:K12)</f>
        <v>28358309.297139999</v>
      </c>
      <c r="M12" s="32">
        <f t="shared" ref="M12:P46" si="2">+C12-H12</f>
        <v>162397.11510999966</v>
      </c>
      <c r="N12" s="32">
        <f t="shared" si="2"/>
        <v>302146.84987999871</v>
      </c>
      <c r="O12" s="32">
        <f t="shared" si="2"/>
        <v>1611083.0359999966</v>
      </c>
      <c r="P12" s="32">
        <f t="shared" si="2"/>
        <v>383917.69287000224</v>
      </c>
      <c r="Q12" s="32">
        <f>SUM(M12:P12)</f>
        <v>2459544.6938599972</v>
      </c>
      <c r="R12" s="47">
        <f t="shared" ref="R12:V46" si="3">+H12/C12*100</f>
        <v>96.738223852804524</v>
      </c>
      <c r="S12" s="47">
        <f t="shared" si="3"/>
        <v>96.910511516635296</v>
      </c>
      <c r="T12" s="47">
        <f t="shared" si="3"/>
        <v>78.272907401773296</v>
      </c>
      <c r="U12" s="47">
        <f t="shared" si="3"/>
        <v>95.558635226445631</v>
      </c>
      <c r="V12" s="47">
        <f t="shared" si="3"/>
        <v>92.019091613003681</v>
      </c>
    </row>
    <row r="13" spans="1:22" x14ac:dyDescent="0.25">
      <c r="B13" s="38" t="s">
        <v>247</v>
      </c>
      <c r="C13" s="32">
        <v>1918406.6329999999</v>
      </c>
      <c r="D13" s="32">
        <v>1987674</v>
      </c>
      <c r="E13" s="32">
        <v>2616399.0000000005</v>
      </c>
      <c r="F13" s="32">
        <v>3012176.6409999998</v>
      </c>
      <c r="G13" s="32">
        <f t="shared" ref="G13:G46" si="4">SUM(C13:F13)</f>
        <v>9534656.2740000002</v>
      </c>
      <c r="H13" s="32">
        <v>1534189.47068</v>
      </c>
      <c r="I13" s="32">
        <v>1540671.4270900001</v>
      </c>
      <c r="J13" s="32">
        <v>1557504.3199200002</v>
      </c>
      <c r="K13" s="32">
        <v>2578517.5943399994</v>
      </c>
      <c r="L13" s="32">
        <f t="shared" ref="L13:L46" si="5">SUM(H13:K13)</f>
        <v>7210882.8120299997</v>
      </c>
      <c r="M13" s="32">
        <f t="shared" si="2"/>
        <v>384217.16231999989</v>
      </c>
      <c r="N13" s="32">
        <f t="shared" si="2"/>
        <v>447002.57290999987</v>
      </c>
      <c r="O13" s="32">
        <f t="shared" si="2"/>
        <v>1058894.6800800003</v>
      </c>
      <c r="P13" s="32">
        <f t="shared" si="2"/>
        <v>433659.04666000046</v>
      </c>
      <c r="Q13" s="32">
        <f t="shared" ref="Q13:Q46" si="6">SUM(M13:P13)</f>
        <v>2323773.4619700005</v>
      </c>
      <c r="R13" s="47">
        <f t="shared" si="3"/>
        <v>79.972068710002219</v>
      </c>
      <c r="S13" s="47">
        <f t="shared" si="3"/>
        <v>77.511273332045405</v>
      </c>
      <c r="T13" s="47">
        <f t="shared" si="3"/>
        <v>59.528547439438704</v>
      </c>
      <c r="U13" s="47">
        <f t="shared" si="3"/>
        <v>85.603133602548894</v>
      </c>
      <c r="V13" s="47">
        <f t="shared" si="3"/>
        <v>75.628135978989775</v>
      </c>
    </row>
    <row r="14" spans="1:22" x14ac:dyDescent="0.25">
      <c r="B14" s="38" t="s">
        <v>248</v>
      </c>
      <c r="C14" s="32">
        <v>157778.91500000001</v>
      </c>
      <c r="D14" s="32">
        <v>272185.20299999998</v>
      </c>
      <c r="E14" s="32">
        <v>247650.69099999999</v>
      </c>
      <c r="F14" s="32">
        <v>446180.772</v>
      </c>
      <c r="G14" s="32">
        <f t="shared" si="4"/>
        <v>1123795.581</v>
      </c>
      <c r="H14" s="32">
        <v>143701.22719000001</v>
      </c>
      <c r="I14" s="32">
        <v>197354.54982000001</v>
      </c>
      <c r="J14" s="32">
        <v>234765.59710999992</v>
      </c>
      <c r="K14" s="32">
        <v>372237.95908000006</v>
      </c>
      <c r="L14" s="32">
        <f t="shared" si="5"/>
        <v>948059.33319999999</v>
      </c>
      <c r="M14" s="32">
        <f t="shared" si="2"/>
        <v>14077.687810000003</v>
      </c>
      <c r="N14" s="32">
        <f t="shared" si="2"/>
        <v>74830.653179999965</v>
      </c>
      <c r="O14" s="32">
        <f t="shared" si="2"/>
        <v>12885.093890000076</v>
      </c>
      <c r="P14" s="32">
        <f t="shared" si="2"/>
        <v>73942.812919999938</v>
      </c>
      <c r="Q14" s="32">
        <f t="shared" si="6"/>
        <v>175736.24779999998</v>
      </c>
      <c r="R14" s="47">
        <f t="shared" si="3"/>
        <v>91.077586121060591</v>
      </c>
      <c r="S14" s="47">
        <f t="shared" si="3"/>
        <v>72.507449943926602</v>
      </c>
      <c r="T14" s="47">
        <f t="shared" si="3"/>
        <v>94.797069276095797</v>
      </c>
      <c r="U14" s="47">
        <f t="shared" si="3"/>
        <v>83.427611058057892</v>
      </c>
      <c r="V14" s="47">
        <f t="shared" si="3"/>
        <v>84.362258512920775</v>
      </c>
    </row>
    <row r="15" spans="1:22" x14ac:dyDescent="0.25">
      <c r="B15" s="38" t="s">
        <v>249</v>
      </c>
      <c r="C15" s="32">
        <v>1684560.102</v>
      </c>
      <c r="D15" s="32">
        <v>2575663.4330000002</v>
      </c>
      <c r="E15" s="32">
        <v>2248082.5296299988</v>
      </c>
      <c r="F15" s="32">
        <v>2614118.1310000001</v>
      </c>
      <c r="G15" s="32">
        <f t="shared" si="4"/>
        <v>9122424.195629999</v>
      </c>
      <c r="H15" s="32">
        <v>1679368.82779</v>
      </c>
      <c r="I15" s="32">
        <v>2448374.2107099998</v>
      </c>
      <c r="J15" s="32">
        <v>2060891.7164699994</v>
      </c>
      <c r="K15" s="32">
        <v>2525892.9917900003</v>
      </c>
      <c r="L15" s="32">
        <f t="shared" si="5"/>
        <v>8714527.7467599995</v>
      </c>
      <c r="M15" s="32">
        <f t="shared" si="2"/>
        <v>5191.274209999945</v>
      </c>
      <c r="N15" s="32">
        <f t="shared" si="2"/>
        <v>127289.22229000041</v>
      </c>
      <c r="O15" s="32">
        <f t="shared" si="2"/>
        <v>187190.81315999944</v>
      </c>
      <c r="P15" s="32">
        <f t="shared" si="2"/>
        <v>88225.139209999703</v>
      </c>
      <c r="Q15" s="32">
        <f t="shared" si="6"/>
        <v>407896.4488699995</v>
      </c>
      <c r="R15" s="47">
        <f t="shared" si="3"/>
        <v>99.691832057292785</v>
      </c>
      <c r="S15" s="47">
        <f t="shared" si="3"/>
        <v>95.058002506882644</v>
      </c>
      <c r="T15" s="47">
        <f t="shared" si="3"/>
        <v>91.67331222529414</v>
      </c>
      <c r="U15" s="47">
        <f t="shared" si="3"/>
        <v>96.625051555101294</v>
      </c>
      <c r="V15" s="47">
        <f t="shared" si="3"/>
        <v>95.528639754930509</v>
      </c>
    </row>
    <row r="16" spans="1:22" x14ac:dyDescent="0.25">
      <c r="B16" s="38" t="s">
        <v>250</v>
      </c>
      <c r="C16" s="32">
        <v>16743385.92</v>
      </c>
      <c r="D16" s="32">
        <v>14367006.422070006</v>
      </c>
      <c r="E16" s="32">
        <v>14009768.26675</v>
      </c>
      <c r="F16" s="32">
        <v>24610254.471900001</v>
      </c>
      <c r="G16" s="32">
        <f t="shared" si="4"/>
        <v>69730415.080720007</v>
      </c>
      <c r="H16" s="32">
        <v>16477019.35375</v>
      </c>
      <c r="I16" s="32">
        <v>13891556.654930001</v>
      </c>
      <c r="J16" s="32">
        <v>13035242.694490001</v>
      </c>
      <c r="K16" s="32">
        <v>24328324.581509992</v>
      </c>
      <c r="L16" s="32">
        <f t="shared" si="5"/>
        <v>67732143.284679994</v>
      </c>
      <c r="M16" s="32">
        <f t="shared" si="2"/>
        <v>266366.56625000015</v>
      </c>
      <c r="N16" s="32">
        <f t="shared" si="2"/>
        <v>475449.76714000478</v>
      </c>
      <c r="O16" s="32">
        <f t="shared" si="2"/>
        <v>974525.57225999981</v>
      </c>
      <c r="P16" s="32">
        <f t="shared" si="2"/>
        <v>281929.89039000869</v>
      </c>
      <c r="Q16" s="32">
        <f t="shared" si="6"/>
        <v>1998271.7960400134</v>
      </c>
      <c r="R16" s="47">
        <f t="shared" si="3"/>
        <v>98.409123653228207</v>
      </c>
      <c r="S16" s="47">
        <f t="shared" si="3"/>
        <v>96.690683130692847</v>
      </c>
      <c r="T16" s="47">
        <f t="shared" si="3"/>
        <v>93.043956518732116</v>
      </c>
      <c r="U16" s="47">
        <f t="shared" si="3"/>
        <v>98.854421067803599</v>
      </c>
      <c r="V16" s="47">
        <f t="shared" si="3"/>
        <v>97.134289543914491</v>
      </c>
    </row>
    <row r="17" spans="2:22" x14ac:dyDescent="0.25">
      <c r="B17" s="38" t="s">
        <v>295</v>
      </c>
      <c r="C17" s="32">
        <v>1559911.0009999999</v>
      </c>
      <c r="D17" s="32">
        <v>699150.18500000029</v>
      </c>
      <c r="E17" s="32">
        <v>509397.5560000008</v>
      </c>
      <c r="F17" s="32">
        <v>657210.25541999983</v>
      </c>
      <c r="G17" s="32">
        <f t="shared" si="4"/>
        <v>3425668.9974200008</v>
      </c>
      <c r="H17" s="32">
        <v>1435017.3634699995</v>
      </c>
      <c r="I17" s="32">
        <v>667080.47641000035</v>
      </c>
      <c r="J17" s="32">
        <v>370626.5952700004</v>
      </c>
      <c r="K17" s="32">
        <v>595115.51985999988</v>
      </c>
      <c r="L17" s="32">
        <f t="shared" si="5"/>
        <v>3067839.9550100002</v>
      </c>
      <c r="M17" s="32">
        <f t="shared" si="2"/>
        <v>124893.63753000041</v>
      </c>
      <c r="N17" s="32">
        <f t="shared" si="2"/>
        <v>32069.708589999937</v>
      </c>
      <c r="O17" s="32">
        <f t="shared" si="2"/>
        <v>138770.9607300004</v>
      </c>
      <c r="P17" s="32">
        <f t="shared" si="2"/>
        <v>62094.735559999943</v>
      </c>
      <c r="Q17" s="32">
        <f t="shared" si="6"/>
        <v>357829.04241000069</v>
      </c>
      <c r="R17" s="47">
        <f t="shared" si="3"/>
        <v>91.99354082060222</v>
      </c>
      <c r="S17" s="47">
        <f t="shared" si="3"/>
        <v>95.413044396176488</v>
      </c>
      <c r="T17" s="47">
        <f t="shared" si="3"/>
        <v>72.757827536573387</v>
      </c>
      <c r="U17" s="47">
        <f t="shared" si="3"/>
        <v>90.551770145412988</v>
      </c>
      <c r="V17" s="47">
        <f t="shared" si="3"/>
        <v>89.554477018080405</v>
      </c>
    </row>
    <row r="18" spans="2:22" x14ac:dyDescent="0.25">
      <c r="B18" s="38" t="s">
        <v>251</v>
      </c>
      <c r="C18" s="32">
        <v>113781612.741</v>
      </c>
      <c r="D18" s="32">
        <v>180398309.85885</v>
      </c>
      <c r="E18" s="32">
        <v>128993540.95468998</v>
      </c>
      <c r="F18" s="32">
        <v>191003691.38700002</v>
      </c>
      <c r="G18" s="32">
        <f t="shared" si="4"/>
        <v>614177154.94154</v>
      </c>
      <c r="H18" s="32">
        <v>113594194.46528001</v>
      </c>
      <c r="I18" s="32">
        <v>179252049.17907</v>
      </c>
      <c r="J18" s="32">
        <v>126073226.22768998</v>
      </c>
      <c r="K18" s="32">
        <v>187677045.65247005</v>
      </c>
      <c r="L18" s="32">
        <f t="shared" si="5"/>
        <v>606596515.52451003</v>
      </c>
      <c r="M18" s="32">
        <f t="shared" si="2"/>
        <v>187418.27571998537</v>
      </c>
      <c r="N18" s="32">
        <f t="shared" si="2"/>
        <v>1146260.6797800064</v>
      </c>
      <c r="O18" s="32">
        <f t="shared" si="2"/>
        <v>2920314.7269999981</v>
      </c>
      <c r="P18" s="32">
        <f t="shared" si="2"/>
        <v>3326645.7345299721</v>
      </c>
      <c r="Q18" s="32">
        <f t="shared" si="6"/>
        <v>7580639.4170299619</v>
      </c>
      <c r="R18" s="47">
        <f t="shared" si="3"/>
        <v>99.835282458030719</v>
      </c>
      <c r="S18" s="47">
        <f t="shared" si="3"/>
        <v>99.364594557079343</v>
      </c>
      <c r="T18" s="47">
        <f t="shared" si="3"/>
        <v>97.736076779204168</v>
      </c>
      <c r="U18" s="47">
        <f t="shared" si="3"/>
        <v>98.258334323083986</v>
      </c>
      <c r="V18" s="47">
        <f t="shared" si="3"/>
        <v>98.76572429370944</v>
      </c>
    </row>
    <row r="19" spans="2:22" x14ac:dyDescent="0.25">
      <c r="B19" s="38" t="s">
        <v>252</v>
      </c>
      <c r="C19" s="32">
        <v>15729011.957</v>
      </c>
      <c r="D19" s="32">
        <v>23457084.898999996</v>
      </c>
      <c r="E19" s="32">
        <v>19159195.669</v>
      </c>
      <c r="F19" s="32">
        <v>24229522.755000003</v>
      </c>
      <c r="G19" s="32">
        <f t="shared" si="4"/>
        <v>82574815.280000001</v>
      </c>
      <c r="H19" s="32">
        <v>15486730.119169999</v>
      </c>
      <c r="I19" s="32">
        <v>21983560.85433</v>
      </c>
      <c r="J19" s="32">
        <v>18125344.259430006</v>
      </c>
      <c r="K19" s="32">
        <v>22884271.088760003</v>
      </c>
      <c r="L19" s="32">
        <f t="shared" si="5"/>
        <v>78479906.321690008</v>
      </c>
      <c r="M19" s="32">
        <f t="shared" si="2"/>
        <v>242281.83783000149</v>
      </c>
      <c r="N19" s="32">
        <f t="shared" si="2"/>
        <v>1473524.0446699969</v>
      </c>
      <c r="O19" s="32">
        <f t="shared" si="2"/>
        <v>1033851.4095699936</v>
      </c>
      <c r="P19" s="32">
        <f t="shared" si="2"/>
        <v>1345251.6662399992</v>
      </c>
      <c r="Q19" s="32">
        <f t="shared" si="6"/>
        <v>4094908.9583099913</v>
      </c>
      <c r="R19" s="47">
        <f t="shared" si="3"/>
        <v>98.459649986328756</v>
      </c>
      <c r="S19" s="47">
        <f t="shared" si="3"/>
        <v>93.718213277503992</v>
      </c>
      <c r="T19" s="47">
        <f t="shared" si="3"/>
        <v>94.60388928934637</v>
      </c>
      <c r="U19" s="47">
        <f t="shared" si="3"/>
        <v>94.447882115373517</v>
      </c>
      <c r="V19" s="47">
        <f t="shared" si="3"/>
        <v>95.040971094607102</v>
      </c>
    </row>
    <row r="20" spans="2:22" x14ac:dyDescent="0.25">
      <c r="B20" s="38" t="s">
        <v>253</v>
      </c>
      <c r="C20" s="32">
        <v>254498</v>
      </c>
      <c r="D20" s="32">
        <v>585016</v>
      </c>
      <c r="E20" s="32">
        <v>547628</v>
      </c>
      <c r="F20" s="32">
        <v>658965.53</v>
      </c>
      <c r="G20" s="32">
        <f t="shared" si="4"/>
        <v>2046107.53</v>
      </c>
      <c r="H20" s="32">
        <v>254266.87129000001</v>
      </c>
      <c r="I20" s="32">
        <v>564486.9301</v>
      </c>
      <c r="J20" s="32">
        <v>241959.29417000001</v>
      </c>
      <c r="K20" s="32">
        <v>570309.65390999964</v>
      </c>
      <c r="L20" s="32">
        <f t="shared" si="5"/>
        <v>1631022.7494699997</v>
      </c>
      <c r="M20" s="32">
        <f t="shared" si="2"/>
        <v>231.12870999998995</v>
      </c>
      <c r="N20" s="32">
        <f t="shared" si="2"/>
        <v>20529.069900000002</v>
      </c>
      <c r="O20" s="32">
        <f t="shared" si="2"/>
        <v>305668.70582999999</v>
      </c>
      <c r="P20" s="32">
        <f t="shared" si="2"/>
        <v>88655.876090000384</v>
      </c>
      <c r="Q20" s="32">
        <f t="shared" si="6"/>
        <v>415084.78053000034</v>
      </c>
      <c r="R20" s="47">
        <f t="shared" si="3"/>
        <v>99.909182504381178</v>
      </c>
      <c r="S20" s="47">
        <f t="shared" si="3"/>
        <v>96.490853258714296</v>
      </c>
      <c r="T20" s="47">
        <f t="shared" si="3"/>
        <v>44.183148810871614</v>
      </c>
      <c r="U20" s="47">
        <f t="shared" si="3"/>
        <v>86.54620430753026</v>
      </c>
      <c r="V20" s="47">
        <f t="shared" si="3"/>
        <v>79.713442502701682</v>
      </c>
    </row>
    <row r="21" spans="2:22" x14ac:dyDescent="0.25">
      <c r="B21" s="38" t="s">
        <v>254</v>
      </c>
      <c r="C21" s="32">
        <v>4431554.1050000004</v>
      </c>
      <c r="D21" s="32">
        <v>6701754.1952800006</v>
      </c>
      <c r="E21" s="32">
        <v>5745967.7410000004</v>
      </c>
      <c r="F21" s="32">
        <v>9597768.2175699957</v>
      </c>
      <c r="G21" s="32">
        <f t="shared" si="4"/>
        <v>26477044.258849997</v>
      </c>
      <c r="H21" s="32">
        <v>4420462.0453599999</v>
      </c>
      <c r="I21" s="32">
        <v>6417625.0305600008</v>
      </c>
      <c r="J21" s="32">
        <v>5563116.1913100015</v>
      </c>
      <c r="K21" s="32">
        <v>9525531.7929299939</v>
      </c>
      <c r="L21" s="32">
        <f t="shared" si="5"/>
        <v>25926735.060159996</v>
      </c>
      <c r="M21" s="32">
        <f t="shared" si="2"/>
        <v>11092.059640000574</v>
      </c>
      <c r="N21" s="32">
        <f t="shared" si="2"/>
        <v>284129.16471999977</v>
      </c>
      <c r="O21" s="32">
        <f t="shared" si="2"/>
        <v>182851.54968999885</v>
      </c>
      <c r="P21" s="32">
        <f t="shared" si="2"/>
        <v>72236.424640001729</v>
      </c>
      <c r="Q21" s="32">
        <f t="shared" si="6"/>
        <v>550309.19869000092</v>
      </c>
      <c r="R21" s="47">
        <f t="shared" si="3"/>
        <v>99.749702714280616</v>
      </c>
      <c r="S21" s="47">
        <f t="shared" si="3"/>
        <v>95.760376217317699</v>
      </c>
      <c r="T21" s="47">
        <f t="shared" si="3"/>
        <v>96.817741450491042</v>
      </c>
      <c r="U21" s="47">
        <f t="shared" si="3"/>
        <v>99.24736227211902</v>
      </c>
      <c r="V21" s="47">
        <f t="shared" si="3"/>
        <v>97.921561057533609</v>
      </c>
    </row>
    <row r="22" spans="2:22" x14ac:dyDescent="0.25">
      <c r="B22" s="38" t="s">
        <v>255</v>
      </c>
      <c r="C22" s="32">
        <v>3869500.2203099974</v>
      </c>
      <c r="D22" s="32">
        <v>7151955.6691499762</v>
      </c>
      <c r="E22" s="32">
        <v>4181676.5947299842</v>
      </c>
      <c r="F22" s="32">
        <v>5883500.549139943</v>
      </c>
      <c r="G22" s="32">
        <f t="shared" si="4"/>
        <v>21086633.0333299</v>
      </c>
      <c r="H22" s="32">
        <v>3754025.5921600084</v>
      </c>
      <c r="I22" s="32">
        <v>6773473.8573100157</v>
      </c>
      <c r="J22" s="32">
        <v>3886690.6702300012</v>
      </c>
      <c r="K22" s="32">
        <v>5196415.8001700044</v>
      </c>
      <c r="L22" s="32">
        <f t="shared" si="5"/>
        <v>19610605.91987003</v>
      </c>
      <c r="M22" s="32">
        <f t="shared" si="2"/>
        <v>115474.62814998906</v>
      </c>
      <c r="N22" s="32">
        <f t="shared" si="2"/>
        <v>378481.81183996052</v>
      </c>
      <c r="O22" s="32">
        <f t="shared" si="2"/>
        <v>294985.92449998297</v>
      </c>
      <c r="P22" s="32">
        <f t="shared" si="2"/>
        <v>687084.74896993861</v>
      </c>
      <c r="Q22" s="32">
        <f t="shared" si="6"/>
        <v>1476027.1134598712</v>
      </c>
      <c r="R22" s="47">
        <f t="shared" si="3"/>
        <v>97.015774090310344</v>
      </c>
      <c r="S22" s="47">
        <f t="shared" si="3"/>
        <v>94.70799555606105</v>
      </c>
      <c r="T22" s="47">
        <f t="shared" si="3"/>
        <v>92.945749920695846</v>
      </c>
      <c r="U22" s="47">
        <f t="shared" si="3"/>
        <v>88.32183759937989</v>
      </c>
      <c r="V22" s="47">
        <f t="shared" si="3"/>
        <v>93.000176409733911</v>
      </c>
    </row>
    <row r="23" spans="2:22" x14ac:dyDescent="0.25">
      <c r="B23" s="38" t="s">
        <v>256</v>
      </c>
      <c r="C23" s="32">
        <v>4980421.6040000003</v>
      </c>
      <c r="D23" s="32">
        <v>4036815.0319999997</v>
      </c>
      <c r="E23" s="32">
        <v>3457328.9739999995</v>
      </c>
      <c r="F23" s="32">
        <v>3380600.7850000001</v>
      </c>
      <c r="G23" s="32">
        <f t="shared" si="4"/>
        <v>15855166.395</v>
      </c>
      <c r="H23" s="32">
        <v>2933411.18799</v>
      </c>
      <c r="I23" s="32">
        <v>4008577.0164800002</v>
      </c>
      <c r="J23" s="32">
        <v>3443428.3810800007</v>
      </c>
      <c r="K23" s="32">
        <v>3349815.4285999984</v>
      </c>
      <c r="L23" s="32">
        <f t="shared" si="5"/>
        <v>13735232.014149999</v>
      </c>
      <c r="M23" s="32">
        <f t="shared" si="2"/>
        <v>2047010.4160100003</v>
      </c>
      <c r="N23" s="32">
        <f t="shared" si="2"/>
        <v>28238.015519999433</v>
      </c>
      <c r="O23" s="32">
        <f t="shared" si="2"/>
        <v>13900.592919998802</v>
      </c>
      <c r="P23" s="32">
        <f t="shared" si="2"/>
        <v>30785.356400001794</v>
      </c>
      <c r="Q23" s="32">
        <f t="shared" si="6"/>
        <v>2119934.3808500003</v>
      </c>
      <c r="R23" s="47">
        <f t="shared" si="3"/>
        <v>58.898852772505158</v>
      </c>
      <c r="S23" s="47">
        <f t="shared" si="3"/>
        <v>99.300487753435434</v>
      </c>
      <c r="T23" s="47">
        <f t="shared" si="3"/>
        <v>99.597938378889168</v>
      </c>
      <c r="U23" s="47">
        <f t="shared" si="3"/>
        <v>99.089352503951403</v>
      </c>
      <c r="V23" s="47">
        <f t="shared" si="3"/>
        <v>86.629377907263517</v>
      </c>
    </row>
    <row r="24" spans="2:22" x14ac:dyDescent="0.25">
      <c r="B24" s="38" t="s">
        <v>257</v>
      </c>
      <c r="C24" s="32">
        <v>34412128.204000004</v>
      </c>
      <c r="D24" s="32">
        <v>51568692.863589995</v>
      </c>
      <c r="E24" s="32">
        <v>46344180.577160001</v>
      </c>
      <c r="F24" s="32">
        <v>48461530.136999995</v>
      </c>
      <c r="G24" s="32">
        <f t="shared" si="4"/>
        <v>180786531.78174999</v>
      </c>
      <c r="H24" s="32">
        <v>28581609.46156</v>
      </c>
      <c r="I24" s="32">
        <v>50381454.505730003</v>
      </c>
      <c r="J24" s="32">
        <v>34645452.076810002</v>
      </c>
      <c r="K24" s="32">
        <v>47642658.664890036</v>
      </c>
      <c r="L24" s="32">
        <f t="shared" si="5"/>
        <v>161251174.70899004</v>
      </c>
      <c r="M24" s="32">
        <f t="shared" si="2"/>
        <v>5830518.7424400039</v>
      </c>
      <c r="N24" s="32">
        <f t="shared" si="2"/>
        <v>1187238.3578599915</v>
      </c>
      <c r="O24" s="32">
        <f t="shared" si="2"/>
        <v>11698728.500349998</v>
      </c>
      <c r="P24" s="32">
        <f t="shared" si="2"/>
        <v>818871.47210995853</v>
      </c>
      <c r="Q24" s="32">
        <f t="shared" si="6"/>
        <v>19535357.072759952</v>
      </c>
      <c r="R24" s="47">
        <f t="shared" si="3"/>
        <v>83.056791175843998</v>
      </c>
      <c r="S24" s="47">
        <f t="shared" si="3"/>
        <v>97.697753633196626</v>
      </c>
      <c r="T24" s="47">
        <f t="shared" si="3"/>
        <v>74.756855435446994</v>
      </c>
      <c r="U24" s="47">
        <f t="shared" si="3"/>
        <v>98.310264926024786</v>
      </c>
      <c r="V24" s="47">
        <f t="shared" si="3"/>
        <v>89.194240920367051</v>
      </c>
    </row>
    <row r="25" spans="2:22" x14ac:dyDescent="0.25">
      <c r="B25" s="38" t="s">
        <v>305</v>
      </c>
      <c r="C25" s="32">
        <v>133804.32199999999</v>
      </c>
      <c r="D25" s="32">
        <v>188434.96900000004</v>
      </c>
      <c r="E25" s="32">
        <v>297923.98269999999</v>
      </c>
      <c r="F25" s="32">
        <v>379494.87323999999</v>
      </c>
      <c r="G25" s="32">
        <f t="shared" si="4"/>
        <v>999658.14694000001</v>
      </c>
      <c r="H25" s="32">
        <v>125292.59722</v>
      </c>
      <c r="I25" s="32">
        <v>181744.16402000003</v>
      </c>
      <c r="J25" s="32">
        <v>291614.06002000009</v>
      </c>
      <c r="K25" s="32">
        <v>346772.37575999997</v>
      </c>
      <c r="L25" s="32">
        <f t="shared" si="5"/>
        <v>945423.19702000008</v>
      </c>
      <c r="M25" s="32">
        <f t="shared" si="2"/>
        <v>8511.7247799999896</v>
      </c>
      <c r="N25" s="32">
        <f t="shared" si="2"/>
        <v>6690.8049800000153</v>
      </c>
      <c r="O25" s="32">
        <f t="shared" si="2"/>
        <v>6309.9226799999014</v>
      </c>
      <c r="P25" s="32">
        <f t="shared" si="2"/>
        <v>32722.49748000002</v>
      </c>
      <c r="Q25" s="32">
        <f t="shared" si="6"/>
        <v>54234.949919999926</v>
      </c>
      <c r="R25" s="47">
        <f t="shared" si="3"/>
        <v>93.638677246912849</v>
      </c>
      <c r="S25" s="47">
        <f t="shared" si="3"/>
        <v>96.449276365471206</v>
      </c>
      <c r="T25" s="47">
        <f t="shared" si="3"/>
        <v>97.882036007032781</v>
      </c>
      <c r="U25" s="47">
        <f t="shared" si="3"/>
        <v>91.377354534298107</v>
      </c>
      <c r="V25" s="47">
        <f t="shared" si="3"/>
        <v>94.574650335615672</v>
      </c>
    </row>
    <row r="26" spans="2:22" x14ac:dyDescent="0.25">
      <c r="B26" s="38" t="s">
        <v>258</v>
      </c>
      <c r="C26" s="32">
        <v>2667402.25</v>
      </c>
      <c r="D26" s="32">
        <v>1995917.8128600009</v>
      </c>
      <c r="E26" s="32">
        <v>3334888.2905599996</v>
      </c>
      <c r="F26" s="32">
        <v>2324914.6230800003</v>
      </c>
      <c r="G26" s="32">
        <f>SUM(C26:F26)</f>
        <v>10323122.976500001</v>
      </c>
      <c r="H26" s="32">
        <v>2311998.7557199998</v>
      </c>
      <c r="I26" s="32">
        <v>1371419.6376100001</v>
      </c>
      <c r="J26" s="32">
        <v>1055326.5378299993</v>
      </c>
      <c r="K26" s="32">
        <v>1811604.0502300002</v>
      </c>
      <c r="L26" s="32">
        <f>SUM(H26:K26)</f>
        <v>6550348.9813899994</v>
      </c>
      <c r="M26" s="32">
        <f>+C26-H26</f>
        <v>355403.49428000022</v>
      </c>
      <c r="N26" s="32">
        <f>+D26-I26</f>
        <v>624498.17525000079</v>
      </c>
      <c r="O26" s="32">
        <f>+E26-J26</f>
        <v>2279561.7527300003</v>
      </c>
      <c r="P26" s="32">
        <f>+F26-K26</f>
        <v>513310.57285000011</v>
      </c>
      <c r="Q26" s="32">
        <f>SUM(M26:P26)</f>
        <v>3772773.9951100014</v>
      </c>
      <c r="R26" s="47">
        <f>+H26/C26*100</f>
        <v>86.676044294406651</v>
      </c>
      <c r="S26" s="47">
        <f>+I26/D26*100</f>
        <v>68.711227926006543</v>
      </c>
      <c r="T26" s="47">
        <f>+J26/E26*100</f>
        <v>31.645034132546229</v>
      </c>
      <c r="U26" s="47">
        <f>+K26/F26*100</f>
        <v>77.921315141887817</v>
      </c>
      <c r="V26" s="47">
        <f>+L26/G26*100</f>
        <v>63.453172032353912</v>
      </c>
    </row>
    <row r="27" spans="2:22" x14ac:dyDescent="0.25">
      <c r="B27" s="38" t="s">
        <v>259</v>
      </c>
      <c r="C27" s="32">
        <v>62616379.648999996</v>
      </c>
      <c r="D27" s="32">
        <v>72435302.348710001</v>
      </c>
      <c r="E27" s="32">
        <v>71034585.994309962</v>
      </c>
      <c r="F27" s="32">
        <v>100709399.16224009</v>
      </c>
      <c r="G27" s="32">
        <f t="shared" si="4"/>
        <v>306795667.15426004</v>
      </c>
      <c r="H27" s="32">
        <v>62364075.078280002</v>
      </c>
      <c r="I27" s="32">
        <v>72062569.259759992</v>
      </c>
      <c r="J27" s="32">
        <v>68811557.320550025</v>
      </c>
      <c r="K27" s="32">
        <v>99944169.636199951</v>
      </c>
      <c r="L27" s="32">
        <f t="shared" si="5"/>
        <v>303182371.29478997</v>
      </c>
      <c r="M27" s="32">
        <f t="shared" si="2"/>
        <v>252304.5707199946</v>
      </c>
      <c r="N27" s="32">
        <f t="shared" si="2"/>
        <v>372733.08895000815</v>
      </c>
      <c r="O27" s="32">
        <f t="shared" si="2"/>
        <v>2223028.6737599373</v>
      </c>
      <c r="P27" s="32">
        <f t="shared" si="2"/>
        <v>765229.52604013681</v>
      </c>
      <c r="Q27" s="32">
        <f t="shared" si="6"/>
        <v>3613295.8594700769</v>
      </c>
      <c r="R27" s="47">
        <f t="shared" si="3"/>
        <v>99.597062985541001</v>
      </c>
      <c r="S27" s="47">
        <f t="shared" si="3"/>
        <v>99.485426198463784</v>
      </c>
      <c r="T27" s="47">
        <f t="shared" si="3"/>
        <v>96.870498162771014</v>
      </c>
      <c r="U27" s="47">
        <f t="shared" si="3"/>
        <v>99.240160767112343</v>
      </c>
      <c r="V27" s="47">
        <f t="shared" si="3"/>
        <v>98.822246776499199</v>
      </c>
    </row>
    <row r="28" spans="2:22" x14ac:dyDescent="0.25">
      <c r="B28" s="38" t="s">
        <v>260</v>
      </c>
      <c r="C28" s="32">
        <v>5348375.5460000001</v>
      </c>
      <c r="D28" s="32">
        <v>6769982.2589999996</v>
      </c>
      <c r="E28" s="32">
        <v>6831939.7970000021</v>
      </c>
      <c r="F28" s="32">
        <v>8204475.0904299989</v>
      </c>
      <c r="G28" s="32">
        <f t="shared" si="4"/>
        <v>27154772.692430001</v>
      </c>
      <c r="H28" s="32">
        <v>4848191.1231499994</v>
      </c>
      <c r="I28" s="32">
        <v>6487732.3492100025</v>
      </c>
      <c r="J28" s="32">
        <v>6477180.7094299961</v>
      </c>
      <c r="K28" s="32">
        <v>7784064.708420001</v>
      </c>
      <c r="L28" s="32">
        <f t="shared" si="5"/>
        <v>25597168.890209999</v>
      </c>
      <c r="M28" s="32">
        <f t="shared" si="2"/>
        <v>500184.42285000067</v>
      </c>
      <c r="N28" s="32">
        <f t="shared" si="2"/>
        <v>282249.90978999715</v>
      </c>
      <c r="O28" s="32">
        <f t="shared" si="2"/>
        <v>354759.08757000603</v>
      </c>
      <c r="P28" s="32">
        <f t="shared" si="2"/>
        <v>420410.38200999796</v>
      </c>
      <c r="Q28" s="32">
        <f t="shared" si="6"/>
        <v>1557603.8022200018</v>
      </c>
      <c r="R28" s="47">
        <f t="shared" si="3"/>
        <v>90.647918820433546</v>
      </c>
      <c r="S28" s="47">
        <f t="shared" si="3"/>
        <v>95.83086189901347</v>
      </c>
      <c r="T28" s="47">
        <f t="shared" si="3"/>
        <v>94.80734464718519</v>
      </c>
      <c r="U28" s="47">
        <f t="shared" si="3"/>
        <v>94.875840594599651</v>
      </c>
      <c r="V28" s="47">
        <f t="shared" si="3"/>
        <v>94.263977754988844</v>
      </c>
    </row>
    <row r="29" spans="2:22" x14ac:dyDescent="0.25">
      <c r="B29" s="29" t="s">
        <v>261</v>
      </c>
      <c r="C29" s="32">
        <v>8722585.9299999997</v>
      </c>
      <c r="D29" s="32">
        <v>12272327.129000001</v>
      </c>
      <c r="E29" s="32">
        <v>16256113.047000006</v>
      </c>
      <c r="F29" s="32">
        <v>15137354.995999999</v>
      </c>
      <c r="G29" s="32">
        <f t="shared" si="4"/>
        <v>52388381.102000006</v>
      </c>
      <c r="H29" s="32">
        <v>8629004.901399998</v>
      </c>
      <c r="I29" s="32">
        <v>11957245.052600002</v>
      </c>
      <c r="J29" s="32">
        <v>15136939.77733</v>
      </c>
      <c r="K29" s="32">
        <v>13853185.984840006</v>
      </c>
      <c r="L29" s="32">
        <f t="shared" si="5"/>
        <v>49576375.716170006</v>
      </c>
      <c r="M29" s="32">
        <f t="shared" si="2"/>
        <v>93581.028600001708</v>
      </c>
      <c r="N29" s="32">
        <f t="shared" si="2"/>
        <v>315082.07639999874</v>
      </c>
      <c r="O29" s="32">
        <f t="shared" si="2"/>
        <v>1119173.2696700059</v>
      </c>
      <c r="P29" s="32">
        <f t="shared" si="2"/>
        <v>1284169.0111599937</v>
      </c>
      <c r="Q29" s="32">
        <f t="shared" si="6"/>
        <v>2812005.38583</v>
      </c>
      <c r="R29" s="47">
        <f t="shared" si="3"/>
        <v>98.927141224506101</v>
      </c>
      <c r="S29" s="47">
        <f t="shared" si="3"/>
        <v>97.432580853753109</v>
      </c>
      <c r="T29" s="47">
        <f t="shared" si="3"/>
        <v>93.115369790833583</v>
      </c>
      <c r="U29" s="47">
        <f t="shared" si="3"/>
        <v>91.516556151987373</v>
      </c>
      <c r="V29" s="47">
        <f t="shared" si="3"/>
        <v>94.632387321999829</v>
      </c>
    </row>
    <row r="30" spans="2:22" x14ac:dyDescent="0.25">
      <c r="B30" s="29" t="s">
        <v>262</v>
      </c>
      <c r="C30" s="32">
        <v>58479336.186499998</v>
      </c>
      <c r="D30" s="32">
        <v>78624502.387260005</v>
      </c>
      <c r="E30" s="32">
        <v>71623037.072149992</v>
      </c>
      <c r="F30" s="32">
        <v>92535378.287430018</v>
      </c>
      <c r="G30" s="32">
        <f t="shared" si="4"/>
        <v>301262253.93334001</v>
      </c>
      <c r="H30" s="32">
        <v>57686141.23065</v>
      </c>
      <c r="I30" s="32">
        <v>75077857.93599999</v>
      </c>
      <c r="J30" s="32">
        <v>70669936.34657003</v>
      </c>
      <c r="K30" s="32">
        <v>91332639.827349961</v>
      </c>
      <c r="L30" s="32">
        <f t="shared" si="5"/>
        <v>294766575.34056997</v>
      </c>
      <c r="M30" s="32">
        <f t="shared" si="2"/>
        <v>793194.9558499977</v>
      </c>
      <c r="N30" s="32">
        <f t="shared" si="2"/>
        <v>3546644.4512600154</v>
      </c>
      <c r="O30" s="32">
        <f t="shared" si="2"/>
        <v>953100.72557996213</v>
      </c>
      <c r="P30" s="32">
        <f t="shared" si="2"/>
        <v>1202738.4600800574</v>
      </c>
      <c r="Q30" s="32">
        <f t="shared" si="6"/>
        <v>6495678.5927700326</v>
      </c>
      <c r="R30" s="47">
        <f t="shared" si="3"/>
        <v>98.643632080021618</v>
      </c>
      <c r="S30" s="47">
        <f t="shared" si="3"/>
        <v>95.489135900929142</v>
      </c>
      <c r="T30" s="47">
        <f t="shared" si="3"/>
        <v>98.669281889540855</v>
      </c>
      <c r="U30" s="47">
        <f t="shared" si="3"/>
        <v>98.700239322149685</v>
      </c>
      <c r="V30" s="47">
        <f t="shared" si="3"/>
        <v>97.843845849268817</v>
      </c>
    </row>
    <row r="31" spans="2:22" x14ac:dyDescent="0.25">
      <c r="B31" s="29" t="s">
        <v>263</v>
      </c>
      <c r="C31" s="32">
        <v>114620455.80272001</v>
      </c>
      <c r="D31" s="32">
        <v>213517317.96310002</v>
      </c>
      <c r="E31" s="32">
        <v>181442456.91271001</v>
      </c>
      <c r="F31" s="32">
        <v>177863233.5873298</v>
      </c>
      <c r="G31" s="32">
        <f t="shared" si="4"/>
        <v>687443464.26585984</v>
      </c>
      <c r="H31" s="32">
        <v>114480717.22971</v>
      </c>
      <c r="I31" s="32">
        <v>186057770.59663004</v>
      </c>
      <c r="J31" s="32">
        <v>139586233.12195998</v>
      </c>
      <c r="K31" s="32">
        <v>172923879.56030011</v>
      </c>
      <c r="L31" s="32">
        <f t="shared" si="5"/>
        <v>613048600.50860012</v>
      </c>
      <c r="M31" s="32">
        <f t="shared" si="2"/>
        <v>139738.57301001251</v>
      </c>
      <c r="N31" s="32">
        <f t="shared" si="2"/>
        <v>27459547.366469979</v>
      </c>
      <c r="O31" s="32">
        <f t="shared" si="2"/>
        <v>41856223.790750027</v>
      </c>
      <c r="P31" s="32">
        <f t="shared" si="2"/>
        <v>4939354.0270296931</v>
      </c>
      <c r="Q31" s="32">
        <f t="shared" si="6"/>
        <v>74394863.757259712</v>
      </c>
      <c r="R31" s="47">
        <f t="shared" si="3"/>
        <v>99.878085833779508</v>
      </c>
      <c r="S31" s="47">
        <f t="shared" si="3"/>
        <v>87.139428488317975</v>
      </c>
      <c r="T31" s="47">
        <f t="shared" si="3"/>
        <v>76.931405965866844</v>
      </c>
      <c r="U31" s="47">
        <f t="shared" si="3"/>
        <v>97.222948257822779</v>
      </c>
      <c r="V31" s="47">
        <f t="shared" si="3"/>
        <v>89.17803897710948</v>
      </c>
    </row>
    <row r="32" spans="2:22" x14ac:dyDescent="0.25">
      <c r="B32" s="29" t="s">
        <v>264</v>
      </c>
      <c r="C32" s="32">
        <v>7159554.4929999998</v>
      </c>
      <c r="D32" s="32">
        <v>7246865.5359999994</v>
      </c>
      <c r="E32" s="32">
        <v>6681903.7300000004</v>
      </c>
      <c r="F32" s="32">
        <v>4851128.1209999993</v>
      </c>
      <c r="G32" s="32">
        <f t="shared" si="4"/>
        <v>25939451.879999999</v>
      </c>
      <c r="H32" s="32">
        <v>7001334.34834</v>
      </c>
      <c r="I32" s="32">
        <v>6729003.2356399996</v>
      </c>
      <c r="J32" s="32">
        <v>6141968.5915199984</v>
      </c>
      <c r="K32" s="32">
        <v>4681444.4437099993</v>
      </c>
      <c r="L32" s="32">
        <f t="shared" si="5"/>
        <v>24553750.619209997</v>
      </c>
      <c r="M32" s="32">
        <f t="shared" si="2"/>
        <v>158220.14465999976</v>
      </c>
      <c r="N32" s="32">
        <f t="shared" si="2"/>
        <v>517862.30035999976</v>
      </c>
      <c r="O32" s="32">
        <f t="shared" si="2"/>
        <v>539935.13848000206</v>
      </c>
      <c r="P32" s="32">
        <f t="shared" si="2"/>
        <v>169683.67729000002</v>
      </c>
      <c r="Q32" s="32">
        <f t="shared" si="6"/>
        <v>1385701.2607900016</v>
      </c>
      <c r="R32" s="47">
        <f t="shared" si="3"/>
        <v>97.790083938676716</v>
      </c>
      <c r="S32" s="47">
        <f t="shared" si="3"/>
        <v>92.853982210827098</v>
      </c>
      <c r="T32" s="47">
        <f t="shared" si="3"/>
        <v>91.919441519999239</v>
      </c>
      <c r="U32" s="47">
        <f t="shared" si="3"/>
        <v>96.502181079170882</v>
      </c>
      <c r="V32" s="47">
        <f t="shared" si="3"/>
        <v>94.657939314984475</v>
      </c>
    </row>
    <row r="33" spans="1:34" x14ac:dyDescent="0.25">
      <c r="B33" s="29" t="s">
        <v>265</v>
      </c>
      <c r="C33" s="32">
        <v>33498735.960000001</v>
      </c>
      <c r="D33" s="32">
        <v>38473215.092039995</v>
      </c>
      <c r="E33" s="32">
        <v>64114359.80799</v>
      </c>
      <c r="F33" s="32">
        <v>61211032.380989999</v>
      </c>
      <c r="G33" s="32">
        <f t="shared" si="4"/>
        <v>197297343.24101999</v>
      </c>
      <c r="H33" s="32">
        <v>32805978.870100003</v>
      </c>
      <c r="I33" s="32">
        <v>38074681.613969997</v>
      </c>
      <c r="J33" s="32">
        <v>61177713.784150004</v>
      </c>
      <c r="K33" s="32">
        <v>61065556.934469998</v>
      </c>
      <c r="L33" s="32">
        <f t="shared" si="5"/>
        <v>193123931.20269001</v>
      </c>
      <c r="M33" s="32">
        <f t="shared" si="2"/>
        <v>692757.08989999816</v>
      </c>
      <c r="N33" s="32">
        <f t="shared" si="2"/>
        <v>398533.47806999832</v>
      </c>
      <c r="O33" s="32">
        <f t="shared" si="2"/>
        <v>2936646.0238399953</v>
      </c>
      <c r="P33" s="32">
        <f t="shared" si="2"/>
        <v>145475.4465200007</v>
      </c>
      <c r="Q33" s="32">
        <f t="shared" si="6"/>
        <v>4173412.0383299924</v>
      </c>
      <c r="R33" s="47">
        <f t="shared" si="3"/>
        <v>97.931990357107196</v>
      </c>
      <c r="S33" s="47">
        <f t="shared" si="3"/>
        <v>98.964127440047363</v>
      </c>
      <c r="T33" s="47">
        <f t="shared" si="3"/>
        <v>95.419675042167341</v>
      </c>
      <c r="U33" s="47">
        <f t="shared" si="3"/>
        <v>99.762337864823891</v>
      </c>
      <c r="V33" s="47">
        <f t="shared" si="3"/>
        <v>97.884709459451912</v>
      </c>
    </row>
    <row r="34" spans="1:34" x14ac:dyDescent="0.25">
      <c r="B34" s="29" t="s">
        <v>266</v>
      </c>
      <c r="C34" s="32">
        <v>722323.95900000003</v>
      </c>
      <c r="D34" s="32">
        <v>782232</v>
      </c>
      <c r="E34" s="32">
        <v>701355.95299999998</v>
      </c>
      <c r="F34" s="32">
        <v>904273.94900000002</v>
      </c>
      <c r="G34" s="32">
        <f t="shared" si="4"/>
        <v>3110185.861</v>
      </c>
      <c r="H34" s="32">
        <v>718225.51563000004</v>
      </c>
      <c r="I34" s="32">
        <v>745608.18533999985</v>
      </c>
      <c r="J34" s="32">
        <v>634186.47818999994</v>
      </c>
      <c r="K34" s="32">
        <v>858083.21339000016</v>
      </c>
      <c r="L34" s="32">
        <f t="shared" si="5"/>
        <v>2956103.39255</v>
      </c>
      <c r="M34" s="32">
        <f t="shared" si="2"/>
        <v>4098.4433699999936</v>
      </c>
      <c r="N34" s="32">
        <f t="shared" si="2"/>
        <v>36623.814660000149</v>
      </c>
      <c r="O34" s="32">
        <f t="shared" si="2"/>
        <v>67169.474810000043</v>
      </c>
      <c r="P34" s="32">
        <f t="shared" si="2"/>
        <v>46190.735609999858</v>
      </c>
      <c r="Q34" s="32">
        <f t="shared" si="6"/>
        <v>154082.46845000004</v>
      </c>
      <c r="R34" s="47">
        <f t="shared" si="3"/>
        <v>99.43260315279116</v>
      </c>
      <c r="S34" s="47">
        <f t="shared" si="3"/>
        <v>95.318036764029074</v>
      </c>
      <c r="T34" s="47">
        <f t="shared" si="3"/>
        <v>90.42291228545399</v>
      </c>
      <c r="U34" s="47">
        <f t="shared" si="3"/>
        <v>94.891953300094485</v>
      </c>
      <c r="V34" s="47">
        <f t="shared" si="3"/>
        <v>95.045875862850878</v>
      </c>
    </row>
    <row r="35" spans="1:34" x14ac:dyDescent="0.25">
      <c r="B35" s="29" t="s">
        <v>267</v>
      </c>
      <c r="C35" s="32">
        <v>2672500.5469999998</v>
      </c>
      <c r="D35" s="32">
        <v>8079487.7920000022</v>
      </c>
      <c r="E35" s="32">
        <v>5759392.1370000001</v>
      </c>
      <c r="F35" s="32">
        <v>5824170.402999999</v>
      </c>
      <c r="G35" s="32">
        <f t="shared" si="4"/>
        <v>22335550.879000001</v>
      </c>
      <c r="H35" s="32">
        <v>2662913.4517000006</v>
      </c>
      <c r="I35" s="32">
        <v>7884959.2240399998</v>
      </c>
      <c r="J35" s="32">
        <v>5591300.9485700019</v>
      </c>
      <c r="K35" s="32">
        <v>5723970.5357000008</v>
      </c>
      <c r="L35" s="32">
        <f t="shared" si="5"/>
        <v>21863144.160010003</v>
      </c>
      <c r="M35" s="32">
        <f t="shared" si="2"/>
        <v>9587.0952999992296</v>
      </c>
      <c r="N35" s="32">
        <f t="shared" si="2"/>
        <v>194528.56796000246</v>
      </c>
      <c r="O35" s="32">
        <f t="shared" si="2"/>
        <v>168091.18842999823</v>
      </c>
      <c r="P35" s="32">
        <f t="shared" si="2"/>
        <v>100199.86729999818</v>
      </c>
      <c r="Q35" s="32">
        <f t="shared" si="6"/>
        <v>472406.7189899981</v>
      </c>
      <c r="R35" s="47">
        <f t="shared" si="3"/>
        <v>99.641268724499938</v>
      </c>
      <c r="S35" s="47">
        <f t="shared" si="3"/>
        <v>97.592315590195994</v>
      </c>
      <c r="T35" s="47">
        <f t="shared" si="3"/>
        <v>97.081442200295214</v>
      </c>
      <c r="U35" s="47">
        <f t="shared" si="3"/>
        <v>98.279585582722888</v>
      </c>
      <c r="V35" s="47">
        <f t="shared" si="3"/>
        <v>97.884956043622111</v>
      </c>
    </row>
    <row r="36" spans="1:34" x14ac:dyDescent="0.25">
      <c r="B36" s="29" t="s">
        <v>316</v>
      </c>
      <c r="C36" s="32">
        <v>13027752.646000002</v>
      </c>
      <c r="D36" s="32">
        <v>11462775.655180002</v>
      </c>
      <c r="E36" s="32">
        <v>21425220.970019992</v>
      </c>
      <c r="F36" s="32">
        <v>16396788.170910008</v>
      </c>
      <c r="G36" s="32">
        <f t="shared" si="4"/>
        <v>62312537.442110009</v>
      </c>
      <c r="H36" s="32">
        <v>13008199.765489999</v>
      </c>
      <c r="I36" s="32">
        <v>11454821.991950002</v>
      </c>
      <c r="J36" s="32">
        <v>21417743.378799997</v>
      </c>
      <c r="K36" s="32">
        <v>16145343.267719999</v>
      </c>
      <c r="L36" s="32">
        <f t="shared" si="5"/>
        <v>62026108.403959997</v>
      </c>
      <c r="M36" s="32">
        <f t="shared" si="2"/>
        <v>19552.880510002375</v>
      </c>
      <c r="N36" s="32">
        <f t="shared" si="2"/>
        <v>7953.6632300000638</v>
      </c>
      <c r="O36" s="32">
        <f t="shared" si="2"/>
        <v>7477.5912199951708</v>
      </c>
      <c r="P36" s="32">
        <f t="shared" si="2"/>
        <v>251444.9031900093</v>
      </c>
      <c r="Q36" s="32">
        <f t="shared" si="6"/>
        <v>286429.03815000691</v>
      </c>
      <c r="R36" s="47">
        <f t="shared" si="3"/>
        <v>99.849913634060243</v>
      </c>
      <c r="S36" s="47">
        <f t="shared" si="3"/>
        <v>99.930613112659088</v>
      </c>
      <c r="T36" s="47">
        <f t="shared" si="3"/>
        <v>99.965099117388519</v>
      </c>
      <c r="U36" s="47">
        <f t="shared" si="3"/>
        <v>98.466499045001356</v>
      </c>
      <c r="V36" s="47">
        <f t="shared" si="3"/>
        <v>99.540334818789702</v>
      </c>
    </row>
    <row r="37" spans="1:34" x14ac:dyDescent="0.25">
      <c r="B37" s="39" t="s">
        <v>268</v>
      </c>
      <c r="C37" s="32">
        <v>2327958.61</v>
      </c>
      <c r="D37" s="32">
        <v>2581411.3369999998</v>
      </c>
      <c r="E37" s="32">
        <v>4021395.9239700017</v>
      </c>
      <c r="F37" s="32">
        <v>4554911.396999998</v>
      </c>
      <c r="G37" s="32">
        <f t="shared" si="4"/>
        <v>13485677.267969999</v>
      </c>
      <c r="H37" s="32">
        <v>2288033.4882500004</v>
      </c>
      <c r="I37" s="32">
        <v>2553882.949289999</v>
      </c>
      <c r="J37" s="32">
        <v>3696463.1498800004</v>
      </c>
      <c r="K37" s="32">
        <v>3142736.1827100012</v>
      </c>
      <c r="L37" s="32">
        <f t="shared" si="5"/>
        <v>11681115.770130001</v>
      </c>
      <c r="M37" s="32">
        <f t="shared" si="2"/>
        <v>39925.121749999467</v>
      </c>
      <c r="N37" s="32">
        <f t="shared" si="2"/>
        <v>27528.387710000854</v>
      </c>
      <c r="O37" s="32">
        <f t="shared" si="2"/>
        <v>324932.77409000136</v>
      </c>
      <c r="P37" s="32">
        <f t="shared" si="2"/>
        <v>1412175.2142899968</v>
      </c>
      <c r="Q37" s="32">
        <f t="shared" si="6"/>
        <v>1804561.4978399985</v>
      </c>
      <c r="R37" s="47">
        <f t="shared" si="3"/>
        <v>98.284972869427463</v>
      </c>
      <c r="S37" s="47">
        <f t="shared" si="3"/>
        <v>98.933591585524169</v>
      </c>
      <c r="T37" s="47">
        <f t="shared" si="3"/>
        <v>91.919900944017925</v>
      </c>
      <c r="U37" s="47">
        <f t="shared" si="3"/>
        <v>68.996647987047609</v>
      </c>
      <c r="V37" s="47">
        <f t="shared" si="3"/>
        <v>86.618680975511438</v>
      </c>
    </row>
    <row r="38" spans="1:34" x14ac:dyDescent="0.25">
      <c r="B38" s="29" t="s">
        <v>269</v>
      </c>
      <c r="C38" s="32">
        <v>332404.005</v>
      </c>
      <c r="D38" s="32">
        <v>591750.38199999998</v>
      </c>
      <c r="E38" s="32">
        <v>374975.255</v>
      </c>
      <c r="F38" s="32">
        <v>507696.37100000004</v>
      </c>
      <c r="G38" s="32">
        <f t="shared" si="4"/>
        <v>1806826.013</v>
      </c>
      <c r="H38" s="32">
        <v>309246.92401999998</v>
      </c>
      <c r="I38" s="32">
        <v>541257.49243999994</v>
      </c>
      <c r="J38" s="32">
        <v>361227.14819000009</v>
      </c>
      <c r="K38" s="32">
        <v>490054.05862999987</v>
      </c>
      <c r="L38" s="32">
        <f t="shared" si="5"/>
        <v>1701785.6232799999</v>
      </c>
      <c r="M38" s="32">
        <f t="shared" si="2"/>
        <v>23157.080980000028</v>
      </c>
      <c r="N38" s="32">
        <f t="shared" si="2"/>
        <v>50492.88956000004</v>
      </c>
      <c r="O38" s="32">
        <f t="shared" si="2"/>
        <v>13748.10680999991</v>
      </c>
      <c r="P38" s="32">
        <f t="shared" si="2"/>
        <v>17642.312370000174</v>
      </c>
      <c r="Q38" s="32">
        <f t="shared" si="6"/>
        <v>105040.38972000015</v>
      </c>
      <c r="R38" s="47">
        <f t="shared" si="3"/>
        <v>93.033453077678757</v>
      </c>
      <c r="S38" s="47">
        <f t="shared" si="3"/>
        <v>91.467197809092397</v>
      </c>
      <c r="T38" s="47">
        <f t="shared" si="3"/>
        <v>96.333596250237918</v>
      </c>
      <c r="U38" s="47">
        <f t="shared" si="3"/>
        <v>96.525026890530967</v>
      </c>
      <c r="V38" s="47">
        <f t="shared" si="3"/>
        <v>94.186469036628822</v>
      </c>
    </row>
    <row r="39" spans="1:34" x14ac:dyDescent="0.25">
      <c r="B39" s="29" t="s">
        <v>270</v>
      </c>
      <c r="C39" s="32">
        <v>5530681.6679999996</v>
      </c>
      <c r="D39" s="32">
        <v>12666041.899649998</v>
      </c>
      <c r="E39" s="32">
        <v>22601425.952739999</v>
      </c>
      <c r="F39" s="32">
        <v>30566325.174110003</v>
      </c>
      <c r="G39" s="32">
        <f t="shared" si="4"/>
        <v>71364474.694499999</v>
      </c>
      <c r="H39" s="32">
        <v>4899534.02752</v>
      </c>
      <c r="I39" s="32">
        <v>10386622.518569998</v>
      </c>
      <c r="J39" s="32">
        <v>20678253.912670001</v>
      </c>
      <c r="K39" s="32">
        <v>28926891.447549999</v>
      </c>
      <c r="L39" s="32">
        <f t="shared" si="5"/>
        <v>64891301.90631</v>
      </c>
      <c r="M39" s="32">
        <f t="shared" si="2"/>
        <v>631147.64047999959</v>
      </c>
      <c r="N39" s="32">
        <f t="shared" si="2"/>
        <v>2279419.3810799997</v>
      </c>
      <c r="O39" s="32">
        <f t="shared" si="2"/>
        <v>1923172.0400699973</v>
      </c>
      <c r="P39" s="32">
        <f t="shared" si="2"/>
        <v>1639433.7265600041</v>
      </c>
      <c r="Q39" s="32">
        <f t="shared" si="6"/>
        <v>6473172.7881900007</v>
      </c>
      <c r="R39" s="47">
        <f t="shared" si="3"/>
        <v>88.588248639733507</v>
      </c>
      <c r="S39" s="47">
        <f t="shared" si="3"/>
        <v>82.003696189075555</v>
      </c>
      <c r="T39" s="47">
        <f t="shared" si="3"/>
        <v>91.490926085409896</v>
      </c>
      <c r="U39" s="47">
        <f t="shared" si="3"/>
        <v>94.636470962009454</v>
      </c>
      <c r="V39" s="47">
        <f t="shared" si="3"/>
        <v>90.929418571494253</v>
      </c>
      <c r="AH39" s="32"/>
    </row>
    <row r="40" spans="1:34" x14ac:dyDescent="0.25">
      <c r="B40" s="29" t="s">
        <v>271</v>
      </c>
      <c r="C40" s="32">
        <v>959.14499999999998</v>
      </c>
      <c r="D40" s="32">
        <v>1116</v>
      </c>
      <c r="E40" s="32">
        <v>828</v>
      </c>
      <c r="F40" s="32">
        <v>1185.384</v>
      </c>
      <c r="G40" s="32">
        <f>SUM(C40:F40)</f>
        <v>4088.529</v>
      </c>
      <c r="H40" s="32">
        <v>942.56033000000002</v>
      </c>
      <c r="I40" s="32">
        <v>1067.05015</v>
      </c>
      <c r="J40" s="32">
        <v>825.50152000000003</v>
      </c>
      <c r="K40" s="32">
        <v>1173.9720499999999</v>
      </c>
      <c r="L40" s="32">
        <f>SUM(H40:K40)</f>
        <v>4009.0840499999999</v>
      </c>
      <c r="M40" s="32">
        <f>+C40-H40</f>
        <v>16.58466999999996</v>
      </c>
      <c r="N40" s="32">
        <f>+D40-I40</f>
        <v>48.949849999999969</v>
      </c>
      <c r="O40" s="32">
        <f>+E40-J40</f>
        <v>2.4984799999999723</v>
      </c>
      <c r="P40" s="32">
        <f>+F40-K40</f>
        <v>11.411950000000161</v>
      </c>
      <c r="Q40" s="32">
        <f>SUM(M40:P40)</f>
        <v>79.444950000000063</v>
      </c>
      <c r="R40" s="47">
        <f>+H40/C40*100</f>
        <v>98.270890219935467</v>
      </c>
      <c r="S40" s="47">
        <f>+I40/D40*100</f>
        <v>95.613812724014338</v>
      </c>
      <c r="T40" s="47">
        <f>+J40/E40*100</f>
        <v>99.69825120772947</v>
      </c>
      <c r="U40" s="47">
        <f>+K40/F40*100</f>
        <v>99.037278215329366</v>
      </c>
      <c r="V40" s="47">
        <f>+L40/G40*100</f>
        <v>98.056881827180391</v>
      </c>
    </row>
    <row r="41" spans="1:34" x14ac:dyDescent="0.25">
      <c r="B41" s="29" t="s">
        <v>272</v>
      </c>
      <c r="C41" s="32">
        <v>9200515.6720000003</v>
      </c>
      <c r="D41" s="32">
        <v>11619753.543999998</v>
      </c>
      <c r="E41" s="32">
        <v>10608399.111000001</v>
      </c>
      <c r="F41" s="32">
        <v>12015463</v>
      </c>
      <c r="G41" s="32">
        <f t="shared" si="4"/>
        <v>43444131.327</v>
      </c>
      <c r="H41" s="32">
        <v>9192988.6660399996</v>
      </c>
      <c r="I41" s="32">
        <v>11609269.182619996</v>
      </c>
      <c r="J41" s="32">
        <v>10607871.732090004</v>
      </c>
      <c r="K41" s="32">
        <v>11960139.611619998</v>
      </c>
      <c r="L41" s="32">
        <f t="shared" si="5"/>
        <v>43370269.192369998</v>
      </c>
      <c r="M41" s="32">
        <f t="shared" si="2"/>
        <v>7527.0059600006789</v>
      </c>
      <c r="N41" s="32">
        <f t="shared" si="2"/>
        <v>10484.36138000153</v>
      </c>
      <c r="O41" s="32">
        <f t="shared" si="2"/>
        <v>527.37890999764204</v>
      </c>
      <c r="P41" s="32">
        <f t="shared" si="2"/>
        <v>55323.38838000223</v>
      </c>
      <c r="Q41" s="32">
        <f t="shared" si="6"/>
        <v>73862.134630002081</v>
      </c>
      <c r="R41" s="47">
        <f t="shared" si="3"/>
        <v>99.918189303422338</v>
      </c>
      <c r="S41" s="47">
        <f t="shared" si="3"/>
        <v>99.909771224146013</v>
      </c>
      <c r="T41" s="47">
        <f t="shared" si="3"/>
        <v>99.995028666394632</v>
      </c>
      <c r="U41" s="47">
        <f t="shared" si="3"/>
        <v>99.539565072273945</v>
      </c>
      <c r="V41" s="47">
        <f t="shared" si="3"/>
        <v>99.829983630990228</v>
      </c>
    </row>
    <row r="42" spans="1:34" x14ac:dyDescent="0.25">
      <c r="B42" s="29" t="s">
        <v>273</v>
      </c>
      <c r="C42" s="32">
        <v>404153</v>
      </c>
      <c r="D42" s="32">
        <v>504314.61899999995</v>
      </c>
      <c r="E42" s="32">
        <v>378589.32000000007</v>
      </c>
      <c r="F42" s="32">
        <v>512421.30000000005</v>
      </c>
      <c r="G42" s="32">
        <f t="shared" si="4"/>
        <v>1799478.2390000001</v>
      </c>
      <c r="H42" s="32">
        <v>404135.26176999998</v>
      </c>
      <c r="I42" s="32">
        <v>504300.40514000005</v>
      </c>
      <c r="J42" s="32">
        <v>378579.05125999998</v>
      </c>
      <c r="K42" s="32">
        <v>475757.4176599998</v>
      </c>
      <c r="L42" s="32">
        <f t="shared" si="5"/>
        <v>1762772.1358299998</v>
      </c>
      <c r="M42" s="32">
        <f t="shared" si="2"/>
        <v>17.738230000017211</v>
      </c>
      <c r="N42" s="32">
        <f t="shared" si="2"/>
        <v>14.213859999901615</v>
      </c>
      <c r="O42" s="32">
        <f t="shared" si="2"/>
        <v>10.268740000086837</v>
      </c>
      <c r="P42" s="32">
        <f t="shared" si="2"/>
        <v>36663.882340000244</v>
      </c>
      <c r="Q42" s="32">
        <f t="shared" si="6"/>
        <v>36706.10317000025</v>
      </c>
      <c r="R42" s="47">
        <f t="shared" si="3"/>
        <v>99.99561101117645</v>
      </c>
      <c r="S42" s="47">
        <f t="shared" si="3"/>
        <v>99.997181549083763</v>
      </c>
      <c r="T42" s="47">
        <f t="shared" si="3"/>
        <v>99.997287630829078</v>
      </c>
      <c r="U42" s="47">
        <f t="shared" si="3"/>
        <v>92.844973005610768</v>
      </c>
      <c r="V42" s="47">
        <f t="shared" si="3"/>
        <v>97.960180769376876</v>
      </c>
    </row>
    <row r="43" spans="1:34" x14ac:dyDescent="0.25">
      <c r="B43" s="29" t="s">
        <v>274</v>
      </c>
      <c r="C43" s="32">
        <v>1656394.993</v>
      </c>
      <c r="D43" s="32">
        <v>3861272.7379999999</v>
      </c>
      <c r="E43" s="32">
        <v>3715896.0880000005</v>
      </c>
      <c r="F43" s="32">
        <v>4105950.0779999997</v>
      </c>
      <c r="G43" s="32">
        <f t="shared" si="4"/>
        <v>13339513.897</v>
      </c>
      <c r="H43" s="32">
        <v>1647262.5974399999</v>
      </c>
      <c r="I43" s="32">
        <v>3848429.1214400008</v>
      </c>
      <c r="J43" s="32">
        <v>3713649.4111600006</v>
      </c>
      <c r="K43" s="32">
        <v>4097271.4709499981</v>
      </c>
      <c r="L43" s="32">
        <f t="shared" si="5"/>
        <v>13306612.600989999</v>
      </c>
      <c r="M43" s="32">
        <f t="shared" si="2"/>
        <v>9132.3955600000918</v>
      </c>
      <c r="N43" s="32">
        <f t="shared" si="2"/>
        <v>12843.616559999064</v>
      </c>
      <c r="O43" s="32">
        <f t="shared" si="2"/>
        <v>2246.6768399998546</v>
      </c>
      <c r="P43" s="32">
        <f t="shared" si="2"/>
        <v>8678.6070500016212</v>
      </c>
      <c r="Q43" s="32">
        <f t="shared" si="6"/>
        <v>32901.296010000631</v>
      </c>
      <c r="R43" s="47">
        <f t="shared" si="3"/>
        <v>99.448658345467479</v>
      </c>
      <c r="S43" s="47">
        <f t="shared" si="3"/>
        <v>99.66737349492044</v>
      </c>
      <c r="T43" s="47">
        <f t="shared" si="3"/>
        <v>99.939538760320687</v>
      </c>
      <c r="U43" s="47">
        <f t="shared" si="3"/>
        <v>99.78863340067133</v>
      </c>
      <c r="V43" s="47">
        <f t="shared" si="3"/>
        <v>99.753354610489964</v>
      </c>
    </row>
    <row r="44" spans="1:34" x14ac:dyDescent="0.25">
      <c r="B44" s="29" t="s">
        <v>275</v>
      </c>
      <c r="C44" s="32">
        <v>1715957</v>
      </c>
      <c r="D44" s="32">
        <v>3991941</v>
      </c>
      <c r="E44" s="32">
        <v>3992801</v>
      </c>
      <c r="F44" s="32">
        <v>4822713.8729999997</v>
      </c>
      <c r="G44" s="32">
        <f t="shared" si="4"/>
        <v>14523412.873</v>
      </c>
      <c r="H44" s="32">
        <v>1324987.1276700001</v>
      </c>
      <c r="I44" s="32">
        <v>3991940.9753999999</v>
      </c>
      <c r="J44" s="32">
        <v>3992800.8868000004</v>
      </c>
      <c r="K44" s="32">
        <v>4822713.8729999997</v>
      </c>
      <c r="L44" s="32">
        <f t="shared" si="5"/>
        <v>14132442.86287</v>
      </c>
      <c r="M44" s="32">
        <f t="shared" si="2"/>
        <v>390969.87232999993</v>
      </c>
      <c r="N44" s="32">
        <f t="shared" si="2"/>
        <v>2.4600000120699406E-2</v>
      </c>
      <c r="O44" s="32">
        <f t="shared" si="2"/>
        <v>0.1131999995559454</v>
      </c>
      <c r="P44" s="32">
        <f t="shared" si="2"/>
        <v>0</v>
      </c>
      <c r="Q44" s="32">
        <f t="shared" si="6"/>
        <v>390970.0101299996</v>
      </c>
      <c r="R44" s="47">
        <f t="shared" si="3"/>
        <v>77.215636969341304</v>
      </c>
      <c r="S44" s="47">
        <f t="shared" si="3"/>
        <v>99.999999383758421</v>
      </c>
      <c r="T44" s="47">
        <f t="shared" si="3"/>
        <v>99.999997164897536</v>
      </c>
      <c r="U44" s="47">
        <f t="shared" si="3"/>
        <v>100</v>
      </c>
      <c r="V44" s="47">
        <f t="shared" si="3"/>
        <v>97.308001820585574</v>
      </c>
    </row>
    <row r="45" spans="1:34" x14ac:dyDescent="0.25">
      <c r="B45" s="29" t="s">
        <v>276</v>
      </c>
      <c r="C45" s="32">
        <v>710121</v>
      </c>
      <c r="D45" s="32">
        <v>1223975</v>
      </c>
      <c r="E45" s="32">
        <v>1164123</v>
      </c>
      <c r="F45" s="32">
        <v>1373969.4270000001</v>
      </c>
      <c r="G45" s="32">
        <f t="shared" si="4"/>
        <v>4472188.4270000001</v>
      </c>
      <c r="H45" s="32">
        <v>710105.02741999994</v>
      </c>
      <c r="I45" s="32">
        <v>1223975</v>
      </c>
      <c r="J45" s="32">
        <v>1164123.0000000002</v>
      </c>
      <c r="K45" s="32">
        <v>1373969.4270000001</v>
      </c>
      <c r="L45" s="32">
        <f t="shared" si="5"/>
        <v>4472172.4544200003</v>
      </c>
      <c r="M45" s="32">
        <f t="shared" si="2"/>
        <v>15.972580000059679</v>
      </c>
      <c r="N45" s="32">
        <f t="shared" si="2"/>
        <v>0</v>
      </c>
      <c r="O45" s="32">
        <f t="shared" si="2"/>
        <v>0</v>
      </c>
      <c r="P45" s="32">
        <f t="shared" si="2"/>
        <v>0</v>
      </c>
      <c r="Q45" s="32">
        <f t="shared" si="6"/>
        <v>15.972580000059679</v>
      </c>
      <c r="R45" s="47">
        <f t="shared" si="3"/>
        <v>99.997750724172349</v>
      </c>
      <c r="S45" s="47">
        <f t="shared" si="3"/>
        <v>100</v>
      </c>
      <c r="T45" s="47">
        <f t="shared" si="3"/>
        <v>100.00000000000003</v>
      </c>
      <c r="U45" s="47">
        <f t="shared" si="3"/>
        <v>100</v>
      </c>
      <c r="V45" s="47">
        <f t="shared" si="3"/>
        <v>99.999642846443962</v>
      </c>
    </row>
    <row r="46" spans="1:34" x14ac:dyDescent="0.25">
      <c r="B46" s="29" t="s">
        <v>277</v>
      </c>
      <c r="C46" s="32">
        <v>192927.087</v>
      </c>
      <c r="D46" s="32">
        <v>248089.87300000002</v>
      </c>
      <c r="E46" s="32">
        <v>207405.886</v>
      </c>
      <c r="F46" s="32">
        <v>354765.67299999995</v>
      </c>
      <c r="G46" s="32">
        <f t="shared" si="4"/>
        <v>1003188.519</v>
      </c>
      <c r="H46" s="32">
        <v>190349.08851000003</v>
      </c>
      <c r="I46" s="32">
        <v>247726.50466000001</v>
      </c>
      <c r="J46" s="32">
        <v>206945.44939999992</v>
      </c>
      <c r="K46" s="32">
        <v>354697.71461999998</v>
      </c>
      <c r="L46" s="32">
        <f t="shared" si="5"/>
        <v>999718.75718999992</v>
      </c>
      <c r="M46" s="32">
        <f t="shared" si="2"/>
        <v>2577.998489999969</v>
      </c>
      <c r="N46" s="32">
        <f t="shared" si="2"/>
        <v>363.36834000001545</v>
      </c>
      <c r="O46" s="32">
        <f t="shared" si="2"/>
        <v>460.43660000007367</v>
      </c>
      <c r="P46" s="32">
        <f t="shared" si="2"/>
        <v>67.958379999967292</v>
      </c>
      <c r="Q46" s="32">
        <f t="shared" si="6"/>
        <v>3469.7618100000254</v>
      </c>
      <c r="R46" s="47">
        <f t="shared" si="3"/>
        <v>98.663744666398259</v>
      </c>
      <c r="S46" s="47">
        <f t="shared" si="3"/>
        <v>99.853533586193578</v>
      </c>
      <c r="T46" s="47">
        <f t="shared" si="3"/>
        <v>99.778002153709338</v>
      </c>
      <c r="U46" s="47">
        <f t="shared" si="3"/>
        <v>99.980844150048313</v>
      </c>
      <c r="V46" s="47">
        <f t="shared" si="3"/>
        <v>99.654126642771118</v>
      </c>
    </row>
    <row r="47" spans="1:34" x14ac:dyDescent="0.25">
      <c r="C47" s="32"/>
      <c r="D47" s="32"/>
      <c r="E47" s="32"/>
      <c r="F47" s="32"/>
      <c r="G47" s="32"/>
      <c r="H47" s="32"/>
      <c r="I47" s="32"/>
      <c r="J47" s="32"/>
      <c r="K47" s="32"/>
      <c r="L47" s="32"/>
      <c r="M47" s="32"/>
      <c r="N47" s="32"/>
      <c r="O47" s="32"/>
      <c r="P47" s="32"/>
      <c r="Q47" s="32"/>
      <c r="R47" s="47"/>
      <c r="S47" s="47"/>
      <c r="T47" s="47"/>
      <c r="U47" s="47"/>
      <c r="V47" s="47"/>
    </row>
    <row r="48" spans="1:34" ht="15" x14ac:dyDescent="0.4">
      <c r="A48" s="29" t="s">
        <v>278</v>
      </c>
      <c r="C48" s="37">
        <f t="shared" ref="C48:Q48" si="7">SUM(C50:C52)</f>
        <v>274438540.60500002</v>
      </c>
      <c r="D48" s="37">
        <f t="shared" si="7"/>
        <v>332313329.33485007</v>
      </c>
      <c r="E48" s="37">
        <f t="shared" si="7"/>
        <v>289626563.38603997</v>
      </c>
      <c r="F48" s="37">
        <f>SUM(F50:F52)</f>
        <v>276982434.08100009</v>
      </c>
      <c r="G48" s="37">
        <f t="shared" si="7"/>
        <v>1173360867.4068902</v>
      </c>
      <c r="H48" s="37">
        <f t="shared" si="7"/>
        <v>266124960.41711</v>
      </c>
      <c r="I48" s="37">
        <f t="shared" si="7"/>
        <v>331652287.96817994</v>
      </c>
      <c r="J48" s="37">
        <f t="shared" si="7"/>
        <v>288934768.47041011</v>
      </c>
      <c r="K48" s="37">
        <f>SUM(K50:K52)</f>
        <v>275748088.79185998</v>
      </c>
      <c r="L48" s="37">
        <f t="shared" si="7"/>
        <v>1162460105.6475599</v>
      </c>
      <c r="M48" s="37">
        <f t="shared" si="7"/>
        <v>8313580.1878899932</v>
      </c>
      <c r="N48" s="37">
        <f t="shared" si="7"/>
        <v>661041.36667007208</v>
      </c>
      <c r="O48" s="37">
        <f t="shared" si="7"/>
        <v>691794.91562986374</v>
      </c>
      <c r="P48" s="37">
        <f>SUM(P50:P52)</f>
        <v>1234345.289140135</v>
      </c>
      <c r="Q48" s="37">
        <f t="shared" si="7"/>
        <v>10900761.759330064</v>
      </c>
      <c r="R48" s="47">
        <f>+H48/C48*100</f>
        <v>96.970695089121691</v>
      </c>
      <c r="S48" s="47">
        <f>+I48/D48*100</f>
        <v>99.801078889013198</v>
      </c>
      <c r="T48" s="47">
        <f>+J48/E48*100</f>
        <v>99.761142449248425</v>
      </c>
      <c r="U48" s="47">
        <f>+K48/F48*100</f>
        <v>99.554359722039578</v>
      </c>
      <c r="V48" s="47">
        <f>+L48/G48*100</f>
        <v>99.070979605496746</v>
      </c>
    </row>
    <row r="49" spans="1:22" x14ac:dyDescent="0.25">
      <c r="C49" s="32"/>
      <c r="D49" s="32"/>
      <c r="E49" s="32"/>
      <c r="F49" s="32"/>
      <c r="G49" s="32"/>
      <c r="H49" s="32"/>
      <c r="I49" s="32"/>
      <c r="J49" s="32"/>
      <c r="K49" s="32"/>
      <c r="L49" s="32"/>
      <c r="M49" s="32"/>
      <c r="N49" s="32"/>
      <c r="O49" s="32"/>
      <c r="P49" s="32"/>
      <c r="Q49" s="32"/>
      <c r="R49" s="47"/>
      <c r="S49" s="47"/>
      <c r="T49" s="47"/>
      <c r="U49" s="47"/>
      <c r="V49" s="47"/>
    </row>
    <row r="50" spans="1:22" x14ac:dyDescent="0.25">
      <c r="B50" s="29" t="s">
        <v>279</v>
      </c>
      <c r="C50" s="32">
        <v>66105140.245999999</v>
      </c>
      <c r="D50" s="32">
        <v>85726161.666999996</v>
      </c>
      <c r="E50" s="32">
        <v>69839848.519000024</v>
      </c>
      <c r="F50" s="32">
        <v>42178614.226999998</v>
      </c>
      <c r="G50" s="32">
        <f>SUM(C50:F50)</f>
        <v>263849764.65900001</v>
      </c>
      <c r="H50" s="32">
        <v>58557843.840630002</v>
      </c>
      <c r="I50" s="32">
        <v>85348332.09946999</v>
      </c>
      <c r="J50" s="32">
        <v>69268435.695760012</v>
      </c>
      <c r="K50" s="32">
        <v>41041725.85029</v>
      </c>
      <c r="L50" s="32">
        <f>SUM(H50:K50)</f>
        <v>254216337.48615</v>
      </c>
      <c r="M50" s="32">
        <f>+C50-H50</f>
        <v>7547296.405369997</v>
      </c>
      <c r="N50" s="32">
        <f>+D50-I50</f>
        <v>377829.56753000617</v>
      </c>
      <c r="O50" s="32">
        <f>+E50-J50</f>
        <v>571412.82324001193</v>
      </c>
      <c r="P50" s="32">
        <f>+F50-K50</f>
        <v>1136888.3767099977</v>
      </c>
      <c r="Q50" s="32">
        <f>SUM(M50:P50)</f>
        <v>9633427.1728500128</v>
      </c>
      <c r="R50" s="47">
        <f>+H50/C50*100</f>
        <v>88.582890260448877</v>
      </c>
      <c r="S50" s="47">
        <f>+I50/D50*100</f>
        <v>99.559259903647998</v>
      </c>
      <c r="T50" s="47">
        <f>+J50/E50*100</f>
        <v>99.181824079866729</v>
      </c>
      <c r="U50" s="47">
        <f>+K50/F50*100</f>
        <v>97.304585753833905</v>
      </c>
      <c r="V50" s="47">
        <f>+L50/G50*100</f>
        <v>96.348896810539031</v>
      </c>
    </row>
    <row r="51" spans="1:22" ht="15.6" x14ac:dyDescent="0.25">
      <c r="B51" s="29" t="s">
        <v>293</v>
      </c>
      <c r="C51" s="32"/>
      <c r="D51" s="32"/>
      <c r="E51" s="32"/>
      <c r="F51" s="32"/>
      <c r="G51" s="32"/>
      <c r="H51" s="32"/>
      <c r="I51" s="32"/>
      <c r="J51" s="32"/>
      <c r="K51" s="32"/>
      <c r="L51" s="32"/>
      <c r="M51" s="32"/>
      <c r="N51" s="32"/>
      <c r="O51" s="32"/>
      <c r="P51" s="32"/>
      <c r="Q51" s="32"/>
      <c r="R51" s="47"/>
      <c r="S51" s="47"/>
      <c r="T51" s="47"/>
      <c r="U51" s="47"/>
      <c r="V51" s="47"/>
    </row>
    <row r="52" spans="1:22" ht="15.6" x14ac:dyDescent="0.25">
      <c r="B52" s="29" t="s">
        <v>294</v>
      </c>
      <c r="C52" s="32">
        <v>208333400.359</v>
      </c>
      <c r="D52" s="32">
        <v>246587167.66785005</v>
      </c>
      <c r="E52" s="32">
        <v>219786714.86703998</v>
      </c>
      <c r="F52" s="32">
        <v>234803819.85400009</v>
      </c>
      <c r="G52" s="32">
        <f>SUM(C52:F52)</f>
        <v>909511102.74789011</v>
      </c>
      <c r="H52" s="32">
        <v>207567116.57648</v>
      </c>
      <c r="I52" s="32">
        <v>246303955.86870998</v>
      </c>
      <c r="J52" s="32">
        <v>219666332.77465013</v>
      </c>
      <c r="K52" s="32">
        <v>234706362.94156995</v>
      </c>
      <c r="L52" s="32">
        <f>SUM(H52:K52)</f>
        <v>908243768.16140997</v>
      </c>
      <c r="M52" s="32">
        <f t="shared" ref="M52:P53" si="8">+C52-H52</f>
        <v>766283.78251999617</v>
      </c>
      <c r="N52" s="32">
        <f t="shared" si="8"/>
        <v>283211.79914006591</v>
      </c>
      <c r="O52" s="32">
        <f t="shared" si="8"/>
        <v>120382.09238985181</v>
      </c>
      <c r="P52" s="32">
        <f t="shared" si="8"/>
        <v>97456.912430137396</v>
      </c>
      <c r="Q52" s="32">
        <f>SUM(M52:P52)</f>
        <v>1267334.5864800513</v>
      </c>
      <c r="R52" s="47">
        <f t="shared" ref="R52:V53" si="9">+H52/C52*100</f>
        <v>99.632183902725373</v>
      </c>
      <c r="S52" s="47">
        <f t="shared" si="9"/>
        <v>99.885147389534254</v>
      </c>
      <c r="T52" s="47">
        <f t="shared" si="9"/>
        <v>99.945227766626985</v>
      </c>
      <c r="U52" s="47">
        <f t="shared" si="9"/>
        <v>99.958494324116728</v>
      </c>
      <c r="V52" s="47">
        <f t="shared" si="9"/>
        <v>99.860657601358454</v>
      </c>
    </row>
    <row r="53" spans="1:22" ht="25.5" customHeight="1" x14ac:dyDescent="0.25">
      <c r="B53" s="101" t="s">
        <v>280</v>
      </c>
      <c r="C53" s="32">
        <v>543955</v>
      </c>
      <c r="D53" s="32">
        <v>816856.73600000003</v>
      </c>
      <c r="E53" s="32">
        <v>1010360.037</v>
      </c>
      <c r="F53" s="32">
        <v>1128323.398</v>
      </c>
      <c r="G53" s="32">
        <f>SUM(C53:F53)</f>
        <v>3499495.1710000001</v>
      </c>
      <c r="H53" s="32">
        <v>543954.98839999991</v>
      </c>
      <c r="I53" s="32">
        <v>815135.85384</v>
      </c>
      <c r="J53" s="32">
        <v>1005842.6574599997</v>
      </c>
      <c r="K53" s="32">
        <v>1128307.0114700003</v>
      </c>
      <c r="L53" s="32">
        <f>SUM(H53:K53)</f>
        <v>3493240.5111699998</v>
      </c>
      <c r="M53" s="32">
        <f t="shared" si="8"/>
        <v>1.1600000085309148E-2</v>
      </c>
      <c r="N53" s="32">
        <f t="shared" si="8"/>
        <v>1720.8821600000374</v>
      </c>
      <c r="O53" s="32">
        <f t="shared" si="8"/>
        <v>4517.3795400003437</v>
      </c>
      <c r="P53" s="32">
        <f t="shared" si="8"/>
        <v>16.386529999785125</v>
      </c>
      <c r="Q53" s="32">
        <f>SUM(M53:P53)</f>
        <v>6254.6598300002515</v>
      </c>
      <c r="R53" s="47">
        <f t="shared" si="9"/>
        <v>99.99999786747064</v>
      </c>
      <c r="S53" s="47">
        <f t="shared" si="9"/>
        <v>99.789328766703107</v>
      </c>
      <c r="T53" s="47">
        <f t="shared" si="9"/>
        <v>99.552894079875372</v>
      </c>
      <c r="U53" s="47">
        <f t="shared" si="9"/>
        <v>99.998547709811845</v>
      </c>
      <c r="V53" s="47">
        <f t="shared" si="9"/>
        <v>99.821269653925171</v>
      </c>
    </row>
    <row r="54" spans="1:22" x14ac:dyDescent="0.25">
      <c r="C54" s="32"/>
      <c r="D54" s="32"/>
      <c r="E54" s="32"/>
      <c r="F54" s="32"/>
      <c r="G54" s="32"/>
      <c r="H54" s="32"/>
      <c r="I54" s="32"/>
      <c r="J54" s="32"/>
      <c r="K54" s="32"/>
      <c r="L54" s="32"/>
      <c r="M54" s="32"/>
      <c r="N54" s="32"/>
      <c r="O54" s="32"/>
      <c r="P54" s="32"/>
      <c r="Q54" s="32"/>
    </row>
    <row r="55" spans="1:22" x14ac:dyDescent="0.25">
      <c r="C55" s="32"/>
      <c r="D55" s="32"/>
      <c r="E55" s="32"/>
      <c r="F55" s="32"/>
      <c r="G55" s="32"/>
      <c r="H55" s="32"/>
      <c r="I55" s="32"/>
      <c r="J55" s="32"/>
      <c r="K55" s="32"/>
      <c r="L55" s="32"/>
      <c r="M55" s="32"/>
      <c r="N55" s="32"/>
      <c r="O55" s="32"/>
      <c r="P55" s="32"/>
      <c r="Q55" s="32"/>
    </row>
    <row r="56" spans="1:22" x14ac:dyDescent="0.25">
      <c r="A56" s="40"/>
      <c r="B56" s="40"/>
      <c r="C56" s="41"/>
      <c r="D56" s="41"/>
      <c r="E56" s="41"/>
      <c r="F56" s="41"/>
      <c r="G56" s="41"/>
      <c r="H56" s="41"/>
      <c r="I56" s="41"/>
      <c r="J56" s="41"/>
      <c r="K56" s="41"/>
      <c r="L56" s="41"/>
      <c r="M56" s="41"/>
      <c r="N56" s="41"/>
      <c r="O56" s="41"/>
      <c r="P56" s="41"/>
      <c r="Q56" s="41"/>
      <c r="R56" s="58"/>
      <c r="S56" s="58"/>
      <c r="T56" s="58"/>
      <c r="U56" s="58"/>
      <c r="V56" s="58"/>
    </row>
    <row r="57" spans="1:22" x14ac:dyDescent="0.25">
      <c r="A57" s="42"/>
      <c r="B57" s="42"/>
      <c r="C57" s="43"/>
      <c r="D57" s="43"/>
      <c r="E57" s="43"/>
      <c r="F57" s="43"/>
      <c r="G57" s="43"/>
      <c r="H57" s="43"/>
      <c r="I57" s="43"/>
      <c r="J57" s="43"/>
      <c r="K57" s="43"/>
      <c r="L57" s="43"/>
      <c r="M57" s="43"/>
      <c r="N57" s="43"/>
      <c r="O57" s="43"/>
      <c r="P57" s="43"/>
      <c r="Q57" s="43"/>
      <c r="R57" s="44"/>
      <c r="S57" s="44"/>
      <c r="T57" s="44"/>
      <c r="U57" s="44"/>
      <c r="V57" s="44"/>
    </row>
    <row r="58" spans="1:22" ht="12.75" customHeight="1" x14ac:dyDescent="0.25">
      <c r="A58" s="56" t="s">
        <v>281</v>
      </c>
      <c r="B58" s="45" t="s">
        <v>336</v>
      </c>
      <c r="C58" s="45"/>
      <c r="D58" s="45"/>
      <c r="E58" s="45"/>
      <c r="F58" s="45"/>
      <c r="G58" s="43"/>
      <c r="H58" s="43"/>
      <c r="I58" s="43"/>
      <c r="J58" s="43"/>
      <c r="K58" s="43"/>
      <c r="L58" s="44"/>
      <c r="M58" s="44"/>
      <c r="N58" s="44"/>
    </row>
    <row r="59" spans="1:22" ht="12.75" customHeight="1" x14ac:dyDescent="0.25">
      <c r="A59" s="56" t="s">
        <v>282</v>
      </c>
      <c r="B59" s="45" t="s">
        <v>283</v>
      </c>
      <c r="C59" s="45"/>
      <c r="D59" s="45"/>
      <c r="E59" s="45"/>
      <c r="F59" s="45"/>
      <c r="G59" s="43"/>
      <c r="H59" s="43"/>
      <c r="I59" s="43"/>
      <c r="J59" s="43"/>
      <c r="K59" s="43"/>
      <c r="L59" s="44"/>
      <c r="M59" s="44"/>
      <c r="N59" s="44"/>
    </row>
    <row r="60" spans="1:22" ht="15.6" x14ac:dyDescent="0.25">
      <c r="A60" s="55" t="s">
        <v>284</v>
      </c>
      <c r="B60" s="42" t="s">
        <v>285</v>
      </c>
      <c r="C60" s="43"/>
      <c r="D60" s="43"/>
      <c r="E60" s="43"/>
      <c r="F60" s="43"/>
      <c r="G60" s="43"/>
      <c r="H60" s="43"/>
      <c r="I60" s="43"/>
      <c r="J60" s="43"/>
      <c r="K60" s="43"/>
      <c r="L60" s="44"/>
      <c r="M60" s="44"/>
      <c r="N60" s="44"/>
    </row>
    <row r="61" spans="1:22" ht="15.6" x14ac:dyDescent="0.25">
      <c r="A61" s="55" t="s">
        <v>286</v>
      </c>
      <c r="B61" s="42" t="s">
        <v>287</v>
      </c>
      <c r="C61" s="43"/>
      <c r="D61" s="43"/>
      <c r="E61" s="43"/>
      <c r="F61" s="43"/>
      <c r="G61" s="43"/>
      <c r="H61" s="43"/>
      <c r="I61" s="43"/>
      <c r="J61" s="43"/>
      <c r="K61" s="43"/>
      <c r="L61" s="44"/>
      <c r="M61" s="44"/>
      <c r="N61" s="44"/>
    </row>
    <row r="62" spans="1:22" ht="15.6" x14ac:dyDescent="0.25">
      <c r="A62" s="55" t="s">
        <v>288</v>
      </c>
      <c r="B62" s="42" t="s">
        <v>289</v>
      </c>
      <c r="C62" s="43"/>
      <c r="D62" s="43"/>
      <c r="E62" s="43"/>
      <c r="F62" s="43"/>
      <c r="G62" s="43"/>
      <c r="H62" s="43"/>
      <c r="I62" s="43"/>
      <c r="J62" s="43"/>
      <c r="K62" s="43"/>
      <c r="L62" s="44"/>
      <c r="M62" s="44"/>
      <c r="N62" s="44"/>
    </row>
    <row r="63" spans="1:22" ht="15.6" x14ac:dyDescent="0.25">
      <c r="A63" s="55" t="s">
        <v>290</v>
      </c>
      <c r="B63" s="42" t="s">
        <v>292</v>
      </c>
      <c r="C63" s="43"/>
      <c r="D63" s="43"/>
      <c r="E63" s="43"/>
      <c r="F63" s="43"/>
      <c r="G63" s="43"/>
      <c r="H63" s="43"/>
      <c r="I63" s="43"/>
      <c r="J63" s="43"/>
      <c r="K63" s="43"/>
      <c r="L63" s="44"/>
      <c r="M63" s="44"/>
      <c r="N63" s="44"/>
    </row>
    <row r="64" spans="1:22" ht="15.6" x14ac:dyDescent="0.25">
      <c r="A64" s="55" t="s">
        <v>291</v>
      </c>
      <c r="B64" s="42" t="s">
        <v>332</v>
      </c>
      <c r="C64" s="43"/>
      <c r="D64" s="43"/>
      <c r="E64" s="43"/>
      <c r="F64" s="43"/>
      <c r="G64" s="43"/>
      <c r="H64" s="43"/>
      <c r="I64" s="43"/>
      <c r="J64" s="43"/>
      <c r="K64" s="43"/>
      <c r="L64" s="44"/>
      <c r="M64" s="44"/>
      <c r="N64" s="44"/>
    </row>
    <row r="65" spans="1:17" x14ac:dyDescent="0.25">
      <c r="A65" s="42"/>
      <c r="B65" s="42"/>
      <c r="C65" s="32"/>
      <c r="D65" s="32"/>
      <c r="E65" s="32"/>
      <c r="F65" s="32"/>
      <c r="G65" s="32"/>
      <c r="H65" s="32"/>
      <c r="I65" s="32"/>
      <c r="J65" s="32"/>
      <c r="K65" s="32"/>
      <c r="L65" s="32"/>
      <c r="M65" s="32"/>
      <c r="N65" s="32"/>
      <c r="O65" s="32"/>
      <c r="P65" s="32"/>
      <c r="Q65" s="32"/>
    </row>
    <row r="66" spans="1:17" x14ac:dyDescent="0.25">
      <c r="C66" s="32">
        <v>0</v>
      </c>
      <c r="D66" s="32">
        <v>0</v>
      </c>
      <c r="E66" s="32">
        <v>0</v>
      </c>
      <c r="F66" s="32">
        <v>0</v>
      </c>
      <c r="G66" s="32">
        <v>0</v>
      </c>
      <c r="H66" s="32">
        <v>0</v>
      </c>
      <c r="I66" s="32">
        <v>0</v>
      </c>
      <c r="J66" s="32">
        <v>0</v>
      </c>
      <c r="K66" s="32">
        <v>0</v>
      </c>
      <c r="L66" s="32">
        <v>0</v>
      </c>
      <c r="M66" s="32"/>
      <c r="N66" s="32"/>
      <c r="O66" s="32"/>
      <c r="P66" s="32"/>
      <c r="Q66" s="32"/>
    </row>
    <row r="67" spans="1:17" x14ac:dyDescent="0.25">
      <c r="C67" s="32"/>
      <c r="D67" s="32"/>
      <c r="E67" s="32"/>
      <c r="F67" s="32"/>
      <c r="G67" s="32"/>
      <c r="H67" s="32"/>
      <c r="I67" s="32"/>
      <c r="J67" s="32"/>
      <c r="K67" s="32"/>
      <c r="L67" s="32"/>
      <c r="M67" s="32"/>
      <c r="N67" s="32"/>
      <c r="O67" s="32"/>
      <c r="P67" s="32"/>
      <c r="Q67" s="32"/>
    </row>
    <row r="68" spans="1:17" x14ac:dyDescent="0.25">
      <c r="C68" s="32"/>
      <c r="D68" s="32"/>
      <c r="E68" s="32"/>
      <c r="F68" s="32"/>
      <c r="G68" s="32"/>
      <c r="H68" s="32"/>
      <c r="I68" s="32"/>
      <c r="J68" s="32"/>
      <c r="K68" s="32"/>
      <c r="L68" s="32"/>
      <c r="M68" s="32"/>
      <c r="N68" s="32"/>
      <c r="O68" s="32"/>
      <c r="P68" s="32"/>
      <c r="Q68" s="32"/>
    </row>
    <row r="69" spans="1:17" x14ac:dyDescent="0.25">
      <c r="C69" s="32"/>
      <c r="D69" s="32"/>
      <c r="E69" s="32"/>
      <c r="F69" s="32"/>
      <c r="G69" s="32"/>
      <c r="H69" s="32"/>
      <c r="I69" s="32"/>
      <c r="J69" s="32"/>
      <c r="K69" s="32"/>
      <c r="L69" s="32"/>
      <c r="M69" s="32"/>
      <c r="N69" s="32"/>
      <c r="O69" s="32"/>
      <c r="P69" s="32"/>
      <c r="Q69" s="32"/>
    </row>
    <row r="70" spans="1:17" x14ac:dyDescent="0.25">
      <c r="C70" s="32"/>
      <c r="D70" s="32"/>
      <c r="E70" s="32"/>
      <c r="F70" s="32"/>
      <c r="G70" s="32"/>
      <c r="H70" s="32"/>
      <c r="I70" s="32"/>
      <c r="J70" s="32"/>
      <c r="K70" s="32"/>
      <c r="L70" s="32"/>
      <c r="M70" s="32"/>
      <c r="N70" s="32"/>
      <c r="O70" s="32"/>
      <c r="P70" s="32"/>
      <c r="Q70" s="32"/>
    </row>
    <row r="71" spans="1:17" x14ac:dyDescent="0.25">
      <c r="C71" s="32"/>
      <c r="D71" s="32"/>
      <c r="E71" s="32"/>
      <c r="F71" s="32"/>
      <c r="G71" s="32"/>
      <c r="H71" s="32"/>
      <c r="I71" s="32"/>
      <c r="J71" s="32"/>
      <c r="K71" s="32"/>
      <c r="L71" s="32"/>
      <c r="M71" s="32"/>
      <c r="N71" s="32"/>
      <c r="O71" s="32"/>
      <c r="P71" s="32"/>
      <c r="Q71" s="32"/>
    </row>
    <row r="72" spans="1:17" x14ac:dyDescent="0.25">
      <c r="C72" s="32"/>
      <c r="D72" s="32"/>
      <c r="E72" s="32"/>
      <c r="F72" s="32"/>
      <c r="G72" s="32"/>
      <c r="H72" s="32"/>
      <c r="I72" s="32"/>
      <c r="J72" s="32"/>
      <c r="K72" s="32"/>
      <c r="L72" s="32"/>
      <c r="M72" s="32"/>
      <c r="N72" s="32"/>
      <c r="O72" s="32"/>
      <c r="P72" s="32"/>
      <c r="Q72" s="32"/>
    </row>
    <row r="73" spans="1:17" x14ac:dyDescent="0.25">
      <c r="C73" s="32"/>
      <c r="D73" s="32"/>
      <c r="E73" s="32"/>
      <c r="F73" s="32"/>
      <c r="G73" s="32"/>
      <c r="H73" s="32"/>
      <c r="I73" s="32"/>
      <c r="J73" s="32"/>
      <c r="K73" s="32"/>
      <c r="L73" s="32"/>
      <c r="M73" s="32"/>
      <c r="N73" s="32"/>
      <c r="O73" s="32"/>
      <c r="P73" s="32"/>
      <c r="Q73" s="32"/>
    </row>
    <row r="74" spans="1:17" x14ac:dyDescent="0.25">
      <c r="C74" s="32"/>
      <c r="D74" s="32"/>
      <c r="E74" s="32"/>
      <c r="F74" s="32"/>
      <c r="G74" s="32"/>
      <c r="H74" s="32"/>
      <c r="I74" s="32"/>
      <c r="J74" s="32"/>
      <c r="K74" s="32"/>
      <c r="L74" s="32"/>
      <c r="M74" s="32"/>
      <c r="N74" s="32"/>
      <c r="O74" s="32"/>
      <c r="P74" s="32"/>
      <c r="Q74" s="32"/>
    </row>
    <row r="75" spans="1:17" x14ac:dyDescent="0.25">
      <c r="C75" s="32"/>
      <c r="D75" s="32"/>
      <c r="E75" s="32"/>
      <c r="F75" s="32"/>
      <c r="G75" s="32"/>
      <c r="H75" s="32"/>
      <c r="I75" s="32"/>
      <c r="J75" s="32"/>
      <c r="K75" s="32"/>
      <c r="L75" s="32"/>
      <c r="M75" s="32"/>
      <c r="N75" s="32"/>
      <c r="O75" s="32"/>
      <c r="P75" s="32"/>
      <c r="Q75" s="32"/>
    </row>
  </sheetData>
  <mergeCells count="5">
    <mergeCell ref="A5:B6"/>
    <mergeCell ref="C5:G5"/>
    <mergeCell ref="H5:L5"/>
    <mergeCell ref="M5:Q5"/>
    <mergeCell ref="R5:V5"/>
  </mergeCells>
  <pageMargins left="0.22" right="0.2" top="0.53" bottom="0.48" header="0.3" footer="0.17"/>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37CB-F67A-4604-B091-ABA894906B9B}">
  <dimension ref="A1:V330"/>
  <sheetViews>
    <sheetView view="pageBreakPreview" zoomScale="85" zoomScaleNormal="100" zoomScaleSheetLayoutView="85" workbookViewId="0">
      <pane xSplit="1" ySplit="7" topLeftCell="B272" activePane="bottomRight" state="frozen"/>
      <selection pane="topRight" activeCell="B1" sqref="B1"/>
      <selection pane="bottomLeft" activeCell="A8" sqref="A8"/>
      <selection pane="bottomRight" activeCell="K282" sqref="K282"/>
    </sheetView>
  </sheetViews>
  <sheetFormatPr defaultColWidth="9.109375" defaultRowHeight="10.199999999999999" x14ac:dyDescent="0.2"/>
  <cols>
    <col min="1" max="1" width="25" style="51" customWidth="1"/>
    <col min="2" max="3" width="13.6640625" style="51" customWidth="1"/>
    <col min="4" max="4" width="12.44140625" style="51" customWidth="1"/>
    <col min="5" max="5" width="13" style="15" customWidth="1"/>
    <col min="6" max="6" width="12" style="52" bestFit="1" customWidth="1"/>
    <col min="7" max="7" width="12" style="49" bestFit="1" customWidth="1"/>
    <col min="8" max="8" width="8.33203125" style="52" customWidth="1"/>
    <col min="9" max="16384" width="9.109375" style="52"/>
  </cols>
  <sheetData>
    <row r="1" spans="1:22" s="60" customFormat="1" ht="9" customHeight="1" x14ac:dyDescent="0.25">
      <c r="A1" s="59"/>
      <c r="F1" s="48"/>
      <c r="G1" s="48"/>
    </row>
    <row r="2" spans="1:22" s="63" customFormat="1" ht="15" x14ac:dyDescent="0.4">
      <c r="A2" s="61" t="s">
        <v>337</v>
      </c>
      <c r="B2" s="62"/>
      <c r="C2" s="62"/>
      <c r="D2" s="62"/>
      <c r="E2" s="62"/>
      <c r="F2" s="62"/>
      <c r="G2" s="62"/>
    </row>
    <row r="3" spans="1:22" s="63" customFormat="1" x14ac:dyDescent="0.2">
      <c r="A3" s="64" t="s">
        <v>15</v>
      </c>
      <c r="B3" s="62"/>
      <c r="C3" s="62"/>
      <c r="D3" s="62"/>
      <c r="E3" s="62"/>
      <c r="F3" s="65"/>
      <c r="G3" s="65"/>
    </row>
    <row r="4" spans="1:22" s="63" customFormat="1" x14ac:dyDescent="0.2">
      <c r="A4" s="66" t="s">
        <v>16</v>
      </c>
      <c r="B4" s="67"/>
      <c r="C4" s="67"/>
      <c r="D4" s="67"/>
      <c r="E4" s="67"/>
      <c r="F4" s="67"/>
      <c r="G4" s="67"/>
    </row>
    <row r="5" spans="1:22" s="68" customFormat="1" ht="6" customHeight="1" x14ac:dyDescent="0.25">
      <c r="A5" s="105" t="s">
        <v>17</v>
      </c>
      <c r="B5" s="57"/>
      <c r="C5" s="116" t="s">
        <v>317</v>
      </c>
      <c r="D5" s="117"/>
      <c r="E5" s="118"/>
      <c r="F5" s="57"/>
      <c r="G5" s="100"/>
      <c r="H5" s="100"/>
    </row>
    <row r="6" spans="1:22" s="68" customFormat="1" ht="12" customHeight="1" x14ac:dyDescent="0.25">
      <c r="A6" s="106"/>
      <c r="B6" s="108" t="s">
        <v>18</v>
      </c>
      <c r="C6" s="119"/>
      <c r="D6" s="120"/>
      <c r="E6" s="121"/>
      <c r="F6" s="110" t="s">
        <v>19</v>
      </c>
      <c r="G6" s="112" t="s">
        <v>20</v>
      </c>
      <c r="H6" s="114" t="s">
        <v>21</v>
      </c>
    </row>
    <row r="7" spans="1:22" s="68" customFormat="1" ht="42.75" customHeight="1" x14ac:dyDescent="0.25">
      <c r="A7" s="107"/>
      <c r="B7" s="109"/>
      <c r="C7" s="69" t="s">
        <v>22</v>
      </c>
      <c r="D7" s="69" t="s">
        <v>23</v>
      </c>
      <c r="E7" s="69" t="s">
        <v>14</v>
      </c>
      <c r="F7" s="111"/>
      <c r="G7" s="113"/>
      <c r="H7" s="115"/>
    </row>
    <row r="8" spans="1:22" s="51" customFormat="1" x14ac:dyDescent="0.2">
      <c r="A8" s="70"/>
      <c r="B8" s="50"/>
      <c r="C8" s="50"/>
      <c r="D8" s="50"/>
      <c r="E8" s="50"/>
      <c r="F8" s="50"/>
      <c r="G8" s="50"/>
      <c r="H8" s="50"/>
    </row>
    <row r="9" spans="1:22" s="51" customFormat="1" ht="13.8" x14ac:dyDescent="0.25">
      <c r="A9" s="71" t="s">
        <v>24</v>
      </c>
      <c r="B9" s="50"/>
      <c r="C9" s="50"/>
      <c r="D9" s="50"/>
      <c r="E9" s="50"/>
      <c r="F9" s="50"/>
      <c r="G9" s="50"/>
      <c r="H9" s="50"/>
    </row>
    <row r="10" spans="1:22" s="51" customFormat="1" ht="11.25" customHeight="1" x14ac:dyDescent="0.2">
      <c r="A10" s="72" t="s">
        <v>25</v>
      </c>
      <c r="B10" s="5">
        <f t="shared" ref="B10:G10" si="0">SUM(B11:B15)</f>
        <v>30817853.990999982</v>
      </c>
      <c r="C10" s="5">
        <f t="shared" si="0"/>
        <v>26107121.084529996</v>
      </c>
      <c r="D10" s="5">
        <f t="shared" si="0"/>
        <v>2251188.2126100003</v>
      </c>
      <c r="E10" s="5">
        <f t="shared" si="0"/>
        <v>28358309.297139999</v>
      </c>
      <c r="F10" s="5">
        <f t="shared" si="0"/>
        <v>2459544.6938599856</v>
      </c>
      <c r="G10" s="5">
        <f t="shared" si="0"/>
        <v>4710732.9064699868</v>
      </c>
      <c r="H10" s="6">
        <f t="shared" ref="H10:H15" si="1">E10/B10*100</f>
        <v>92.019091613003724</v>
      </c>
      <c r="I10" s="73"/>
      <c r="J10" s="73"/>
      <c r="K10" s="73"/>
      <c r="L10" s="73"/>
      <c r="M10" s="73"/>
      <c r="N10" s="73"/>
      <c r="O10" s="73"/>
      <c r="P10" s="73"/>
      <c r="Q10" s="73"/>
      <c r="R10" s="73"/>
      <c r="S10" s="73"/>
      <c r="T10" s="73"/>
      <c r="U10" s="73"/>
      <c r="V10" s="73"/>
    </row>
    <row r="11" spans="1:22" s="51" customFormat="1" ht="11.25" customHeight="1" x14ac:dyDescent="0.2">
      <c r="A11" s="74" t="s">
        <v>26</v>
      </c>
      <c r="B11" s="12">
        <v>11540947.153999988</v>
      </c>
      <c r="C11" s="7">
        <v>7666131.3316499982</v>
      </c>
      <c r="D11" s="12">
        <v>1677419.9844200001</v>
      </c>
      <c r="E11" s="7">
        <f>SUM(C11:D11)</f>
        <v>9343551.3160699978</v>
      </c>
      <c r="F11" s="7">
        <f>B11-E11</f>
        <v>2197395.8379299901</v>
      </c>
      <c r="G11" s="7">
        <f>B11-C11</f>
        <v>3874815.8223499898</v>
      </c>
      <c r="H11" s="8">
        <f t="shared" si="1"/>
        <v>80.960004334060287</v>
      </c>
    </row>
    <row r="12" spans="1:22" s="51" customFormat="1" ht="11.25" customHeight="1" x14ac:dyDescent="0.2">
      <c r="A12" s="75" t="s">
        <v>27</v>
      </c>
      <c r="B12" s="12">
        <v>343948</v>
      </c>
      <c r="C12" s="7">
        <v>191697.96518</v>
      </c>
      <c r="D12" s="12">
        <v>3932.7784500000002</v>
      </c>
      <c r="E12" s="7">
        <f>SUM(C12:D12)</f>
        <v>195630.74363000001</v>
      </c>
      <c r="F12" s="7">
        <f>B12-E12</f>
        <v>148317.25636999999</v>
      </c>
      <c r="G12" s="7">
        <f>B12-C12</f>
        <v>152250.03482</v>
      </c>
      <c r="H12" s="8">
        <f t="shared" si="1"/>
        <v>56.878000055240904</v>
      </c>
    </row>
    <row r="13" spans="1:22" s="51" customFormat="1" ht="11.25" customHeight="1" x14ac:dyDescent="0.2">
      <c r="A13" s="74" t="s">
        <v>28</v>
      </c>
      <c r="B13" s="12">
        <v>914289.83700000006</v>
      </c>
      <c r="C13" s="7">
        <v>853217.8515499999</v>
      </c>
      <c r="D13" s="12">
        <v>35344.992030000001</v>
      </c>
      <c r="E13" s="7">
        <f>SUM(C13:D13)</f>
        <v>888562.84357999987</v>
      </c>
      <c r="F13" s="7">
        <f>B13-E13</f>
        <v>25726.993420000188</v>
      </c>
      <c r="G13" s="7">
        <f>B13-C13</f>
        <v>61071.985450000153</v>
      </c>
      <c r="H13" s="8">
        <f t="shared" si="1"/>
        <v>97.18612278307539</v>
      </c>
    </row>
    <row r="14" spans="1:22" s="51" customFormat="1" ht="11.25" customHeight="1" x14ac:dyDescent="0.2">
      <c r="A14" s="74" t="s">
        <v>29</v>
      </c>
      <c r="B14" s="12">
        <v>17726864.999999996</v>
      </c>
      <c r="C14" s="7">
        <v>17193237.48511</v>
      </c>
      <c r="D14" s="12">
        <v>533524.26869000006</v>
      </c>
      <c r="E14" s="7">
        <f>SUM(C14:D14)</f>
        <v>17726761.753800001</v>
      </c>
      <c r="F14" s="7">
        <f>B14-E14</f>
        <v>103.24619999527931</v>
      </c>
      <c r="G14" s="7">
        <f>B14-C14</f>
        <v>533627.5148899965</v>
      </c>
      <c r="H14" s="8">
        <f t="shared" si="1"/>
        <v>99.999417572142647</v>
      </c>
    </row>
    <row r="15" spans="1:22" s="51" customFormat="1" ht="11.25" customHeight="1" x14ac:dyDescent="0.2">
      <c r="A15" s="74" t="s">
        <v>30</v>
      </c>
      <c r="B15" s="12">
        <v>291804</v>
      </c>
      <c r="C15" s="7">
        <v>202836.45103999999</v>
      </c>
      <c r="D15" s="12">
        <v>966.18902000000003</v>
      </c>
      <c r="E15" s="7">
        <f>SUM(C15:D15)</f>
        <v>203802.64005999998</v>
      </c>
      <c r="F15" s="7">
        <f>B15-E15</f>
        <v>88001.359940000024</v>
      </c>
      <c r="G15" s="7">
        <f>B15-C15</f>
        <v>88967.548960000015</v>
      </c>
      <c r="H15" s="8">
        <f t="shared" si="1"/>
        <v>69.842305129470461</v>
      </c>
    </row>
    <row r="16" spans="1:22" s="51" customFormat="1" ht="11.25" customHeight="1" x14ac:dyDescent="0.2">
      <c r="B16" s="9"/>
      <c r="C16" s="9"/>
      <c r="D16" s="9"/>
      <c r="E16" s="9"/>
      <c r="F16" s="9"/>
      <c r="G16" s="9"/>
      <c r="H16" s="6"/>
    </row>
    <row r="17" spans="1:8" s="51" customFormat="1" ht="11.25" customHeight="1" x14ac:dyDescent="0.2">
      <c r="A17" s="72" t="s">
        <v>31</v>
      </c>
      <c r="B17" s="12">
        <v>9534656.2739999983</v>
      </c>
      <c r="C17" s="7">
        <v>7036599.5805099998</v>
      </c>
      <c r="D17" s="12">
        <v>174283.23152</v>
      </c>
      <c r="E17" s="7">
        <f>SUM(C17:D17)</f>
        <v>7210882.8120299997</v>
      </c>
      <c r="F17" s="7">
        <f>B17-E17</f>
        <v>2323773.4619699987</v>
      </c>
      <c r="G17" s="7">
        <f>B17-C17</f>
        <v>2498056.6934899986</v>
      </c>
      <c r="H17" s="8">
        <f>E17/B17*100</f>
        <v>75.628135978989789</v>
      </c>
    </row>
    <row r="18" spans="1:8" s="51" customFormat="1" ht="11.25" customHeight="1" x14ac:dyDescent="0.2">
      <c r="A18" s="74"/>
      <c r="B18" s="11"/>
      <c r="C18" s="9"/>
      <c r="D18" s="11"/>
      <c r="E18" s="9"/>
      <c r="F18" s="9"/>
      <c r="G18" s="9"/>
      <c r="H18" s="6"/>
    </row>
    <row r="19" spans="1:8" s="51" customFormat="1" ht="11.25" customHeight="1" x14ac:dyDescent="0.2">
      <c r="A19" s="72" t="s">
        <v>32</v>
      </c>
      <c r="B19" s="12">
        <v>1123795.581</v>
      </c>
      <c r="C19" s="7">
        <v>931781.51951999997</v>
      </c>
      <c r="D19" s="12">
        <v>16277.813679999999</v>
      </c>
      <c r="E19" s="7">
        <f>SUM(C19:D19)</f>
        <v>948059.33319999999</v>
      </c>
      <c r="F19" s="7">
        <f>B19-E19</f>
        <v>175736.24780000001</v>
      </c>
      <c r="G19" s="7">
        <f>B19-C19</f>
        <v>192014.06148000003</v>
      </c>
      <c r="H19" s="8">
        <f>E19/B19*100</f>
        <v>84.362258512920775</v>
      </c>
    </row>
    <row r="20" spans="1:8" s="51" customFormat="1" ht="11.25" customHeight="1" x14ac:dyDescent="0.2">
      <c r="A20" s="74"/>
      <c r="B20" s="11"/>
      <c r="C20" s="9"/>
      <c r="D20" s="11"/>
      <c r="E20" s="9"/>
      <c r="F20" s="9"/>
      <c r="G20" s="9"/>
      <c r="H20" s="6"/>
    </row>
    <row r="21" spans="1:8" s="51" customFormat="1" ht="11.25" customHeight="1" x14ac:dyDescent="0.2">
      <c r="A21" s="72" t="s">
        <v>33</v>
      </c>
      <c r="B21" s="12">
        <v>9122424.1956299972</v>
      </c>
      <c r="C21" s="7">
        <v>8567706.6852299999</v>
      </c>
      <c r="D21" s="12">
        <v>146821.06153000001</v>
      </c>
      <c r="E21" s="7">
        <f>SUM(C21:D21)</f>
        <v>8714527.7467599995</v>
      </c>
      <c r="F21" s="7">
        <f>B21-E21</f>
        <v>407896.44886999764</v>
      </c>
      <c r="G21" s="7">
        <f>B21-C21</f>
        <v>554717.51039999723</v>
      </c>
      <c r="H21" s="8">
        <f>E21/B21*100</f>
        <v>95.528639754930538</v>
      </c>
    </row>
    <row r="22" spans="1:8" s="51" customFormat="1" ht="11.25" customHeight="1" x14ac:dyDescent="0.2">
      <c r="A22" s="74"/>
      <c r="B22" s="9"/>
      <c r="C22" s="9"/>
      <c r="D22" s="9"/>
      <c r="E22" s="9"/>
      <c r="F22" s="9"/>
      <c r="G22" s="9"/>
      <c r="H22" s="6"/>
    </row>
    <row r="23" spans="1:8" s="51" customFormat="1" ht="11.25" customHeight="1" x14ac:dyDescent="0.2">
      <c r="A23" s="72" t="s">
        <v>35</v>
      </c>
      <c r="B23" s="5">
        <f>SUM(B24:B33)</f>
        <v>69730415.080720007</v>
      </c>
      <c r="C23" s="5">
        <f>SUM(C24:C33)</f>
        <v>66119052.024420008</v>
      </c>
      <c r="D23" s="5">
        <f t="shared" ref="D23:G23" si="2">SUM(D24:D33)</f>
        <v>1613091.2602599994</v>
      </c>
      <c r="E23" s="5">
        <f t="shared" si="2"/>
        <v>67732143.284679994</v>
      </c>
      <c r="F23" s="5">
        <f t="shared" si="2"/>
        <v>1998271.796040013</v>
      </c>
      <c r="G23" s="5">
        <f t="shared" si="2"/>
        <v>3611363.0563000166</v>
      </c>
      <c r="H23" s="6">
        <f t="shared" ref="H23:H33" si="3">E23/B23*100</f>
        <v>97.134289543914491</v>
      </c>
    </row>
    <row r="24" spans="1:8" s="51" customFormat="1" ht="11.25" customHeight="1" x14ac:dyDescent="0.2">
      <c r="A24" s="74" t="s">
        <v>34</v>
      </c>
      <c r="B24" s="12">
        <v>59069433.719720013</v>
      </c>
      <c r="C24" s="7">
        <v>55786971.651249997</v>
      </c>
      <c r="D24" s="12">
        <v>1507712.6945299997</v>
      </c>
      <c r="E24" s="7">
        <f t="shared" ref="E24:E33" si="4">SUM(C24:D24)</f>
        <v>57294684.34578</v>
      </c>
      <c r="F24" s="7">
        <f t="shared" ref="F24:F33" si="5">B24-E24</f>
        <v>1774749.3739400133</v>
      </c>
      <c r="G24" s="7">
        <f t="shared" ref="G24:G33" si="6">B24-C24</f>
        <v>3282462.0684700161</v>
      </c>
      <c r="H24" s="8">
        <f t="shared" si="3"/>
        <v>96.995486053986795</v>
      </c>
    </row>
    <row r="25" spans="1:8" s="51" customFormat="1" ht="11.25" customHeight="1" x14ac:dyDescent="0.2">
      <c r="A25" s="74" t="s">
        <v>36</v>
      </c>
      <c r="B25" s="12">
        <v>2794460.1970000002</v>
      </c>
      <c r="C25" s="7">
        <v>2776060.8140700003</v>
      </c>
      <c r="D25" s="12">
        <v>16143.8249</v>
      </c>
      <c r="E25" s="7">
        <f t="shared" si="4"/>
        <v>2792204.6389700002</v>
      </c>
      <c r="F25" s="7">
        <f t="shared" si="5"/>
        <v>2255.5580299999565</v>
      </c>
      <c r="G25" s="7">
        <f t="shared" si="6"/>
        <v>18399.382929999847</v>
      </c>
      <c r="H25" s="8">
        <f t="shared" si="3"/>
        <v>99.919284660686117</v>
      </c>
    </row>
    <row r="26" spans="1:8" s="51" customFormat="1" ht="11.25" customHeight="1" x14ac:dyDescent="0.2">
      <c r="A26" s="74" t="s">
        <v>37</v>
      </c>
      <c r="B26" s="12">
        <v>5053581.1359999999</v>
      </c>
      <c r="C26" s="7">
        <v>4976479.9034500001</v>
      </c>
      <c r="D26" s="12">
        <v>75138.960879999999</v>
      </c>
      <c r="E26" s="7">
        <f t="shared" si="4"/>
        <v>5051618.8643300002</v>
      </c>
      <c r="F26" s="7">
        <f t="shared" si="5"/>
        <v>1962.2716699996963</v>
      </c>
      <c r="G26" s="7">
        <f t="shared" si="6"/>
        <v>77101.232549999841</v>
      </c>
      <c r="H26" s="8">
        <f t="shared" si="3"/>
        <v>99.961170670516779</v>
      </c>
    </row>
    <row r="27" spans="1:8" s="51" customFormat="1" ht="11.25" customHeight="1" x14ac:dyDescent="0.2">
      <c r="A27" s="74" t="s">
        <v>228</v>
      </c>
      <c r="B27" s="12">
        <v>151634.19</v>
      </c>
      <c r="C27" s="7">
        <v>147211.29809</v>
      </c>
      <c r="D27" s="12">
        <v>112.39900999999999</v>
      </c>
      <c r="E27" s="7">
        <f t="shared" si="4"/>
        <v>147323.69709999999</v>
      </c>
      <c r="F27" s="7">
        <f t="shared" si="5"/>
        <v>4310.492900000012</v>
      </c>
      <c r="G27" s="7">
        <f t="shared" si="6"/>
        <v>4422.8919100000057</v>
      </c>
      <c r="H27" s="8">
        <f t="shared" si="3"/>
        <v>97.15730805829476</v>
      </c>
    </row>
    <row r="28" spans="1:8" s="51" customFormat="1" ht="11.25" customHeight="1" x14ac:dyDescent="0.2">
      <c r="A28" s="74" t="s">
        <v>38</v>
      </c>
      <c r="B28" s="12">
        <v>798539.49600000004</v>
      </c>
      <c r="C28" s="7">
        <v>613987.07250000001</v>
      </c>
      <c r="D28" s="12">
        <v>5347.55969</v>
      </c>
      <c r="E28" s="7">
        <f t="shared" si="4"/>
        <v>619334.63219000003</v>
      </c>
      <c r="F28" s="7">
        <f t="shared" si="5"/>
        <v>179204.86381000001</v>
      </c>
      <c r="G28" s="7">
        <f t="shared" si="6"/>
        <v>184552.42350000003</v>
      </c>
      <c r="H28" s="8">
        <f t="shared" si="3"/>
        <v>77.558422005716295</v>
      </c>
    </row>
    <row r="29" spans="1:8" s="51" customFormat="1" ht="11.25" customHeight="1" x14ac:dyDescent="0.2">
      <c r="A29" s="74" t="s">
        <v>39</v>
      </c>
      <c r="B29" s="12">
        <v>592079.15899999999</v>
      </c>
      <c r="C29" s="7">
        <v>590630.16539999994</v>
      </c>
      <c r="D29" s="12">
        <v>1448.9936</v>
      </c>
      <c r="E29" s="7">
        <f t="shared" si="4"/>
        <v>592079.15899999999</v>
      </c>
      <c r="F29" s="7">
        <f t="shared" si="5"/>
        <v>0</v>
      </c>
      <c r="G29" s="7">
        <f t="shared" si="6"/>
        <v>1448.9936000000453</v>
      </c>
      <c r="H29" s="8">
        <f t="shared" si="3"/>
        <v>100</v>
      </c>
    </row>
    <row r="30" spans="1:8" s="51" customFormat="1" ht="11.25" customHeight="1" x14ac:dyDescent="0.2">
      <c r="A30" s="74" t="s">
        <v>40</v>
      </c>
      <c r="B30" s="12">
        <v>330626.00000000006</v>
      </c>
      <c r="C30" s="7">
        <v>303436.69678</v>
      </c>
      <c r="D30" s="12">
        <v>5687.92515</v>
      </c>
      <c r="E30" s="7">
        <f t="shared" si="4"/>
        <v>309124.62193000002</v>
      </c>
      <c r="F30" s="7">
        <f t="shared" si="5"/>
        <v>21501.378070000035</v>
      </c>
      <c r="G30" s="7">
        <f t="shared" si="6"/>
        <v>27189.30322000006</v>
      </c>
      <c r="H30" s="8">
        <f t="shared" si="3"/>
        <v>93.496767323199009</v>
      </c>
    </row>
    <row r="31" spans="1:8" s="51" customFormat="1" ht="11.25" customHeight="1" x14ac:dyDescent="0.2">
      <c r="A31" s="74" t="s">
        <v>318</v>
      </c>
      <c r="B31" s="12">
        <v>427492.473</v>
      </c>
      <c r="C31" s="7">
        <v>427289.50748000003</v>
      </c>
      <c r="D31" s="12">
        <v>159.24225000000001</v>
      </c>
      <c r="E31" s="7">
        <f t="shared" si="4"/>
        <v>427448.74973000004</v>
      </c>
      <c r="F31" s="7">
        <f t="shared" si="5"/>
        <v>43.723269999958575</v>
      </c>
      <c r="G31" s="7">
        <f t="shared" si="6"/>
        <v>202.96551999996882</v>
      </c>
      <c r="H31" s="8">
        <f t="shared" si="3"/>
        <v>99.989772154421075</v>
      </c>
    </row>
    <row r="32" spans="1:8" s="51" customFormat="1" ht="11.25" customHeight="1" x14ac:dyDescent="0.2">
      <c r="A32" s="74" t="s">
        <v>41</v>
      </c>
      <c r="B32" s="12">
        <v>218544.16200000001</v>
      </c>
      <c r="C32" s="7">
        <v>204202.02812</v>
      </c>
      <c r="D32" s="12">
        <v>98</v>
      </c>
      <c r="E32" s="7">
        <f t="shared" si="4"/>
        <v>204300.02812</v>
      </c>
      <c r="F32" s="7">
        <f t="shared" si="5"/>
        <v>14244.133880000009</v>
      </c>
      <c r="G32" s="7">
        <f t="shared" si="6"/>
        <v>14342.133880000009</v>
      </c>
      <c r="H32" s="8">
        <f t="shared" si="3"/>
        <v>93.482262921303743</v>
      </c>
    </row>
    <row r="33" spans="1:8" s="51" customFormat="1" ht="11.25" customHeight="1" x14ac:dyDescent="0.2">
      <c r="A33" s="74" t="s">
        <v>296</v>
      </c>
      <c r="B33" s="12">
        <v>294024.54799999995</v>
      </c>
      <c r="C33" s="7">
        <v>292782.88727999997</v>
      </c>
      <c r="D33" s="12">
        <v>1241.6602499999999</v>
      </c>
      <c r="E33" s="7">
        <f t="shared" si="4"/>
        <v>294024.54752999998</v>
      </c>
      <c r="F33" s="7">
        <f t="shared" si="5"/>
        <v>4.6999996993690729E-4</v>
      </c>
      <c r="G33" s="7">
        <f t="shared" si="6"/>
        <v>1241.6607199999853</v>
      </c>
      <c r="H33" s="8">
        <f t="shared" si="3"/>
        <v>99.999999840149414</v>
      </c>
    </row>
    <row r="34" spans="1:8" s="51" customFormat="1" ht="11.25" customHeight="1" x14ac:dyDescent="0.2">
      <c r="A34" s="74"/>
      <c r="B34" s="9"/>
      <c r="C34" s="9"/>
      <c r="D34" s="9"/>
      <c r="E34" s="9"/>
      <c r="F34" s="9"/>
      <c r="G34" s="9"/>
      <c r="H34" s="6"/>
    </row>
    <row r="35" spans="1:8" s="51" customFormat="1" ht="11.25" customHeight="1" x14ac:dyDescent="0.2">
      <c r="A35" s="72" t="s">
        <v>42</v>
      </c>
      <c r="B35" s="10">
        <f t="shared" ref="B35:G35" si="7">+B36+B37</f>
        <v>3425668.9974199994</v>
      </c>
      <c r="C35" s="10">
        <f t="shared" si="7"/>
        <v>3026493.5644700001</v>
      </c>
      <c r="D35" s="10">
        <f t="shared" si="7"/>
        <v>41346.39054</v>
      </c>
      <c r="E35" s="10">
        <f t="shared" si="7"/>
        <v>3067839.9550100002</v>
      </c>
      <c r="F35" s="10">
        <f t="shared" si="7"/>
        <v>357829.0424099997</v>
      </c>
      <c r="G35" s="10">
        <f t="shared" si="7"/>
        <v>399175.4329499997</v>
      </c>
      <c r="H35" s="6">
        <f>E35/B35*100</f>
        <v>89.554477018080448</v>
      </c>
    </row>
    <row r="36" spans="1:8" s="51" customFormat="1" ht="11.25" customHeight="1" x14ac:dyDescent="0.2">
      <c r="A36" s="74" t="s">
        <v>43</v>
      </c>
      <c r="B36" s="12">
        <v>3298438.4104199996</v>
      </c>
      <c r="C36" s="7">
        <v>2940504.1651099999</v>
      </c>
      <c r="D36" s="12">
        <v>13436.601210000003</v>
      </c>
      <c r="E36" s="7">
        <f t="shared" ref="E36:E37" si="8">SUM(C36:D36)</f>
        <v>2953940.7663199999</v>
      </c>
      <c r="F36" s="7">
        <f>B36-E36</f>
        <v>344497.64409999968</v>
      </c>
      <c r="G36" s="7">
        <f>B36-C36</f>
        <v>357934.24530999968</v>
      </c>
      <c r="H36" s="8">
        <f>E36/B36*100</f>
        <v>89.555735131760912</v>
      </c>
    </row>
    <row r="37" spans="1:8" s="51" customFormat="1" ht="11.25" customHeight="1" x14ac:dyDescent="0.2">
      <c r="A37" s="74" t="s">
        <v>44</v>
      </c>
      <c r="B37" s="12">
        <v>127230.58700000001</v>
      </c>
      <c r="C37" s="7">
        <v>85989.399359999996</v>
      </c>
      <c r="D37" s="12">
        <v>27909.78933</v>
      </c>
      <c r="E37" s="7">
        <f t="shared" si="8"/>
        <v>113899.18869</v>
      </c>
      <c r="F37" s="7">
        <f>B37-E37</f>
        <v>13331.398310000019</v>
      </c>
      <c r="G37" s="7">
        <f>B37-C37</f>
        <v>41241.187640000018</v>
      </c>
      <c r="H37" s="8">
        <f>E37/B37*100</f>
        <v>89.521860564865577</v>
      </c>
    </row>
    <row r="38" spans="1:8" s="51" customFormat="1" ht="11.25" customHeight="1" x14ac:dyDescent="0.2">
      <c r="A38" s="74"/>
      <c r="B38" s="9"/>
      <c r="C38" s="9"/>
      <c r="D38" s="9"/>
      <c r="E38" s="9"/>
      <c r="F38" s="9"/>
      <c r="G38" s="9"/>
      <c r="H38" s="6"/>
    </row>
    <row r="39" spans="1:8" s="51" customFormat="1" ht="11.25" customHeight="1" x14ac:dyDescent="0.2">
      <c r="A39" s="72" t="s">
        <v>45</v>
      </c>
      <c r="B39" s="10">
        <f t="shared" ref="B39:G39" si="9">SUM(B40:B45)</f>
        <v>614177154.94154012</v>
      </c>
      <c r="C39" s="10">
        <f t="shared" si="9"/>
        <v>600079261.22378004</v>
      </c>
      <c r="D39" s="10">
        <f t="shared" ref="D39" si="10">SUM(D40:D45)</f>
        <v>6517254.3007300003</v>
      </c>
      <c r="E39" s="10">
        <f t="shared" si="9"/>
        <v>606596515.52451015</v>
      </c>
      <c r="F39" s="10">
        <f t="shared" si="9"/>
        <v>7580639.4170298716</v>
      </c>
      <c r="G39" s="10">
        <f t="shared" si="9"/>
        <v>14097893.717759896</v>
      </c>
      <c r="H39" s="6">
        <f t="shared" ref="H39:H45" si="11">E39/B39*100</f>
        <v>98.76572429370944</v>
      </c>
    </row>
    <row r="40" spans="1:8" s="51" customFormat="1" ht="11.25" customHeight="1" x14ac:dyDescent="0.2">
      <c r="A40" s="74" t="s">
        <v>46</v>
      </c>
      <c r="B40" s="12">
        <v>613001908.23653996</v>
      </c>
      <c r="C40" s="7">
        <v>599048728.83932006</v>
      </c>
      <c r="D40" s="12">
        <v>6475908.6929600006</v>
      </c>
      <c r="E40" s="7">
        <f t="shared" ref="E40:E45" si="12">SUM(C40:D40)</f>
        <v>605524637.53228009</v>
      </c>
      <c r="F40" s="7">
        <f t="shared" ref="F40:F45" si="13">B40-E40</f>
        <v>7477270.7042598724</v>
      </c>
      <c r="G40" s="7">
        <f t="shared" ref="G40:G45" si="14">B40-C40</f>
        <v>13953179.397219896</v>
      </c>
      <c r="H40" s="8">
        <f t="shared" si="11"/>
        <v>98.780220647963375</v>
      </c>
    </row>
    <row r="41" spans="1:8" s="51" customFormat="1" ht="11.25" customHeight="1" x14ac:dyDescent="0.2">
      <c r="A41" s="76" t="s">
        <v>47</v>
      </c>
      <c r="B41" s="12">
        <v>86538.251000000004</v>
      </c>
      <c r="C41" s="7">
        <v>83277.044309999997</v>
      </c>
      <c r="D41" s="12">
        <v>1173.1523400000001</v>
      </c>
      <c r="E41" s="7">
        <f t="shared" si="12"/>
        <v>84450.196649999998</v>
      </c>
      <c r="F41" s="7">
        <f t="shared" si="13"/>
        <v>2088.0543500000058</v>
      </c>
      <c r="G41" s="7">
        <f t="shared" si="14"/>
        <v>3261.2066900000063</v>
      </c>
      <c r="H41" s="8">
        <f t="shared" si="11"/>
        <v>97.587131325314161</v>
      </c>
    </row>
    <row r="42" spans="1:8" s="51" customFormat="1" ht="11.25" customHeight="1" x14ac:dyDescent="0.2">
      <c r="A42" s="76" t="s">
        <v>48</v>
      </c>
      <c r="B42" s="12">
        <v>27722.269</v>
      </c>
      <c r="C42" s="7">
        <v>27112.973409999999</v>
      </c>
      <c r="D42" s="12">
        <v>585.21443000000011</v>
      </c>
      <c r="E42" s="7">
        <f t="shared" si="12"/>
        <v>27698.187839999999</v>
      </c>
      <c r="F42" s="7">
        <f t="shared" si="13"/>
        <v>24.081160000001546</v>
      </c>
      <c r="G42" s="7">
        <f t="shared" si="14"/>
        <v>609.29559000000154</v>
      </c>
      <c r="H42" s="8">
        <f t="shared" si="11"/>
        <v>99.913134238759454</v>
      </c>
    </row>
    <row r="43" spans="1:8" s="51" customFormat="1" ht="11.25" customHeight="1" x14ac:dyDescent="0.2">
      <c r="A43" s="74" t="s">
        <v>49</v>
      </c>
      <c r="B43" s="12">
        <v>730645.3629999999</v>
      </c>
      <c r="C43" s="7">
        <v>657325.16654999997</v>
      </c>
      <c r="D43" s="12">
        <v>13175.918679999999</v>
      </c>
      <c r="E43" s="7">
        <f t="shared" si="12"/>
        <v>670501.08522999997</v>
      </c>
      <c r="F43" s="7">
        <f t="shared" si="13"/>
        <v>60144.277769999928</v>
      </c>
      <c r="G43" s="7">
        <f t="shared" si="14"/>
        <v>73320.19644999993</v>
      </c>
      <c r="H43" s="8">
        <f t="shared" si="11"/>
        <v>91.768335116362067</v>
      </c>
    </row>
    <row r="44" spans="1:8" s="51" customFormat="1" ht="11.25" customHeight="1" x14ac:dyDescent="0.2">
      <c r="A44" s="74" t="s">
        <v>51</v>
      </c>
      <c r="B44" s="12">
        <v>102467.85800000001</v>
      </c>
      <c r="C44" s="7">
        <v>91371.856879999992</v>
      </c>
      <c r="D44" s="12">
        <v>5.8</v>
      </c>
      <c r="E44" s="7">
        <f t="shared" si="12"/>
        <v>91377.656879999995</v>
      </c>
      <c r="F44" s="7">
        <f t="shared" si="13"/>
        <v>11090.201120000012</v>
      </c>
      <c r="G44" s="7">
        <f t="shared" si="14"/>
        <v>11096.001120000015</v>
      </c>
      <c r="H44" s="8">
        <f t="shared" si="11"/>
        <v>89.176897676537735</v>
      </c>
    </row>
    <row r="45" spans="1:8" s="51" customFormat="1" ht="11.25" customHeight="1" x14ac:dyDescent="0.2">
      <c r="A45" s="74" t="s">
        <v>50</v>
      </c>
      <c r="B45" s="12">
        <v>227872.96400000004</v>
      </c>
      <c r="C45" s="7">
        <v>171445.34331</v>
      </c>
      <c r="D45" s="12">
        <v>26405.52232</v>
      </c>
      <c r="E45" s="7">
        <f t="shared" si="12"/>
        <v>197850.86562999999</v>
      </c>
      <c r="F45" s="7">
        <f t="shared" si="13"/>
        <v>30022.098370000051</v>
      </c>
      <c r="G45" s="7">
        <f t="shared" si="14"/>
        <v>56427.62069000004</v>
      </c>
      <c r="H45" s="8">
        <f t="shared" si="11"/>
        <v>86.825072249466132</v>
      </c>
    </row>
    <row r="46" spans="1:8" s="51" customFormat="1" ht="11.25" customHeight="1" x14ac:dyDescent="0.2">
      <c r="A46" s="74"/>
      <c r="B46" s="7"/>
      <c r="C46" s="7"/>
      <c r="D46" s="7"/>
      <c r="E46" s="7"/>
      <c r="F46" s="7"/>
      <c r="G46" s="7"/>
      <c r="H46" s="8"/>
    </row>
    <row r="47" spans="1:8" s="51" customFormat="1" ht="11.25" customHeight="1" x14ac:dyDescent="0.2">
      <c r="A47" s="72" t="s">
        <v>52</v>
      </c>
      <c r="B47" s="12">
        <v>82574815.280000001</v>
      </c>
      <c r="C47" s="7">
        <v>77310281.036300004</v>
      </c>
      <c r="D47" s="12">
        <v>1169625.2853900001</v>
      </c>
      <c r="E47" s="7">
        <f t="shared" ref="E47" si="15">SUM(C47:D47)</f>
        <v>78479906.321690008</v>
      </c>
      <c r="F47" s="7">
        <f>B47-E47</f>
        <v>4094908.9583099931</v>
      </c>
      <c r="G47" s="7">
        <f>B47-C47</f>
        <v>5264534.2436999977</v>
      </c>
      <c r="H47" s="8">
        <f>E47/B47*100</f>
        <v>95.040971094607102</v>
      </c>
    </row>
    <row r="48" spans="1:8" s="51" customFormat="1" ht="11.25" customHeight="1" x14ac:dyDescent="0.2">
      <c r="A48" s="77"/>
      <c r="B48" s="9"/>
      <c r="C48" s="9"/>
      <c r="D48" s="9"/>
      <c r="E48" s="9"/>
      <c r="F48" s="9"/>
      <c r="G48" s="9"/>
      <c r="H48" s="6"/>
    </row>
    <row r="49" spans="1:8" s="51" customFormat="1" ht="11.25" customHeight="1" x14ac:dyDescent="0.2">
      <c r="A49" s="72" t="s">
        <v>53</v>
      </c>
      <c r="B49" s="12">
        <v>2046107.5299999998</v>
      </c>
      <c r="C49" s="7">
        <v>1626216.8553699998</v>
      </c>
      <c r="D49" s="12">
        <v>4805.8940999999995</v>
      </c>
      <c r="E49" s="7">
        <f>SUM(C49:D49)</f>
        <v>1631022.7494699997</v>
      </c>
      <c r="F49" s="7">
        <f>B49-E49</f>
        <v>415084.78053000011</v>
      </c>
      <c r="G49" s="7">
        <f>B49-C49</f>
        <v>419890.67463000002</v>
      </c>
      <c r="H49" s="8">
        <f>E49/B49*100</f>
        <v>79.713442502701696</v>
      </c>
    </row>
    <row r="50" spans="1:8" s="51" customFormat="1" ht="11.25" customHeight="1" x14ac:dyDescent="0.2">
      <c r="A50" s="74"/>
      <c r="B50" s="9"/>
      <c r="C50" s="9"/>
      <c r="D50" s="9"/>
      <c r="E50" s="9"/>
      <c r="F50" s="9"/>
      <c r="G50" s="9"/>
      <c r="H50" s="6"/>
    </row>
    <row r="51" spans="1:8" s="51" customFormat="1" ht="11.25" customHeight="1" x14ac:dyDescent="0.2">
      <c r="A51" s="72" t="s">
        <v>54</v>
      </c>
      <c r="B51" s="10">
        <f t="shared" ref="B51:G51" si="16">SUM(B52:B57)</f>
        <v>26477044.258849997</v>
      </c>
      <c r="C51" s="10">
        <f t="shared" si="16"/>
        <v>24346131.073319998</v>
      </c>
      <c r="D51" s="10">
        <f t="shared" ref="D51" si="17">SUM(D52:D57)</f>
        <v>1580603.9868400001</v>
      </c>
      <c r="E51" s="10">
        <f t="shared" si="16"/>
        <v>25926735.06016</v>
      </c>
      <c r="F51" s="10">
        <f t="shared" si="16"/>
        <v>550309.19869000174</v>
      </c>
      <c r="G51" s="10">
        <f t="shared" si="16"/>
        <v>2130913.1855300008</v>
      </c>
      <c r="H51" s="6">
        <f t="shared" ref="H51:H57" si="18">E51/B51*100</f>
        <v>97.921561057533623</v>
      </c>
    </row>
    <row r="52" spans="1:8" s="51" customFormat="1" ht="11.25" customHeight="1" x14ac:dyDescent="0.2">
      <c r="A52" s="74" t="s">
        <v>34</v>
      </c>
      <c r="B52" s="12">
        <v>19116153.81741</v>
      </c>
      <c r="C52" s="7">
        <v>18417181.751109999</v>
      </c>
      <c r="D52" s="12">
        <v>455050.29487999988</v>
      </c>
      <c r="E52" s="7">
        <f t="shared" ref="E52:E57" si="19">SUM(C52:D52)</f>
        <v>18872232.045989998</v>
      </c>
      <c r="F52" s="7">
        <f t="shared" ref="F52:F57" si="20">B52-E52</f>
        <v>243921.77142000198</v>
      </c>
      <c r="G52" s="7">
        <f t="shared" ref="G52:G57" si="21">B52-C52</f>
        <v>698972.066300001</v>
      </c>
      <c r="H52" s="8">
        <f t="shared" si="18"/>
        <v>98.724001837661248</v>
      </c>
    </row>
    <row r="53" spans="1:8" s="51" customFormat="1" ht="11.25" customHeight="1" x14ac:dyDescent="0.2">
      <c r="A53" s="74" t="s">
        <v>55</v>
      </c>
      <c r="B53" s="12">
        <v>4112071.696</v>
      </c>
      <c r="C53" s="7">
        <v>2971834.7705100002</v>
      </c>
      <c r="D53" s="12">
        <v>1040860.7789799999</v>
      </c>
      <c r="E53" s="7">
        <f t="shared" si="19"/>
        <v>4012695.5494900001</v>
      </c>
      <c r="F53" s="7">
        <f t="shared" si="20"/>
        <v>99376.146509999875</v>
      </c>
      <c r="G53" s="7">
        <f t="shared" si="21"/>
        <v>1140236.9254899998</v>
      </c>
      <c r="H53" s="8">
        <f t="shared" si="18"/>
        <v>97.583307056473075</v>
      </c>
    </row>
    <row r="54" spans="1:8" s="51" customFormat="1" ht="11.25" customHeight="1" x14ac:dyDescent="0.2">
      <c r="A54" s="74" t="s">
        <v>56</v>
      </c>
      <c r="B54" s="12">
        <v>1491563.1334400005</v>
      </c>
      <c r="C54" s="7">
        <v>1375012.9532700004</v>
      </c>
      <c r="D54" s="12">
        <v>77060.963780000005</v>
      </c>
      <c r="E54" s="7">
        <f t="shared" si="19"/>
        <v>1452073.9170500005</v>
      </c>
      <c r="F54" s="7">
        <f t="shared" si="20"/>
        <v>39489.216389999958</v>
      </c>
      <c r="G54" s="7">
        <f t="shared" si="21"/>
        <v>116550.18017000007</v>
      </c>
      <c r="H54" s="8">
        <f t="shared" si="18"/>
        <v>97.352494473437019</v>
      </c>
    </row>
    <row r="55" spans="1:8" s="51" customFormat="1" ht="11.25" customHeight="1" x14ac:dyDescent="0.2">
      <c r="A55" s="74" t="s">
        <v>57</v>
      </c>
      <c r="B55" s="12">
        <v>1465783.2439999999</v>
      </c>
      <c r="C55" s="7">
        <v>1304047.90053</v>
      </c>
      <c r="D55" s="12">
        <v>1583.13672</v>
      </c>
      <c r="E55" s="7">
        <f t="shared" si="19"/>
        <v>1305631.0372500001</v>
      </c>
      <c r="F55" s="7">
        <f t="shared" si="20"/>
        <v>160152.2067499999</v>
      </c>
      <c r="G55" s="7">
        <f t="shared" si="21"/>
        <v>161735.34346999996</v>
      </c>
      <c r="H55" s="8">
        <f t="shared" si="18"/>
        <v>89.073950230665901</v>
      </c>
    </row>
    <row r="56" spans="1:8" s="51" customFormat="1" ht="11.25" customHeight="1" x14ac:dyDescent="0.2">
      <c r="A56" s="74" t="s">
        <v>58</v>
      </c>
      <c r="B56" s="12">
        <v>166973.45300000001</v>
      </c>
      <c r="C56" s="7">
        <v>162236.29533000002</v>
      </c>
      <c r="D56" s="12">
        <v>357.27996999999999</v>
      </c>
      <c r="E56" s="7">
        <f t="shared" si="19"/>
        <v>162593.57530000003</v>
      </c>
      <c r="F56" s="7">
        <f t="shared" si="20"/>
        <v>4379.8776999999827</v>
      </c>
      <c r="G56" s="7">
        <f t="shared" si="21"/>
        <v>4737.157669999986</v>
      </c>
      <c r="H56" s="8">
        <f t="shared" si="18"/>
        <v>97.376901764138523</v>
      </c>
    </row>
    <row r="57" spans="1:8" s="51" customFormat="1" ht="11.25" customHeight="1" x14ac:dyDescent="0.2">
      <c r="A57" s="74" t="s">
        <v>59</v>
      </c>
      <c r="B57" s="12">
        <v>124498.91500000002</v>
      </c>
      <c r="C57" s="7">
        <v>115817.40256999999</v>
      </c>
      <c r="D57" s="12">
        <v>5691.53251</v>
      </c>
      <c r="E57" s="7">
        <f t="shared" si="19"/>
        <v>121508.93508</v>
      </c>
      <c r="F57" s="7">
        <f t="shared" si="20"/>
        <v>2989.9799200000271</v>
      </c>
      <c r="G57" s="7">
        <f t="shared" si="21"/>
        <v>8681.5124300000316</v>
      </c>
      <c r="H57" s="8">
        <f t="shared" si="18"/>
        <v>97.598388773106961</v>
      </c>
    </row>
    <row r="58" spans="1:8" s="51" customFormat="1" ht="11.25" customHeight="1" x14ac:dyDescent="0.2">
      <c r="A58" s="74"/>
      <c r="B58" s="9"/>
      <c r="C58" s="9"/>
      <c r="D58" s="9"/>
      <c r="E58" s="9"/>
      <c r="F58" s="9"/>
      <c r="G58" s="9"/>
      <c r="H58" s="6"/>
    </row>
    <row r="59" spans="1:8" s="51" customFormat="1" ht="11.25" customHeight="1" x14ac:dyDescent="0.2">
      <c r="A59" s="72" t="s">
        <v>60</v>
      </c>
      <c r="B59" s="13">
        <f t="shared" ref="B59:G59" si="22">SUM(B60:B69)</f>
        <v>21086633.03332971</v>
      </c>
      <c r="C59" s="13">
        <f t="shared" si="22"/>
        <v>16866263.854591809</v>
      </c>
      <c r="D59" s="13">
        <f t="shared" si="22"/>
        <v>2744342.0652800002</v>
      </c>
      <c r="E59" s="13">
        <f t="shared" si="22"/>
        <v>19610605.919871807</v>
      </c>
      <c r="F59" s="13">
        <f t="shared" si="22"/>
        <v>1476027.1134578995</v>
      </c>
      <c r="G59" s="13">
        <f t="shared" si="22"/>
        <v>4220369.1787378984</v>
      </c>
      <c r="H59" s="6">
        <f t="shared" ref="H59:H68" si="23">E59/B59*100</f>
        <v>93.000176409743162</v>
      </c>
    </row>
    <row r="60" spans="1:8" s="51" customFormat="1" ht="11.25" customHeight="1" x14ac:dyDescent="0.2">
      <c r="A60" s="74" t="s">
        <v>61</v>
      </c>
      <c r="B60" s="12">
        <v>1063357.096999709</v>
      </c>
      <c r="C60" s="7">
        <v>847518.21944181144</v>
      </c>
      <c r="D60" s="12">
        <v>50237.337439999588</v>
      </c>
      <c r="E60" s="7">
        <f t="shared" ref="E60:E69" si="24">SUM(C60:D60)</f>
        <v>897755.556881811</v>
      </c>
      <c r="F60" s="7">
        <f t="shared" ref="F60:F69" si="25">B60-E60</f>
        <v>165601.54011789802</v>
      </c>
      <c r="G60" s="7">
        <f t="shared" ref="G60:G69" si="26">B60-C60</f>
        <v>215838.87755789759</v>
      </c>
      <c r="H60" s="8">
        <f t="shared" si="23"/>
        <v>84.426535489804195</v>
      </c>
    </row>
    <row r="61" spans="1:8" s="51" customFormat="1" ht="11.25" customHeight="1" x14ac:dyDescent="0.2">
      <c r="A61" s="74" t="s">
        <v>62</v>
      </c>
      <c r="B61" s="12">
        <v>3894745.168000001</v>
      </c>
      <c r="C61" s="7">
        <v>3037896.2747699996</v>
      </c>
      <c r="D61" s="12">
        <v>529705.23038000008</v>
      </c>
      <c r="E61" s="7">
        <f t="shared" si="24"/>
        <v>3567601.5051499996</v>
      </c>
      <c r="F61" s="7">
        <f t="shared" si="25"/>
        <v>327143.66285000136</v>
      </c>
      <c r="G61" s="7">
        <f t="shared" si="26"/>
        <v>856848.89323000144</v>
      </c>
      <c r="H61" s="8">
        <f t="shared" si="23"/>
        <v>91.600383369420967</v>
      </c>
    </row>
    <row r="62" spans="1:8" s="51" customFormat="1" ht="11.25" customHeight="1" x14ac:dyDescent="0.2">
      <c r="A62" s="74" t="s">
        <v>63</v>
      </c>
      <c r="B62" s="12">
        <v>11251036.23233</v>
      </c>
      <c r="C62" s="7">
        <v>10795570.333079999</v>
      </c>
      <c r="D62" s="12">
        <v>145771.31838000001</v>
      </c>
      <c r="E62" s="7">
        <f t="shared" si="24"/>
        <v>10941341.651459999</v>
      </c>
      <c r="F62" s="7">
        <f t="shared" si="25"/>
        <v>309694.58087000065</v>
      </c>
      <c r="G62" s="7">
        <f t="shared" si="26"/>
        <v>455465.89925000072</v>
      </c>
      <c r="H62" s="8">
        <f t="shared" si="23"/>
        <v>97.247412820695672</v>
      </c>
    </row>
    <row r="63" spans="1:8" s="51" customFormat="1" ht="11.25" customHeight="1" x14ac:dyDescent="0.2">
      <c r="A63" s="74" t="s">
        <v>64</v>
      </c>
      <c r="B63" s="12">
        <v>280442.75500000006</v>
      </c>
      <c r="C63" s="7">
        <v>262105.78001999998</v>
      </c>
      <c r="D63" s="12">
        <v>1006.7011299999998</v>
      </c>
      <c r="E63" s="7">
        <f t="shared" si="24"/>
        <v>263112.48114999995</v>
      </c>
      <c r="F63" s="7">
        <f t="shared" si="25"/>
        <v>17330.273850000114</v>
      </c>
      <c r="G63" s="7">
        <f t="shared" si="26"/>
        <v>18336.974980000086</v>
      </c>
      <c r="H63" s="8">
        <f t="shared" si="23"/>
        <v>93.820388103803893</v>
      </c>
    </row>
    <row r="64" spans="1:8" s="51" customFormat="1" ht="11.25" customHeight="1" x14ac:dyDescent="0.2">
      <c r="A64" s="74" t="s">
        <v>65</v>
      </c>
      <c r="B64" s="12">
        <v>4190309.1749999998</v>
      </c>
      <c r="C64" s="7">
        <v>1548601.9851500003</v>
      </c>
      <c r="D64" s="12">
        <v>2008258.8012100002</v>
      </c>
      <c r="E64" s="7">
        <f t="shared" si="24"/>
        <v>3556860.7863600003</v>
      </c>
      <c r="F64" s="7">
        <f t="shared" si="25"/>
        <v>633448.38863999955</v>
      </c>
      <c r="G64" s="7">
        <f t="shared" si="26"/>
        <v>2641707.1898499997</v>
      </c>
      <c r="H64" s="8">
        <f t="shared" si="23"/>
        <v>84.883015496344612</v>
      </c>
    </row>
    <row r="65" spans="1:8" s="51" customFormat="1" ht="11.25" customHeight="1" x14ac:dyDescent="0.2">
      <c r="A65" s="74" t="s">
        <v>66</v>
      </c>
      <c r="B65" s="12">
        <v>20446.020999999997</v>
      </c>
      <c r="C65" s="7">
        <v>18582.042289999998</v>
      </c>
      <c r="D65" s="12">
        <v>426.63946000000004</v>
      </c>
      <c r="E65" s="7">
        <f t="shared" si="24"/>
        <v>19008.681749999996</v>
      </c>
      <c r="F65" s="7">
        <f t="shared" si="25"/>
        <v>1437.3392500000009</v>
      </c>
      <c r="G65" s="7">
        <f t="shared" si="26"/>
        <v>1863.9787099999994</v>
      </c>
      <c r="H65" s="8">
        <f t="shared" si="23"/>
        <v>92.970078383466387</v>
      </c>
    </row>
    <row r="66" spans="1:8" s="51" customFormat="1" ht="11.25" customHeight="1" x14ac:dyDescent="0.2">
      <c r="A66" s="74" t="s">
        <v>67</v>
      </c>
      <c r="B66" s="12">
        <v>224044.46100000001</v>
      </c>
      <c r="C66" s="7">
        <v>204345.37043000001</v>
      </c>
      <c r="D66" s="12">
        <v>5300.0773899999995</v>
      </c>
      <c r="E66" s="7">
        <f t="shared" si="24"/>
        <v>209645.44782</v>
      </c>
      <c r="F66" s="7">
        <f t="shared" si="25"/>
        <v>14399.013180000009</v>
      </c>
      <c r="G66" s="7">
        <f t="shared" si="26"/>
        <v>19699.09057</v>
      </c>
      <c r="H66" s="8">
        <f t="shared" si="23"/>
        <v>93.57314476076246</v>
      </c>
    </row>
    <row r="67" spans="1:8" s="51" customFormat="1" ht="11.25" customHeight="1" x14ac:dyDescent="0.2">
      <c r="A67" s="74" t="s">
        <v>68</v>
      </c>
      <c r="B67" s="12">
        <v>84062.906000000017</v>
      </c>
      <c r="C67" s="7">
        <v>76536.23616</v>
      </c>
      <c r="D67" s="12">
        <v>3304.38499</v>
      </c>
      <c r="E67" s="7">
        <f t="shared" si="24"/>
        <v>79840.621150000006</v>
      </c>
      <c r="F67" s="7">
        <f t="shared" si="25"/>
        <v>4222.2848500000109</v>
      </c>
      <c r="G67" s="7">
        <f t="shared" si="26"/>
        <v>7526.6698400000168</v>
      </c>
      <c r="H67" s="8">
        <f t="shared" si="23"/>
        <v>94.977231872045905</v>
      </c>
    </row>
    <row r="68" spans="1:8" s="51" customFormat="1" ht="11.25" customHeight="1" x14ac:dyDescent="0.2">
      <c r="A68" s="76" t="s">
        <v>69</v>
      </c>
      <c r="B68" s="12">
        <v>78189.217999999993</v>
      </c>
      <c r="C68" s="7">
        <v>75107.613249999995</v>
      </c>
      <c r="D68" s="12">
        <v>331.57490000000001</v>
      </c>
      <c r="E68" s="7">
        <f t="shared" si="24"/>
        <v>75439.188150000002</v>
      </c>
      <c r="F68" s="7">
        <f t="shared" si="25"/>
        <v>2750.0298499999917</v>
      </c>
      <c r="G68" s="7">
        <f t="shared" si="26"/>
        <v>3081.6047499999986</v>
      </c>
      <c r="H68" s="8">
        <f t="shared" si="23"/>
        <v>96.482852853190067</v>
      </c>
    </row>
    <row r="69" spans="1:8" s="51" customFormat="1" ht="11.25" customHeight="1" x14ac:dyDescent="0.2">
      <c r="A69" s="74" t="s">
        <v>70</v>
      </c>
      <c r="B69" s="12">
        <v>0</v>
      </c>
      <c r="C69" s="7">
        <v>0</v>
      </c>
      <c r="D69" s="12">
        <v>0</v>
      </c>
      <c r="E69" s="7">
        <f t="shared" si="24"/>
        <v>0</v>
      </c>
      <c r="F69" s="7">
        <f t="shared" si="25"/>
        <v>0</v>
      </c>
      <c r="G69" s="7">
        <f t="shared" si="26"/>
        <v>0</v>
      </c>
      <c r="H69" s="8"/>
    </row>
    <row r="70" spans="1:8" s="51" customFormat="1" ht="11.25" customHeight="1" x14ac:dyDescent="0.2">
      <c r="A70" s="74"/>
      <c r="B70" s="9"/>
      <c r="C70" s="9"/>
      <c r="D70" s="9"/>
      <c r="E70" s="9"/>
      <c r="F70" s="9"/>
      <c r="G70" s="9"/>
      <c r="H70" s="6"/>
    </row>
    <row r="71" spans="1:8" s="51" customFormat="1" ht="11.25" customHeight="1" x14ac:dyDescent="0.2">
      <c r="A71" s="72" t="s">
        <v>71</v>
      </c>
      <c r="B71" s="10">
        <f t="shared" ref="B71:G71" si="27">SUM(B72:B76)</f>
        <v>15855166.395000001</v>
      </c>
      <c r="C71" s="10">
        <f t="shared" si="27"/>
        <v>13646358.418479998</v>
      </c>
      <c r="D71" s="10">
        <f t="shared" si="27"/>
        <v>88873.595669999995</v>
      </c>
      <c r="E71" s="10">
        <f t="shared" si="27"/>
        <v>13735232.014149999</v>
      </c>
      <c r="F71" s="10">
        <f t="shared" si="27"/>
        <v>2119934.3808500036</v>
      </c>
      <c r="G71" s="10">
        <f t="shared" si="27"/>
        <v>2208807.9765200038</v>
      </c>
      <c r="H71" s="6">
        <f t="shared" ref="H71:H76" si="28">E71/B71*100</f>
        <v>86.629377907263503</v>
      </c>
    </row>
    <row r="72" spans="1:8" s="51" customFormat="1" ht="11.25" customHeight="1" x14ac:dyDescent="0.2">
      <c r="A72" s="74" t="s">
        <v>34</v>
      </c>
      <c r="B72" s="12">
        <v>15680822.109000001</v>
      </c>
      <c r="C72" s="7">
        <v>13511098.265309997</v>
      </c>
      <c r="D72" s="12">
        <v>88426.107749999996</v>
      </c>
      <c r="E72" s="7">
        <f t="shared" ref="E72:E76" si="29">SUM(C72:D72)</f>
        <v>13599524.373059997</v>
      </c>
      <c r="F72" s="7">
        <f>B72-E72</f>
        <v>2081297.7359400038</v>
      </c>
      <c r="G72" s="7">
        <f>B72-C72</f>
        <v>2169723.8436900042</v>
      </c>
      <c r="H72" s="8">
        <f t="shared" si="28"/>
        <v>86.727113403413696</v>
      </c>
    </row>
    <row r="73" spans="1:8" s="51" customFormat="1" ht="11.25" customHeight="1" x14ac:dyDescent="0.2">
      <c r="A73" s="74" t="s">
        <v>72</v>
      </c>
      <c r="B73" s="12">
        <v>102842.486</v>
      </c>
      <c r="C73" s="7">
        <v>85796.20061</v>
      </c>
      <c r="D73" s="12">
        <v>217.91728000000001</v>
      </c>
      <c r="E73" s="7">
        <f t="shared" si="29"/>
        <v>86014.117889999994</v>
      </c>
      <c r="F73" s="7">
        <f>B73-E73</f>
        <v>16828.36811000001</v>
      </c>
      <c r="G73" s="7">
        <f>B73-C73</f>
        <v>17046.285390000005</v>
      </c>
      <c r="H73" s="8">
        <f t="shared" si="28"/>
        <v>83.636754842740757</v>
      </c>
    </row>
    <row r="74" spans="1:8" s="51" customFormat="1" ht="11.25" customHeight="1" x14ac:dyDescent="0.2">
      <c r="A74" s="74" t="s">
        <v>73</v>
      </c>
      <c r="B74" s="12">
        <v>4316.3</v>
      </c>
      <c r="C74" s="7">
        <v>3580.5718299999999</v>
      </c>
      <c r="D74" s="12">
        <v>40.858429999999998</v>
      </c>
      <c r="E74" s="7">
        <f t="shared" si="29"/>
        <v>3621.4302600000001</v>
      </c>
      <c r="F74" s="7">
        <f>B74-E74</f>
        <v>694.86974000000009</v>
      </c>
      <c r="G74" s="7">
        <f>B74-C74</f>
        <v>735.72817000000032</v>
      </c>
      <c r="H74" s="8">
        <f t="shared" si="28"/>
        <v>83.901264045594601</v>
      </c>
    </row>
    <row r="75" spans="1:8" s="51" customFormat="1" ht="11.25" customHeight="1" x14ac:dyDescent="0.2">
      <c r="A75" s="74" t="s">
        <v>74</v>
      </c>
      <c r="B75" s="12">
        <v>23217.5</v>
      </c>
      <c r="C75" s="7">
        <v>17589.106609999999</v>
      </c>
      <c r="D75" s="12">
        <v>5.8717100000000002</v>
      </c>
      <c r="E75" s="7">
        <f t="shared" si="29"/>
        <v>17594.978319999998</v>
      </c>
      <c r="F75" s="7">
        <f>B75-E75</f>
        <v>5622.5216800000017</v>
      </c>
      <c r="G75" s="7">
        <f>B75-C75</f>
        <v>5628.3933900000011</v>
      </c>
      <c r="H75" s="8">
        <f t="shared" si="28"/>
        <v>75.783259696349731</v>
      </c>
    </row>
    <row r="76" spans="1:8" s="51" customFormat="1" ht="11.25" customHeight="1" x14ac:dyDescent="0.2">
      <c r="A76" s="74" t="s">
        <v>319</v>
      </c>
      <c r="B76" s="12">
        <v>43968</v>
      </c>
      <c r="C76" s="7">
        <v>28294.274120000002</v>
      </c>
      <c r="D76" s="12">
        <v>182.84049999999999</v>
      </c>
      <c r="E76" s="7">
        <f t="shared" si="29"/>
        <v>28477.11462</v>
      </c>
      <c r="F76" s="7">
        <f>B76-E76</f>
        <v>15490.88538</v>
      </c>
      <c r="G76" s="7">
        <f>B76-C76</f>
        <v>15673.725879999998</v>
      </c>
      <c r="H76" s="8">
        <f t="shared" si="28"/>
        <v>64.767818913755463</v>
      </c>
    </row>
    <row r="77" spans="1:8" s="51" customFormat="1" ht="11.25" customHeight="1" x14ac:dyDescent="0.2">
      <c r="A77" s="74"/>
      <c r="B77" s="9"/>
      <c r="C77" s="9"/>
      <c r="D77" s="9"/>
      <c r="E77" s="9"/>
      <c r="F77" s="9"/>
      <c r="G77" s="9"/>
      <c r="H77" s="6"/>
    </row>
    <row r="78" spans="1:8" s="51" customFormat="1" ht="11.25" customHeight="1" x14ac:dyDescent="0.2">
      <c r="A78" s="72" t="s">
        <v>75</v>
      </c>
      <c r="B78" s="10">
        <f t="shared" ref="B78:G78" si="30">SUM(B79:B80)</f>
        <v>180786531.78174996</v>
      </c>
      <c r="C78" s="10">
        <f t="shared" si="30"/>
        <v>156820836.16953003</v>
      </c>
      <c r="D78" s="10">
        <f t="shared" si="30"/>
        <v>4430338.5394600006</v>
      </c>
      <c r="E78" s="10">
        <f t="shared" si="30"/>
        <v>161251174.70899004</v>
      </c>
      <c r="F78" s="10">
        <f t="shared" si="30"/>
        <v>19535357.072759949</v>
      </c>
      <c r="G78" s="10">
        <f t="shared" si="30"/>
        <v>23965695.612219956</v>
      </c>
      <c r="H78" s="6">
        <f>E78/B78*100</f>
        <v>89.194240920367065</v>
      </c>
    </row>
    <row r="79" spans="1:8" s="51" customFormat="1" ht="11.25" customHeight="1" x14ac:dyDescent="0.2">
      <c r="A79" s="74" t="s">
        <v>76</v>
      </c>
      <c r="B79" s="12">
        <v>180258718.81774998</v>
      </c>
      <c r="C79" s="7">
        <v>156493796.68699002</v>
      </c>
      <c r="D79" s="12">
        <v>4418746.059080001</v>
      </c>
      <c r="E79" s="7">
        <f t="shared" ref="E79:E80" si="31">SUM(C79:D79)</f>
        <v>160912542.74607003</v>
      </c>
      <c r="F79" s="7">
        <f>B79-E79</f>
        <v>19346176.07167995</v>
      </c>
      <c r="G79" s="7">
        <f>B79-C79</f>
        <v>23764922.130759954</v>
      </c>
      <c r="H79" s="8">
        <f>E79/B79*100</f>
        <v>89.267550441629481</v>
      </c>
    </row>
    <row r="80" spans="1:8" s="51" customFormat="1" ht="11.25" customHeight="1" x14ac:dyDescent="0.2">
      <c r="A80" s="74" t="s">
        <v>77</v>
      </c>
      <c r="B80" s="12">
        <v>527812.96400000004</v>
      </c>
      <c r="C80" s="7">
        <v>327039.48254</v>
      </c>
      <c r="D80" s="12">
        <v>11592.480380000001</v>
      </c>
      <c r="E80" s="7">
        <f t="shared" si="31"/>
        <v>338631.96292000002</v>
      </c>
      <c r="F80" s="7">
        <f>B80-E80</f>
        <v>189181.00108000002</v>
      </c>
      <c r="G80" s="7">
        <f>B80-C80</f>
        <v>200773.48146000004</v>
      </c>
      <c r="H80" s="8">
        <f>E80/B80*100</f>
        <v>64.157568308610166</v>
      </c>
    </row>
    <row r="81" spans="1:8" s="51" customFormat="1" ht="11.25" customHeight="1" x14ac:dyDescent="0.2">
      <c r="A81" s="74"/>
      <c r="B81" s="9"/>
      <c r="C81" s="9"/>
      <c r="D81" s="9"/>
      <c r="E81" s="9"/>
      <c r="F81" s="9"/>
      <c r="G81" s="9"/>
      <c r="H81" s="6"/>
    </row>
    <row r="82" spans="1:8" s="51" customFormat="1" ht="11.25" customHeight="1" x14ac:dyDescent="0.2">
      <c r="A82" s="72" t="s">
        <v>297</v>
      </c>
      <c r="B82" s="10">
        <f t="shared" ref="B82:G82" si="32">+B83+B84</f>
        <v>999658.14693999989</v>
      </c>
      <c r="C82" s="10">
        <f t="shared" si="32"/>
        <v>884112.13733000006</v>
      </c>
      <c r="D82" s="10">
        <f t="shared" si="32"/>
        <v>61311.059689999995</v>
      </c>
      <c r="E82" s="10">
        <f t="shared" si="32"/>
        <v>945423.19702000008</v>
      </c>
      <c r="F82" s="10">
        <f t="shared" si="32"/>
        <v>54234.949919999926</v>
      </c>
      <c r="G82" s="10">
        <f t="shared" si="32"/>
        <v>115546.00960999989</v>
      </c>
      <c r="H82" s="6">
        <f>E82/B82*100</f>
        <v>94.574650335615672</v>
      </c>
    </row>
    <row r="83" spans="1:8" s="51" customFormat="1" ht="11.25" customHeight="1" x14ac:dyDescent="0.2">
      <c r="A83" s="74" t="s">
        <v>43</v>
      </c>
      <c r="B83" s="12">
        <v>684722.93594</v>
      </c>
      <c r="C83" s="7">
        <v>605960.70576000004</v>
      </c>
      <c r="D83" s="12">
        <v>48216.365869999994</v>
      </c>
      <c r="E83" s="7">
        <f t="shared" ref="E83:E84" si="33">SUM(C83:D83)</f>
        <v>654177.07163000002</v>
      </c>
      <c r="F83" s="7">
        <f>B83-E83</f>
        <v>30545.864309999975</v>
      </c>
      <c r="G83" s="7">
        <f>B83-C83</f>
        <v>78762.230179999955</v>
      </c>
      <c r="H83" s="8">
        <f>E83/B83*100</f>
        <v>95.538945359254541</v>
      </c>
    </row>
    <row r="84" spans="1:8" s="51" customFormat="1" ht="11.25" customHeight="1" x14ac:dyDescent="0.2">
      <c r="A84" s="74" t="s">
        <v>298</v>
      </c>
      <c r="B84" s="12">
        <v>314935.21099999995</v>
      </c>
      <c r="C84" s="7">
        <v>278151.43157000002</v>
      </c>
      <c r="D84" s="12">
        <v>13094.693819999999</v>
      </c>
      <c r="E84" s="7">
        <f t="shared" si="33"/>
        <v>291246.12539</v>
      </c>
      <c r="F84" s="7">
        <f>B84-E84</f>
        <v>23689.085609999951</v>
      </c>
      <c r="G84" s="7">
        <f>B84-C84</f>
        <v>36783.779429999937</v>
      </c>
      <c r="H84" s="8">
        <f>E84/B84*100</f>
        <v>92.478108263988318</v>
      </c>
    </row>
    <row r="85" spans="1:8" s="51" customFormat="1" ht="11.25" customHeight="1" x14ac:dyDescent="0.2">
      <c r="A85" s="74"/>
      <c r="B85" s="9"/>
      <c r="C85" s="9"/>
      <c r="D85" s="9"/>
      <c r="E85" s="9"/>
      <c r="F85" s="9"/>
      <c r="G85" s="9"/>
      <c r="H85" s="6"/>
    </row>
    <row r="86" spans="1:8" s="51" customFormat="1" ht="11.25" customHeight="1" x14ac:dyDescent="0.2">
      <c r="A86" s="72" t="s">
        <v>216</v>
      </c>
      <c r="B86" s="10">
        <f t="shared" ref="B86:G86" si="34">SUM(B87:B90)</f>
        <v>10323122.976500001</v>
      </c>
      <c r="C86" s="10">
        <f t="shared" si="34"/>
        <v>6327188.310469999</v>
      </c>
      <c r="D86" s="10">
        <f t="shared" ref="D86" si="35">SUM(D87:D90)</f>
        <v>223160.67091999995</v>
      </c>
      <c r="E86" s="10">
        <f t="shared" si="34"/>
        <v>6550348.9813899985</v>
      </c>
      <c r="F86" s="10">
        <f t="shared" si="34"/>
        <v>3772773.9951100014</v>
      </c>
      <c r="G86" s="10">
        <f t="shared" si="34"/>
        <v>3995934.6660300014</v>
      </c>
      <c r="H86" s="6">
        <f>E86/B86*100</f>
        <v>63.453172032353898</v>
      </c>
    </row>
    <row r="87" spans="1:8" s="51" customFormat="1" ht="11.25" customHeight="1" x14ac:dyDescent="0.2">
      <c r="A87" s="74" t="s">
        <v>46</v>
      </c>
      <c r="B87" s="12">
        <v>8823200.4994200002</v>
      </c>
      <c r="C87" s="7">
        <v>5141220.372969999</v>
      </c>
      <c r="D87" s="12">
        <v>202960.52689999997</v>
      </c>
      <c r="E87" s="7">
        <f t="shared" ref="E87:E90" si="36">SUM(C87:D87)</f>
        <v>5344180.8998699989</v>
      </c>
      <c r="F87" s="7">
        <f>B87-E87</f>
        <v>3479019.5995500013</v>
      </c>
      <c r="G87" s="7">
        <f>B87-C87</f>
        <v>3681980.1264500013</v>
      </c>
      <c r="H87" s="8">
        <f>E87/B87*100</f>
        <v>60.56964137017291</v>
      </c>
    </row>
    <row r="88" spans="1:8" s="51" customFormat="1" ht="11.25" customHeight="1" x14ac:dyDescent="0.2">
      <c r="A88" s="74" t="s">
        <v>217</v>
      </c>
      <c r="B88" s="12">
        <v>45598.218000000001</v>
      </c>
      <c r="C88" s="7">
        <v>41222.852490000005</v>
      </c>
      <c r="D88" s="12">
        <v>1141.5393300000001</v>
      </c>
      <c r="E88" s="7">
        <f t="shared" si="36"/>
        <v>42364.391820000004</v>
      </c>
      <c r="F88" s="7">
        <f>B88-E88</f>
        <v>3233.8261799999964</v>
      </c>
      <c r="G88" s="7">
        <f>B88-C88</f>
        <v>4375.365509999996</v>
      </c>
      <c r="H88" s="8">
        <f>E88/B88*100</f>
        <v>92.907998773109952</v>
      </c>
    </row>
    <row r="89" spans="1:8" s="51" customFormat="1" ht="11.25" customHeight="1" x14ac:dyDescent="0.2">
      <c r="A89" s="74" t="s">
        <v>218</v>
      </c>
      <c r="B89" s="12">
        <v>243074.17999999996</v>
      </c>
      <c r="C89" s="7">
        <v>216363.64781999998</v>
      </c>
      <c r="D89" s="12">
        <v>2088.2493799999997</v>
      </c>
      <c r="E89" s="7">
        <f t="shared" si="36"/>
        <v>218451.89719999998</v>
      </c>
      <c r="F89" s="7">
        <f>B89-E89</f>
        <v>24622.282799999986</v>
      </c>
      <c r="G89" s="7">
        <f>B89-C89</f>
        <v>26710.53217999998</v>
      </c>
      <c r="H89" s="8">
        <f>E89/B89*100</f>
        <v>89.870465550886564</v>
      </c>
    </row>
    <row r="90" spans="1:8" s="51" customFormat="1" ht="11.25" customHeight="1" x14ac:dyDescent="0.2">
      <c r="A90" s="74" t="s">
        <v>219</v>
      </c>
      <c r="B90" s="12">
        <v>1211250.0790800003</v>
      </c>
      <c r="C90" s="7">
        <v>928381.43719000008</v>
      </c>
      <c r="D90" s="12">
        <v>16970.355309999995</v>
      </c>
      <c r="E90" s="7">
        <f t="shared" si="36"/>
        <v>945351.7925000001</v>
      </c>
      <c r="F90" s="7">
        <f>B90-E90</f>
        <v>265898.28658000019</v>
      </c>
      <c r="G90" s="7">
        <f>B90-C90</f>
        <v>282868.6418900002</v>
      </c>
      <c r="H90" s="8">
        <f>E90/B90*100</f>
        <v>78.047614512276269</v>
      </c>
    </row>
    <row r="91" spans="1:8" s="51" customFormat="1" ht="11.25" customHeight="1" x14ac:dyDescent="0.25">
      <c r="A91" s="17"/>
      <c r="B91" s="12"/>
      <c r="C91" s="7"/>
      <c r="D91" s="12"/>
      <c r="E91" s="7"/>
      <c r="F91" s="7"/>
      <c r="G91" s="7"/>
      <c r="H91" s="8"/>
    </row>
    <row r="92" spans="1:8" s="51" customFormat="1" ht="11.25" customHeight="1" x14ac:dyDescent="0.2">
      <c r="A92" s="72" t="s">
        <v>78</v>
      </c>
      <c r="B92" s="10">
        <f t="shared" ref="B92:G92" si="37">SUM(B93:B102)</f>
        <v>306795667.15425998</v>
      </c>
      <c r="C92" s="10">
        <f t="shared" si="37"/>
        <v>296583509.77767998</v>
      </c>
      <c r="D92" s="10">
        <f t="shared" ref="D92" si="38">SUM(D93:D102)</f>
        <v>6598861.5171100013</v>
      </c>
      <c r="E92" s="10">
        <f t="shared" si="37"/>
        <v>303182371.29478997</v>
      </c>
      <c r="F92" s="10">
        <f t="shared" si="37"/>
        <v>3613295.8594699865</v>
      </c>
      <c r="G92" s="10">
        <f t="shared" si="37"/>
        <v>10212157.376579994</v>
      </c>
      <c r="H92" s="6">
        <f t="shared" ref="H92:H102" si="39">E92/B92*100</f>
        <v>98.822246776499227</v>
      </c>
    </row>
    <row r="93" spans="1:8" s="51" customFormat="1" ht="11.25" customHeight="1" x14ac:dyDescent="0.2">
      <c r="A93" s="74" t="s">
        <v>61</v>
      </c>
      <c r="B93" s="12">
        <v>10893132.871390004</v>
      </c>
      <c r="C93" s="7">
        <v>10068908.827579999</v>
      </c>
      <c r="D93" s="12">
        <v>150416.01192999998</v>
      </c>
      <c r="E93" s="7">
        <f t="shared" ref="E93:E102" si="40">SUM(C93:D93)</f>
        <v>10219324.839509999</v>
      </c>
      <c r="F93" s="7">
        <f t="shared" ref="F93:F102" si="41">B93-E93</f>
        <v>673808.03188000433</v>
      </c>
      <c r="G93" s="7">
        <f t="shared" ref="G93:G102" si="42">B93-C93</f>
        <v>824224.04381000437</v>
      </c>
      <c r="H93" s="8">
        <f t="shared" si="39"/>
        <v>93.814377921986875</v>
      </c>
    </row>
    <row r="94" spans="1:8" s="51" customFormat="1" ht="11.25" customHeight="1" x14ac:dyDescent="0.2">
      <c r="A94" s="74" t="s">
        <v>79</v>
      </c>
      <c r="B94" s="12">
        <v>29530422.003979985</v>
      </c>
      <c r="C94" s="7">
        <v>28934787.046409994</v>
      </c>
      <c r="D94" s="12">
        <v>106189.98651999996</v>
      </c>
      <c r="E94" s="7">
        <f t="shared" si="40"/>
        <v>29040977.032929994</v>
      </c>
      <c r="F94" s="7">
        <f t="shared" si="41"/>
        <v>489444.9710499905</v>
      </c>
      <c r="G94" s="7">
        <f t="shared" si="42"/>
        <v>595634.95756999031</v>
      </c>
      <c r="H94" s="8">
        <f t="shared" si="39"/>
        <v>98.342573732999739</v>
      </c>
    </row>
    <row r="95" spans="1:8" s="51" customFormat="1" ht="11.25" customHeight="1" x14ac:dyDescent="0.2">
      <c r="A95" s="74" t="s">
        <v>80</v>
      </c>
      <c r="B95" s="12">
        <v>20773884.738470003</v>
      </c>
      <c r="C95" s="7">
        <v>20676122.557970002</v>
      </c>
      <c r="D95" s="12">
        <v>85713.476699999999</v>
      </c>
      <c r="E95" s="7">
        <f t="shared" si="40"/>
        <v>20761836.034670003</v>
      </c>
      <c r="F95" s="7">
        <f t="shared" si="41"/>
        <v>12048.70380000025</v>
      </c>
      <c r="G95" s="7">
        <f t="shared" si="42"/>
        <v>97762.180500000715</v>
      </c>
      <c r="H95" s="8">
        <f t="shared" si="39"/>
        <v>99.942000718923367</v>
      </c>
    </row>
    <row r="96" spans="1:8" s="51" customFormat="1" ht="11.25" customHeight="1" x14ac:dyDescent="0.2">
      <c r="A96" s="74" t="s">
        <v>81</v>
      </c>
      <c r="B96" s="12">
        <v>256411.27500000002</v>
      </c>
      <c r="C96" s="7">
        <v>208664.88482000001</v>
      </c>
      <c r="D96" s="12">
        <v>18543.465250000001</v>
      </c>
      <c r="E96" s="7">
        <f t="shared" si="40"/>
        <v>227208.35007000001</v>
      </c>
      <c r="F96" s="7">
        <f t="shared" si="41"/>
        <v>29202.924930000008</v>
      </c>
      <c r="G96" s="7">
        <f t="shared" si="42"/>
        <v>47746.390180000017</v>
      </c>
      <c r="H96" s="8">
        <f t="shared" si="39"/>
        <v>88.610904520481796</v>
      </c>
    </row>
    <row r="97" spans="1:8" s="51" customFormat="1" ht="11.25" customHeight="1" x14ac:dyDescent="0.2">
      <c r="A97" s="74" t="s">
        <v>82</v>
      </c>
      <c r="B97" s="12">
        <v>1339558.2393900002</v>
      </c>
      <c r="C97" s="7">
        <v>1260073.85008</v>
      </c>
      <c r="D97" s="12">
        <v>20737.679990000001</v>
      </c>
      <c r="E97" s="7">
        <f t="shared" si="40"/>
        <v>1280811.5300700001</v>
      </c>
      <c r="F97" s="7">
        <f t="shared" si="41"/>
        <v>58746.70932000014</v>
      </c>
      <c r="G97" s="7">
        <f t="shared" si="42"/>
        <v>79484.389310000231</v>
      </c>
      <c r="H97" s="8">
        <f t="shared" si="39"/>
        <v>95.614471428524681</v>
      </c>
    </row>
    <row r="98" spans="1:8" s="51" customFormat="1" ht="11.25" customHeight="1" x14ac:dyDescent="0.2">
      <c r="A98" s="74" t="s">
        <v>83</v>
      </c>
      <c r="B98" s="12">
        <v>241899345.51232997</v>
      </c>
      <c r="C98" s="7">
        <v>233705309.38021997</v>
      </c>
      <c r="D98" s="12">
        <v>6211089.7534300005</v>
      </c>
      <c r="E98" s="7">
        <f t="shared" si="40"/>
        <v>239916399.13364998</v>
      </c>
      <c r="F98" s="7">
        <f t="shared" si="41"/>
        <v>1982946.3786799908</v>
      </c>
      <c r="G98" s="7">
        <f t="shared" si="42"/>
        <v>8194036.1321099997</v>
      </c>
      <c r="H98" s="8">
        <f t="shared" si="39"/>
        <v>99.180259717329861</v>
      </c>
    </row>
    <row r="99" spans="1:8" s="51" customFormat="1" ht="11.25" customHeight="1" x14ac:dyDescent="0.2">
      <c r="A99" s="74" t="s">
        <v>84</v>
      </c>
      <c r="B99" s="12">
        <v>1037885.4700000002</v>
      </c>
      <c r="C99" s="7">
        <v>725749.50454999995</v>
      </c>
      <c r="D99" s="12">
        <v>83.040929999999989</v>
      </c>
      <c r="E99" s="7">
        <f t="shared" si="40"/>
        <v>725832.54547999997</v>
      </c>
      <c r="F99" s="7">
        <f t="shared" si="41"/>
        <v>312052.92452000023</v>
      </c>
      <c r="G99" s="7">
        <f t="shared" si="42"/>
        <v>312135.96545000025</v>
      </c>
      <c r="H99" s="8">
        <f t="shared" si="39"/>
        <v>69.933780408352746</v>
      </c>
    </row>
    <row r="100" spans="1:8" s="51" customFormat="1" ht="11.25" customHeight="1" x14ac:dyDescent="0.2">
      <c r="A100" s="74" t="s">
        <v>229</v>
      </c>
      <c r="B100" s="12">
        <v>809436.75100000005</v>
      </c>
      <c r="C100" s="7">
        <v>789872.90905999998</v>
      </c>
      <c r="D100" s="12">
        <v>2093.8129199999998</v>
      </c>
      <c r="E100" s="7">
        <f t="shared" si="40"/>
        <v>791966.72198000003</v>
      </c>
      <c r="F100" s="7">
        <f t="shared" si="41"/>
        <v>17470.029020000016</v>
      </c>
      <c r="G100" s="7">
        <f t="shared" si="42"/>
        <v>19563.841940000071</v>
      </c>
      <c r="H100" s="8">
        <f t="shared" si="39"/>
        <v>97.841705482433667</v>
      </c>
    </row>
    <row r="101" spans="1:8" s="51" customFormat="1" ht="11.25" customHeight="1" x14ac:dyDescent="0.2">
      <c r="A101" s="74" t="s">
        <v>230</v>
      </c>
      <c r="B101" s="12">
        <v>111217.48999999999</v>
      </c>
      <c r="C101" s="7">
        <v>103215.97657</v>
      </c>
      <c r="D101" s="12">
        <v>2119.6781499999997</v>
      </c>
      <c r="E101" s="7">
        <f t="shared" si="40"/>
        <v>105335.65471999999</v>
      </c>
      <c r="F101" s="7">
        <f t="shared" si="41"/>
        <v>5881.8352799999993</v>
      </c>
      <c r="G101" s="7">
        <f t="shared" si="42"/>
        <v>8001.5134299999918</v>
      </c>
      <c r="H101" s="8">
        <f t="shared" si="39"/>
        <v>94.711411595424423</v>
      </c>
    </row>
    <row r="102" spans="1:8" s="51" customFormat="1" ht="11.25" customHeight="1" x14ac:dyDescent="0.2">
      <c r="A102" s="74" t="s">
        <v>140</v>
      </c>
      <c r="B102" s="12">
        <v>144372.80270000003</v>
      </c>
      <c r="C102" s="7">
        <v>110804.84042000001</v>
      </c>
      <c r="D102" s="12">
        <v>1874.6112900000001</v>
      </c>
      <c r="E102" s="7">
        <f t="shared" si="40"/>
        <v>112679.45171000001</v>
      </c>
      <c r="F102" s="7">
        <f t="shared" si="41"/>
        <v>31693.350990000021</v>
      </c>
      <c r="G102" s="7">
        <f t="shared" si="42"/>
        <v>33567.962280000022</v>
      </c>
      <c r="H102" s="8">
        <f t="shared" si="39"/>
        <v>78.047561315369535</v>
      </c>
    </row>
    <row r="103" spans="1:8" s="51" customFormat="1" ht="11.25" customHeight="1" x14ac:dyDescent="0.2">
      <c r="A103" s="74"/>
      <c r="B103" s="12"/>
      <c r="C103" s="7"/>
      <c r="D103" s="12"/>
      <c r="E103" s="7"/>
      <c r="F103" s="7"/>
      <c r="G103" s="7"/>
      <c r="H103" s="8"/>
    </row>
    <row r="104" spans="1:8" s="51" customFormat="1" ht="11.25" customHeight="1" x14ac:dyDescent="0.2">
      <c r="A104" s="72" t="s">
        <v>85</v>
      </c>
      <c r="B104" s="22">
        <f t="shared" ref="B104:G104" si="43">SUM(B105:B114)</f>
        <v>27154772.692430001</v>
      </c>
      <c r="C104" s="22">
        <f t="shared" si="43"/>
        <v>25178945.178570002</v>
      </c>
      <c r="D104" s="22">
        <f t="shared" si="43"/>
        <v>418223.71163999994</v>
      </c>
      <c r="E104" s="10">
        <f t="shared" si="43"/>
        <v>25597168.890210003</v>
      </c>
      <c r="F104" s="10">
        <f t="shared" si="43"/>
        <v>1557603.8022200037</v>
      </c>
      <c r="G104" s="10">
        <f t="shared" si="43"/>
        <v>1975827.513860004</v>
      </c>
      <c r="H104" s="8">
        <f t="shared" ref="H104:H114" si="44">E104/B104*100</f>
        <v>94.263977754988844</v>
      </c>
    </row>
    <row r="105" spans="1:8" s="51" customFormat="1" ht="11.25" customHeight="1" x14ac:dyDescent="0.2">
      <c r="A105" s="74" t="s">
        <v>34</v>
      </c>
      <c r="B105" s="12">
        <v>8863821.2860000003</v>
      </c>
      <c r="C105" s="7">
        <v>8195235.3818900008</v>
      </c>
      <c r="D105" s="12">
        <v>136711.06816999998</v>
      </c>
      <c r="E105" s="7">
        <f t="shared" ref="E105:E114" si="45">SUM(C105:D105)</f>
        <v>8331946.4500600006</v>
      </c>
      <c r="F105" s="7">
        <f t="shared" ref="F105:F114" si="46">B105-E105</f>
        <v>531874.83593999967</v>
      </c>
      <c r="G105" s="7">
        <f t="shared" ref="G105:G114" si="47">B105-C105</f>
        <v>668585.90410999954</v>
      </c>
      <c r="H105" s="8">
        <f t="shared" si="44"/>
        <v>93.99948601423101</v>
      </c>
    </row>
    <row r="106" spans="1:8" s="51" customFormat="1" ht="11.25" customHeight="1" x14ac:dyDescent="0.2">
      <c r="A106" s="74" t="s">
        <v>86</v>
      </c>
      <c r="B106" s="12">
        <v>5119199.6970000006</v>
      </c>
      <c r="C106" s="7">
        <v>4849807.3465299997</v>
      </c>
      <c r="D106" s="12">
        <v>111727.18135</v>
      </c>
      <c r="E106" s="7">
        <f t="shared" si="45"/>
        <v>4961534.52788</v>
      </c>
      <c r="F106" s="7">
        <f t="shared" si="46"/>
        <v>157665.16912000068</v>
      </c>
      <c r="G106" s="7">
        <f t="shared" si="47"/>
        <v>269392.35047000088</v>
      </c>
      <c r="H106" s="8">
        <f t="shared" si="44"/>
        <v>96.920120752226239</v>
      </c>
    </row>
    <row r="107" spans="1:8" s="51" customFormat="1" ht="11.25" customHeight="1" x14ac:dyDescent="0.2">
      <c r="A107" s="74" t="s">
        <v>87</v>
      </c>
      <c r="B107" s="12">
        <v>1524539.6700000002</v>
      </c>
      <c r="C107" s="7">
        <v>1304021.93377</v>
      </c>
      <c r="D107" s="12">
        <v>7912.59303</v>
      </c>
      <c r="E107" s="7">
        <f t="shared" si="45"/>
        <v>1311934.5268000001</v>
      </c>
      <c r="F107" s="7">
        <f t="shared" si="46"/>
        <v>212605.14320000005</v>
      </c>
      <c r="G107" s="7">
        <f t="shared" si="47"/>
        <v>220517.73623000016</v>
      </c>
      <c r="H107" s="8">
        <f t="shared" si="44"/>
        <v>86.054469596058453</v>
      </c>
    </row>
    <row r="108" spans="1:8" s="51" customFormat="1" ht="11.25" customHeight="1" x14ac:dyDescent="0.2">
      <c r="A108" s="74" t="s">
        <v>88</v>
      </c>
      <c r="B108" s="12">
        <v>1728308.7514299999</v>
      </c>
      <c r="C108" s="7">
        <v>1650569.6657100001</v>
      </c>
      <c r="D108" s="12">
        <v>32975.412519999998</v>
      </c>
      <c r="E108" s="7">
        <f t="shared" si="45"/>
        <v>1683545.0782300001</v>
      </c>
      <c r="F108" s="7">
        <f t="shared" si="46"/>
        <v>44763.673199999845</v>
      </c>
      <c r="G108" s="7">
        <f t="shared" si="47"/>
        <v>77739.085719999857</v>
      </c>
      <c r="H108" s="8">
        <f t="shared" si="44"/>
        <v>97.409972427498133</v>
      </c>
    </row>
    <row r="109" spans="1:8" s="51" customFormat="1" ht="11.25" customHeight="1" x14ac:dyDescent="0.2">
      <c r="A109" s="74" t="s">
        <v>89</v>
      </c>
      <c r="B109" s="12">
        <v>2342893.2940000002</v>
      </c>
      <c r="C109" s="7">
        <v>1809629.4957099999</v>
      </c>
      <c r="D109" s="12">
        <v>100864.07115999999</v>
      </c>
      <c r="E109" s="7">
        <f t="shared" si="45"/>
        <v>1910493.56687</v>
      </c>
      <c r="F109" s="7">
        <f t="shared" si="46"/>
        <v>432399.72713000025</v>
      </c>
      <c r="G109" s="7">
        <f t="shared" si="47"/>
        <v>533263.7982900003</v>
      </c>
      <c r="H109" s="8">
        <f t="shared" si="44"/>
        <v>81.544198865678254</v>
      </c>
    </row>
    <row r="110" spans="1:8" s="51" customFormat="1" ht="11.25" customHeight="1" x14ac:dyDescent="0.2">
      <c r="A110" s="74" t="s">
        <v>90</v>
      </c>
      <c r="B110" s="12">
        <v>231851.55199999997</v>
      </c>
      <c r="C110" s="7">
        <v>216181.27763</v>
      </c>
      <c r="D110" s="12">
        <v>1990.3672199999999</v>
      </c>
      <c r="E110" s="7">
        <f t="shared" si="45"/>
        <v>218171.64484999998</v>
      </c>
      <c r="F110" s="7">
        <f t="shared" si="46"/>
        <v>13679.907149999985</v>
      </c>
      <c r="G110" s="7">
        <f t="shared" si="47"/>
        <v>15670.27436999997</v>
      </c>
      <c r="H110" s="8">
        <f t="shared" si="44"/>
        <v>94.099712927520102</v>
      </c>
    </row>
    <row r="111" spans="1:8" s="51" customFormat="1" ht="11.25" customHeight="1" x14ac:dyDescent="0.2">
      <c r="A111" s="74" t="s">
        <v>91</v>
      </c>
      <c r="B111" s="12">
        <v>1251211.3490000002</v>
      </c>
      <c r="C111" s="7">
        <v>1177944.41028</v>
      </c>
      <c r="D111" s="12">
        <v>1416.4753999999998</v>
      </c>
      <c r="E111" s="7">
        <f t="shared" si="45"/>
        <v>1179360.8856800001</v>
      </c>
      <c r="F111" s="7">
        <f t="shared" si="46"/>
        <v>71850.463320000097</v>
      </c>
      <c r="G111" s="7">
        <f t="shared" si="47"/>
        <v>73266.938720000209</v>
      </c>
      <c r="H111" s="8">
        <f t="shared" si="44"/>
        <v>94.257527844722262</v>
      </c>
    </row>
    <row r="112" spans="1:8" s="51" customFormat="1" ht="11.25" customHeight="1" x14ac:dyDescent="0.2">
      <c r="A112" s="74" t="s">
        <v>92</v>
      </c>
      <c r="B112" s="12">
        <v>1051060.5579999993</v>
      </c>
      <c r="C112" s="7">
        <v>966886.11276999698</v>
      </c>
      <c r="D112" s="12">
        <v>6902.7202199999392</v>
      </c>
      <c r="E112" s="7">
        <f t="shared" si="45"/>
        <v>973788.83298999688</v>
      </c>
      <c r="F112" s="7">
        <f t="shared" si="46"/>
        <v>77271.725010002381</v>
      </c>
      <c r="G112" s="7">
        <f t="shared" si="47"/>
        <v>84174.445230002282</v>
      </c>
      <c r="H112" s="8">
        <f t="shared" si="44"/>
        <v>92.648213804441653</v>
      </c>
    </row>
    <row r="113" spans="1:8" s="51" customFormat="1" ht="11.25" customHeight="1" x14ac:dyDescent="0.2">
      <c r="A113" s="74" t="s">
        <v>93</v>
      </c>
      <c r="B113" s="12">
        <v>189872.23699999999</v>
      </c>
      <c r="C113" s="7">
        <v>165484.80463</v>
      </c>
      <c r="D113" s="12">
        <v>8894.3928500000002</v>
      </c>
      <c r="E113" s="7">
        <f t="shared" si="45"/>
        <v>174379.19748</v>
      </c>
      <c r="F113" s="7">
        <f t="shared" si="46"/>
        <v>15493.039519999991</v>
      </c>
      <c r="G113" s="7">
        <f t="shared" si="47"/>
        <v>24387.432369999995</v>
      </c>
      <c r="H113" s="8">
        <f t="shared" si="44"/>
        <v>91.840281778530894</v>
      </c>
    </row>
    <row r="114" spans="1:8" s="51" customFormat="1" ht="11.25" customHeight="1" x14ac:dyDescent="0.2">
      <c r="A114" s="74" t="s">
        <v>94</v>
      </c>
      <c r="B114" s="12">
        <v>4852014.2980000004</v>
      </c>
      <c r="C114" s="7">
        <v>4843184.7496499997</v>
      </c>
      <c r="D114" s="12">
        <v>8829.4297200000001</v>
      </c>
      <c r="E114" s="7">
        <f t="shared" si="45"/>
        <v>4852014.17937</v>
      </c>
      <c r="F114" s="7">
        <f t="shared" si="46"/>
        <v>0.1186300003901124</v>
      </c>
      <c r="G114" s="7">
        <f t="shared" si="47"/>
        <v>8829.548350000754</v>
      </c>
      <c r="H114" s="8">
        <f t="shared" si="44"/>
        <v>99.999997555036046</v>
      </c>
    </row>
    <row r="115" spans="1:8" s="51" customFormat="1" ht="11.25" customHeight="1" x14ac:dyDescent="0.2">
      <c r="A115" s="74"/>
      <c r="B115" s="12"/>
      <c r="C115" s="7"/>
      <c r="D115" s="12"/>
      <c r="E115" s="7"/>
      <c r="F115" s="7"/>
      <c r="G115" s="7"/>
      <c r="H115" s="8"/>
    </row>
    <row r="116" spans="1:8" s="51" customFormat="1" ht="11.25" customHeight="1" x14ac:dyDescent="0.2">
      <c r="A116" s="72" t="s">
        <v>95</v>
      </c>
      <c r="B116" s="22">
        <f t="shared" ref="B116:G116" si="48">SUM(B117:B125)</f>
        <v>52388381.101999991</v>
      </c>
      <c r="C116" s="22">
        <f t="shared" si="48"/>
        <v>47876714.622450002</v>
      </c>
      <c r="D116" s="22">
        <f t="shared" si="48"/>
        <v>1699661.09372</v>
      </c>
      <c r="E116" s="10">
        <f t="shared" si="48"/>
        <v>49576375.716169998</v>
      </c>
      <c r="F116" s="10">
        <f t="shared" si="48"/>
        <v>2812005.3858300005</v>
      </c>
      <c r="G116" s="10">
        <f t="shared" si="48"/>
        <v>4511666.4795499966</v>
      </c>
      <c r="H116" s="8">
        <f t="shared" ref="H116:H125" si="49">E116/B116*100</f>
        <v>94.632387321999829</v>
      </c>
    </row>
    <row r="117" spans="1:8" s="51" customFormat="1" ht="11.25" customHeight="1" x14ac:dyDescent="0.2">
      <c r="A117" s="74" t="s">
        <v>34</v>
      </c>
      <c r="B117" s="12">
        <v>28656707.555999991</v>
      </c>
      <c r="C117" s="7">
        <v>26634013.990239996</v>
      </c>
      <c r="D117" s="12">
        <v>932954.13070999994</v>
      </c>
      <c r="E117" s="7">
        <f t="shared" ref="E117:E125" si="50">SUM(C117:D117)</f>
        <v>27566968.120949995</v>
      </c>
      <c r="F117" s="7">
        <f t="shared" ref="F117:F125" si="51">B117-E117</f>
        <v>1089739.4350499958</v>
      </c>
      <c r="G117" s="7">
        <f t="shared" ref="G117:G125" si="52">B117-C117</f>
        <v>2022693.5657599941</v>
      </c>
      <c r="H117" s="8">
        <f t="shared" si="49"/>
        <v>96.197262253800574</v>
      </c>
    </row>
    <row r="118" spans="1:8" s="51" customFormat="1" ht="11.25" customHeight="1" x14ac:dyDescent="0.2">
      <c r="A118" s="74" t="s">
        <v>96</v>
      </c>
      <c r="B118" s="12">
        <v>55801.608999999989</v>
      </c>
      <c r="C118" s="7">
        <v>53217.892650000002</v>
      </c>
      <c r="D118" s="12">
        <v>944.07007999999996</v>
      </c>
      <c r="E118" s="7">
        <f t="shared" si="50"/>
        <v>54161.962729999999</v>
      </c>
      <c r="F118" s="7">
        <f t="shared" si="51"/>
        <v>1639.6462699999902</v>
      </c>
      <c r="G118" s="7">
        <f t="shared" si="52"/>
        <v>2583.7163499999879</v>
      </c>
      <c r="H118" s="8">
        <f t="shared" si="49"/>
        <v>97.061650552047723</v>
      </c>
    </row>
    <row r="119" spans="1:8" s="51" customFormat="1" ht="11.25" customHeight="1" x14ac:dyDescent="0.2">
      <c r="A119" s="74" t="s">
        <v>97</v>
      </c>
      <c r="B119" s="12">
        <v>304058.18800000002</v>
      </c>
      <c r="C119" s="7">
        <v>241396.25944999998</v>
      </c>
      <c r="D119" s="12">
        <v>7603.1669800000009</v>
      </c>
      <c r="E119" s="7">
        <f t="shared" si="50"/>
        <v>248999.42642999999</v>
      </c>
      <c r="F119" s="7">
        <f t="shared" si="51"/>
        <v>55058.761570000031</v>
      </c>
      <c r="G119" s="7">
        <f t="shared" si="52"/>
        <v>62661.928550000041</v>
      </c>
      <c r="H119" s="8">
        <f t="shared" si="49"/>
        <v>81.892031281196736</v>
      </c>
    </row>
    <row r="120" spans="1:8" s="51" customFormat="1" ht="11.25" customHeight="1" x14ac:dyDescent="0.2">
      <c r="A120" s="74" t="s">
        <v>98</v>
      </c>
      <c r="B120" s="12">
        <v>1669829.32</v>
      </c>
      <c r="C120" s="7">
        <v>1594096.1631500002</v>
      </c>
      <c r="D120" s="12">
        <v>4771.6906100000006</v>
      </c>
      <c r="E120" s="7">
        <f t="shared" si="50"/>
        <v>1598867.8537600001</v>
      </c>
      <c r="F120" s="7">
        <f t="shared" si="51"/>
        <v>70961.46623999998</v>
      </c>
      <c r="G120" s="7">
        <f t="shared" si="52"/>
        <v>75733.156849999912</v>
      </c>
      <c r="H120" s="8">
        <f t="shared" si="49"/>
        <v>95.750376077957483</v>
      </c>
    </row>
    <row r="121" spans="1:8" s="51" customFormat="1" ht="11.25" customHeight="1" x14ac:dyDescent="0.2">
      <c r="A121" s="74" t="s">
        <v>99</v>
      </c>
      <c r="B121" s="12">
        <v>141013.72099999999</v>
      </c>
      <c r="C121" s="7">
        <v>125270.50426</v>
      </c>
      <c r="D121" s="12">
        <v>1344.71982</v>
      </c>
      <c r="E121" s="7">
        <f t="shared" si="50"/>
        <v>126615.22408</v>
      </c>
      <c r="F121" s="7">
        <f t="shared" si="51"/>
        <v>14398.49691999999</v>
      </c>
      <c r="G121" s="7">
        <f t="shared" si="52"/>
        <v>15743.216739999989</v>
      </c>
      <c r="H121" s="8">
        <f t="shared" si="49"/>
        <v>89.789293681570186</v>
      </c>
    </row>
    <row r="122" spans="1:8" s="51" customFormat="1" ht="11.25" customHeight="1" x14ac:dyDescent="0.2">
      <c r="A122" s="74" t="s">
        <v>100</v>
      </c>
      <c r="B122" s="12">
        <v>275309.71500000008</v>
      </c>
      <c r="C122" s="7">
        <v>248440.25642000005</v>
      </c>
      <c r="D122" s="12">
        <v>8231.505509999999</v>
      </c>
      <c r="E122" s="7">
        <f t="shared" si="50"/>
        <v>256671.76193000004</v>
      </c>
      <c r="F122" s="7">
        <f t="shared" si="51"/>
        <v>18637.953070000047</v>
      </c>
      <c r="G122" s="7">
        <f t="shared" si="52"/>
        <v>26869.458580000035</v>
      </c>
      <c r="H122" s="8">
        <f t="shared" si="49"/>
        <v>93.23018692965482</v>
      </c>
    </row>
    <row r="123" spans="1:8" s="51" customFormat="1" ht="11.25" customHeight="1" x14ac:dyDescent="0.2">
      <c r="A123" s="74" t="s">
        <v>220</v>
      </c>
      <c r="B123" s="12">
        <v>18962942.947000004</v>
      </c>
      <c r="C123" s="7">
        <v>17121006.322020002</v>
      </c>
      <c r="D123" s="12">
        <v>720581.56790000002</v>
      </c>
      <c r="E123" s="7">
        <f t="shared" si="50"/>
        <v>17841587.88992</v>
      </c>
      <c r="F123" s="7">
        <f t="shared" si="51"/>
        <v>1121355.0570800044</v>
      </c>
      <c r="G123" s="7">
        <f t="shared" si="52"/>
        <v>1841936.6249800026</v>
      </c>
      <c r="H123" s="8">
        <f t="shared" si="49"/>
        <v>94.08659794941056</v>
      </c>
    </row>
    <row r="124" spans="1:8" s="51" customFormat="1" ht="11.4" x14ac:dyDescent="0.2">
      <c r="A124" s="74" t="s">
        <v>101</v>
      </c>
      <c r="B124" s="12">
        <v>568623.81200000015</v>
      </c>
      <c r="C124" s="7">
        <v>556571.40340999991</v>
      </c>
      <c r="D124" s="12">
        <v>3874.4780000000001</v>
      </c>
      <c r="E124" s="7">
        <f t="shared" si="50"/>
        <v>560445.88140999991</v>
      </c>
      <c r="F124" s="7">
        <f t="shared" si="51"/>
        <v>8177.9305900002364</v>
      </c>
      <c r="G124" s="7">
        <f t="shared" si="52"/>
        <v>12052.408590000239</v>
      </c>
      <c r="H124" s="8">
        <f t="shared" si="49"/>
        <v>98.561803002720495</v>
      </c>
    </row>
    <row r="125" spans="1:8" s="51" customFormat="1" ht="11.25" customHeight="1" x14ac:dyDescent="0.2">
      <c r="A125" s="74" t="s">
        <v>102</v>
      </c>
      <c r="B125" s="12">
        <v>1754094.2340000002</v>
      </c>
      <c r="C125" s="7">
        <v>1302701.8308499998</v>
      </c>
      <c r="D125" s="12">
        <v>19355.76411</v>
      </c>
      <c r="E125" s="7">
        <f t="shared" si="50"/>
        <v>1322057.5949599999</v>
      </c>
      <c r="F125" s="7">
        <f t="shared" si="51"/>
        <v>432036.63904000027</v>
      </c>
      <c r="G125" s="7">
        <f t="shared" si="52"/>
        <v>451392.40315000038</v>
      </c>
      <c r="H125" s="8">
        <f t="shared" si="49"/>
        <v>75.369815904656789</v>
      </c>
    </row>
    <row r="126" spans="1:8" s="51" customFormat="1" ht="11.25" customHeight="1" x14ac:dyDescent="0.2">
      <c r="A126" s="77"/>
      <c r="B126" s="12"/>
      <c r="C126" s="7"/>
      <c r="D126" s="12"/>
      <c r="E126" s="7"/>
      <c r="F126" s="7"/>
      <c r="G126" s="7"/>
      <c r="H126" s="8"/>
    </row>
    <row r="127" spans="1:8" s="51" customFormat="1" ht="11.25" customHeight="1" x14ac:dyDescent="0.2">
      <c r="A127" s="78" t="s">
        <v>103</v>
      </c>
      <c r="B127" s="22">
        <f t="shared" ref="B127:G127" si="53">+B128+B136</f>
        <v>301262253.93334001</v>
      </c>
      <c r="C127" s="22">
        <f t="shared" ref="C127" si="54">+C128+C136</f>
        <v>291473501.30789006</v>
      </c>
      <c r="D127" s="22">
        <f t="shared" si="53"/>
        <v>3293074.0326800002</v>
      </c>
      <c r="E127" s="10">
        <f t="shared" si="53"/>
        <v>294766575.34057003</v>
      </c>
      <c r="F127" s="10">
        <f t="shared" si="53"/>
        <v>6495678.592769959</v>
      </c>
      <c r="G127" s="10">
        <f t="shared" si="53"/>
        <v>9788752.6254499611</v>
      </c>
      <c r="H127" s="8">
        <f t="shared" ref="H127:H139" si="55">E127/B127*100</f>
        <v>97.843845849268831</v>
      </c>
    </row>
    <row r="128" spans="1:8" s="51" customFormat="1" ht="22.5" customHeight="1" x14ac:dyDescent="0.2">
      <c r="A128" s="79" t="s">
        <v>104</v>
      </c>
      <c r="B128" s="20">
        <f t="shared" ref="B128:G128" si="56">SUM(B129:B133)</f>
        <v>23776751.602999996</v>
      </c>
      <c r="C128" s="20">
        <f t="shared" ref="C128" si="57">SUM(C129:C133)</f>
        <v>23289044.807020001</v>
      </c>
      <c r="D128" s="20">
        <f t="shared" ref="D128" si="58">SUM(D129:D133)</f>
        <v>265194.91616999998</v>
      </c>
      <c r="E128" s="18">
        <f t="shared" si="56"/>
        <v>23554239.723189998</v>
      </c>
      <c r="F128" s="18">
        <f t="shared" si="56"/>
        <v>222511.87980999865</v>
      </c>
      <c r="G128" s="18">
        <f t="shared" si="56"/>
        <v>487706.79597999784</v>
      </c>
      <c r="H128" s="8">
        <f t="shared" si="55"/>
        <v>99.064161986779041</v>
      </c>
    </row>
    <row r="129" spans="1:11" s="51" customFormat="1" ht="11.25" customHeight="1" x14ac:dyDescent="0.2">
      <c r="A129" s="80" t="s">
        <v>105</v>
      </c>
      <c r="B129" s="12">
        <v>525573.00300000003</v>
      </c>
      <c r="C129" s="7">
        <v>511027.60027999996</v>
      </c>
      <c r="D129" s="12">
        <v>5137.9841299999998</v>
      </c>
      <c r="E129" s="7">
        <f t="shared" ref="E129:E135" si="59">SUM(C129:D129)</f>
        <v>516165.58440999995</v>
      </c>
      <c r="F129" s="7">
        <f t="shared" ref="F129:F135" si="60">B129-E129</f>
        <v>9407.4185900000739</v>
      </c>
      <c r="G129" s="7">
        <f t="shared" ref="G129:G135" si="61">B129-C129</f>
        <v>14545.402720000071</v>
      </c>
      <c r="H129" s="8">
        <f t="shared" si="55"/>
        <v>98.21006434190835</v>
      </c>
    </row>
    <row r="130" spans="1:11" s="51" customFormat="1" ht="11.25" customHeight="1" x14ac:dyDescent="0.2">
      <c r="A130" s="80" t="s">
        <v>106</v>
      </c>
      <c r="B130" s="12">
        <v>1298466.6989999996</v>
      </c>
      <c r="C130" s="7">
        <v>1026667.82673</v>
      </c>
      <c r="D130" s="12">
        <v>77064.447920000006</v>
      </c>
      <c r="E130" s="7">
        <f t="shared" si="59"/>
        <v>1103732.27465</v>
      </c>
      <c r="F130" s="7">
        <f t="shared" si="60"/>
        <v>194734.42434999952</v>
      </c>
      <c r="G130" s="7">
        <f t="shared" si="61"/>
        <v>271798.87226999959</v>
      </c>
      <c r="H130" s="8">
        <f t="shared" si="55"/>
        <v>85.002740193493437</v>
      </c>
    </row>
    <row r="131" spans="1:11" s="51" customFormat="1" ht="11.25" customHeight="1" x14ac:dyDescent="0.2">
      <c r="A131" s="80" t="s">
        <v>107</v>
      </c>
      <c r="B131" s="12">
        <v>150616.62100000001</v>
      </c>
      <c r="C131" s="7">
        <v>140224.95403999998</v>
      </c>
      <c r="D131" s="12">
        <v>478.54887000000002</v>
      </c>
      <c r="E131" s="7">
        <f t="shared" si="59"/>
        <v>140703.50290999998</v>
      </c>
      <c r="F131" s="7">
        <f t="shared" si="60"/>
        <v>9913.1180900000327</v>
      </c>
      <c r="G131" s="7">
        <f t="shared" si="61"/>
        <v>10391.666960000031</v>
      </c>
      <c r="H131" s="8">
        <f t="shared" si="55"/>
        <v>93.418310659087197</v>
      </c>
    </row>
    <row r="132" spans="1:11" s="51" customFormat="1" ht="11.4" x14ac:dyDescent="0.2">
      <c r="A132" s="80" t="s">
        <v>108</v>
      </c>
      <c r="B132" s="12">
        <v>9211962.1319999993</v>
      </c>
      <c r="C132" s="7">
        <v>9206975.5689199995</v>
      </c>
      <c r="D132" s="12">
        <v>4868.7673600000007</v>
      </c>
      <c r="E132" s="7">
        <f t="shared" si="59"/>
        <v>9211844.3362799995</v>
      </c>
      <c r="F132" s="7">
        <f t="shared" si="60"/>
        <v>117.79571999981999</v>
      </c>
      <c r="G132" s="7">
        <f t="shared" si="61"/>
        <v>4986.5630799997598</v>
      </c>
      <c r="H132" s="8">
        <f t="shared" si="55"/>
        <v>99.998721274378767</v>
      </c>
    </row>
    <row r="133" spans="1:11" s="51" customFormat="1" ht="11.25" customHeight="1" x14ac:dyDescent="0.2">
      <c r="A133" s="79" t="s">
        <v>109</v>
      </c>
      <c r="B133" s="21">
        <f>SUM(B134:B135)</f>
        <v>12590133.147999998</v>
      </c>
      <c r="C133" s="21">
        <f>SUM(C134:C135)</f>
        <v>12404148.85705</v>
      </c>
      <c r="D133" s="21">
        <f>SUM(D134:D135)</f>
        <v>177645.16789000001</v>
      </c>
      <c r="E133" s="10">
        <f t="shared" si="59"/>
        <v>12581794.024939999</v>
      </c>
      <c r="F133" s="10">
        <f t="shared" si="60"/>
        <v>8339.1230599991977</v>
      </c>
      <c r="G133" s="10">
        <f t="shared" si="61"/>
        <v>185984.29094999842</v>
      </c>
      <c r="H133" s="8">
        <f t="shared" si="55"/>
        <v>99.933764615814852</v>
      </c>
    </row>
    <row r="134" spans="1:11" s="51" customFormat="1" ht="11.25" customHeight="1" x14ac:dyDescent="0.2">
      <c r="A134" s="81" t="s">
        <v>109</v>
      </c>
      <c r="B134" s="12">
        <v>10540133.642999999</v>
      </c>
      <c r="C134" s="7">
        <v>10442689.77925</v>
      </c>
      <c r="D134" s="12">
        <v>94611.531930000012</v>
      </c>
      <c r="E134" s="7">
        <f t="shared" si="59"/>
        <v>10537301.311179999</v>
      </c>
      <c r="F134" s="7">
        <f t="shared" si="60"/>
        <v>2832.331819999963</v>
      </c>
      <c r="G134" s="7">
        <f t="shared" si="61"/>
        <v>97443.863749999553</v>
      </c>
      <c r="H134" s="8">
        <f t="shared" si="55"/>
        <v>99.973128122318627</v>
      </c>
    </row>
    <row r="135" spans="1:11" s="51" customFormat="1" ht="11.25" customHeight="1" x14ac:dyDescent="0.2">
      <c r="A135" s="81" t="s">
        <v>110</v>
      </c>
      <c r="B135" s="12">
        <v>2049999.5049999999</v>
      </c>
      <c r="C135" s="7">
        <v>1961459.0777999999</v>
      </c>
      <c r="D135" s="12">
        <v>83033.63596</v>
      </c>
      <c r="E135" s="7">
        <f t="shared" si="59"/>
        <v>2044492.71376</v>
      </c>
      <c r="F135" s="7">
        <f t="shared" si="60"/>
        <v>5506.7912399999332</v>
      </c>
      <c r="G135" s="7">
        <f t="shared" si="61"/>
        <v>88540.427200000035</v>
      </c>
      <c r="H135" s="8">
        <f t="shared" si="55"/>
        <v>99.731375972210301</v>
      </c>
    </row>
    <row r="136" spans="1:11" s="51" customFormat="1" ht="11.25" customHeight="1" x14ac:dyDescent="0.2">
      <c r="A136" s="79" t="s">
        <v>111</v>
      </c>
      <c r="B136" s="19">
        <f t="shared" ref="B136:G136" si="62">SUM(B137:B140)</f>
        <v>277485502.33034003</v>
      </c>
      <c r="C136" s="19">
        <f t="shared" si="62"/>
        <v>268184456.50087005</v>
      </c>
      <c r="D136" s="19">
        <f t="shared" si="62"/>
        <v>3027879.1165100001</v>
      </c>
      <c r="E136" s="19">
        <f t="shared" si="62"/>
        <v>271212335.61738002</v>
      </c>
      <c r="F136" s="19">
        <f t="shared" si="62"/>
        <v>6273166.7129599601</v>
      </c>
      <c r="G136" s="19">
        <f t="shared" si="62"/>
        <v>9301045.8294699639</v>
      </c>
      <c r="H136" s="8">
        <f t="shared" si="55"/>
        <v>97.739281274056637</v>
      </c>
    </row>
    <row r="137" spans="1:11" s="51" customFormat="1" ht="11.25" customHeight="1" x14ac:dyDescent="0.2">
      <c r="A137" s="81" t="s">
        <v>112</v>
      </c>
      <c r="B137" s="12">
        <v>97292936.495160028</v>
      </c>
      <c r="C137" s="7">
        <v>96361727.732710034</v>
      </c>
      <c r="D137" s="12">
        <v>774192.16214000015</v>
      </c>
      <c r="E137" s="7">
        <f t="shared" ref="E137:E139" si="63">SUM(C137:D137)</f>
        <v>97135919.894850031</v>
      </c>
      <c r="F137" s="7">
        <f>B137-E137</f>
        <v>157016.6003099978</v>
      </c>
      <c r="G137" s="7">
        <f>B137-C137</f>
        <v>931208.76244999468</v>
      </c>
      <c r="H137" s="8">
        <f t="shared" si="55"/>
        <v>99.83861459426933</v>
      </c>
    </row>
    <row r="138" spans="1:11" s="51" customFormat="1" ht="11.25" customHeight="1" x14ac:dyDescent="0.2">
      <c r="A138" s="81" t="s">
        <v>113</v>
      </c>
      <c r="B138" s="12">
        <v>26575714.793779999</v>
      </c>
      <c r="C138" s="7">
        <v>25591849.347619999</v>
      </c>
      <c r="D138" s="12">
        <v>983861.84588999988</v>
      </c>
      <c r="E138" s="7">
        <f t="shared" si="63"/>
        <v>26575711.19351</v>
      </c>
      <c r="F138" s="7">
        <f>B138-E138</f>
        <v>3.6002699993550777</v>
      </c>
      <c r="G138" s="7">
        <f>B138-C138</f>
        <v>983865.44615999982</v>
      </c>
      <c r="H138" s="8">
        <f t="shared" si="55"/>
        <v>99.999986452782082</v>
      </c>
    </row>
    <row r="139" spans="1:11" s="51" customFormat="1" ht="11.25" customHeight="1" x14ac:dyDescent="0.2">
      <c r="A139" s="81" t="s">
        <v>114</v>
      </c>
      <c r="B139" s="12">
        <v>30600044.396360002</v>
      </c>
      <c r="C139" s="7">
        <v>28383462.353460003</v>
      </c>
      <c r="D139" s="12">
        <v>655964.17564999999</v>
      </c>
      <c r="E139" s="7">
        <f t="shared" si="63"/>
        <v>29039426.529110003</v>
      </c>
      <c r="F139" s="7">
        <f>B139-E139</f>
        <v>1560617.8672499992</v>
      </c>
      <c r="G139" s="7">
        <f>B139-C139</f>
        <v>2216582.0428999998</v>
      </c>
      <c r="H139" s="8">
        <f t="shared" si="55"/>
        <v>94.899949009761428</v>
      </c>
    </row>
    <row r="140" spans="1:11" s="51" customFormat="1" ht="22.5" customHeight="1" x14ac:dyDescent="0.2">
      <c r="A140" s="82" t="s">
        <v>115</v>
      </c>
      <c r="B140" s="10">
        <f t="shared" ref="B140:G140" si="64">SUM(B141)</f>
        <v>123016806.64503998</v>
      </c>
      <c r="C140" s="10">
        <f t="shared" si="64"/>
        <v>117847417.06708001</v>
      </c>
      <c r="D140" s="10">
        <f t="shared" si="64"/>
        <v>613860.93282999995</v>
      </c>
      <c r="E140" s="10">
        <f t="shared" si="64"/>
        <v>118461277.99991001</v>
      </c>
      <c r="F140" s="10">
        <f t="shared" si="64"/>
        <v>4555528.6451299638</v>
      </c>
      <c r="G140" s="10">
        <f t="shared" si="64"/>
        <v>5169389.5779599696</v>
      </c>
      <c r="H140" s="25">
        <f>+H141</f>
        <v>96.296824174379068</v>
      </c>
    </row>
    <row r="141" spans="1:11" s="51" customFormat="1" ht="11.25" customHeight="1" x14ac:dyDescent="0.2">
      <c r="A141" s="81" t="s">
        <v>116</v>
      </c>
      <c r="B141" s="12">
        <v>123016806.64503998</v>
      </c>
      <c r="C141" s="7">
        <v>117847417.06708001</v>
      </c>
      <c r="D141" s="12">
        <v>613860.93282999995</v>
      </c>
      <c r="E141" s="7">
        <f t="shared" ref="E141" si="65">SUM(C141:D141)</f>
        <v>118461277.99991001</v>
      </c>
      <c r="F141" s="7">
        <f>B141-E141</f>
        <v>4555528.6451299638</v>
      </c>
      <c r="G141" s="7">
        <f>B141-C141</f>
        <v>5169389.5779599696</v>
      </c>
      <c r="H141" s="8">
        <f>E141/B141*100</f>
        <v>96.296824174379068</v>
      </c>
    </row>
    <row r="142" spans="1:11" s="51" customFormat="1" ht="11.25" customHeight="1" x14ac:dyDescent="0.2">
      <c r="A142" s="77"/>
      <c r="B142" s="11"/>
      <c r="C142" s="9"/>
      <c r="D142" s="11"/>
      <c r="E142" s="9"/>
      <c r="F142" s="9"/>
      <c r="G142" s="9"/>
      <c r="H142" s="8"/>
    </row>
    <row r="143" spans="1:11" s="51" customFormat="1" ht="11.25" customHeight="1" x14ac:dyDescent="0.2">
      <c r="A143" s="72" t="s">
        <v>117</v>
      </c>
      <c r="B143" s="12">
        <v>687443464.26585996</v>
      </c>
      <c r="C143" s="12">
        <v>606420645.51822007</v>
      </c>
      <c r="D143" s="12">
        <v>6627954.9903799994</v>
      </c>
      <c r="E143" s="7">
        <f t="shared" ref="E143" si="66">SUM(C143:D143)</f>
        <v>613048600.50860012</v>
      </c>
      <c r="F143" s="7">
        <f>B143-E143</f>
        <v>74394863.757259846</v>
      </c>
      <c r="G143" s="7">
        <f>B143-C143</f>
        <v>81022818.747639894</v>
      </c>
      <c r="H143" s="8">
        <f>E143/B143*100</f>
        <v>89.178038977109452</v>
      </c>
      <c r="K143" s="73"/>
    </row>
    <row r="144" spans="1:11" s="51" customFormat="1" ht="11.25" customHeight="1" x14ac:dyDescent="0.2">
      <c r="A144" s="77"/>
      <c r="B144" s="12"/>
      <c r="C144" s="7"/>
      <c r="D144" s="12"/>
      <c r="E144" s="7"/>
      <c r="F144" s="7"/>
      <c r="G144" s="7"/>
      <c r="H144" s="8"/>
    </row>
    <row r="145" spans="1:8" s="51" customFormat="1" ht="11.25" customHeight="1" x14ac:dyDescent="0.2">
      <c r="A145" s="72" t="s">
        <v>118</v>
      </c>
      <c r="B145" s="22">
        <f t="shared" ref="B145:G145" si="67">SUM(B146:B164)</f>
        <v>25939451.880000006</v>
      </c>
      <c r="C145" s="22">
        <f t="shared" si="67"/>
        <v>24102146.757800005</v>
      </c>
      <c r="D145" s="22">
        <f t="shared" ref="D145" si="68">SUM(D146:D164)</f>
        <v>451603.86141000001</v>
      </c>
      <c r="E145" s="10">
        <f t="shared" si="67"/>
        <v>24553750.619210001</v>
      </c>
      <c r="F145" s="10">
        <f t="shared" si="67"/>
        <v>1385701.2607900007</v>
      </c>
      <c r="G145" s="10">
        <f t="shared" si="67"/>
        <v>1837305.1222000006</v>
      </c>
      <c r="H145" s="8">
        <f t="shared" ref="H145:H164" si="69">E145/B145*100</f>
        <v>94.657939314984461</v>
      </c>
    </row>
    <row r="146" spans="1:8" s="51" customFormat="1" ht="11.25" customHeight="1" x14ac:dyDescent="0.2">
      <c r="A146" s="83" t="s">
        <v>119</v>
      </c>
      <c r="B146" s="12">
        <v>7616930.229000004</v>
      </c>
      <c r="C146" s="7">
        <v>6963823.2585200015</v>
      </c>
      <c r="D146" s="12">
        <v>235873.22327000005</v>
      </c>
      <c r="E146" s="7">
        <f t="shared" ref="E146:E164" si="70">SUM(C146:D146)</f>
        <v>7199696.4817900015</v>
      </c>
      <c r="F146" s="7">
        <f t="shared" ref="F146:F164" si="71">B146-E146</f>
        <v>417233.7472100025</v>
      </c>
      <c r="G146" s="7">
        <f t="shared" ref="G146:G164" si="72">B146-C146</f>
        <v>653106.97048000246</v>
      </c>
      <c r="H146" s="8">
        <f t="shared" si="69"/>
        <v>94.522284770031575</v>
      </c>
    </row>
    <row r="147" spans="1:8" s="51" customFormat="1" ht="11.25" customHeight="1" x14ac:dyDescent="0.2">
      <c r="A147" s="83" t="s">
        <v>120</v>
      </c>
      <c r="B147" s="12">
        <v>487501.99999999994</v>
      </c>
      <c r="C147" s="7">
        <v>392822.46427</v>
      </c>
      <c r="D147" s="12">
        <v>9277.0498000000007</v>
      </c>
      <c r="E147" s="7">
        <f t="shared" si="70"/>
        <v>402099.51406999998</v>
      </c>
      <c r="F147" s="7">
        <f t="shared" si="71"/>
        <v>85402.485929999966</v>
      </c>
      <c r="G147" s="7">
        <f t="shared" si="72"/>
        <v>94679.535729999945</v>
      </c>
      <c r="H147" s="8">
        <f t="shared" si="69"/>
        <v>82.481613217997065</v>
      </c>
    </row>
    <row r="148" spans="1:8" s="51" customFormat="1" ht="11.25" customHeight="1" x14ac:dyDescent="0.2">
      <c r="A148" s="74" t="s">
        <v>121</v>
      </c>
      <c r="B148" s="12">
        <v>589725.61599999992</v>
      </c>
      <c r="C148" s="7">
        <v>440171.48302999994</v>
      </c>
      <c r="D148" s="12">
        <v>9160.4108400000005</v>
      </c>
      <c r="E148" s="7">
        <f t="shared" si="70"/>
        <v>449331.89386999997</v>
      </c>
      <c r="F148" s="7">
        <f t="shared" si="71"/>
        <v>140393.72212999995</v>
      </c>
      <c r="G148" s="7">
        <f t="shared" si="72"/>
        <v>149554.13296999998</v>
      </c>
      <c r="H148" s="8">
        <f t="shared" si="69"/>
        <v>76.193382427193058</v>
      </c>
    </row>
    <row r="149" spans="1:8" s="51" customFormat="1" ht="11.25" customHeight="1" x14ac:dyDescent="0.2">
      <c r="A149" s="74" t="s">
        <v>122</v>
      </c>
      <c r="B149" s="12">
        <v>217800.00000000003</v>
      </c>
      <c r="C149" s="7">
        <v>177786.18527000002</v>
      </c>
      <c r="D149" s="12">
        <v>0</v>
      </c>
      <c r="E149" s="7">
        <f t="shared" si="70"/>
        <v>177786.18527000002</v>
      </c>
      <c r="F149" s="7">
        <f t="shared" si="71"/>
        <v>40013.814730000013</v>
      </c>
      <c r="G149" s="7">
        <f t="shared" si="72"/>
        <v>40013.814730000013</v>
      </c>
      <c r="H149" s="8">
        <f t="shared" si="69"/>
        <v>81.628184237832869</v>
      </c>
    </row>
    <row r="150" spans="1:8" s="51" customFormat="1" ht="11.25" customHeight="1" x14ac:dyDescent="0.2">
      <c r="A150" s="74" t="s">
        <v>123</v>
      </c>
      <c r="B150" s="12">
        <v>505470.1050000001</v>
      </c>
      <c r="C150" s="7">
        <v>502520.40791000001</v>
      </c>
      <c r="D150" s="12">
        <v>768.63552000000004</v>
      </c>
      <c r="E150" s="7">
        <f t="shared" si="70"/>
        <v>503289.04343000002</v>
      </c>
      <c r="F150" s="7">
        <f t="shared" si="71"/>
        <v>2181.0615700000781</v>
      </c>
      <c r="G150" s="7">
        <f t="shared" si="72"/>
        <v>2949.6970900000888</v>
      </c>
      <c r="H150" s="8">
        <f t="shared" si="69"/>
        <v>99.568508295856574</v>
      </c>
    </row>
    <row r="151" spans="1:8" s="51" customFormat="1" ht="11.25" customHeight="1" x14ac:dyDescent="0.2">
      <c r="A151" s="74" t="s">
        <v>124</v>
      </c>
      <c r="B151" s="12">
        <v>242970.67</v>
      </c>
      <c r="C151" s="7">
        <v>237417.05997</v>
      </c>
      <c r="D151" s="12">
        <v>15.2165</v>
      </c>
      <c r="E151" s="7">
        <f t="shared" si="70"/>
        <v>237432.27647000001</v>
      </c>
      <c r="F151" s="7">
        <f t="shared" si="71"/>
        <v>5538.3935300000012</v>
      </c>
      <c r="G151" s="7">
        <f t="shared" si="72"/>
        <v>5553.6100300000107</v>
      </c>
      <c r="H151" s="8">
        <f t="shared" si="69"/>
        <v>97.720550579211888</v>
      </c>
    </row>
    <row r="152" spans="1:8" s="51" customFormat="1" ht="11.25" customHeight="1" x14ac:dyDescent="0.2">
      <c r="A152" s="74" t="s">
        <v>125</v>
      </c>
      <c r="B152" s="12">
        <v>105125.99999999999</v>
      </c>
      <c r="C152" s="7">
        <v>87262.841390000001</v>
      </c>
      <c r="D152" s="12">
        <v>3288.8992599999997</v>
      </c>
      <c r="E152" s="7">
        <f t="shared" si="70"/>
        <v>90551.740650000007</v>
      </c>
      <c r="F152" s="7">
        <f t="shared" si="71"/>
        <v>14574.259349999978</v>
      </c>
      <c r="G152" s="7">
        <f t="shared" si="72"/>
        <v>17863.158609999984</v>
      </c>
      <c r="H152" s="8">
        <f t="shared" si="69"/>
        <v>86.136389332800661</v>
      </c>
    </row>
    <row r="153" spans="1:8" s="51" customFormat="1" ht="11.25" customHeight="1" x14ac:dyDescent="0.2">
      <c r="A153" s="83" t="s">
        <v>126</v>
      </c>
      <c r="B153" s="12">
        <v>194818.565</v>
      </c>
      <c r="C153" s="7">
        <v>150332.51822999999</v>
      </c>
      <c r="D153" s="12">
        <v>600</v>
      </c>
      <c r="E153" s="7">
        <f t="shared" si="70"/>
        <v>150932.51822999999</v>
      </c>
      <c r="F153" s="7">
        <f t="shared" si="71"/>
        <v>43886.046770000015</v>
      </c>
      <c r="G153" s="7">
        <f t="shared" si="72"/>
        <v>44486.046770000015</v>
      </c>
      <c r="H153" s="8">
        <f t="shared" si="69"/>
        <v>77.47337540957659</v>
      </c>
    </row>
    <row r="154" spans="1:8" s="51" customFormat="1" ht="11.25" customHeight="1" x14ac:dyDescent="0.2">
      <c r="A154" s="74" t="s">
        <v>127</v>
      </c>
      <c r="B154" s="12">
        <v>1653846</v>
      </c>
      <c r="C154" s="7">
        <v>1519330.47077</v>
      </c>
      <c r="D154" s="12">
        <v>5893.6518499999993</v>
      </c>
      <c r="E154" s="7">
        <f t="shared" si="70"/>
        <v>1525224.12262</v>
      </c>
      <c r="F154" s="7">
        <f t="shared" si="71"/>
        <v>128621.87737999996</v>
      </c>
      <c r="G154" s="7">
        <f t="shared" si="72"/>
        <v>134515.52922999999</v>
      </c>
      <c r="H154" s="8">
        <f t="shared" si="69"/>
        <v>92.222862504731395</v>
      </c>
    </row>
    <row r="155" spans="1:8" s="51" customFormat="1" ht="11.25" customHeight="1" x14ac:dyDescent="0.2">
      <c r="A155" s="74" t="s">
        <v>221</v>
      </c>
      <c r="B155" s="12">
        <v>1433898</v>
      </c>
      <c r="C155" s="7">
        <v>1235642.60809</v>
      </c>
      <c r="D155" s="12">
        <v>5238.7811500000007</v>
      </c>
      <c r="E155" s="7">
        <f t="shared" si="70"/>
        <v>1240881.3892399999</v>
      </c>
      <c r="F155" s="7">
        <f t="shared" si="71"/>
        <v>193016.61076000007</v>
      </c>
      <c r="G155" s="7">
        <f t="shared" si="72"/>
        <v>198255.39191000001</v>
      </c>
      <c r="H155" s="8">
        <f t="shared" si="69"/>
        <v>86.539027827641846</v>
      </c>
    </row>
    <row r="156" spans="1:8" s="51" customFormat="1" ht="11.25" customHeight="1" x14ac:dyDescent="0.2">
      <c r="A156" s="74" t="s">
        <v>128</v>
      </c>
      <c r="B156" s="12">
        <v>955495.99999999988</v>
      </c>
      <c r="C156" s="7">
        <v>913073.21212000004</v>
      </c>
      <c r="D156" s="12">
        <v>9676.7437399999999</v>
      </c>
      <c r="E156" s="7">
        <f t="shared" si="70"/>
        <v>922749.95585999999</v>
      </c>
      <c r="F156" s="7">
        <f t="shared" si="71"/>
        <v>32746.044139999896</v>
      </c>
      <c r="G156" s="7">
        <f t="shared" si="72"/>
        <v>42422.787879999843</v>
      </c>
      <c r="H156" s="8">
        <f t="shared" si="69"/>
        <v>96.572874806383297</v>
      </c>
    </row>
    <row r="157" spans="1:8" s="51" customFormat="1" ht="11.25" customHeight="1" x14ac:dyDescent="0.2">
      <c r="A157" s="74" t="s">
        <v>320</v>
      </c>
      <c r="B157" s="12">
        <v>865177.00000000023</v>
      </c>
      <c r="C157" s="7">
        <v>824506.23655999999</v>
      </c>
      <c r="D157" s="12">
        <v>29066.432920000003</v>
      </c>
      <c r="E157" s="7">
        <f t="shared" si="70"/>
        <v>853572.66948000004</v>
      </c>
      <c r="F157" s="7">
        <f t="shared" si="71"/>
        <v>11604.330520000192</v>
      </c>
      <c r="G157" s="7">
        <f t="shared" si="72"/>
        <v>40670.763440000243</v>
      </c>
      <c r="H157" s="8">
        <f t="shared" si="69"/>
        <v>98.658733355140029</v>
      </c>
    </row>
    <row r="158" spans="1:8" s="51" customFormat="1" ht="11.25" customHeight="1" x14ac:dyDescent="0.2">
      <c r="A158" s="74" t="s">
        <v>129</v>
      </c>
      <c r="B158" s="12">
        <v>512247.99999999988</v>
      </c>
      <c r="C158" s="7">
        <v>474690.99712999997</v>
      </c>
      <c r="D158" s="12">
        <v>8168.8879999999999</v>
      </c>
      <c r="E158" s="7">
        <f t="shared" si="70"/>
        <v>482859.88512999995</v>
      </c>
      <c r="F158" s="7">
        <f t="shared" si="71"/>
        <v>29388.114869999932</v>
      </c>
      <c r="G158" s="7">
        <f t="shared" si="72"/>
        <v>37557.002869999909</v>
      </c>
      <c r="H158" s="8">
        <f t="shared" si="69"/>
        <v>94.262912716106271</v>
      </c>
    </row>
    <row r="159" spans="1:8" s="51" customFormat="1" ht="11.25" customHeight="1" x14ac:dyDescent="0.2">
      <c r="A159" s="74" t="s">
        <v>130</v>
      </c>
      <c r="B159" s="12">
        <v>357078.06000000006</v>
      </c>
      <c r="C159" s="7">
        <v>332770.91356000002</v>
      </c>
      <c r="D159" s="12">
        <v>16571.74468</v>
      </c>
      <c r="E159" s="7">
        <f t="shared" si="70"/>
        <v>349342.65824000002</v>
      </c>
      <c r="F159" s="7">
        <f t="shared" si="71"/>
        <v>7735.401760000037</v>
      </c>
      <c r="G159" s="7">
        <f t="shared" si="72"/>
        <v>24307.14644000004</v>
      </c>
      <c r="H159" s="8">
        <f t="shared" si="69"/>
        <v>97.833694470055079</v>
      </c>
    </row>
    <row r="160" spans="1:8" s="51" customFormat="1" ht="11.25" customHeight="1" x14ac:dyDescent="0.2">
      <c r="A160" s="74" t="s">
        <v>131</v>
      </c>
      <c r="B160" s="12">
        <v>2860240.0589999985</v>
      </c>
      <c r="C160" s="7">
        <v>2622361.1483100001</v>
      </c>
      <c r="D160" s="12">
        <v>89363.9323</v>
      </c>
      <c r="E160" s="7">
        <f t="shared" si="70"/>
        <v>2711725.0806100001</v>
      </c>
      <c r="F160" s="7">
        <f t="shared" si="71"/>
        <v>148514.97838999843</v>
      </c>
      <c r="G160" s="7">
        <f t="shared" si="72"/>
        <v>237878.91068999842</v>
      </c>
      <c r="H160" s="8">
        <f t="shared" si="69"/>
        <v>94.807604420381324</v>
      </c>
    </row>
    <row r="161" spans="1:8" s="51" customFormat="1" ht="11.25" customHeight="1" x14ac:dyDescent="0.2">
      <c r="A161" s="74" t="s">
        <v>132</v>
      </c>
      <c r="B161" s="12">
        <v>132846.34100000001</v>
      </c>
      <c r="C161" s="7">
        <v>128182.38979999999</v>
      </c>
      <c r="D161" s="12">
        <v>3421.08448</v>
      </c>
      <c r="E161" s="7">
        <f t="shared" si="70"/>
        <v>131603.47427999999</v>
      </c>
      <c r="F161" s="7">
        <f t="shared" si="71"/>
        <v>1242.86672000002</v>
      </c>
      <c r="G161" s="7">
        <f t="shared" si="72"/>
        <v>4663.951200000025</v>
      </c>
      <c r="H161" s="8">
        <f t="shared" si="69"/>
        <v>99.064432854797246</v>
      </c>
    </row>
    <row r="162" spans="1:8" s="51" customFormat="1" ht="11.25" customHeight="1" x14ac:dyDescent="0.2">
      <c r="A162" s="74" t="s">
        <v>133</v>
      </c>
      <c r="B162" s="12">
        <v>6960514.2290000003</v>
      </c>
      <c r="C162" s="7">
        <v>6872985.1551800007</v>
      </c>
      <c r="D162" s="12">
        <v>20369.529399999999</v>
      </c>
      <c r="E162" s="7">
        <f t="shared" si="70"/>
        <v>6893354.684580001</v>
      </c>
      <c r="F162" s="7">
        <f t="shared" si="71"/>
        <v>67159.544419999234</v>
      </c>
      <c r="G162" s="7">
        <f t="shared" si="72"/>
        <v>87529.073819999583</v>
      </c>
      <c r="H162" s="8">
        <f t="shared" si="69"/>
        <v>99.035135304512579</v>
      </c>
    </row>
    <row r="163" spans="1:8" s="51" customFormat="1" ht="11.25" customHeight="1" x14ac:dyDescent="0.2">
      <c r="A163" s="74" t="s">
        <v>134</v>
      </c>
      <c r="B163" s="12">
        <v>107993.00600000001</v>
      </c>
      <c r="C163" s="7">
        <v>101945.98320999999</v>
      </c>
      <c r="D163" s="12">
        <v>3667.4922299999998</v>
      </c>
      <c r="E163" s="7">
        <f t="shared" si="70"/>
        <v>105613.47543999999</v>
      </c>
      <c r="F163" s="7">
        <f t="shared" si="71"/>
        <v>2379.5305600000138</v>
      </c>
      <c r="G163" s="7">
        <f t="shared" si="72"/>
        <v>6047.0227900000173</v>
      </c>
      <c r="H163" s="8">
        <f t="shared" si="69"/>
        <v>97.796588271651572</v>
      </c>
    </row>
    <row r="164" spans="1:8" s="51" customFormat="1" ht="11.25" customHeight="1" x14ac:dyDescent="0.2">
      <c r="A164" s="74" t="s">
        <v>135</v>
      </c>
      <c r="B164" s="12">
        <v>139772</v>
      </c>
      <c r="C164" s="7">
        <v>124521.42448</v>
      </c>
      <c r="D164" s="12">
        <v>1182.1454699999999</v>
      </c>
      <c r="E164" s="7">
        <f t="shared" si="70"/>
        <v>125703.56995</v>
      </c>
      <c r="F164" s="7">
        <f t="shared" si="71"/>
        <v>14068.430049999995</v>
      </c>
      <c r="G164" s="7">
        <f t="shared" si="72"/>
        <v>15250.575519999999</v>
      </c>
      <c r="H164" s="8">
        <f t="shared" si="69"/>
        <v>89.934729380705718</v>
      </c>
    </row>
    <row r="165" spans="1:8" s="51" customFormat="1" ht="11.25" customHeight="1" x14ac:dyDescent="0.2">
      <c r="A165" s="77"/>
      <c r="B165" s="12"/>
      <c r="C165" s="7"/>
      <c r="D165" s="12"/>
      <c r="E165" s="7"/>
      <c r="F165" s="7"/>
      <c r="G165" s="7"/>
      <c r="H165" s="8"/>
    </row>
    <row r="166" spans="1:8" s="51" customFormat="1" ht="11.25" customHeight="1" x14ac:dyDescent="0.2">
      <c r="A166" s="72" t="s">
        <v>136</v>
      </c>
      <c r="B166" s="22">
        <f t="shared" ref="B166:G166" si="73">SUM(B167:B174)</f>
        <v>197297343.24101999</v>
      </c>
      <c r="C166" s="22">
        <f t="shared" si="73"/>
        <v>190885274.84316003</v>
      </c>
      <c r="D166" s="22">
        <f t="shared" si="73"/>
        <v>2238656.3595299991</v>
      </c>
      <c r="E166" s="10">
        <f t="shared" si="73"/>
        <v>193123931.20268998</v>
      </c>
      <c r="F166" s="10">
        <f t="shared" si="73"/>
        <v>4173412.0383300302</v>
      </c>
      <c r="G166" s="10">
        <f t="shared" si="73"/>
        <v>6412068.3978600176</v>
      </c>
      <c r="H166" s="8">
        <f t="shared" ref="H166:H174" si="74">E166/B166*100</f>
        <v>97.884709459451898</v>
      </c>
    </row>
    <row r="167" spans="1:8" s="51" customFormat="1" ht="11.25" customHeight="1" x14ac:dyDescent="0.2">
      <c r="A167" s="74" t="s">
        <v>34</v>
      </c>
      <c r="B167" s="12">
        <v>195221227.73053002</v>
      </c>
      <c r="C167" s="7">
        <v>189129597.00312001</v>
      </c>
      <c r="D167" s="12">
        <v>2185859.8750799997</v>
      </c>
      <c r="E167" s="7">
        <f t="shared" ref="E167:E174" si="75">SUM(C167:D167)</f>
        <v>191315456.87819999</v>
      </c>
      <c r="F167" s="7">
        <f t="shared" ref="F167:F174" si="76">B167-E167</f>
        <v>3905770.852330029</v>
      </c>
      <c r="G167" s="7">
        <f t="shared" ref="G167:G174" si="77">B167-C167</f>
        <v>6091630.7274100184</v>
      </c>
      <c r="H167" s="8">
        <f t="shared" si="74"/>
        <v>97.99931037329543</v>
      </c>
    </row>
    <row r="168" spans="1:8" s="51" customFormat="1" ht="11.25" customHeight="1" x14ac:dyDescent="0.2">
      <c r="A168" s="74" t="s">
        <v>137</v>
      </c>
      <c r="B168" s="12">
        <v>82161.47</v>
      </c>
      <c r="C168" s="7">
        <v>51189.577060000003</v>
      </c>
      <c r="D168" s="12">
        <v>429.44360999999998</v>
      </c>
      <c r="E168" s="7">
        <f t="shared" si="75"/>
        <v>51619.020670000005</v>
      </c>
      <c r="F168" s="7">
        <f t="shared" si="76"/>
        <v>30542.449329999996</v>
      </c>
      <c r="G168" s="7">
        <f t="shared" si="77"/>
        <v>30971.892939999998</v>
      </c>
      <c r="H168" s="8">
        <f t="shared" si="74"/>
        <v>62.826311006850297</v>
      </c>
    </row>
    <row r="169" spans="1:8" s="51" customFormat="1" ht="11.25" customHeight="1" x14ac:dyDescent="0.2">
      <c r="A169" s="74" t="s">
        <v>138</v>
      </c>
      <c r="B169" s="12">
        <v>76716.847999999998</v>
      </c>
      <c r="C169" s="7">
        <v>61654.350850000003</v>
      </c>
      <c r="D169" s="12">
        <v>1198.63507</v>
      </c>
      <c r="E169" s="7">
        <f t="shared" si="75"/>
        <v>62852.985919999999</v>
      </c>
      <c r="F169" s="7">
        <f t="shared" si="76"/>
        <v>13863.862079999999</v>
      </c>
      <c r="G169" s="7">
        <f t="shared" si="77"/>
        <v>15062.497149999996</v>
      </c>
      <c r="H169" s="8">
        <f t="shared" si="74"/>
        <v>81.928530118964218</v>
      </c>
    </row>
    <row r="170" spans="1:8" s="51" customFormat="1" ht="11.25" customHeight="1" x14ac:dyDescent="0.2">
      <c r="A170" s="74" t="s">
        <v>139</v>
      </c>
      <c r="B170" s="12">
        <v>112678.40100000001</v>
      </c>
      <c r="C170" s="7">
        <v>48977.360390000002</v>
      </c>
      <c r="D170" s="12">
        <v>6891.4344199999996</v>
      </c>
      <c r="E170" s="7">
        <f t="shared" si="75"/>
        <v>55868.794809999999</v>
      </c>
      <c r="F170" s="7">
        <f t="shared" si="76"/>
        <v>56809.606190000013</v>
      </c>
      <c r="G170" s="7">
        <f t="shared" si="77"/>
        <v>63701.040610000011</v>
      </c>
      <c r="H170" s="8">
        <f t="shared" si="74"/>
        <v>49.58252363733844</v>
      </c>
    </row>
    <row r="171" spans="1:8" s="51" customFormat="1" ht="11.25" customHeight="1" x14ac:dyDescent="0.2">
      <c r="A171" s="74" t="s">
        <v>141</v>
      </c>
      <c r="B171" s="12">
        <v>143924.07308999999</v>
      </c>
      <c r="C171" s="7">
        <v>92617.351590000006</v>
      </c>
      <c r="D171" s="12">
        <v>264.22874999999999</v>
      </c>
      <c r="E171" s="7">
        <f t="shared" si="75"/>
        <v>92881.58034</v>
      </c>
      <c r="F171" s="7">
        <f t="shared" si="76"/>
        <v>51042.49274999999</v>
      </c>
      <c r="G171" s="7">
        <f t="shared" si="77"/>
        <v>51306.721499999985</v>
      </c>
      <c r="H171" s="8">
        <f t="shared" si="74"/>
        <v>64.535124907087919</v>
      </c>
    </row>
    <row r="172" spans="1:8" s="51" customFormat="1" ht="11.25" customHeight="1" x14ac:dyDescent="0.2">
      <c r="A172" s="74" t="s">
        <v>231</v>
      </c>
      <c r="B172" s="12">
        <v>271887</v>
      </c>
      <c r="C172" s="7">
        <v>219733.78949</v>
      </c>
      <c r="D172" s="12">
        <v>10136.748230000001</v>
      </c>
      <c r="E172" s="7">
        <f t="shared" si="75"/>
        <v>229870.53771999999</v>
      </c>
      <c r="F172" s="7">
        <f t="shared" si="76"/>
        <v>42016.462280000007</v>
      </c>
      <c r="G172" s="7">
        <f t="shared" si="77"/>
        <v>52153.210510000004</v>
      </c>
      <c r="H172" s="8">
        <f t="shared" si="74"/>
        <v>84.546351138524457</v>
      </c>
    </row>
    <row r="173" spans="1:8" s="51" customFormat="1" ht="11.25" customHeight="1" x14ac:dyDescent="0.2">
      <c r="A173" s="74" t="s">
        <v>185</v>
      </c>
      <c r="B173" s="12">
        <v>1188508.9883999999</v>
      </c>
      <c r="C173" s="7">
        <v>1097593.7120699999</v>
      </c>
      <c r="D173" s="12">
        <v>29865.557960000002</v>
      </c>
      <c r="E173" s="7">
        <f t="shared" si="75"/>
        <v>1127459.2700299998</v>
      </c>
      <c r="F173" s="7">
        <f t="shared" si="76"/>
        <v>61049.718370000133</v>
      </c>
      <c r="G173" s="7">
        <f t="shared" si="77"/>
        <v>90915.276330000022</v>
      </c>
      <c r="H173" s="8">
        <f t="shared" si="74"/>
        <v>94.863335577109368</v>
      </c>
    </row>
    <row r="174" spans="1:8" s="51" customFormat="1" ht="11.25" customHeight="1" x14ac:dyDescent="0.2">
      <c r="A174" s="74" t="s">
        <v>192</v>
      </c>
      <c r="B174" s="12">
        <v>200238.73</v>
      </c>
      <c r="C174" s="7">
        <v>183911.69859000001</v>
      </c>
      <c r="D174" s="12">
        <v>4010.4364100000003</v>
      </c>
      <c r="E174" s="7">
        <f t="shared" si="75"/>
        <v>187922.13500000001</v>
      </c>
      <c r="F174" s="7">
        <f t="shared" si="76"/>
        <v>12316.595000000001</v>
      </c>
      <c r="G174" s="7">
        <f t="shared" si="77"/>
        <v>16327.031409999996</v>
      </c>
      <c r="H174" s="8">
        <f t="shared" si="74"/>
        <v>93.849044587927622</v>
      </c>
    </row>
    <row r="175" spans="1:8" s="51" customFormat="1" ht="11.25" customHeight="1" x14ac:dyDescent="0.2">
      <c r="A175" s="77"/>
      <c r="B175" s="11"/>
      <c r="C175" s="9"/>
      <c r="D175" s="11"/>
      <c r="E175" s="9"/>
      <c r="F175" s="9"/>
      <c r="G175" s="9"/>
      <c r="H175" s="8"/>
    </row>
    <row r="176" spans="1:8" s="51" customFormat="1" ht="11.25" customHeight="1" x14ac:dyDescent="0.2">
      <c r="A176" s="72" t="s">
        <v>142</v>
      </c>
      <c r="B176" s="22">
        <f t="shared" ref="B176:G176" si="78">SUM(B177:B179)</f>
        <v>3110185.8609999996</v>
      </c>
      <c r="C176" s="22">
        <f t="shared" si="78"/>
        <v>2814255.9013</v>
      </c>
      <c r="D176" s="22">
        <f t="shared" si="78"/>
        <v>141847.49125000002</v>
      </c>
      <c r="E176" s="10">
        <f t="shared" si="78"/>
        <v>2956103.39255</v>
      </c>
      <c r="F176" s="10">
        <f t="shared" si="78"/>
        <v>154082.46844999935</v>
      </c>
      <c r="G176" s="10">
        <f t="shared" si="78"/>
        <v>295929.9596999996</v>
      </c>
      <c r="H176" s="8">
        <f>E176/B176*100</f>
        <v>95.045875862850906</v>
      </c>
    </row>
    <row r="177" spans="1:8" s="51" customFormat="1" ht="11.25" customHeight="1" x14ac:dyDescent="0.2">
      <c r="A177" s="74" t="s">
        <v>119</v>
      </c>
      <c r="B177" s="12">
        <v>2670066.9119999995</v>
      </c>
      <c r="C177" s="7">
        <v>2393925.31641</v>
      </c>
      <c r="D177" s="12">
        <v>136787.72734000001</v>
      </c>
      <c r="E177" s="7">
        <f t="shared" ref="E177:E179" si="79">SUM(C177:D177)</f>
        <v>2530713.0437500002</v>
      </c>
      <c r="F177" s="7">
        <f>B177-E177</f>
        <v>139353.86824999936</v>
      </c>
      <c r="G177" s="7">
        <f>B177-C177</f>
        <v>276141.59558999958</v>
      </c>
      <c r="H177" s="8">
        <f>E177/B177*100</f>
        <v>94.780884792672964</v>
      </c>
    </row>
    <row r="178" spans="1:8" s="51" customFormat="1" ht="11.4" customHeight="1" x14ac:dyDescent="0.2">
      <c r="A178" s="74" t="s">
        <v>143</v>
      </c>
      <c r="B178" s="12">
        <v>208675</v>
      </c>
      <c r="C178" s="7">
        <v>190055.56302999999</v>
      </c>
      <c r="D178" s="12">
        <v>4998.8739500000001</v>
      </c>
      <c r="E178" s="7">
        <f t="shared" si="79"/>
        <v>195054.43698</v>
      </c>
      <c r="F178" s="7">
        <f>B178-E178</f>
        <v>13620.563020000001</v>
      </c>
      <c r="G178" s="7">
        <f>B178-C178</f>
        <v>18619.43697000001</v>
      </c>
      <c r="H178" s="8">
        <f>E178/B178*100</f>
        <v>93.472834302144477</v>
      </c>
    </row>
    <row r="179" spans="1:8" s="51" customFormat="1" ht="11.25" customHeight="1" x14ac:dyDescent="0.2">
      <c r="A179" s="74" t="s">
        <v>144</v>
      </c>
      <c r="B179" s="12">
        <v>231443.94899999999</v>
      </c>
      <c r="C179" s="7">
        <v>230275.02186000001</v>
      </c>
      <c r="D179" s="12">
        <v>60.889960000000002</v>
      </c>
      <c r="E179" s="7">
        <f t="shared" si="79"/>
        <v>230335.91182000001</v>
      </c>
      <c r="F179" s="7">
        <f>B179-E179</f>
        <v>1108.0371799999848</v>
      </c>
      <c r="G179" s="7">
        <f>B179-C179</f>
        <v>1168.9271399999852</v>
      </c>
      <c r="H179" s="8">
        <f>E179/B179*100</f>
        <v>99.521250313612654</v>
      </c>
    </row>
    <row r="180" spans="1:8" s="51" customFormat="1" ht="11.25" customHeight="1" x14ac:dyDescent="0.2">
      <c r="A180" s="77" t="s">
        <v>145</v>
      </c>
      <c r="B180" s="9"/>
      <c r="C180" s="9"/>
      <c r="D180" s="9"/>
      <c r="E180" s="9"/>
      <c r="F180" s="9"/>
      <c r="G180" s="9"/>
      <c r="H180" s="6"/>
    </row>
    <row r="181" spans="1:8" s="51" customFormat="1" ht="11.25" customHeight="1" x14ac:dyDescent="0.2">
      <c r="A181" s="72" t="s">
        <v>146</v>
      </c>
      <c r="B181" s="10">
        <f t="shared" ref="B181:G181" si="80">SUM(B182:B188)</f>
        <v>22335550.878999997</v>
      </c>
      <c r="C181" s="10">
        <f t="shared" si="80"/>
        <v>21374267.769020002</v>
      </c>
      <c r="D181" s="10">
        <f t="shared" ref="D181" si="81">SUM(D182:D188)</f>
        <v>488876.39098999999</v>
      </c>
      <c r="E181" s="10">
        <f t="shared" si="80"/>
        <v>21863144.160010003</v>
      </c>
      <c r="F181" s="10">
        <f t="shared" si="80"/>
        <v>472406.71898999502</v>
      </c>
      <c r="G181" s="10">
        <f t="shared" si="80"/>
        <v>961283.10997999506</v>
      </c>
      <c r="H181" s="6">
        <f t="shared" ref="H181:H188" si="82">E181/B181*100</f>
        <v>97.884956043622125</v>
      </c>
    </row>
    <row r="182" spans="1:8" s="51" customFormat="1" ht="11.25" customHeight="1" x14ac:dyDescent="0.2">
      <c r="A182" s="74" t="s">
        <v>119</v>
      </c>
      <c r="B182" s="12">
        <v>5791906.0477999924</v>
      </c>
      <c r="C182" s="7">
        <v>5357731.2853300013</v>
      </c>
      <c r="D182" s="12">
        <v>103745.3459</v>
      </c>
      <c r="E182" s="7">
        <f t="shared" ref="E182:E188" si="83">SUM(C182:D182)</f>
        <v>5461476.6312300013</v>
      </c>
      <c r="F182" s="7">
        <f t="shared" ref="F182:F188" si="84">B182-E182</f>
        <v>330429.41656999104</v>
      </c>
      <c r="G182" s="7">
        <f t="shared" ref="G182:G188" si="85">B182-C182</f>
        <v>434174.76246999111</v>
      </c>
      <c r="H182" s="8">
        <f t="shared" si="82"/>
        <v>94.294979686428064</v>
      </c>
    </row>
    <row r="183" spans="1:8" s="51" customFormat="1" ht="11.25" customHeight="1" x14ac:dyDescent="0.2">
      <c r="A183" s="74" t="s">
        <v>147</v>
      </c>
      <c r="B183" s="12">
        <v>400276.79999999993</v>
      </c>
      <c r="C183" s="7">
        <v>348795.85997000005</v>
      </c>
      <c r="D183" s="12">
        <v>14041.439910000001</v>
      </c>
      <c r="E183" s="7">
        <f t="shared" si="83"/>
        <v>362837.29988000006</v>
      </c>
      <c r="F183" s="7">
        <f t="shared" si="84"/>
        <v>37439.500119999866</v>
      </c>
      <c r="G183" s="7">
        <f t="shared" si="85"/>
        <v>51480.940029999882</v>
      </c>
      <c r="H183" s="8">
        <f t="shared" si="82"/>
        <v>90.646597524513069</v>
      </c>
    </row>
    <row r="184" spans="1:8" s="51" customFormat="1" ht="11.25" customHeight="1" x14ac:dyDescent="0.2">
      <c r="A184" s="74" t="s">
        <v>149</v>
      </c>
      <c r="B184" s="12">
        <v>73447.188999999998</v>
      </c>
      <c r="C184" s="7">
        <v>71590.01320999999</v>
      </c>
      <c r="D184" s="12">
        <v>1856.0751200000002</v>
      </c>
      <c r="E184" s="7">
        <f t="shared" si="83"/>
        <v>73446.088329999984</v>
      </c>
      <c r="F184" s="7">
        <f t="shared" si="84"/>
        <v>1.100670000014361</v>
      </c>
      <c r="G184" s="7">
        <f t="shared" si="85"/>
        <v>1857.1757900000084</v>
      </c>
      <c r="H184" s="8">
        <f t="shared" si="82"/>
        <v>99.998501413035683</v>
      </c>
    </row>
    <row r="185" spans="1:8" s="51" customFormat="1" ht="11.25" customHeight="1" x14ac:dyDescent="0.2">
      <c r="A185" s="74" t="s">
        <v>225</v>
      </c>
      <c r="B185" s="12">
        <v>122858.27600000001</v>
      </c>
      <c r="C185" s="7">
        <v>115974.22749999999</v>
      </c>
      <c r="D185" s="12">
        <v>6881.8143399999999</v>
      </c>
      <c r="E185" s="7">
        <f t="shared" si="83"/>
        <v>122856.04183999999</v>
      </c>
      <c r="F185" s="7">
        <f t="shared" si="84"/>
        <v>2.2341600000218023</v>
      </c>
      <c r="G185" s="7">
        <f t="shared" si="85"/>
        <v>6884.048500000019</v>
      </c>
      <c r="H185" s="8">
        <f t="shared" si="82"/>
        <v>99.998181514446756</v>
      </c>
    </row>
    <row r="186" spans="1:8" s="51" customFormat="1" ht="11.25" customHeight="1" x14ac:dyDescent="0.2">
      <c r="A186" s="74" t="s">
        <v>148</v>
      </c>
      <c r="B186" s="12">
        <v>123083.427</v>
      </c>
      <c r="C186" s="7">
        <v>113252.98093999999</v>
      </c>
      <c r="D186" s="12">
        <v>1086.3709699999999</v>
      </c>
      <c r="E186" s="7">
        <f t="shared" si="83"/>
        <v>114339.35191</v>
      </c>
      <c r="F186" s="7">
        <f t="shared" si="84"/>
        <v>8744.0750899999985</v>
      </c>
      <c r="G186" s="7">
        <f t="shared" si="85"/>
        <v>9830.446060000002</v>
      </c>
      <c r="H186" s="8">
        <f t="shared" si="82"/>
        <v>92.895814405622616</v>
      </c>
    </row>
    <row r="187" spans="1:8" s="51" customFormat="1" ht="11.4" x14ac:dyDescent="0.2">
      <c r="A187" s="74" t="s">
        <v>223</v>
      </c>
      <c r="B187" s="12">
        <v>676577.40799999982</v>
      </c>
      <c r="C187" s="7">
        <v>617799.16028999991</v>
      </c>
      <c r="D187" s="12">
        <v>5364.4677199999996</v>
      </c>
      <c r="E187" s="7">
        <f t="shared" si="83"/>
        <v>623163.62800999987</v>
      </c>
      <c r="F187" s="7">
        <f t="shared" si="84"/>
        <v>53413.779989999952</v>
      </c>
      <c r="G187" s="7">
        <f t="shared" si="85"/>
        <v>58778.247709999909</v>
      </c>
      <c r="H187" s="8">
        <f t="shared" si="82"/>
        <v>92.105296547235582</v>
      </c>
    </row>
    <row r="188" spans="1:8" s="51" customFormat="1" ht="11.4" x14ac:dyDescent="0.2">
      <c r="A188" s="74" t="s">
        <v>232</v>
      </c>
      <c r="B188" s="12">
        <v>15147401.731200006</v>
      </c>
      <c r="C188" s="7">
        <v>14749124.241780002</v>
      </c>
      <c r="D188" s="12">
        <v>355900.87702999997</v>
      </c>
      <c r="E188" s="7">
        <f t="shared" si="83"/>
        <v>15105025.118810002</v>
      </c>
      <c r="F188" s="7">
        <f t="shared" si="84"/>
        <v>42376.612390004098</v>
      </c>
      <c r="G188" s="7">
        <f t="shared" si="85"/>
        <v>398277.48942000419</v>
      </c>
      <c r="H188" s="8">
        <f t="shared" si="82"/>
        <v>99.720238406942627</v>
      </c>
    </row>
    <row r="189" spans="1:8" s="51" customFormat="1" ht="11.4" x14ac:dyDescent="0.2">
      <c r="A189" s="77"/>
      <c r="B189" s="9"/>
      <c r="C189" s="9"/>
      <c r="D189" s="9"/>
      <c r="E189" s="9"/>
      <c r="F189" s="9"/>
      <c r="G189" s="9"/>
      <c r="H189" s="6"/>
    </row>
    <row r="190" spans="1:8" s="51" customFormat="1" ht="11.25" customHeight="1" x14ac:dyDescent="0.2">
      <c r="A190" s="72" t="s">
        <v>222</v>
      </c>
      <c r="B190" s="26">
        <f t="shared" ref="B190:G190" si="86">SUM(B191:B197)</f>
        <v>62312537.442109987</v>
      </c>
      <c r="C190" s="26">
        <f t="shared" si="86"/>
        <v>59941481.416509993</v>
      </c>
      <c r="D190" s="26">
        <f t="shared" si="86"/>
        <v>2084626.9874500001</v>
      </c>
      <c r="E190" s="26">
        <f t="shared" si="86"/>
        <v>62026108.403959997</v>
      </c>
      <c r="F190" s="26">
        <f t="shared" si="86"/>
        <v>286429.03814999905</v>
      </c>
      <c r="G190" s="26">
        <f t="shared" si="86"/>
        <v>2371056.0256000031</v>
      </c>
      <c r="H190" s="6">
        <f t="shared" ref="H190:H197" si="87">E190/B190*100</f>
        <v>99.540334818789731</v>
      </c>
    </row>
    <row r="191" spans="1:8" s="51" customFormat="1" ht="11.25" customHeight="1" x14ac:dyDescent="0.2">
      <c r="A191" s="74" t="s">
        <v>119</v>
      </c>
      <c r="B191" s="12">
        <v>42746761.216109991</v>
      </c>
      <c r="C191" s="7">
        <v>40493679.696309991</v>
      </c>
      <c r="D191" s="12">
        <v>2020801.6227200001</v>
      </c>
      <c r="E191" s="7">
        <f t="shared" ref="E191:E197" si="88">SUM(C191:D191)</f>
        <v>42514481.319029994</v>
      </c>
      <c r="F191" s="7">
        <f t="shared" ref="F191:F197" si="89">B191-E191</f>
        <v>232279.89707999676</v>
      </c>
      <c r="G191" s="7">
        <f t="shared" ref="G191:G197" si="90">B191-C191</f>
        <v>2253081.5197999999</v>
      </c>
      <c r="H191" s="8">
        <f t="shared" si="87"/>
        <v>99.456614044030871</v>
      </c>
    </row>
    <row r="192" spans="1:8" s="51" customFormat="1" ht="11.25" customHeight="1" x14ac:dyDescent="0.2">
      <c r="A192" s="74" t="s">
        <v>150</v>
      </c>
      <c r="B192" s="12">
        <v>194917.54800000001</v>
      </c>
      <c r="C192" s="7">
        <v>192479.19248</v>
      </c>
      <c r="D192" s="12">
        <v>1692.8819099999998</v>
      </c>
      <c r="E192" s="7">
        <f t="shared" si="88"/>
        <v>194172.07438999999</v>
      </c>
      <c r="F192" s="7">
        <f t="shared" si="89"/>
        <v>745.47361000001547</v>
      </c>
      <c r="G192" s="7">
        <f t="shared" si="90"/>
        <v>2438.3555200000119</v>
      </c>
      <c r="H192" s="8">
        <f t="shared" si="87"/>
        <v>99.617544126914609</v>
      </c>
    </row>
    <row r="193" spans="1:8" s="51" customFormat="1" ht="11.25" customHeight="1" x14ac:dyDescent="0.2">
      <c r="A193" s="74" t="s">
        <v>151</v>
      </c>
      <c r="B193" s="12">
        <v>849245.52799999993</v>
      </c>
      <c r="C193" s="7">
        <v>831538.87658000004</v>
      </c>
      <c r="D193" s="12">
        <v>16184.396560000003</v>
      </c>
      <c r="E193" s="7">
        <f t="shared" si="88"/>
        <v>847723.27314000006</v>
      </c>
      <c r="F193" s="7">
        <f t="shared" si="89"/>
        <v>1522.25485999987</v>
      </c>
      <c r="G193" s="7">
        <f t="shared" si="90"/>
        <v>17706.651419999893</v>
      </c>
      <c r="H193" s="8">
        <f t="shared" si="87"/>
        <v>99.820752089965694</v>
      </c>
    </row>
    <row r="194" spans="1:8" s="51" customFormat="1" ht="11.25" customHeight="1" x14ac:dyDescent="0.2">
      <c r="A194" s="74" t="s">
        <v>152</v>
      </c>
      <c r="B194" s="12">
        <v>38543.713000000003</v>
      </c>
      <c r="C194" s="7">
        <v>38539.71213</v>
      </c>
      <c r="D194" s="12">
        <v>4</v>
      </c>
      <c r="E194" s="7">
        <f t="shared" si="88"/>
        <v>38543.71213</v>
      </c>
      <c r="F194" s="7">
        <f t="shared" si="89"/>
        <v>8.7000000348780304E-4</v>
      </c>
      <c r="G194" s="7">
        <f t="shared" si="90"/>
        <v>4.0008700000034878</v>
      </c>
      <c r="H194" s="8">
        <f t="shared" si="87"/>
        <v>99.999997742822529</v>
      </c>
    </row>
    <row r="195" spans="1:8" s="51" customFormat="1" ht="11.25" customHeight="1" x14ac:dyDescent="0.2">
      <c r="A195" s="74" t="s">
        <v>153</v>
      </c>
      <c r="B195" s="12">
        <v>1188867.1969999999</v>
      </c>
      <c r="C195" s="7">
        <v>1128565.24019</v>
      </c>
      <c r="D195" s="12">
        <v>9654.7260299999998</v>
      </c>
      <c r="E195" s="7">
        <f t="shared" si="88"/>
        <v>1138219.9662200001</v>
      </c>
      <c r="F195" s="7">
        <f t="shared" si="89"/>
        <v>50647.230779999867</v>
      </c>
      <c r="G195" s="7">
        <f t="shared" si="90"/>
        <v>60301.956809999887</v>
      </c>
      <c r="H195" s="8">
        <f t="shared" si="87"/>
        <v>95.739874823041333</v>
      </c>
    </row>
    <row r="196" spans="1:8" s="51" customFormat="1" ht="11.25" customHeight="1" x14ac:dyDescent="0.2">
      <c r="A196" s="74" t="s">
        <v>154</v>
      </c>
      <c r="B196" s="12">
        <v>17258601.106000002</v>
      </c>
      <c r="C196" s="7">
        <v>17222545.366429999</v>
      </c>
      <c r="D196" s="12">
        <v>36029.944659999994</v>
      </c>
      <c r="E196" s="7">
        <f t="shared" si="88"/>
        <v>17258575.31109</v>
      </c>
      <c r="F196" s="7">
        <f t="shared" si="89"/>
        <v>25.794910002499819</v>
      </c>
      <c r="G196" s="7">
        <f t="shared" si="90"/>
        <v>36055.739570003003</v>
      </c>
      <c r="H196" s="8">
        <f t="shared" si="87"/>
        <v>99.999850538813405</v>
      </c>
    </row>
    <row r="197" spans="1:8" s="51" customFormat="1" ht="11.25" customHeight="1" x14ac:dyDescent="0.2">
      <c r="A197" s="74" t="s">
        <v>155</v>
      </c>
      <c r="B197" s="12">
        <v>35601.133999999998</v>
      </c>
      <c r="C197" s="7">
        <v>34133.332390000003</v>
      </c>
      <c r="D197" s="12">
        <v>259.41557</v>
      </c>
      <c r="E197" s="7">
        <f t="shared" si="88"/>
        <v>34392.747960000001</v>
      </c>
      <c r="F197" s="7">
        <f t="shared" si="89"/>
        <v>1208.3860399999976</v>
      </c>
      <c r="G197" s="7">
        <f t="shared" si="90"/>
        <v>1467.801609999995</v>
      </c>
      <c r="H197" s="8">
        <f t="shared" si="87"/>
        <v>96.605765310734213</v>
      </c>
    </row>
    <row r="198" spans="1:8" s="51" customFormat="1" ht="11.25" customHeight="1" x14ac:dyDescent="0.2">
      <c r="A198" s="77"/>
      <c r="B198" s="9"/>
      <c r="C198" s="9"/>
      <c r="D198" s="9"/>
      <c r="E198" s="9"/>
      <c r="F198" s="9"/>
      <c r="G198" s="9"/>
      <c r="H198" s="6"/>
    </row>
    <row r="199" spans="1:8" s="51" customFormat="1" ht="11.25" customHeight="1" x14ac:dyDescent="0.2">
      <c r="A199" s="72" t="s">
        <v>156</v>
      </c>
      <c r="B199" s="23">
        <f>SUM(B200:B206)</f>
        <v>13485677.267969998</v>
      </c>
      <c r="C199" s="23">
        <f>SUM(C200:C206)</f>
        <v>11034319.21136</v>
      </c>
      <c r="D199" s="23">
        <f>SUM(D200:D206)</f>
        <v>646796.55876999989</v>
      </c>
      <c r="E199" s="23">
        <f t="shared" ref="E199:G199" si="91">SUM(E200:E206)</f>
        <v>11681115.770129999</v>
      </c>
      <c r="F199" s="23">
        <f t="shared" si="91"/>
        <v>1804561.4978399994</v>
      </c>
      <c r="G199" s="23">
        <f t="shared" si="91"/>
        <v>2451358.0566099994</v>
      </c>
      <c r="H199" s="8">
        <f t="shared" ref="H199:H206" si="92">E199/B199*100</f>
        <v>86.618680975511438</v>
      </c>
    </row>
    <row r="200" spans="1:8" s="51" customFormat="1" ht="11.25" customHeight="1" x14ac:dyDescent="0.2">
      <c r="A200" s="74" t="s">
        <v>157</v>
      </c>
      <c r="B200" s="12">
        <v>2118982.2999700024</v>
      </c>
      <c r="C200" s="7">
        <v>2000937.1522400004</v>
      </c>
      <c r="D200" s="12">
        <v>35723.164919999872</v>
      </c>
      <c r="E200" s="7">
        <f t="shared" ref="E200:E206" si="93">SUM(C200:D200)</f>
        <v>2036660.3171600003</v>
      </c>
      <c r="F200" s="7">
        <f t="shared" ref="F200:F206" si="94">B200-E200</f>
        <v>82321.982810002053</v>
      </c>
      <c r="G200" s="7">
        <f t="shared" ref="G200:G206" si="95">B200-C200</f>
        <v>118045.14773000195</v>
      </c>
      <c r="H200" s="8">
        <f t="shared" si="92"/>
        <v>96.115022630855989</v>
      </c>
    </row>
    <row r="201" spans="1:8" s="51" customFormat="1" ht="11.25" customHeight="1" x14ac:dyDescent="0.2">
      <c r="A201" s="74" t="s">
        <v>158</v>
      </c>
      <c r="B201" s="12">
        <v>31159.791999999994</v>
      </c>
      <c r="C201" s="7">
        <v>29550.619469999998</v>
      </c>
      <c r="D201" s="12">
        <v>1484.4429299999999</v>
      </c>
      <c r="E201" s="7">
        <f t="shared" si="93"/>
        <v>31035.062399999999</v>
      </c>
      <c r="F201" s="7">
        <f t="shared" si="94"/>
        <v>124.72959999999512</v>
      </c>
      <c r="G201" s="7">
        <f t="shared" si="95"/>
        <v>1609.1725299999962</v>
      </c>
      <c r="H201" s="8">
        <f t="shared" si="92"/>
        <v>99.599709779834228</v>
      </c>
    </row>
    <row r="202" spans="1:8" s="51" customFormat="1" ht="11.25" customHeight="1" x14ac:dyDescent="0.2">
      <c r="A202" s="74" t="s">
        <v>159</v>
      </c>
      <c r="B202" s="12">
        <v>194262.25400000002</v>
      </c>
      <c r="C202" s="7">
        <v>187424.81075999999</v>
      </c>
      <c r="D202" s="12">
        <v>453.05020000000002</v>
      </c>
      <c r="E202" s="7">
        <f t="shared" si="93"/>
        <v>187877.86095999999</v>
      </c>
      <c r="F202" s="7">
        <f t="shared" si="94"/>
        <v>6384.3930400000245</v>
      </c>
      <c r="G202" s="7">
        <f t="shared" si="95"/>
        <v>6837.4432400000223</v>
      </c>
      <c r="H202" s="8">
        <f t="shared" si="92"/>
        <v>96.713518499584566</v>
      </c>
    </row>
    <row r="203" spans="1:8" s="51" customFormat="1" ht="11.25" customHeight="1" x14ac:dyDescent="0.2">
      <c r="A203" s="74" t="s">
        <v>226</v>
      </c>
      <c r="B203" s="12">
        <v>63254.107999999993</v>
      </c>
      <c r="C203" s="7">
        <v>53925.834869999999</v>
      </c>
      <c r="D203" s="12">
        <v>2173.4114799999998</v>
      </c>
      <c r="E203" s="7">
        <f t="shared" si="93"/>
        <v>56099.246350000001</v>
      </c>
      <c r="F203" s="7">
        <f t="shared" si="94"/>
        <v>7154.8616499999916</v>
      </c>
      <c r="G203" s="7">
        <f t="shared" si="95"/>
        <v>9328.2731299999941</v>
      </c>
      <c r="H203" s="8">
        <f t="shared" si="92"/>
        <v>88.68870042401042</v>
      </c>
    </row>
    <row r="204" spans="1:8" s="51" customFormat="1" ht="11.25" customHeight="1" x14ac:dyDescent="0.2">
      <c r="A204" s="74" t="s">
        <v>160</v>
      </c>
      <c r="B204" s="12">
        <v>93187.59</v>
      </c>
      <c r="C204" s="7">
        <v>80296.752090000009</v>
      </c>
      <c r="D204" s="12">
        <v>1630.4292600000001</v>
      </c>
      <c r="E204" s="7">
        <f t="shared" si="93"/>
        <v>81927.181350000013</v>
      </c>
      <c r="F204" s="7">
        <f t="shared" si="94"/>
        <v>11260.408649999983</v>
      </c>
      <c r="G204" s="7">
        <f t="shared" si="95"/>
        <v>12890.837909999987</v>
      </c>
      <c r="H204" s="8">
        <f t="shared" si="92"/>
        <v>87.91640748515978</v>
      </c>
    </row>
    <row r="205" spans="1:8" s="51" customFormat="1" ht="11.25" customHeight="1" x14ac:dyDescent="0.2">
      <c r="A205" s="74" t="s">
        <v>161</v>
      </c>
      <c r="B205" s="12">
        <v>10430449.999999996</v>
      </c>
      <c r="C205" s="7">
        <v>8178937.628659999</v>
      </c>
      <c r="D205" s="12">
        <v>593766.18492000003</v>
      </c>
      <c r="E205" s="7">
        <f t="shared" si="93"/>
        <v>8772703.8135799989</v>
      </c>
      <c r="F205" s="7">
        <f t="shared" si="94"/>
        <v>1657746.1864199974</v>
      </c>
      <c r="G205" s="7">
        <f t="shared" si="95"/>
        <v>2251512.3713399973</v>
      </c>
      <c r="H205" s="8">
        <f t="shared" si="92"/>
        <v>84.106666669031554</v>
      </c>
    </row>
    <row r="206" spans="1:8" s="51" customFormat="1" ht="11.25" customHeight="1" x14ac:dyDescent="0.2">
      <c r="A206" s="74" t="s">
        <v>299</v>
      </c>
      <c r="B206" s="12">
        <v>554381.22400000005</v>
      </c>
      <c r="C206" s="7">
        <v>503246.41326999996</v>
      </c>
      <c r="D206" s="12">
        <v>11565.875059999998</v>
      </c>
      <c r="E206" s="7">
        <f t="shared" si="93"/>
        <v>514812.28832999995</v>
      </c>
      <c r="F206" s="7">
        <f t="shared" si="94"/>
        <v>39568.935670000094</v>
      </c>
      <c r="G206" s="7">
        <f t="shared" si="95"/>
        <v>51134.810730000085</v>
      </c>
      <c r="H206" s="8">
        <f t="shared" si="92"/>
        <v>92.862504363964518</v>
      </c>
    </row>
    <row r="207" spans="1:8" s="51" customFormat="1" ht="11.25" customHeight="1" x14ac:dyDescent="0.2">
      <c r="A207" s="77"/>
      <c r="B207" s="9"/>
      <c r="C207" s="9"/>
      <c r="D207" s="9"/>
      <c r="E207" s="9"/>
      <c r="F207" s="9"/>
      <c r="G207" s="9"/>
      <c r="H207" s="6"/>
    </row>
    <row r="208" spans="1:8" s="51" customFormat="1" ht="11.25" customHeight="1" x14ac:dyDescent="0.2">
      <c r="A208" s="72" t="s">
        <v>162</v>
      </c>
      <c r="B208" s="26">
        <f t="shared" ref="B208:G208" si="96">SUM(B209:B215)</f>
        <v>1806826.0129999998</v>
      </c>
      <c r="C208" s="26">
        <f t="shared" si="96"/>
        <v>1683891.8022299998</v>
      </c>
      <c r="D208" s="26">
        <f t="shared" si="96"/>
        <v>17893.821049999999</v>
      </c>
      <c r="E208" s="26">
        <f t="shared" si="96"/>
        <v>1701785.6232799999</v>
      </c>
      <c r="F208" s="26">
        <f t="shared" si="96"/>
        <v>105040.38971999989</v>
      </c>
      <c r="G208" s="26">
        <f t="shared" si="96"/>
        <v>122934.21076999989</v>
      </c>
      <c r="H208" s="6">
        <f t="shared" ref="H208:H215" si="97">E208/B208*100</f>
        <v>94.186469036628822</v>
      </c>
    </row>
    <row r="209" spans="1:8" s="51" customFormat="1" ht="11.25" customHeight="1" x14ac:dyDescent="0.2">
      <c r="A209" s="74" t="s">
        <v>163</v>
      </c>
      <c r="B209" s="12">
        <v>520169.55799999984</v>
      </c>
      <c r="C209" s="7">
        <v>500968.79324999993</v>
      </c>
      <c r="D209" s="12">
        <v>1427.4778400000016</v>
      </c>
      <c r="E209" s="7">
        <f t="shared" ref="E209:E215" si="98">SUM(C209:D209)</f>
        <v>502396.27108999994</v>
      </c>
      <c r="F209" s="7">
        <f t="shared" ref="F209:F215" si="99">B209-E209</f>
        <v>17773.286909999908</v>
      </c>
      <c r="G209" s="7">
        <f t="shared" ref="G209:G215" si="100">B209-C209</f>
        <v>19200.764749999915</v>
      </c>
      <c r="H209" s="8">
        <f t="shared" si="97"/>
        <v>96.583174344470208</v>
      </c>
    </row>
    <row r="210" spans="1:8" s="51" customFormat="1" ht="11.25" customHeight="1" x14ac:dyDescent="0.2">
      <c r="A210" s="74" t="s">
        <v>164</v>
      </c>
      <c r="B210" s="12">
        <v>419628.10100000002</v>
      </c>
      <c r="C210" s="7">
        <v>419277.08260000002</v>
      </c>
      <c r="D210" s="12">
        <v>350.12405999999999</v>
      </c>
      <c r="E210" s="7">
        <f t="shared" si="98"/>
        <v>419627.20666000003</v>
      </c>
      <c r="F210" s="7">
        <f t="shared" si="99"/>
        <v>0.89433999999891967</v>
      </c>
      <c r="G210" s="7">
        <f t="shared" si="100"/>
        <v>351.01840000000084</v>
      </c>
      <c r="H210" s="8">
        <f t="shared" si="97"/>
        <v>99.999786873186551</v>
      </c>
    </row>
    <row r="211" spans="1:8" s="51" customFormat="1" ht="11.25" customHeight="1" x14ac:dyDescent="0.2">
      <c r="A211" s="74" t="s">
        <v>165</v>
      </c>
      <c r="B211" s="12">
        <v>66333.997999999992</v>
      </c>
      <c r="C211" s="7">
        <v>61921.264130000003</v>
      </c>
      <c r="D211" s="12">
        <v>2398.1423500000001</v>
      </c>
      <c r="E211" s="7">
        <f t="shared" si="98"/>
        <v>64319.406480000005</v>
      </c>
      <c r="F211" s="7">
        <f t="shared" si="99"/>
        <v>2014.5915199999872</v>
      </c>
      <c r="G211" s="7">
        <f t="shared" si="100"/>
        <v>4412.7338699999891</v>
      </c>
      <c r="H211" s="8">
        <f t="shared" si="97"/>
        <v>96.96295778825214</v>
      </c>
    </row>
    <row r="212" spans="1:8" s="51" customFormat="1" ht="11.25" customHeight="1" x14ac:dyDescent="0.2">
      <c r="A212" s="74" t="s">
        <v>166</v>
      </c>
      <c r="B212" s="12">
        <v>11238</v>
      </c>
      <c r="C212" s="7">
        <v>0</v>
      </c>
      <c r="D212" s="12">
        <v>0</v>
      </c>
      <c r="E212" s="7">
        <f t="shared" si="98"/>
        <v>0</v>
      </c>
      <c r="F212" s="7">
        <f t="shared" si="99"/>
        <v>11238</v>
      </c>
      <c r="G212" s="7">
        <f t="shared" si="100"/>
        <v>11238</v>
      </c>
      <c r="H212" s="8">
        <f t="shared" si="97"/>
        <v>0</v>
      </c>
    </row>
    <row r="213" spans="1:8" s="51" customFormat="1" ht="11.25" customHeight="1" x14ac:dyDescent="0.2">
      <c r="A213" s="74" t="s">
        <v>167</v>
      </c>
      <c r="B213" s="12">
        <v>128822.18399999999</v>
      </c>
      <c r="C213" s="7">
        <v>127868.50369</v>
      </c>
      <c r="D213" s="12">
        <v>333.65708000000001</v>
      </c>
      <c r="E213" s="7">
        <f t="shared" si="98"/>
        <v>128202.16077</v>
      </c>
      <c r="F213" s="7">
        <f t="shared" si="99"/>
        <v>620.0232299999916</v>
      </c>
      <c r="G213" s="7">
        <f t="shared" si="100"/>
        <v>953.6803099999961</v>
      </c>
      <c r="H213" s="8">
        <f t="shared" si="97"/>
        <v>99.518698402132358</v>
      </c>
    </row>
    <row r="214" spans="1:8" s="51" customFormat="1" ht="11.25" customHeight="1" x14ac:dyDescent="0.2">
      <c r="A214" s="74" t="s">
        <v>168</v>
      </c>
      <c r="B214" s="12">
        <v>389921.73599999998</v>
      </c>
      <c r="C214" s="7">
        <v>380146.54911999998</v>
      </c>
      <c r="D214" s="12">
        <v>704.79346999999996</v>
      </c>
      <c r="E214" s="7">
        <f t="shared" si="98"/>
        <v>380851.34258999996</v>
      </c>
      <c r="F214" s="7">
        <f t="shared" si="99"/>
        <v>9070.3934100000188</v>
      </c>
      <c r="G214" s="7">
        <f t="shared" si="100"/>
        <v>9775.1868799999938</v>
      </c>
      <c r="H214" s="8">
        <f t="shared" si="97"/>
        <v>97.673791283592351</v>
      </c>
    </row>
    <row r="215" spans="1:8" s="51" customFormat="1" ht="11.25" customHeight="1" x14ac:dyDescent="0.2">
      <c r="A215" s="74" t="s">
        <v>169</v>
      </c>
      <c r="B215" s="12">
        <v>270712.43599999999</v>
      </c>
      <c r="C215" s="7">
        <v>193709.60944</v>
      </c>
      <c r="D215" s="12">
        <v>12679.626249999999</v>
      </c>
      <c r="E215" s="7">
        <f t="shared" si="98"/>
        <v>206389.23569</v>
      </c>
      <c r="F215" s="7">
        <f t="shared" si="99"/>
        <v>64323.200309999986</v>
      </c>
      <c r="G215" s="7">
        <f t="shared" si="100"/>
        <v>77002.826559999987</v>
      </c>
      <c r="H215" s="8">
        <f t="shared" si="97"/>
        <v>76.23928872259124</v>
      </c>
    </row>
    <row r="216" spans="1:8" s="51" customFormat="1" ht="11.25" customHeight="1" x14ac:dyDescent="0.2">
      <c r="A216" s="77"/>
      <c r="B216" s="12"/>
      <c r="C216" s="7"/>
      <c r="D216" s="12"/>
      <c r="E216" s="7"/>
      <c r="F216" s="7"/>
      <c r="G216" s="7"/>
      <c r="H216" s="8"/>
    </row>
    <row r="217" spans="1:8" s="51" customFormat="1" ht="11.25" customHeight="1" x14ac:dyDescent="0.2">
      <c r="A217" s="72" t="s">
        <v>170</v>
      </c>
      <c r="B217" s="23">
        <f t="shared" ref="B217:G217" si="101">SUM(B218:B230)+SUM(B235:B247)</f>
        <v>71364474.694500029</v>
      </c>
      <c r="C217" s="23">
        <f t="shared" si="101"/>
        <v>61416660.484380007</v>
      </c>
      <c r="D217" s="23">
        <f t="shared" si="101"/>
        <v>3474641.4219299993</v>
      </c>
      <c r="E217" s="23">
        <f t="shared" si="101"/>
        <v>64891301.906310007</v>
      </c>
      <c r="F217" s="23">
        <f t="shared" si="101"/>
        <v>6473172.7881900109</v>
      </c>
      <c r="G217" s="23">
        <f t="shared" si="101"/>
        <v>9947814.2101200111</v>
      </c>
      <c r="H217" s="8">
        <f t="shared" ref="H217:H247" si="102">E217/B217*100</f>
        <v>90.929418571494224</v>
      </c>
    </row>
    <row r="218" spans="1:8" s="51" customFormat="1" ht="11.25" customHeight="1" x14ac:dyDescent="0.2">
      <c r="A218" s="74" t="s">
        <v>171</v>
      </c>
      <c r="B218" s="12">
        <v>175937.685</v>
      </c>
      <c r="C218" s="7">
        <v>118901.03002999999</v>
      </c>
      <c r="D218" s="12">
        <v>328.00470000000001</v>
      </c>
      <c r="E218" s="7">
        <f t="shared" ref="E218:E229" si="103">SUM(C218:D218)</f>
        <v>119229.03473</v>
      </c>
      <c r="F218" s="7">
        <f t="shared" ref="F218:F229" si="104">B218-E218</f>
        <v>56708.650269999998</v>
      </c>
      <c r="G218" s="7">
        <f t="shared" ref="G218:G229" si="105">B218-C218</f>
        <v>57036.654970000003</v>
      </c>
      <c r="H218" s="8">
        <f t="shared" si="102"/>
        <v>67.7677637568097</v>
      </c>
    </row>
    <row r="219" spans="1:8" s="51" customFormat="1" ht="11.25" customHeight="1" x14ac:dyDescent="0.2">
      <c r="A219" s="74" t="s">
        <v>172</v>
      </c>
      <c r="B219" s="12">
        <v>148044.111</v>
      </c>
      <c r="C219" s="7">
        <v>117855.01603</v>
      </c>
      <c r="D219" s="12">
        <v>1114.14473</v>
      </c>
      <c r="E219" s="7">
        <f t="shared" si="103"/>
        <v>118969.16076</v>
      </c>
      <c r="F219" s="7">
        <f t="shared" si="104"/>
        <v>29074.950240000006</v>
      </c>
      <c r="G219" s="7">
        <f t="shared" si="105"/>
        <v>30189.094970000006</v>
      </c>
      <c r="H219" s="8">
        <f t="shared" si="102"/>
        <v>80.360616816429797</v>
      </c>
    </row>
    <row r="220" spans="1:8" s="51" customFormat="1" ht="11.25" customHeight="1" x14ac:dyDescent="0.2">
      <c r="A220" s="74" t="s">
        <v>173</v>
      </c>
      <c r="B220" s="12">
        <v>153362.79</v>
      </c>
      <c r="C220" s="7">
        <v>126147.30944</v>
      </c>
      <c r="D220" s="12">
        <v>924.53458999999998</v>
      </c>
      <c r="E220" s="7">
        <f t="shared" si="103"/>
        <v>127071.84402999999</v>
      </c>
      <c r="F220" s="7">
        <f t="shared" si="104"/>
        <v>26290.945970000015</v>
      </c>
      <c r="G220" s="7">
        <f t="shared" si="105"/>
        <v>27215.480560000011</v>
      </c>
      <c r="H220" s="8">
        <f t="shared" si="102"/>
        <v>82.857024203850216</v>
      </c>
    </row>
    <row r="221" spans="1:8" s="51" customFormat="1" ht="11.25" customHeight="1" x14ac:dyDescent="0.2">
      <c r="A221" s="74" t="s">
        <v>174</v>
      </c>
      <c r="B221" s="12">
        <v>54091238.183500014</v>
      </c>
      <c r="C221" s="7">
        <v>47907600.847170003</v>
      </c>
      <c r="D221" s="12">
        <v>2736312.273969999</v>
      </c>
      <c r="E221" s="7">
        <f t="shared" si="103"/>
        <v>50643913.121140003</v>
      </c>
      <c r="F221" s="7">
        <f t="shared" si="104"/>
        <v>3447325.062360011</v>
      </c>
      <c r="G221" s="7">
        <f t="shared" si="105"/>
        <v>6183637.3363300115</v>
      </c>
      <c r="H221" s="8">
        <f t="shared" si="102"/>
        <v>93.626832777121422</v>
      </c>
    </row>
    <row r="222" spans="1:8" s="51" customFormat="1" ht="11.25" customHeight="1" x14ac:dyDescent="0.2">
      <c r="A222" s="74" t="s">
        <v>175</v>
      </c>
      <c r="B222" s="12">
        <v>101824.946</v>
      </c>
      <c r="C222" s="7">
        <v>65646.262759999998</v>
      </c>
      <c r="D222" s="12">
        <v>108.74517999999999</v>
      </c>
      <c r="E222" s="7">
        <f t="shared" si="103"/>
        <v>65755.007939999996</v>
      </c>
      <c r="F222" s="7">
        <f t="shared" si="104"/>
        <v>36069.93806</v>
      </c>
      <c r="G222" s="7">
        <f t="shared" si="105"/>
        <v>36178.683239999998</v>
      </c>
      <c r="H222" s="8">
        <f t="shared" si="102"/>
        <v>64.576521297639573</v>
      </c>
    </row>
    <row r="223" spans="1:8" s="51" customFormat="1" ht="11.25" customHeight="1" x14ac:dyDescent="0.2">
      <c r="A223" s="74" t="s">
        <v>176</v>
      </c>
      <c r="B223" s="12">
        <v>458913.76500000007</v>
      </c>
      <c r="C223" s="7">
        <v>361654.01155</v>
      </c>
      <c r="D223" s="12">
        <v>29000</v>
      </c>
      <c r="E223" s="7">
        <f t="shared" si="103"/>
        <v>390654.01155</v>
      </c>
      <c r="F223" s="7">
        <f t="shared" si="104"/>
        <v>68259.753450000077</v>
      </c>
      <c r="G223" s="7">
        <f t="shared" si="105"/>
        <v>97259.753450000077</v>
      </c>
      <c r="H223" s="8">
        <f t="shared" si="102"/>
        <v>85.125799517039965</v>
      </c>
    </row>
    <row r="224" spans="1:8" s="51" customFormat="1" ht="11.25" customHeight="1" x14ac:dyDescent="0.2">
      <c r="A224" s="74" t="s">
        <v>177</v>
      </c>
      <c r="B224" s="12">
        <v>1023607.2039999999</v>
      </c>
      <c r="C224" s="7">
        <v>641053.56153999991</v>
      </c>
      <c r="D224" s="12">
        <v>88340.935959999988</v>
      </c>
      <c r="E224" s="7">
        <f t="shared" si="103"/>
        <v>729394.49749999994</v>
      </c>
      <c r="F224" s="7">
        <f t="shared" si="104"/>
        <v>294212.70649999997</v>
      </c>
      <c r="G224" s="7">
        <f t="shared" si="105"/>
        <v>382553.64246</v>
      </c>
      <c r="H224" s="8">
        <f t="shared" si="102"/>
        <v>71.257264959616279</v>
      </c>
    </row>
    <row r="225" spans="1:8" s="51" customFormat="1" ht="11.25" customHeight="1" x14ac:dyDescent="0.2">
      <c r="A225" s="74" t="s">
        <v>178</v>
      </c>
      <c r="B225" s="12">
        <v>200358.76399999997</v>
      </c>
      <c r="C225" s="7">
        <v>162316.64353999999</v>
      </c>
      <c r="D225" s="12">
        <v>7697.7166399999996</v>
      </c>
      <c r="E225" s="7">
        <f t="shared" si="103"/>
        <v>170014.36017999999</v>
      </c>
      <c r="F225" s="7">
        <f t="shared" si="104"/>
        <v>30344.403819999978</v>
      </c>
      <c r="G225" s="7">
        <f t="shared" si="105"/>
        <v>38042.120459999976</v>
      </c>
      <c r="H225" s="8">
        <f t="shared" si="102"/>
        <v>84.854965555686903</v>
      </c>
    </row>
    <row r="226" spans="1:8" s="51" customFormat="1" ht="11.25" customHeight="1" x14ac:dyDescent="0.2">
      <c r="A226" s="74" t="s">
        <v>179</v>
      </c>
      <c r="B226" s="12">
        <v>175643.03899999999</v>
      </c>
      <c r="C226" s="7">
        <v>136221.95425000001</v>
      </c>
      <c r="D226" s="12">
        <v>7383.2776599999997</v>
      </c>
      <c r="E226" s="7">
        <f t="shared" si="103"/>
        <v>143605.23191</v>
      </c>
      <c r="F226" s="7">
        <f t="shared" si="104"/>
        <v>32037.807089999988</v>
      </c>
      <c r="G226" s="7">
        <f t="shared" si="105"/>
        <v>39421.08474999998</v>
      </c>
      <c r="H226" s="8">
        <f t="shared" si="102"/>
        <v>81.759705780312757</v>
      </c>
    </row>
    <row r="227" spans="1:8" s="51" customFormat="1" ht="11.25" customHeight="1" x14ac:dyDescent="0.2">
      <c r="A227" s="74" t="s">
        <v>180</v>
      </c>
      <c r="B227" s="12">
        <v>203958.86799999999</v>
      </c>
      <c r="C227" s="7">
        <v>170145.97070999999</v>
      </c>
      <c r="D227" s="12">
        <v>4020.7264399999999</v>
      </c>
      <c r="E227" s="7">
        <f t="shared" si="103"/>
        <v>174166.69714999999</v>
      </c>
      <c r="F227" s="7">
        <f t="shared" si="104"/>
        <v>29792.170849999995</v>
      </c>
      <c r="G227" s="7">
        <f t="shared" si="105"/>
        <v>33812.897289999994</v>
      </c>
      <c r="H227" s="8">
        <f t="shared" si="102"/>
        <v>85.393049519180508</v>
      </c>
    </row>
    <row r="228" spans="1:8" s="51" customFormat="1" ht="11.25" customHeight="1" x14ac:dyDescent="0.2">
      <c r="A228" s="74" t="s">
        <v>181</v>
      </c>
      <c r="B228" s="12">
        <v>177302.82</v>
      </c>
      <c r="C228" s="7">
        <v>151988.05646000002</v>
      </c>
      <c r="D228" s="12">
        <v>129.87477999999999</v>
      </c>
      <c r="E228" s="7">
        <f t="shared" si="103"/>
        <v>152117.93124000003</v>
      </c>
      <c r="F228" s="7">
        <f t="shared" si="104"/>
        <v>25184.888759999973</v>
      </c>
      <c r="G228" s="7">
        <f t="shared" si="105"/>
        <v>25314.763539999985</v>
      </c>
      <c r="H228" s="8">
        <f t="shared" si="102"/>
        <v>85.795550933707659</v>
      </c>
    </row>
    <row r="229" spans="1:8" s="51" customFormat="1" ht="11.25" customHeight="1" x14ac:dyDescent="0.2">
      <c r="A229" s="74" t="s">
        <v>182</v>
      </c>
      <c r="B229" s="12">
        <v>104647.527</v>
      </c>
      <c r="C229" s="7">
        <v>67194.911649999995</v>
      </c>
      <c r="D229" s="12">
        <v>1844.49901</v>
      </c>
      <c r="E229" s="7">
        <f t="shared" si="103"/>
        <v>69039.410659999994</v>
      </c>
      <c r="F229" s="7">
        <f t="shared" si="104"/>
        <v>35608.116340000008</v>
      </c>
      <c r="G229" s="7">
        <f t="shared" si="105"/>
        <v>37452.615350000007</v>
      </c>
      <c r="H229" s="8">
        <f t="shared" si="102"/>
        <v>65.973284452292873</v>
      </c>
    </row>
    <row r="230" spans="1:8" s="51" customFormat="1" ht="11.25" customHeight="1" x14ac:dyDescent="0.2">
      <c r="A230" s="74" t="s">
        <v>183</v>
      </c>
      <c r="B230" s="22">
        <f t="shared" ref="B230:G230" si="106">SUM(B231:B234)</f>
        <v>1608665.85</v>
      </c>
      <c r="C230" s="22">
        <f t="shared" si="106"/>
        <v>1349505.9283999999</v>
      </c>
      <c r="D230" s="22">
        <f t="shared" si="106"/>
        <v>21748.578590000001</v>
      </c>
      <c r="E230" s="10">
        <f t="shared" si="106"/>
        <v>1371254.5069899999</v>
      </c>
      <c r="F230" s="10">
        <f t="shared" si="106"/>
        <v>237411.34301000019</v>
      </c>
      <c r="G230" s="10">
        <f t="shared" si="106"/>
        <v>259159.92160000015</v>
      </c>
      <c r="H230" s="8">
        <f t="shared" si="102"/>
        <v>85.241724189644472</v>
      </c>
    </row>
    <row r="231" spans="1:8" s="51" customFormat="1" ht="11.25" customHeight="1" x14ac:dyDescent="0.2">
      <c r="A231" s="74" t="s">
        <v>224</v>
      </c>
      <c r="B231" s="12">
        <v>742245.03600000008</v>
      </c>
      <c r="C231" s="7">
        <v>673063.2096099999</v>
      </c>
      <c r="D231" s="12">
        <v>9069.8468799999991</v>
      </c>
      <c r="E231" s="7">
        <f t="shared" ref="E231:E247" si="107">SUM(C231:D231)</f>
        <v>682133.05648999987</v>
      </c>
      <c r="F231" s="7">
        <f t="shared" ref="F231:F247" si="108">B231-E231</f>
        <v>60111.979510000208</v>
      </c>
      <c r="G231" s="7">
        <f t="shared" ref="G231:G247" si="109">B231-C231</f>
        <v>69181.826390000177</v>
      </c>
      <c r="H231" s="8">
        <f t="shared" si="102"/>
        <v>91.90132953479258</v>
      </c>
    </row>
    <row r="232" spans="1:8" s="51" customFormat="1" ht="11.25" customHeight="1" x14ac:dyDescent="0.2">
      <c r="A232" s="74" t="s">
        <v>300</v>
      </c>
      <c r="B232" s="12">
        <v>393823.04300000006</v>
      </c>
      <c r="C232" s="7">
        <v>298736.20250000001</v>
      </c>
      <c r="D232" s="12">
        <v>7259.7049500000003</v>
      </c>
      <c r="E232" s="7">
        <f t="shared" si="107"/>
        <v>305995.90745</v>
      </c>
      <c r="F232" s="7">
        <f t="shared" si="108"/>
        <v>87827.135550000065</v>
      </c>
      <c r="G232" s="7">
        <f t="shared" si="109"/>
        <v>95086.840500000049</v>
      </c>
      <c r="H232" s="8">
        <f t="shared" si="102"/>
        <v>77.698832734376069</v>
      </c>
    </row>
    <row r="233" spans="1:8" s="51" customFormat="1" ht="11.25" customHeight="1" x14ac:dyDescent="0.2">
      <c r="A233" s="74" t="s">
        <v>184</v>
      </c>
      <c r="B233" s="12">
        <v>224041.40199999997</v>
      </c>
      <c r="C233" s="7">
        <v>165366.65237</v>
      </c>
      <c r="D233" s="12">
        <v>4262.9436999999998</v>
      </c>
      <c r="E233" s="7">
        <f t="shared" si="107"/>
        <v>169629.59607</v>
      </c>
      <c r="F233" s="7">
        <f t="shared" si="108"/>
        <v>54411.805929999973</v>
      </c>
      <c r="G233" s="7">
        <f t="shared" si="109"/>
        <v>58674.749629999977</v>
      </c>
      <c r="H233" s="8">
        <f t="shared" si="102"/>
        <v>75.713504091533949</v>
      </c>
    </row>
    <row r="234" spans="1:8" s="51" customFormat="1" ht="11.25" customHeight="1" x14ac:dyDescent="0.2">
      <c r="A234" s="74" t="s">
        <v>301</v>
      </c>
      <c r="B234" s="12">
        <v>248556.36899999992</v>
      </c>
      <c r="C234" s="7">
        <v>212339.86391999997</v>
      </c>
      <c r="D234" s="12">
        <v>1156.0830600000002</v>
      </c>
      <c r="E234" s="7">
        <f t="shared" si="107"/>
        <v>213495.94697999998</v>
      </c>
      <c r="F234" s="7">
        <f t="shared" si="108"/>
        <v>35060.42201999994</v>
      </c>
      <c r="G234" s="7">
        <f t="shared" si="109"/>
        <v>36216.505079999944</v>
      </c>
      <c r="H234" s="8">
        <f t="shared" si="102"/>
        <v>85.894377938873106</v>
      </c>
    </row>
    <row r="235" spans="1:8" s="51" customFormat="1" ht="11.25" customHeight="1" x14ac:dyDescent="0.2">
      <c r="A235" s="74" t="s">
        <v>321</v>
      </c>
      <c r="B235" s="12">
        <v>60962.390999999996</v>
      </c>
      <c r="C235" s="7">
        <v>36134.614329999997</v>
      </c>
      <c r="D235" s="12">
        <v>1546.9082599999999</v>
      </c>
      <c r="E235" s="7">
        <f t="shared" si="107"/>
        <v>37681.522589999993</v>
      </c>
      <c r="F235" s="7">
        <f t="shared" si="108"/>
        <v>23280.868410000003</v>
      </c>
      <c r="G235" s="7">
        <f t="shared" si="109"/>
        <v>24827.776669999999</v>
      </c>
      <c r="H235" s="8">
        <f t="shared" si="102"/>
        <v>61.811096926956154</v>
      </c>
    </row>
    <row r="236" spans="1:8" s="51" customFormat="1" ht="11.25" customHeight="1" x14ac:dyDescent="0.2">
      <c r="A236" s="74" t="s">
        <v>186</v>
      </c>
      <c r="B236" s="12">
        <v>1039614.878</v>
      </c>
      <c r="C236" s="7">
        <v>982997.50948999997</v>
      </c>
      <c r="D236" s="12">
        <v>30835.112510000003</v>
      </c>
      <c r="E236" s="7">
        <f t="shared" si="107"/>
        <v>1013832.622</v>
      </c>
      <c r="F236" s="7">
        <f t="shared" si="108"/>
        <v>25782.256000000052</v>
      </c>
      <c r="G236" s="7">
        <f t="shared" si="109"/>
        <v>56617.368510000058</v>
      </c>
      <c r="H236" s="8">
        <f t="shared" si="102"/>
        <v>97.520018562104497</v>
      </c>
    </row>
    <row r="237" spans="1:8" s="51" customFormat="1" ht="11.25" customHeight="1" x14ac:dyDescent="0.2">
      <c r="A237" s="74" t="s">
        <v>187</v>
      </c>
      <c r="B237" s="12">
        <v>921681.04400000011</v>
      </c>
      <c r="C237" s="7">
        <v>892212.35848000005</v>
      </c>
      <c r="D237" s="12">
        <v>26483.397829999998</v>
      </c>
      <c r="E237" s="7">
        <f t="shared" si="107"/>
        <v>918695.75631000008</v>
      </c>
      <c r="F237" s="7">
        <f t="shared" si="108"/>
        <v>2985.2876900000265</v>
      </c>
      <c r="G237" s="7">
        <f t="shared" si="109"/>
        <v>29468.685520000057</v>
      </c>
      <c r="H237" s="8">
        <f t="shared" si="102"/>
        <v>99.676104037352857</v>
      </c>
    </row>
    <row r="238" spans="1:8" s="51" customFormat="1" ht="11.25" customHeight="1" x14ac:dyDescent="0.2">
      <c r="A238" s="74" t="s">
        <v>188</v>
      </c>
      <c r="B238" s="12">
        <v>3382295.0289999996</v>
      </c>
      <c r="C238" s="7">
        <v>2701932.0377199999</v>
      </c>
      <c r="D238" s="12">
        <v>335737.29797000001</v>
      </c>
      <c r="E238" s="7">
        <f t="shared" si="107"/>
        <v>3037669.3356900001</v>
      </c>
      <c r="F238" s="7">
        <f t="shared" si="108"/>
        <v>344625.69330999954</v>
      </c>
      <c r="G238" s="7">
        <f t="shared" si="109"/>
        <v>680362.99127999973</v>
      </c>
      <c r="H238" s="8">
        <f t="shared" si="102"/>
        <v>89.810892002171357</v>
      </c>
    </row>
    <row r="239" spans="1:8" s="51" customFormat="1" ht="11.25" customHeight="1" x14ac:dyDescent="0.2">
      <c r="A239" s="74" t="s">
        <v>302</v>
      </c>
      <c r="B239" s="12">
        <v>73008.671000000002</v>
      </c>
      <c r="C239" s="7">
        <v>67382.25877</v>
      </c>
      <c r="D239" s="12">
        <v>599.79991000000007</v>
      </c>
      <c r="E239" s="7">
        <f t="shared" si="107"/>
        <v>67982.058680000002</v>
      </c>
      <c r="F239" s="7">
        <f t="shared" si="108"/>
        <v>5026.6123200000002</v>
      </c>
      <c r="G239" s="7">
        <f t="shared" si="109"/>
        <v>5626.4122300000017</v>
      </c>
      <c r="H239" s="8">
        <f t="shared" si="102"/>
        <v>93.115047498947078</v>
      </c>
    </row>
    <row r="240" spans="1:8" s="51" customFormat="1" ht="11.25" customHeight="1" x14ac:dyDescent="0.2">
      <c r="A240" s="84" t="s">
        <v>39</v>
      </c>
      <c r="B240" s="12">
        <v>486751.33899999992</v>
      </c>
      <c r="C240" s="7">
        <v>394904.99206000002</v>
      </c>
      <c r="D240" s="12">
        <v>20720.573530000001</v>
      </c>
      <c r="E240" s="7">
        <f t="shared" si="107"/>
        <v>415625.56559000001</v>
      </c>
      <c r="F240" s="7">
        <f t="shared" si="108"/>
        <v>71125.773409999907</v>
      </c>
      <c r="G240" s="7">
        <f t="shared" si="109"/>
        <v>91846.346939999901</v>
      </c>
      <c r="H240" s="8">
        <f t="shared" si="102"/>
        <v>85.387657370162898</v>
      </c>
    </row>
    <row r="241" spans="1:8" s="51" customFormat="1" ht="11.25" customHeight="1" x14ac:dyDescent="0.2">
      <c r="A241" s="84" t="s">
        <v>189</v>
      </c>
      <c r="B241" s="12">
        <v>3432681.8580000005</v>
      </c>
      <c r="C241" s="7">
        <v>3086561.1365200002</v>
      </c>
      <c r="D241" s="12">
        <v>5062.27603</v>
      </c>
      <c r="E241" s="7">
        <f t="shared" si="107"/>
        <v>3091623.41255</v>
      </c>
      <c r="F241" s="7">
        <f t="shared" si="108"/>
        <v>341058.44545000046</v>
      </c>
      <c r="G241" s="7">
        <f t="shared" si="109"/>
        <v>346120.7214800003</v>
      </c>
      <c r="H241" s="8">
        <f t="shared" si="102"/>
        <v>90.06437358431134</v>
      </c>
    </row>
    <row r="242" spans="1:8" s="51" customFormat="1" ht="11.25" customHeight="1" x14ac:dyDescent="0.2">
      <c r="A242" s="84" t="s">
        <v>190</v>
      </c>
      <c r="B242" s="12">
        <v>227436</v>
      </c>
      <c r="C242" s="7">
        <v>170591.35178</v>
      </c>
      <c r="D242" s="12">
        <v>25367.467949999998</v>
      </c>
      <c r="E242" s="7">
        <f t="shared" si="107"/>
        <v>195958.81972999999</v>
      </c>
      <c r="F242" s="7">
        <f t="shared" si="108"/>
        <v>31477.180270000012</v>
      </c>
      <c r="G242" s="7">
        <f t="shared" si="109"/>
        <v>56844.648220000003</v>
      </c>
      <c r="H242" s="8">
        <f t="shared" si="102"/>
        <v>86.159983349161962</v>
      </c>
    </row>
    <row r="243" spans="1:8" s="51" customFormat="1" ht="11.25" customHeight="1" x14ac:dyDescent="0.2">
      <c r="A243" s="84" t="s">
        <v>303</v>
      </c>
      <c r="B243" s="12">
        <v>324605.47000000003</v>
      </c>
      <c r="C243" s="7">
        <v>63538.020119999994</v>
      </c>
      <c r="D243" s="12">
        <v>4668.4818800000003</v>
      </c>
      <c r="E243" s="7">
        <f t="shared" si="107"/>
        <v>68206.501999999993</v>
      </c>
      <c r="F243" s="7">
        <f t="shared" si="108"/>
        <v>256398.96800000005</v>
      </c>
      <c r="G243" s="7">
        <f t="shared" si="109"/>
        <v>261067.44988000003</v>
      </c>
      <c r="H243" s="8">
        <f t="shared" si="102"/>
        <v>21.012123424783937</v>
      </c>
    </row>
    <row r="244" spans="1:8" s="51" customFormat="1" ht="11.25" customHeight="1" x14ac:dyDescent="0.2">
      <c r="A244" s="84" t="s">
        <v>191</v>
      </c>
      <c r="B244" s="12">
        <v>1729174.1139999998</v>
      </c>
      <c r="C244" s="7">
        <v>758070.20990000002</v>
      </c>
      <c r="D244" s="12">
        <v>76215.630080000003</v>
      </c>
      <c r="E244" s="7">
        <f t="shared" si="107"/>
        <v>834285.83998000005</v>
      </c>
      <c r="F244" s="7">
        <f t="shared" si="108"/>
        <v>894888.27401999978</v>
      </c>
      <c r="G244" s="7">
        <f t="shared" si="109"/>
        <v>971103.90409999981</v>
      </c>
      <c r="H244" s="8">
        <f t="shared" si="102"/>
        <v>48.247648008683996</v>
      </c>
    </row>
    <row r="245" spans="1:8" s="51" customFormat="1" ht="11.25" customHeight="1" x14ac:dyDescent="0.2">
      <c r="A245" s="84" t="s">
        <v>193</v>
      </c>
      <c r="B245" s="12">
        <v>118871.594</v>
      </c>
      <c r="C245" s="7">
        <v>99658.506299999994</v>
      </c>
      <c r="D245" s="12">
        <v>1428.9127100000001</v>
      </c>
      <c r="E245" s="7">
        <f t="shared" si="107"/>
        <v>101087.41901</v>
      </c>
      <c r="F245" s="7">
        <f t="shared" si="108"/>
        <v>17784.17499</v>
      </c>
      <c r="G245" s="7">
        <f t="shared" si="109"/>
        <v>19213.087700000004</v>
      </c>
      <c r="H245" s="8">
        <f t="shared" si="102"/>
        <v>85.039171772189746</v>
      </c>
    </row>
    <row r="246" spans="1:8" s="51" customFormat="1" ht="11.25" customHeight="1" x14ac:dyDescent="0.2">
      <c r="A246" s="84" t="s">
        <v>194</v>
      </c>
      <c r="B246" s="12">
        <v>762470.10600000003</v>
      </c>
      <c r="C246" s="7">
        <v>617905.73617999989</v>
      </c>
      <c r="D246" s="12">
        <v>39437.251020000003</v>
      </c>
      <c r="E246" s="7">
        <f t="shared" si="107"/>
        <v>657342.98719999986</v>
      </c>
      <c r="F246" s="7">
        <f t="shared" si="108"/>
        <v>105127.11880000017</v>
      </c>
      <c r="G246" s="7">
        <f t="shared" si="109"/>
        <v>144564.36982000014</v>
      </c>
      <c r="H246" s="8">
        <f t="shared" si="102"/>
        <v>86.212296328375643</v>
      </c>
    </row>
    <row r="247" spans="1:8" s="51" customFormat="1" ht="11.25" customHeight="1" x14ac:dyDescent="0.2">
      <c r="A247" s="74" t="s">
        <v>304</v>
      </c>
      <c r="B247" s="12">
        <v>181416.64800000004</v>
      </c>
      <c r="C247" s="7">
        <v>168540.24919999999</v>
      </c>
      <c r="D247" s="12">
        <v>7585</v>
      </c>
      <c r="E247" s="7">
        <f t="shared" si="107"/>
        <v>176125.24919999999</v>
      </c>
      <c r="F247" s="7">
        <f t="shared" si="108"/>
        <v>5291.3988000000536</v>
      </c>
      <c r="G247" s="7">
        <f t="shared" si="109"/>
        <v>12876.398800000054</v>
      </c>
      <c r="H247" s="8">
        <f t="shared" si="102"/>
        <v>97.08328929106878</v>
      </c>
    </row>
    <row r="248" spans="1:8" s="51" customFormat="1" ht="11.25" customHeight="1" x14ac:dyDescent="0.2">
      <c r="A248" s="77"/>
      <c r="B248" s="12"/>
      <c r="C248" s="7"/>
      <c r="D248" s="12"/>
      <c r="E248" s="7"/>
      <c r="F248" s="7"/>
      <c r="G248" s="7"/>
      <c r="H248" s="8"/>
    </row>
    <row r="249" spans="1:8" s="51" customFormat="1" ht="11.25" customHeight="1" x14ac:dyDescent="0.2">
      <c r="A249" s="72" t="s">
        <v>195</v>
      </c>
      <c r="B249" s="12">
        <v>4088.529</v>
      </c>
      <c r="C249" s="7">
        <v>3820.1280499999998</v>
      </c>
      <c r="D249" s="12">
        <v>188.95599999999999</v>
      </c>
      <c r="E249" s="7">
        <f t="shared" ref="E249" si="110">SUM(C249:D249)</f>
        <v>4009.0840499999999</v>
      </c>
      <c r="F249" s="7">
        <f>B249-E249</f>
        <v>79.444950000000063</v>
      </c>
      <c r="G249" s="7">
        <f>B249-C249</f>
        <v>268.40095000000019</v>
      </c>
      <c r="H249" s="8">
        <f>E249/B249*100</f>
        <v>98.056881827180391</v>
      </c>
    </row>
    <row r="250" spans="1:8" s="51" customFormat="1" ht="11.25" customHeight="1" x14ac:dyDescent="0.2">
      <c r="A250" s="77"/>
      <c r="B250" s="11"/>
      <c r="C250" s="9"/>
      <c r="D250" s="11"/>
      <c r="E250" s="9"/>
      <c r="F250" s="9"/>
      <c r="G250" s="9"/>
      <c r="H250" s="8"/>
    </row>
    <row r="251" spans="1:8" s="51" customFormat="1" ht="11.25" customHeight="1" x14ac:dyDescent="0.2">
      <c r="A251" s="72" t="s">
        <v>196</v>
      </c>
      <c r="B251" s="22">
        <f t="shared" ref="B251:G251" si="111">SUM(B252:B256)</f>
        <v>43444131.327</v>
      </c>
      <c r="C251" s="22">
        <f t="shared" si="111"/>
        <v>42802087.702279992</v>
      </c>
      <c r="D251" s="22">
        <f t="shared" ref="D251" si="112">SUM(D252:D256)</f>
        <v>568181.49009000009</v>
      </c>
      <c r="E251" s="10">
        <f t="shared" si="111"/>
        <v>43370269.19236999</v>
      </c>
      <c r="F251" s="10">
        <f t="shared" si="111"/>
        <v>73862.134630010551</v>
      </c>
      <c r="G251" s="10">
        <f t="shared" si="111"/>
        <v>642043.62472000951</v>
      </c>
      <c r="H251" s="8">
        <f t="shared" ref="H251:H256" si="113">E251/B251*100</f>
        <v>99.829983630990213</v>
      </c>
    </row>
    <row r="252" spans="1:8" s="51" customFormat="1" ht="11.25" customHeight="1" x14ac:dyDescent="0.2">
      <c r="A252" s="84" t="s">
        <v>197</v>
      </c>
      <c r="B252" s="12">
        <v>38148859.967</v>
      </c>
      <c r="C252" s="7">
        <v>37823117.491889991</v>
      </c>
      <c r="D252" s="12">
        <v>320807.30224000005</v>
      </c>
      <c r="E252" s="7">
        <f t="shared" ref="E252:E256" si="114">SUM(C252:D252)</f>
        <v>38143924.79412999</v>
      </c>
      <c r="F252" s="7">
        <f>B252-E252</f>
        <v>4935.1728700101376</v>
      </c>
      <c r="G252" s="7">
        <f>B252-C252</f>
        <v>325742.47511000931</v>
      </c>
      <c r="H252" s="8">
        <f t="shared" si="113"/>
        <v>99.987063380467262</v>
      </c>
    </row>
    <row r="253" spans="1:8" s="51" customFormat="1" ht="11.25" customHeight="1" x14ac:dyDescent="0.2">
      <c r="A253" s="84" t="s">
        <v>198</v>
      </c>
      <c r="B253" s="12">
        <v>151761.35999999999</v>
      </c>
      <c r="C253" s="7">
        <v>148533.31271</v>
      </c>
      <c r="D253" s="12">
        <v>43.419789999999999</v>
      </c>
      <c r="E253" s="7">
        <f t="shared" si="114"/>
        <v>148576.73250000001</v>
      </c>
      <c r="F253" s="7">
        <f>B253-E253</f>
        <v>3184.6274999999732</v>
      </c>
      <c r="G253" s="7">
        <f>B253-C253</f>
        <v>3228.0472899999877</v>
      </c>
      <c r="H253" s="8">
        <f t="shared" si="113"/>
        <v>97.901555771508654</v>
      </c>
    </row>
    <row r="254" spans="1:8" s="51" customFormat="1" ht="11.25" customHeight="1" x14ac:dyDescent="0.2">
      <c r="A254" s="84" t="s">
        <v>199</v>
      </c>
      <c r="B254" s="12">
        <v>1252167.0000000002</v>
      </c>
      <c r="C254" s="7">
        <v>1214704.4000500001</v>
      </c>
      <c r="D254" s="12">
        <v>1235.723</v>
      </c>
      <c r="E254" s="7">
        <f t="shared" si="114"/>
        <v>1215940.1230500001</v>
      </c>
      <c r="F254" s="7">
        <f>B254-E254</f>
        <v>36226.87695000018</v>
      </c>
      <c r="G254" s="7">
        <f>B254-C254</f>
        <v>37462.599950000178</v>
      </c>
      <c r="H254" s="8">
        <f t="shared" si="113"/>
        <v>97.106865382173453</v>
      </c>
    </row>
    <row r="255" spans="1:8" s="51" customFormat="1" ht="11.25" customHeight="1" x14ac:dyDescent="0.2">
      <c r="A255" s="84" t="s">
        <v>200</v>
      </c>
      <c r="B255" s="12">
        <v>3372705</v>
      </c>
      <c r="C255" s="7">
        <v>3104313.5566199999</v>
      </c>
      <c r="D255" s="12">
        <v>246072.67506000001</v>
      </c>
      <c r="E255" s="7">
        <f t="shared" si="114"/>
        <v>3350386.2316799997</v>
      </c>
      <c r="F255" s="7">
        <f>B255-E255</f>
        <v>22318.768320000265</v>
      </c>
      <c r="G255" s="7">
        <f>B255-C255</f>
        <v>268391.44338000007</v>
      </c>
      <c r="H255" s="8">
        <f t="shared" si="113"/>
        <v>99.338253173046553</v>
      </c>
    </row>
    <row r="256" spans="1:8" s="51" customFormat="1" ht="11.25" customHeight="1" x14ac:dyDescent="0.2">
      <c r="A256" s="84" t="s">
        <v>201</v>
      </c>
      <c r="B256" s="12">
        <v>518638</v>
      </c>
      <c r="C256" s="7">
        <v>511418.94101000001</v>
      </c>
      <c r="D256" s="12">
        <v>22.37</v>
      </c>
      <c r="E256" s="7">
        <f t="shared" si="114"/>
        <v>511441.31101</v>
      </c>
      <c r="F256" s="7">
        <f>B256-E256</f>
        <v>7196.6889899999951</v>
      </c>
      <c r="G256" s="7">
        <f>B256-C256</f>
        <v>7219.0589899999904</v>
      </c>
      <c r="H256" s="8">
        <f t="shared" si="113"/>
        <v>98.612386869068601</v>
      </c>
    </row>
    <row r="257" spans="1:13" s="51" customFormat="1" ht="11.25" customHeight="1" x14ac:dyDescent="0.2">
      <c r="A257" s="77"/>
      <c r="B257" s="12"/>
      <c r="C257" s="7"/>
      <c r="D257" s="12"/>
      <c r="E257" s="7"/>
      <c r="F257" s="7"/>
      <c r="G257" s="7"/>
      <c r="H257" s="6"/>
    </row>
    <row r="258" spans="1:13" s="51" customFormat="1" ht="11.25" customHeight="1" x14ac:dyDescent="0.2">
      <c r="A258" s="72" t="s">
        <v>202</v>
      </c>
      <c r="B258" s="10">
        <f t="shared" ref="B258:G258" si="115">+B259+B260</f>
        <v>1799478.2390000001</v>
      </c>
      <c r="C258" s="10">
        <f t="shared" si="115"/>
        <v>1752637.8265200001</v>
      </c>
      <c r="D258" s="10">
        <f t="shared" si="115"/>
        <v>10134.309310000001</v>
      </c>
      <c r="E258" s="10">
        <f t="shared" si="115"/>
        <v>1762772.13583</v>
      </c>
      <c r="F258" s="10">
        <f t="shared" si="115"/>
        <v>36706.103169999988</v>
      </c>
      <c r="G258" s="10">
        <f t="shared" si="115"/>
        <v>46840.412480000057</v>
      </c>
      <c r="H258" s="6">
        <f>E258/B258*100</f>
        <v>97.96018076937689</v>
      </c>
    </row>
    <row r="259" spans="1:13" s="51" customFormat="1" ht="11.25" customHeight="1" x14ac:dyDescent="0.2">
      <c r="A259" s="84" t="s">
        <v>203</v>
      </c>
      <c r="B259" s="12">
        <v>1714528.2390000001</v>
      </c>
      <c r="C259" s="7">
        <v>1679903.86806</v>
      </c>
      <c r="D259" s="12">
        <v>3524.4179700000009</v>
      </c>
      <c r="E259" s="7">
        <f t="shared" ref="E259:E260" si="116">SUM(C259:D259)</f>
        <v>1683428.2860300001</v>
      </c>
      <c r="F259" s="7">
        <f>B259-E259</f>
        <v>31099.952969999984</v>
      </c>
      <c r="G259" s="7">
        <f>B259-C259</f>
        <v>34624.370940000052</v>
      </c>
      <c r="H259" s="8">
        <f>E259/B259*100</f>
        <v>98.18609269520465</v>
      </c>
    </row>
    <row r="260" spans="1:13" s="51" customFormat="1" ht="11.25" customHeight="1" x14ac:dyDescent="0.2">
      <c r="A260" s="84" t="s">
        <v>204</v>
      </c>
      <c r="B260" s="12">
        <v>84950</v>
      </c>
      <c r="C260" s="7">
        <v>72733.958459999994</v>
      </c>
      <c r="D260" s="12">
        <v>6609.8913400000001</v>
      </c>
      <c r="E260" s="7">
        <f t="shared" si="116"/>
        <v>79343.849799999996</v>
      </c>
      <c r="F260" s="7">
        <f>B260-E260</f>
        <v>5606.1502000000037</v>
      </c>
      <c r="G260" s="7">
        <f>B260-C260</f>
        <v>12216.041540000006</v>
      </c>
      <c r="H260" s="8">
        <f>E260/B260*100</f>
        <v>93.400647204237785</v>
      </c>
    </row>
    <row r="261" spans="1:13" s="51" customFormat="1" ht="11.4" x14ac:dyDescent="0.2">
      <c r="A261" s="77"/>
      <c r="B261" s="9"/>
      <c r="C261" s="9"/>
      <c r="D261" s="9"/>
      <c r="E261" s="9"/>
      <c r="F261" s="9"/>
      <c r="G261" s="9"/>
      <c r="H261" s="6"/>
    </row>
    <row r="262" spans="1:13" s="51" customFormat="1" ht="11.25" customHeight="1" x14ac:dyDescent="0.2">
      <c r="A262" s="85" t="s">
        <v>205</v>
      </c>
      <c r="B262" s="12">
        <v>13339513.896999998</v>
      </c>
      <c r="C262" s="7">
        <v>13176372.31198</v>
      </c>
      <c r="D262" s="12">
        <v>130240.28900999999</v>
      </c>
      <c r="E262" s="7">
        <f t="shared" ref="E262" si="117">SUM(C262:D262)</f>
        <v>13306612.600989999</v>
      </c>
      <c r="F262" s="7">
        <f>B262-E262</f>
        <v>32901.296009998769</v>
      </c>
      <c r="G262" s="7">
        <f>B262-C262</f>
        <v>163141.58501999825</v>
      </c>
      <c r="H262" s="8">
        <f>E262/B262*100</f>
        <v>99.753354610489993</v>
      </c>
    </row>
    <row r="263" spans="1:13" s="51" customFormat="1" ht="11.25" customHeight="1" x14ac:dyDescent="0.2">
      <c r="A263" s="77"/>
      <c r="B263" s="9"/>
      <c r="C263" s="9"/>
      <c r="D263" s="9"/>
      <c r="E263" s="9"/>
      <c r="F263" s="9"/>
      <c r="G263" s="9"/>
      <c r="H263" s="6"/>
    </row>
    <row r="264" spans="1:13" s="51" customFormat="1" ht="11.25" customHeight="1" x14ac:dyDescent="0.2">
      <c r="A264" s="72" t="s">
        <v>206</v>
      </c>
      <c r="B264" s="12">
        <v>14523412.873</v>
      </c>
      <c r="C264" s="7">
        <v>14131200.49291</v>
      </c>
      <c r="D264" s="12">
        <v>1242.36996</v>
      </c>
      <c r="E264" s="7">
        <f t="shared" ref="E264" si="118">SUM(C264:D264)</f>
        <v>14132442.86287</v>
      </c>
      <c r="F264" s="7">
        <f>B264-E264</f>
        <v>390970.01012999937</v>
      </c>
      <c r="G264" s="7">
        <f>B264-C264</f>
        <v>392212.38009000011</v>
      </c>
      <c r="H264" s="8">
        <f>E264/B264*100</f>
        <v>97.308001820585574</v>
      </c>
    </row>
    <row r="265" spans="1:13" s="51" customFormat="1" ht="11.25" customHeight="1" x14ac:dyDescent="0.2">
      <c r="A265" s="77"/>
      <c r="B265" s="9"/>
      <c r="C265" s="9"/>
      <c r="D265" s="9"/>
      <c r="E265" s="9"/>
      <c r="F265" s="9"/>
      <c r="G265" s="9"/>
      <c r="H265" s="6"/>
    </row>
    <row r="266" spans="1:13" s="51" customFormat="1" ht="11.25" customHeight="1" x14ac:dyDescent="0.2">
      <c r="A266" s="72" t="s">
        <v>207</v>
      </c>
      <c r="B266" s="12">
        <v>4472188.4270000001</v>
      </c>
      <c r="C266" s="7">
        <v>4463449.39016</v>
      </c>
      <c r="D266" s="12">
        <v>8723.0642599999992</v>
      </c>
      <c r="E266" s="7">
        <f t="shared" ref="E266" si="119">SUM(C266:D266)</f>
        <v>4472172.4544200003</v>
      </c>
      <c r="F266" s="7">
        <f>B266-E266</f>
        <v>15.972579999826849</v>
      </c>
      <c r="G266" s="7">
        <f>B266-C266</f>
        <v>8739.0368400001898</v>
      </c>
      <c r="H266" s="8">
        <f>E266/B266*100</f>
        <v>99.999642846443962</v>
      </c>
    </row>
    <row r="267" spans="1:13" s="51" customFormat="1" ht="11.25" customHeight="1" x14ac:dyDescent="0.2">
      <c r="A267" s="86"/>
      <c r="B267" s="12"/>
      <c r="C267" s="12"/>
      <c r="D267" s="12"/>
      <c r="E267" s="12"/>
      <c r="F267" s="12"/>
      <c r="G267" s="12"/>
      <c r="H267" s="14"/>
      <c r="I267" s="73"/>
      <c r="J267" s="73"/>
      <c r="K267" s="73"/>
      <c r="L267" s="73"/>
      <c r="M267" s="73"/>
    </row>
    <row r="268" spans="1:13" s="51" customFormat="1" ht="11.25" customHeight="1" x14ac:dyDescent="0.2">
      <c r="A268" s="78" t="s">
        <v>208</v>
      </c>
      <c r="B268" s="22">
        <f t="shared" ref="B268:G268" si="120">+B269+B270</f>
        <v>1003188.5189999999</v>
      </c>
      <c r="C268" s="22">
        <f t="shared" si="120"/>
        <v>986845.86801999994</v>
      </c>
      <c r="D268" s="22">
        <f t="shared" si="120"/>
        <v>12872.88917</v>
      </c>
      <c r="E268" s="22">
        <f t="shared" si="120"/>
        <v>999718.75718999992</v>
      </c>
      <c r="F268" s="22">
        <f t="shared" si="120"/>
        <v>3469.7618099999454</v>
      </c>
      <c r="G268" s="22">
        <f t="shared" si="120"/>
        <v>16342.650979999962</v>
      </c>
      <c r="H268" s="14">
        <f>E268/B268*100</f>
        <v>99.654126642771118</v>
      </c>
    </row>
    <row r="269" spans="1:13" s="51" customFormat="1" ht="11.25" customHeight="1" x14ac:dyDescent="0.2">
      <c r="A269" s="83" t="s">
        <v>233</v>
      </c>
      <c r="B269" s="12">
        <v>963441.56099999987</v>
      </c>
      <c r="C269" s="7">
        <v>951276.32928999991</v>
      </c>
      <c r="D269" s="12">
        <v>12142.980310000001</v>
      </c>
      <c r="E269" s="7">
        <f t="shared" ref="E269:E270" si="121">SUM(C269:D269)</f>
        <v>963419.30959999992</v>
      </c>
      <c r="F269" s="7">
        <f>B269-E269</f>
        <v>22.251399999950081</v>
      </c>
      <c r="G269" s="7">
        <f>B269-C269</f>
        <v>12165.231709999964</v>
      </c>
      <c r="H269" s="8">
        <f>E269/B269*100</f>
        <v>99.997690425563874</v>
      </c>
    </row>
    <row r="270" spans="1:13" s="51" customFormat="1" ht="11.25" customHeight="1" x14ac:dyDescent="0.2">
      <c r="A270" s="83" t="s">
        <v>234</v>
      </c>
      <c r="B270" s="12">
        <v>39746.957999999999</v>
      </c>
      <c r="C270" s="7">
        <v>35569.53873</v>
      </c>
      <c r="D270" s="12">
        <v>729.90886</v>
      </c>
      <c r="E270" s="7">
        <f t="shared" si="121"/>
        <v>36299.447590000003</v>
      </c>
      <c r="F270" s="7">
        <f>B270-E270</f>
        <v>3447.5104099999953</v>
      </c>
      <c r="G270" s="7">
        <f>B270-C270</f>
        <v>4177.4192699999985</v>
      </c>
      <c r="H270" s="8">
        <f>E270/B270*100</f>
        <v>91.32635405708281</v>
      </c>
    </row>
    <row r="271" spans="1:13" s="51" customFormat="1" ht="12" customHeight="1" x14ac:dyDescent="0.2">
      <c r="A271" s="87"/>
      <c r="B271" s="12"/>
      <c r="C271" s="12"/>
      <c r="D271" s="12"/>
      <c r="E271" s="12"/>
      <c r="F271" s="12"/>
      <c r="G271" s="12"/>
      <c r="H271" s="14"/>
    </row>
    <row r="272" spans="1:13" s="51" customFormat="1" ht="11.25" customHeight="1" x14ac:dyDescent="0.2">
      <c r="A272" s="88" t="s">
        <v>209</v>
      </c>
      <c r="B272" s="27">
        <f>B10+B17+B19+B21+B23+B35+B39+B47+B49+B51+B59+B71+B78+B82+B86+B92+B104+B116+B127+B143+B145+B166+B176+B181+B190+B199+B208+B217+B249+B251+B258+B262+B264+B266+B268</f>
        <v>2929363636.70117</v>
      </c>
      <c r="C272" s="27">
        <f t="shared" ref="C272:G272" si="122">C10+C17+C19+C21+C23+C35+C39+C47+C49+C51+C59+C71+C78+C82+C86+C92+C104+C116+C127+C143+C145+C166+C176+C181+C190+C199+C208+C217+C249+C251+C258+C262+C264+C266+C268</f>
        <v>2727797431.8483424</v>
      </c>
      <c r="D272" s="27">
        <f t="shared" si="122"/>
        <v>49977624.973930001</v>
      </c>
      <c r="E272" s="27">
        <f t="shared" si="122"/>
        <v>2777775056.8222728</v>
      </c>
      <c r="F272" s="27">
        <f t="shared" si="122"/>
        <v>151588579.87889755</v>
      </c>
      <c r="G272" s="27">
        <f t="shared" si="122"/>
        <v>201566204.85282767</v>
      </c>
      <c r="H272" s="16">
        <f>E272/B272*100</f>
        <v>94.825204423934039</v>
      </c>
    </row>
    <row r="273" spans="1:8" s="51" customFormat="1" ht="11.25" customHeight="1" x14ac:dyDescent="0.2">
      <c r="A273" s="89"/>
      <c r="B273" s="7"/>
      <c r="C273" s="7"/>
      <c r="D273" s="7"/>
      <c r="E273" s="7"/>
      <c r="F273" s="7"/>
      <c r="G273" s="7"/>
      <c r="H273" s="6"/>
    </row>
    <row r="274" spans="1:8" s="51" customFormat="1" ht="11.25" customHeight="1" x14ac:dyDescent="0.2">
      <c r="A274" s="71" t="s">
        <v>210</v>
      </c>
      <c r="B274" s="7"/>
      <c r="C274" s="7"/>
      <c r="D274" s="7"/>
      <c r="E274" s="7"/>
      <c r="F274" s="7"/>
      <c r="G274" s="7"/>
      <c r="H274" s="8"/>
    </row>
    <row r="275" spans="1:8" s="51" customFormat="1" ht="11.25" customHeight="1" x14ac:dyDescent="0.2">
      <c r="A275" s="74" t="s">
        <v>211</v>
      </c>
      <c r="B275" s="12">
        <v>263849764.65900001</v>
      </c>
      <c r="C275" s="7">
        <v>254159679.14438</v>
      </c>
      <c r="D275" s="12">
        <v>56658.341770000006</v>
      </c>
      <c r="E275" s="7">
        <f t="shared" ref="E275" si="123">SUM(C275:D275)</f>
        <v>254216337.48615</v>
      </c>
      <c r="F275" s="7">
        <f>B275-E275</f>
        <v>9633427.1728500128</v>
      </c>
      <c r="G275" s="7">
        <f>B275-C275</f>
        <v>9690085.5146200061</v>
      </c>
      <c r="H275" s="8">
        <f>E275/B275*100</f>
        <v>96.348896810539031</v>
      </c>
    </row>
    <row r="276" spans="1:8" s="51" customFormat="1" ht="11.4" x14ac:dyDescent="0.2">
      <c r="A276" s="90"/>
      <c r="B276" s="7"/>
      <c r="C276" s="7"/>
      <c r="D276" s="7"/>
      <c r="E276" s="7"/>
      <c r="F276" s="7"/>
      <c r="G276" s="7"/>
      <c r="H276" s="8"/>
    </row>
    <row r="277" spans="1:8" s="51" customFormat="1" ht="11.25" customHeight="1" x14ac:dyDescent="0.2">
      <c r="A277" s="74" t="s">
        <v>212</v>
      </c>
      <c r="B277" s="7">
        <f t="shared" ref="B277:G277" si="124">SUM(B278:B279)</f>
        <v>909511102.74789</v>
      </c>
      <c r="C277" s="7">
        <f t="shared" si="124"/>
        <v>907307328.14297009</v>
      </c>
      <c r="D277" s="7">
        <f t="shared" si="124"/>
        <v>936440.01872000005</v>
      </c>
      <c r="E277" s="7">
        <f t="shared" si="124"/>
        <v>908243768.16169012</v>
      </c>
      <c r="F277" s="7">
        <f t="shared" si="124"/>
        <v>1267334.5861999057</v>
      </c>
      <c r="G277" s="7">
        <f t="shared" si="124"/>
        <v>2203774.6049199607</v>
      </c>
      <c r="H277" s="6">
        <f>E277/B277*100</f>
        <v>99.860657601389264</v>
      </c>
    </row>
    <row r="278" spans="1:8" s="51" customFormat="1" ht="11.25" customHeight="1" x14ac:dyDescent="0.2">
      <c r="A278" s="74" t="s">
        <v>227</v>
      </c>
      <c r="B278" s="12">
        <v>906011607.57688999</v>
      </c>
      <c r="C278" s="7">
        <v>903825076.66865003</v>
      </c>
      <c r="D278" s="12">
        <v>925450.98187000002</v>
      </c>
      <c r="E278" s="7">
        <f t="shared" ref="E278:E279" si="125">SUM(C278:D278)</f>
        <v>904750527.65052009</v>
      </c>
      <c r="F278" s="7">
        <f>B278-E278</f>
        <v>1261079.9263699055</v>
      </c>
      <c r="G278" s="7">
        <f>B278-C278</f>
        <v>2186530.9082399607</v>
      </c>
      <c r="H278" s="8">
        <f>E278/B278*100</f>
        <v>99.860809738437823</v>
      </c>
    </row>
    <row r="279" spans="1:8" s="51" customFormat="1" ht="11.25" customHeight="1" x14ac:dyDescent="0.2">
      <c r="A279" s="91" t="s">
        <v>213</v>
      </c>
      <c r="B279" s="12">
        <v>3499495.1710000001</v>
      </c>
      <c r="C279" s="7">
        <v>3482251.47432</v>
      </c>
      <c r="D279" s="12">
        <v>10989.03685</v>
      </c>
      <c r="E279" s="7">
        <f t="shared" si="125"/>
        <v>3493240.5111699998</v>
      </c>
      <c r="F279" s="7">
        <f>B279-E279</f>
        <v>6254.6598300002515</v>
      </c>
      <c r="G279" s="7">
        <f>B279-C279</f>
        <v>17243.696680000052</v>
      </c>
      <c r="H279" s="6">
        <f>E279/B279*100</f>
        <v>99.821269653925171</v>
      </c>
    </row>
    <row r="280" spans="1:8" s="51" customFormat="1" ht="11.25" customHeight="1" x14ac:dyDescent="0.2">
      <c r="A280" s="91"/>
      <c r="B280" s="7"/>
      <c r="C280" s="7"/>
      <c r="D280" s="7"/>
      <c r="E280" s="7"/>
      <c r="F280" s="7"/>
      <c r="G280" s="7"/>
      <c r="H280" s="8"/>
    </row>
    <row r="281" spans="1:8" s="51" customFormat="1" ht="11.25" customHeight="1" x14ac:dyDescent="0.2">
      <c r="A281" s="71" t="s">
        <v>214</v>
      </c>
      <c r="B281" s="24">
        <f t="shared" ref="B281:G281" si="126">B275+B277</f>
        <v>1173360867.4068899</v>
      </c>
      <c r="C281" s="24">
        <f t="shared" si="126"/>
        <v>1161467007.2873502</v>
      </c>
      <c r="D281" s="24">
        <f t="shared" si="126"/>
        <v>993098.36049000011</v>
      </c>
      <c r="E281" s="24">
        <f t="shared" si="126"/>
        <v>1162460105.64784</v>
      </c>
      <c r="F281" s="24">
        <f t="shared" si="126"/>
        <v>10900761.759049919</v>
      </c>
      <c r="G281" s="24">
        <f t="shared" si="126"/>
        <v>11893860.119539967</v>
      </c>
      <c r="H281" s="8">
        <f>E281/B281*100</f>
        <v>99.070979605520648</v>
      </c>
    </row>
    <row r="282" spans="1:8" s="51" customFormat="1" ht="11.25" customHeight="1" x14ac:dyDescent="0.2">
      <c r="A282" s="74"/>
      <c r="B282" s="7"/>
      <c r="C282" s="7"/>
      <c r="D282" s="7"/>
      <c r="E282" s="7"/>
      <c r="F282" s="7"/>
      <c r="G282" s="7"/>
      <c r="H282" s="8"/>
    </row>
    <row r="283" spans="1:8" s="97" customFormat="1" ht="16.5" customHeight="1" thickBot="1" x14ac:dyDescent="0.3">
      <c r="A283" s="92" t="s">
        <v>215</v>
      </c>
      <c r="B283" s="93">
        <f t="shared" ref="B283:G283" si="127">+B281+B272</f>
        <v>4102724504.1080599</v>
      </c>
      <c r="C283" s="93">
        <f t="shared" si="127"/>
        <v>3889264439.1356926</v>
      </c>
      <c r="D283" s="93">
        <f t="shared" si="127"/>
        <v>50970723.334420003</v>
      </c>
      <c r="E283" s="94">
        <f t="shared" si="127"/>
        <v>3940235162.4701128</v>
      </c>
      <c r="F283" s="93">
        <f t="shared" si="127"/>
        <v>162489341.63794747</v>
      </c>
      <c r="G283" s="95">
        <f t="shared" si="127"/>
        <v>213460064.97236764</v>
      </c>
      <c r="H283" s="96">
        <f>E283/B283*100</f>
        <v>96.039477145607847</v>
      </c>
    </row>
    <row r="284" spans="1:8" s="51" customFormat="1" ht="12" customHeight="1" thickTop="1" x14ac:dyDescent="0.2">
      <c r="A284" s="74"/>
      <c r="B284" s="7"/>
      <c r="C284" s="9"/>
      <c r="D284" s="7"/>
      <c r="E284" s="9"/>
      <c r="F284" s="9"/>
      <c r="G284" s="9"/>
      <c r="H284" s="6"/>
    </row>
    <row r="285" spans="1:8" ht="22.8" customHeight="1" x14ac:dyDescent="0.2">
      <c r="A285" s="104" t="s">
        <v>327</v>
      </c>
      <c r="B285" s="104"/>
      <c r="C285" s="104"/>
      <c r="D285" s="104"/>
      <c r="E285" s="104"/>
      <c r="F285" s="104"/>
      <c r="G285" s="104"/>
      <c r="H285" s="104"/>
    </row>
    <row r="286" spans="1:8" ht="11.4" x14ac:dyDescent="0.2">
      <c r="A286" s="51" t="s">
        <v>322</v>
      </c>
    </row>
    <row r="287" spans="1:8" ht="23.4" customHeight="1" x14ac:dyDescent="0.2">
      <c r="A287" s="104" t="s">
        <v>341</v>
      </c>
      <c r="B287" s="104"/>
      <c r="C287" s="104"/>
      <c r="D287" s="104"/>
      <c r="E287" s="104"/>
      <c r="F287" s="104"/>
      <c r="G287" s="104"/>
      <c r="H287" s="104"/>
    </row>
    <row r="288" spans="1:8" ht="13.8" customHeight="1" x14ac:dyDescent="0.2">
      <c r="A288" s="51" t="s">
        <v>323</v>
      </c>
    </row>
    <row r="289" spans="1:9" ht="13.8" customHeight="1" x14ac:dyDescent="0.2">
      <c r="A289" s="51" t="s">
        <v>324</v>
      </c>
    </row>
    <row r="290" spans="1:9" ht="13.8" customHeight="1" x14ac:dyDescent="0.2">
      <c r="A290" s="51" t="s">
        <v>325</v>
      </c>
    </row>
    <row r="291" spans="1:9" ht="13.8" customHeight="1" x14ac:dyDescent="0.2">
      <c r="A291" s="51" t="s">
        <v>326</v>
      </c>
    </row>
    <row r="292" spans="1:9" x14ac:dyDescent="0.2">
      <c r="G292" s="98"/>
    </row>
    <row r="293" spans="1:9" x14ac:dyDescent="0.2">
      <c r="E293" s="51"/>
      <c r="F293" s="51"/>
      <c r="G293" s="15"/>
      <c r="I293" s="49"/>
    </row>
    <row r="294" spans="1:9" x14ac:dyDescent="0.2">
      <c r="E294" s="51"/>
      <c r="F294" s="51"/>
      <c r="G294" s="15"/>
      <c r="I294" s="49"/>
    </row>
    <row r="295" spans="1:9" x14ac:dyDescent="0.2">
      <c r="E295" s="51"/>
      <c r="F295" s="51"/>
      <c r="G295" s="15"/>
      <c r="I295" s="49"/>
    </row>
    <row r="296" spans="1:9" x14ac:dyDescent="0.2">
      <c r="E296" s="51"/>
      <c r="F296" s="51"/>
      <c r="G296" s="15"/>
      <c r="I296" s="49"/>
    </row>
    <row r="297" spans="1:9" x14ac:dyDescent="0.2">
      <c r="E297" s="51"/>
      <c r="F297" s="51"/>
      <c r="G297" s="15"/>
      <c r="I297" s="49"/>
    </row>
    <row r="298" spans="1:9" x14ac:dyDescent="0.2">
      <c r="E298" s="51"/>
      <c r="F298" s="51"/>
      <c r="G298" s="15"/>
      <c r="I298" s="49"/>
    </row>
    <row r="299" spans="1:9" x14ac:dyDescent="0.2">
      <c r="E299" s="51"/>
      <c r="F299" s="51"/>
      <c r="G299" s="15"/>
      <c r="I299" s="49"/>
    </row>
    <row r="300" spans="1:9" x14ac:dyDescent="0.2">
      <c r="E300" s="51"/>
      <c r="F300" s="51"/>
      <c r="G300" s="15"/>
      <c r="I300" s="49"/>
    </row>
    <row r="301" spans="1:9" x14ac:dyDescent="0.2">
      <c r="E301" s="51"/>
      <c r="F301" s="51"/>
      <c r="G301" s="15"/>
      <c r="I301" s="49"/>
    </row>
    <row r="302" spans="1:9" x14ac:dyDescent="0.2">
      <c r="E302" s="51"/>
      <c r="F302" s="51"/>
      <c r="G302" s="15"/>
      <c r="I302" s="49"/>
    </row>
    <row r="303" spans="1:9" x14ac:dyDescent="0.2">
      <c r="E303" s="51"/>
      <c r="F303" s="51"/>
      <c r="G303" s="15"/>
      <c r="I303" s="49"/>
    </row>
    <row r="304" spans="1:9" x14ac:dyDescent="0.2">
      <c r="E304" s="51"/>
      <c r="F304" s="51"/>
      <c r="G304" s="15"/>
      <c r="I304" s="49"/>
    </row>
    <row r="305" spans="5:9" x14ac:dyDescent="0.2">
      <c r="E305" s="51"/>
      <c r="F305" s="51"/>
      <c r="G305" s="15"/>
      <c r="I305" s="49"/>
    </row>
    <row r="306" spans="5:9" x14ac:dyDescent="0.2">
      <c r="E306" s="51"/>
      <c r="F306" s="51"/>
      <c r="G306" s="15"/>
      <c r="I306" s="49"/>
    </row>
    <row r="307" spans="5:9" x14ac:dyDescent="0.2">
      <c r="E307" s="51"/>
      <c r="F307" s="51"/>
      <c r="G307" s="15"/>
      <c r="I307" s="49"/>
    </row>
    <row r="308" spans="5:9" x14ac:dyDescent="0.2">
      <c r="E308" s="51"/>
      <c r="F308" s="51"/>
      <c r="G308" s="15"/>
      <c r="I308" s="49"/>
    </row>
    <row r="309" spans="5:9" x14ac:dyDescent="0.2">
      <c r="E309" s="51"/>
      <c r="F309" s="51"/>
      <c r="G309" s="15"/>
      <c r="I309" s="49"/>
    </row>
    <row r="310" spans="5:9" x14ac:dyDescent="0.2">
      <c r="E310" s="51"/>
      <c r="F310" s="51"/>
      <c r="G310" s="15"/>
      <c r="I310" s="49"/>
    </row>
    <row r="311" spans="5:9" x14ac:dyDescent="0.2">
      <c r="E311" s="51"/>
      <c r="F311" s="51"/>
      <c r="G311" s="15"/>
      <c r="I311" s="49"/>
    </row>
    <row r="312" spans="5:9" x14ac:dyDescent="0.2">
      <c r="E312" s="51"/>
      <c r="F312" s="51"/>
      <c r="G312" s="15"/>
      <c r="I312" s="49"/>
    </row>
    <row r="313" spans="5:9" x14ac:dyDescent="0.2">
      <c r="E313" s="51"/>
      <c r="F313" s="51"/>
      <c r="G313" s="15"/>
      <c r="I313" s="49"/>
    </row>
    <row r="314" spans="5:9" x14ac:dyDescent="0.2">
      <c r="E314" s="51"/>
      <c r="F314" s="51"/>
      <c r="G314" s="15"/>
      <c r="I314" s="49"/>
    </row>
    <row r="315" spans="5:9" x14ac:dyDescent="0.2">
      <c r="E315" s="51"/>
      <c r="F315" s="51"/>
      <c r="G315" s="15"/>
      <c r="I315" s="49"/>
    </row>
    <row r="316" spans="5:9" x14ac:dyDescent="0.2">
      <c r="E316" s="51"/>
      <c r="F316" s="51"/>
      <c r="G316" s="15"/>
      <c r="I316" s="49"/>
    </row>
    <row r="317" spans="5:9" x14ac:dyDescent="0.2">
      <c r="E317" s="51"/>
      <c r="F317" s="51"/>
      <c r="G317" s="15"/>
      <c r="I317" s="49"/>
    </row>
    <row r="318" spans="5:9" x14ac:dyDescent="0.2">
      <c r="E318" s="51"/>
      <c r="F318" s="51"/>
      <c r="G318" s="15"/>
      <c r="I318" s="49"/>
    </row>
    <row r="319" spans="5:9" x14ac:dyDescent="0.2">
      <c r="E319" s="51"/>
      <c r="F319" s="51"/>
      <c r="G319" s="15"/>
      <c r="I319" s="49"/>
    </row>
    <row r="320" spans="5:9" x14ac:dyDescent="0.2">
      <c r="E320" s="51"/>
      <c r="F320" s="51"/>
      <c r="G320" s="15"/>
      <c r="I320" s="49"/>
    </row>
    <row r="321" spans="5:9" x14ac:dyDescent="0.2">
      <c r="E321" s="51"/>
      <c r="F321" s="51"/>
      <c r="G321" s="15"/>
      <c r="I321" s="49"/>
    </row>
    <row r="322" spans="5:9" x14ac:dyDescent="0.2">
      <c r="E322" s="51"/>
      <c r="F322" s="51"/>
      <c r="G322" s="15"/>
      <c r="I322" s="49"/>
    </row>
    <row r="323" spans="5:9" x14ac:dyDescent="0.2">
      <c r="E323" s="51"/>
      <c r="F323" s="51"/>
      <c r="G323" s="15"/>
      <c r="I323" s="49"/>
    </row>
    <row r="324" spans="5:9" x14ac:dyDescent="0.2">
      <c r="E324" s="51"/>
      <c r="F324" s="51"/>
      <c r="G324" s="15"/>
      <c r="I324" s="49"/>
    </row>
    <row r="325" spans="5:9" x14ac:dyDescent="0.2">
      <c r="E325" s="51"/>
      <c r="F325" s="51"/>
      <c r="G325" s="15"/>
      <c r="I325" s="49"/>
    </row>
    <row r="326" spans="5:9" x14ac:dyDescent="0.2">
      <c r="E326" s="51"/>
      <c r="F326" s="51"/>
      <c r="G326" s="15"/>
      <c r="I326" s="49"/>
    </row>
    <row r="327" spans="5:9" x14ac:dyDescent="0.2">
      <c r="E327" s="51"/>
      <c r="F327" s="51"/>
      <c r="G327" s="15"/>
      <c r="I327" s="49"/>
    </row>
    <row r="328" spans="5:9" x14ac:dyDescent="0.2">
      <c r="E328" s="51"/>
      <c r="F328" s="51"/>
      <c r="G328" s="15"/>
      <c r="I328" s="49"/>
    </row>
    <row r="329" spans="5:9" x14ac:dyDescent="0.2">
      <c r="E329" s="51"/>
      <c r="F329" s="51"/>
      <c r="G329" s="15"/>
      <c r="I329" s="49"/>
    </row>
    <row r="330" spans="5:9" x14ac:dyDescent="0.2">
      <c r="E330" s="51"/>
      <c r="F330" s="51"/>
      <c r="G330" s="15"/>
      <c r="I330" s="49"/>
    </row>
  </sheetData>
  <mergeCells count="8">
    <mergeCell ref="A285:H285"/>
    <mergeCell ref="A287:H287"/>
    <mergeCell ref="A5:A7"/>
    <mergeCell ref="B6:B7"/>
    <mergeCell ref="F6:F7"/>
    <mergeCell ref="G6:G7"/>
    <mergeCell ref="H6:H7"/>
    <mergeCell ref="C5:E6"/>
  </mergeCells>
  <printOptions horizontalCentered="1"/>
  <pageMargins left="0.35" right="0.35" top="0.3" bottom="0.25" header="0.2" footer="0.2"/>
  <pageSetup paperSize="9" scale="89" orientation="portrait" r:id="rId1"/>
  <headerFooter alignWithMargins="0">
    <oddFooter>Page &amp;P of &amp;N</oddFooter>
  </headerFooter>
  <rowBreaks count="3" manualBreakCount="3">
    <brk id="80" max="16383" man="1"/>
    <brk id="150" max="16383" man="1"/>
    <brk id="2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AB8"/>
  <sheetViews>
    <sheetView tabSelected="1" view="pageBreakPreview" topLeftCell="A20" zoomScale="70" zoomScaleNormal="70" zoomScaleSheetLayoutView="70" workbookViewId="0">
      <selection activeCell="W13" sqref="W13"/>
    </sheetView>
  </sheetViews>
  <sheetFormatPr defaultRowHeight="13.2" x14ac:dyDescent="0.25"/>
  <cols>
    <col min="1" max="1" width="38.6640625" customWidth="1"/>
    <col min="2" max="13" width="10.6640625" customWidth="1"/>
    <col min="14" max="14" width="10.88671875" customWidth="1"/>
    <col min="15" max="15" width="11.109375" customWidth="1"/>
    <col min="16" max="16" width="10.33203125" bestFit="1" customWidth="1"/>
    <col min="17" max="17" width="11" customWidth="1"/>
    <col min="18" max="18" width="9.44140625" bestFit="1" customWidth="1"/>
    <col min="19" max="19" width="7.6640625" customWidth="1"/>
    <col min="20" max="27" width="11" customWidth="1"/>
  </cols>
  <sheetData>
    <row r="1" spans="1:28" x14ac:dyDescent="0.25">
      <c r="A1" s="30" t="s">
        <v>342</v>
      </c>
    </row>
    <row r="2" spans="1:28" x14ac:dyDescent="0.25">
      <c r="A2" t="s">
        <v>0</v>
      </c>
    </row>
    <row r="3" spans="1:28" x14ac:dyDescent="0.25">
      <c r="A3" t="s">
        <v>1</v>
      </c>
      <c r="P3" t="s">
        <v>2</v>
      </c>
    </row>
    <row r="4" spans="1:28" x14ac:dyDescent="0.25">
      <c r="B4" s="54" t="s">
        <v>306</v>
      </c>
      <c r="C4" s="54" t="s">
        <v>307</v>
      </c>
      <c r="D4" s="54" t="s">
        <v>308</v>
      </c>
      <c r="E4" s="54" t="s">
        <v>309</v>
      </c>
      <c r="F4" s="54" t="s">
        <v>9</v>
      </c>
      <c r="G4" s="54" t="s">
        <v>10</v>
      </c>
      <c r="H4" s="54" t="s">
        <v>11</v>
      </c>
      <c r="I4" s="54" t="s">
        <v>12</v>
      </c>
      <c r="J4" s="54" t="s">
        <v>13</v>
      </c>
      <c r="K4" s="54" t="s">
        <v>328</v>
      </c>
      <c r="L4" s="54" t="s">
        <v>330</v>
      </c>
      <c r="M4" s="54" t="s">
        <v>338</v>
      </c>
      <c r="N4" s="54" t="s">
        <v>340</v>
      </c>
      <c r="O4" s="1"/>
      <c r="P4" s="1" t="s">
        <v>3</v>
      </c>
      <c r="Q4" s="1" t="s">
        <v>4</v>
      </c>
      <c r="R4" s="1" t="s">
        <v>5</v>
      </c>
      <c r="S4" s="1" t="s">
        <v>6</v>
      </c>
      <c r="T4" s="1" t="s">
        <v>9</v>
      </c>
      <c r="U4" s="1" t="s">
        <v>310</v>
      </c>
      <c r="V4" s="1" t="s">
        <v>311</v>
      </c>
      <c r="W4" s="1" t="s">
        <v>312</v>
      </c>
      <c r="X4" s="1" t="s">
        <v>315</v>
      </c>
      <c r="Y4" s="1" t="s">
        <v>329</v>
      </c>
      <c r="Z4" s="1" t="s">
        <v>331</v>
      </c>
      <c r="AA4" s="1" t="s">
        <v>339</v>
      </c>
    </row>
    <row r="5" spans="1:28" x14ac:dyDescent="0.25">
      <c r="A5" t="s">
        <v>7</v>
      </c>
      <c r="B5" s="4">
        <v>224077.66640615001</v>
      </c>
      <c r="C5" s="4">
        <v>304402.30395810999</v>
      </c>
      <c r="D5" s="4">
        <v>282201.41311427002</v>
      </c>
      <c r="E5" s="4">
        <v>408356.79556663003</v>
      </c>
      <c r="F5" s="4">
        <v>406839.25308108999</v>
      </c>
      <c r="G5" s="4">
        <v>309836.44993886998</v>
      </c>
      <c r="H5" s="4">
        <v>445065.27952437999</v>
      </c>
      <c r="I5" s="4">
        <v>294852.71586400998</v>
      </c>
      <c r="J5" s="4">
        <v>281753.48978275998</v>
      </c>
      <c r="K5" s="4">
        <v>395132.26687668002</v>
      </c>
      <c r="L5" s="4">
        <v>348225.10598296003</v>
      </c>
      <c r="M5" s="4">
        <v>401981.76401215</v>
      </c>
      <c r="N5" s="2">
        <f>SUM(B5:M5)</f>
        <v>4102724.5041080602</v>
      </c>
      <c r="O5" s="2"/>
      <c r="P5" s="2">
        <f>B5</f>
        <v>224077.66640615001</v>
      </c>
      <c r="Q5" s="2">
        <f t="shared" ref="Q5:T6" si="0">+P5+C5</f>
        <v>528479.97036426002</v>
      </c>
      <c r="R5" s="2">
        <f t="shared" si="0"/>
        <v>810681.38347852998</v>
      </c>
      <c r="S5" s="2">
        <f t="shared" si="0"/>
        <v>1219038.1790451601</v>
      </c>
      <c r="T5" s="2">
        <f t="shared" si="0"/>
        <v>1625877.4321262501</v>
      </c>
      <c r="U5" s="2">
        <f t="shared" ref="U5:U6" si="1">+T5+G5</f>
        <v>1935713.8820651202</v>
      </c>
      <c r="V5" s="2">
        <f t="shared" ref="V5:V6" si="2">+U5+H5</f>
        <v>2380779.1615895</v>
      </c>
      <c r="W5" s="2">
        <f t="shared" ref="W5:W6" si="3">+V5+I5</f>
        <v>2675631.8774535102</v>
      </c>
      <c r="X5" s="2">
        <f t="shared" ref="X5:X6" si="4">+W5+J5</f>
        <v>2957385.3672362701</v>
      </c>
      <c r="Y5" s="2">
        <f t="shared" ref="Y5:Y6" si="5">+X5+K5</f>
        <v>3352517.6341129499</v>
      </c>
      <c r="Z5" s="2">
        <f t="shared" ref="Z5:Z6" si="6">+Y5+L5</f>
        <v>3700742.7400959102</v>
      </c>
      <c r="AA5" s="2">
        <f t="shared" ref="AA5:AA6" si="7">+Z5+M5</f>
        <v>4102724.5041080602</v>
      </c>
      <c r="AB5" s="2" t="b">
        <f>AA5=N5</f>
        <v>1</v>
      </c>
    </row>
    <row r="6" spans="1:28" x14ac:dyDescent="0.25">
      <c r="A6" t="s">
        <v>8</v>
      </c>
      <c r="B6" s="4">
        <v>160941.90977395</v>
      </c>
      <c r="C6" s="4">
        <v>287760.09099066001</v>
      </c>
      <c r="D6" s="4">
        <v>340143.01015943999</v>
      </c>
      <c r="E6" s="4">
        <v>293626.05967013002</v>
      </c>
      <c r="F6" s="4">
        <v>399831.52343856002</v>
      </c>
      <c r="G6" s="4">
        <v>388792.54130262998</v>
      </c>
      <c r="H6" s="4">
        <v>256269.79038178001</v>
      </c>
      <c r="I6" s="4">
        <v>319202.65126051998</v>
      </c>
      <c r="J6" s="4">
        <v>370297.02011397999</v>
      </c>
      <c r="K6" s="4">
        <v>233843.12428466001</v>
      </c>
      <c r="L6" s="4">
        <v>321140.89947369002</v>
      </c>
      <c r="M6" s="4">
        <v>568386.54161982995</v>
      </c>
      <c r="N6" s="2">
        <f>SUM(B6:M6)</f>
        <v>3940235.1624698294</v>
      </c>
      <c r="O6" s="2"/>
      <c r="P6" s="2">
        <f>B6</f>
        <v>160941.90977395</v>
      </c>
      <c r="Q6" s="2">
        <f t="shared" si="0"/>
        <v>448702.00076461001</v>
      </c>
      <c r="R6" s="2">
        <f t="shared" si="0"/>
        <v>788845.01092405</v>
      </c>
      <c r="S6" s="2">
        <f t="shared" si="0"/>
        <v>1082471.0705941799</v>
      </c>
      <c r="T6" s="2">
        <f t="shared" si="0"/>
        <v>1482302.59403274</v>
      </c>
      <c r="U6" s="2">
        <f t="shared" si="1"/>
        <v>1871095.13533537</v>
      </c>
      <c r="V6" s="2">
        <f t="shared" si="2"/>
        <v>2127364.9257171499</v>
      </c>
      <c r="W6" s="2">
        <f t="shared" si="3"/>
        <v>2446567.5769776697</v>
      </c>
      <c r="X6" s="2">
        <f t="shared" si="4"/>
        <v>2816864.5970916497</v>
      </c>
      <c r="Y6" s="2">
        <f t="shared" si="5"/>
        <v>3050707.7213763096</v>
      </c>
      <c r="Z6" s="2">
        <f t="shared" si="6"/>
        <v>3371848.6208499996</v>
      </c>
      <c r="AA6" s="2">
        <f t="shared" si="7"/>
        <v>3940235.1624698294</v>
      </c>
      <c r="AB6" s="2" t="b">
        <f t="shared" ref="AB6:AB8" si="8">AA6=N6</f>
        <v>1</v>
      </c>
    </row>
    <row r="7" spans="1:28" hidden="1" x14ac:dyDescent="0.25">
      <c r="A7" t="s">
        <v>313</v>
      </c>
      <c r="B7" s="4">
        <f t="shared" ref="B7:N7" si="9">+B6/B5*100</f>
        <v>71.824163628264571</v>
      </c>
      <c r="C7" s="4">
        <f t="shared" si="9"/>
        <v>94.532822928390132</v>
      </c>
      <c r="D7" s="4">
        <f t="shared" si="9"/>
        <v>120.53200102924646</v>
      </c>
      <c r="E7" s="4">
        <f t="shared" si="9"/>
        <v>71.904291261444229</v>
      </c>
      <c r="F7" s="4">
        <f t="shared" si="9"/>
        <v>98.277518801477797</v>
      </c>
      <c r="G7" s="4">
        <f t="shared" si="9"/>
        <v>125.48315131397156</v>
      </c>
      <c r="H7" s="4">
        <f t="shared" si="9"/>
        <v>57.580270169725054</v>
      </c>
      <c r="I7" s="4">
        <f t="shared" ref="I7:L7" si="10">+I6/I5*100</f>
        <v>108.25833851492843</v>
      </c>
      <c r="J7" s="4">
        <f t="shared" si="10"/>
        <v>131.42588594004269</v>
      </c>
      <c r="K7" s="4">
        <f t="shared" si="10"/>
        <v>59.180974040179301</v>
      </c>
      <c r="L7" s="4">
        <f t="shared" si="10"/>
        <v>92.222213147780522</v>
      </c>
      <c r="M7" s="4">
        <f t="shared" si="9"/>
        <v>141.39610114319771</v>
      </c>
      <c r="N7" s="4">
        <f t="shared" si="9"/>
        <v>96.039477145600927</v>
      </c>
      <c r="O7" s="3"/>
      <c r="P7" s="3"/>
      <c r="Q7" s="3"/>
      <c r="R7" s="3"/>
      <c r="S7" s="3"/>
      <c r="T7" s="3"/>
      <c r="U7" s="3"/>
      <c r="V7" s="3"/>
      <c r="W7" s="3"/>
      <c r="X7" s="3"/>
      <c r="Y7" s="3"/>
      <c r="Z7" s="3"/>
      <c r="AA7" s="3"/>
      <c r="AB7" s="2" t="b">
        <f t="shared" si="8"/>
        <v>0</v>
      </c>
    </row>
    <row r="8" spans="1:28" x14ac:dyDescent="0.25">
      <c r="A8" t="s">
        <v>314</v>
      </c>
      <c r="B8" s="4">
        <f>+B6/B5*100</f>
        <v>71.824163628264571</v>
      </c>
      <c r="C8" s="4">
        <f>Q8</f>
        <v>84.904258614633548</v>
      </c>
      <c r="D8" s="4">
        <f>R8</f>
        <v>97.306417416324166</v>
      </c>
      <c r="E8" s="4">
        <f>S8</f>
        <v>88.797142632731195</v>
      </c>
      <c r="F8" s="4">
        <f t="shared" ref="F8" si="11">S8</f>
        <v>88.797142632731195</v>
      </c>
      <c r="G8" s="4">
        <f>T8</f>
        <v>91.169393506757189</v>
      </c>
      <c r="H8" s="4">
        <f>U8</f>
        <v>96.661761465449032</v>
      </c>
      <c r="I8" s="4">
        <f>W8</f>
        <v>91.438870854915635</v>
      </c>
      <c r="J8" s="4">
        <f>W8</f>
        <v>91.438870854915635</v>
      </c>
      <c r="K8" s="4">
        <f>X8</f>
        <v>95.248479562339227</v>
      </c>
      <c r="L8" s="4">
        <f>Y8</f>
        <v>90.997514534580617</v>
      </c>
      <c r="M8" s="4">
        <f>AA8</f>
        <v>96.039477145600927</v>
      </c>
      <c r="N8" s="4">
        <f>+N6/N5*100</f>
        <v>96.039477145600927</v>
      </c>
      <c r="O8" s="3"/>
      <c r="P8" s="4">
        <f>+P6/P5*100</f>
        <v>71.824163628264571</v>
      </c>
      <c r="Q8" s="4">
        <f t="shared" ref="Q8" si="12">+Q6/Q5*100</f>
        <v>84.904258614633548</v>
      </c>
      <c r="R8" s="4">
        <f t="shared" ref="R8:T8" si="13">+R6/R5*100</f>
        <v>97.306417416324166</v>
      </c>
      <c r="S8" s="4">
        <f t="shared" si="13"/>
        <v>88.797142632731195</v>
      </c>
      <c r="T8" s="4">
        <f t="shared" si="13"/>
        <v>91.169393506757189</v>
      </c>
      <c r="U8" s="4">
        <f t="shared" ref="U8:X8" si="14">+U6/U5*100</f>
        <v>96.661761465449032</v>
      </c>
      <c r="V8" s="4">
        <f t="shared" si="14"/>
        <v>89.355827707129237</v>
      </c>
      <c r="W8" s="4">
        <f t="shared" si="14"/>
        <v>91.438870854915635</v>
      </c>
      <c r="X8" s="4">
        <f t="shared" si="14"/>
        <v>95.248479562339227</v>
      </c>
      <c r="Y8" s="4">
        <f t="shared" ref="Y8" si="15">+Y6/Y5*100</f>
        <v>90.997514534580617</v>
      </c>
      <c r="Z8" s="4">
        <f t="shared" ref="Z8:AA8" si="16">+Z6/Z5*100</f>
        <v>91.112753780950825</v>
      </c>
      <c r="AA8" s="4">
        <f t="shared" si="16"/>
        <v>96.039477145600927</v>
      </c>
      <c r="AB8" s="2" t="b">
        <f t="shared" si="8"/>
        <v>1</v>
      </c>
    </row>
  </sheetData>
  <printOptions horizontalCentered="1"/>
  <pageMargins left="0.35433070866141736" right="0.35433070866141736" top="0.6692913385826772" bottom="0.47244094488188981" header="0.51181102362204722" footer="0.51181102362204722"/>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2022-01-20T00:19:34Z</cp:lastPrinted>
  <dcterms:created xsi:type="dcterms:W3CDTF">2014-06-18T02:22:11Z</dcterms:created>
  <dcterms:modified xsi:type="dcterms:W3CDTF">2022-01-20T00:41:27Z</dcterms:modified>
</cp:coreProperties>
</file>