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C:\Users\mdcruz\Documents\CPD\ACTUAL DISBURSEMENT (BANK)\bank reports\2021\WEBSITE\For website\April 2021\"/>
    </mc:Choice>
  </mc:AlternateContent>
  <xr:revisionPtr revIDLastSave="0" documentId="13_ncr:1_{E25B7DAF-A6F0-4A44-A9F4-BA5A1B74E6F2}" xr6:coauthVersionLast="36" xr6:coauthVersionMax="36" xr10:uidLastSave="{00000000-0000-0000-0000-000000000000}"/>
  <bookViews>
    <workbookView xWindow="0" yWindow="0" windowWidth="23040" windowHeight="9060" activeTab="1" xr2:uid="{AEEEA6A9-82BF-4CCD-9998-2E29C6BB2C36}"/>
  </bookViews>
  <sheets>
    <sheet name="By Department" sheetId="1" r:id="rId1"/>
    <sheet name="By Agency" sheetId="2" r:id="rId2"/>
    <sheet name="Graph" sheetId="3" r:id="rId3"/>
  </sheets>
  <definedNames>
    <definedName name="_xlnm.Print_Area" localSheetId="1">'By Agency'!$A$1:$H$292</definedName>
    <definedName name="_xlnm.Print_Area" localSheetId="0">'By Department'!$A$1:$N$62</definedName>
    <definedName name="_xlnm.Print_Area" localSheetId="2">Graph!$A$12:$I$51</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3" l="1"/>
  <c r="E7" i="3"/>
  <c r="C7" i="3"/>
  <c r="B7" i="3"/>
  <c r="H6" i="3"/>
  <c r="F6" i="3"/>
  <c r="H5" i="3"/>
  <c r="I5" i="3" s="1"/>
  <c r="J5" i="3" s="1"/>
  <c r="K5" i="3" s="1"/>
  <c r="F5" i="3"/>
  <c r="C281" i="2"/>
  <c r="C277" i="2"/>
  <c r="C268" i="2"/>
  <c r="C258" i="2"/>
  <c r="C251" i="2"/>
  <c r="C230" i="2"/>
  <c r="C217" i="2"/>
  <c r="C208" i="2"/>
  <c r="C199" i="2"/>
  <c r="C190" i="2"/>
  <c r="C181" i="2"/>
  <c r="C176" i="2"/>
  <c r="C166" i="2"/>
  <c r="C145" i="2"/>
  <c r="C140" i="2"/>
  <c r="C136" i="2"/>
  <c r="C133" i="2"/>
  <c r="C128" i="2"/>
  <c r="C116" i="2"/>
  <c r="C104" i="2"/>
  <c r="C92" i="2"/>
  <c r="D86" i="2"/>
  <c r="C86" i="2"/>
  <c r="C82" i="2"/>
  <c r="C78" i="2"/>
  <c r="C71" i="2"/>
  <c r="C59" i="2"/>
  <c r="C272" i="2" s="1"/>
  <c r="C51" i="2"/>
  <c r="C39" i="2"/>
  <c r="C35" i="2"/>
  <c r="C23" i="2"/>
  <c r="C10" i="2"/>
  <c r="E279" i="2"/>
  <c r="H279" i="2" s="1"/>
  <c r="G279" i="2"/>
  <c r="D277" i="2"/>
  <c r="F275" i="2"/>
  <c r="D281" i="2"/>
  <c r="E275" i="2"/>
  <c r="E270" i="2"/>
  <c r="H270" i="2" s="1"/>
  <c r="D268" i="2"/>
  <c r="E266" i="2"/>
  <c r="H266" i="2" s="1"/>
  <c r="G266" i="2"/>
  <c r="E262" i="2"/>
  <c r="H262" i="2" s="1"/>
  <c r="G262" i="2"/>
  <c r="E260" i="2"/>
  <c r="H260" i="2" s="1"/>
  <c r="G260" i="2"/>
  <c r="G259" i="2"/>
  <c r="D258" i="2"/>
  <c r="B258" i="2"/>
  <c r="E256" i="2"/>
  <c r="H256" i="2" s="1"/>
  <c r="G256" i="2"/>
  <c r="D251" i="2"/>
  <c r="G253" i="2"/>
  <c r="E252" i="2"/>
  <c r="G252" i="2"/>
  <c r="G249" i="2"/>
  <c r="E249" i="2"/>
  <c r="E247" i="2"/>
  <c r="H247" i="2" s="1"/>
  <c r="E246" i="2"/>
  <c r="H246" i="2" s="1"/>
  <c r="G246" i="2"/>
  <c r="E245" i="2"/>
  <c r="H245" i="2" s="1"/>
  <c r="E244" i="2"/>
  <c r="H244" i="2" s="1"/>
  <c r="G244" i="2"/>
  <c r="G243" i="2"/>
  <c r="E242" i="2"/>
  <c r="H242" i="2" s="1"/>
  <c r="E241" i="2"/>
  <c r="H241" i="2" s="1"/>
  <c r="G241" i="2"/>
  <c r="E240" i="2"/>
  <c r="E239" i="2"/>
  <c r="H239" i="2" s="1"/>
  <c r="E238" i="2"/>
  <c r="H238" i="2" s="1"/>
  <c r="E237" i="2"/>
  <c r="H237" i="2" s="1"/>
  <c r="E236" i="2"/>
  <c r="H236" i="2" s="1"/>
  <c r="G235" i="2"/>
  <c r="E234" i="2"/>
  <c r="H234" i="2" s="1"/>
  <c r="G234" i="2"/>
  <c r="E233" i="2"/>
  <c r="H233" i="2" s="1"/>
  <c r="G233" i="2"/>
  <c r="G232" i="2"/>
  <c r="D230" i="2"/>
  <c r="E232" i="2"/>
  <c r="E231" i="2"/>
  <c r="E228" i="2"/>
  <c r="H228" i="2" s="1"/>
  <c r="G228" i="2"/>
  <c r="G227" i="2"/>
  <c r="E226" i="2"/>
  <c r="H226" i="2" s="1"/>
  <c r="E225" i="2"/>
  <c r="H225" i="2" s="1"/>
  <c r="G225" i="2"/>
  <c r="E224" i="2"/>
  <c r="E223" i="2"/>
  <c r="H223" i="2" s="1"/>
  <c r="E222" i="2"/>
  <c r="H222" i="2" s="1"/>
  <c r="G222" i="2"/>
  <c r="E220" i="2"/>
  <c r="H220" i="2" s="1"/>
  <c r="E218" i="2"/>
  <c r="G218" i="2"/>
  <c r="G215" i="2"/>
  <c r="E215" i="2"/>
  <c r="E214" i="2"/>
  <c r="H214" i="2" s="1"/>
  <c r="E213" i="2"/>
  <c r="H213" i="2" s="1"/>
  <c r="G213" i="2"/>
  <c r="E212" i="2"/>
  <c r="E211" i="2"/>
  <c r="H211" i="2" s="1"/>
  <c r="G211" i="2"/>
  <c r="G210" i="2"/>
  <c r="D208" i="2"/>
  <c r="G209" i="2"/>
  <c r="E205" i="2"/>
  <c r="E204" i="2"/>
  <c r="H204" i="2" s="1"/>
  <c r="E202" i="2"/>
  <c r="H202" i="2" s="1"/>
  <c r="D199" i="2"/>
  <c r="E196" i="2"/>
  <c r="H196" i="2" s="1"/>
  <c r="E195" i="2"/>
  <c r="H195" i="2" s="1"/>
  <c r="F194" i="2"/>
  <c r="E194" i="2"/>
  <c r="H194" i="2" s="1"/>
  <c r="G193" i="2"/>
  <c r="E193" i="2"/>
  <c r="H193" i="2" s="1"/>
  <c r="F193" i="2"/>
  <c r="E192" i="2"/>
  <c r="D190" i="2"/>
  <c r="G188" i="2"/>
  <c r="E188" i="2"/>
  <c r="E187" i="2"/>
  <c r="H187" i="2" s="1"/>
  <c r="E186" i="2"/>
  <c r="D181" i="2"/>
  <c r="E179" i="2"/>
  <c r="H179" i="2" s="1"/>
  <c r="E178" i="2"/>
  <c r="D176" i="2"/>
  <c r="G174" i="2"/>
  <c r="E174" i="2"/>
  <c r="H174" i="2" s="1"/>
  <c r="E172" i="2"/>
  <c r="H172" i="2" s="1"/>
  <c r="E171" i="2"/>
  <c r="E169" i="2"/>
  <c r="H169" i="2" s="1"/>
  <c r="G169" i="2"/>
  <c r="G168" i="2"/>
  <c r="E163" i="2"/>
  <c r="E162" i="2"/>
  <c r="H162" i="2" s="1"/>
  <c r="G161" i="2"/>
  <c r="E161" i="2"/>
  <c r="H161" i="2" s="1"/>
  <c r="G160" i="2"/>
  <c r="E160" i="2"/>
  <c r="H160" i="2" s="1"/>
  <c r="F160" i="2"/>
  <c r="E159" i="2"/>
  <c r="H159" i="2" s="1"/>
  <c r="E158" i="2"/>
  <c r="H158" i="2" s="1"/>
  <c r="E157" i="2"/>
  <c r="H157" i="2" s="1"/>
  <c r="E156" i="2"/>
  <c r="H156" i="2" s="1"/>
  <c r="E155" i="2"/>
  <c r="H155" i="2" s="1"/>
  <c r="E154" i="2"/>
  <c r="E152" i="2"/>
  <c r="H152" i="2" s="1"/>
  <c r="G152" i="2"/>
  <c r="G151" i="2"/>
  <c r="E151" i="2"/>
  <c r="H151" i="2" s="1"/>
  <c r="G150" i="2"/>
  <c r="E150" i="2"/>
  <c r="H150" i="2" s="1"/>
  <c r="G149" i="2"/>
  <c r="E149" i="2"/>
  <c r="H149" i="2" s="1"/>
  <c r="E148" i="2"/>
  <c r="H148" i="2" s="1"/>
  <c r="E147" i="2"/>
  <c r="H147" i="2" s="1"/>
  <c r="D145" i="2"/>
  <c r="G143" i="2"/>
  <c r="F143" i="2"/>
  <c r="E143" i="2"/>
  <c r="H143" i="2" s="1"/>
  <c r="G141" i="2"/>
  <c r="G140" i="2" s="1"/>
  <c r="E141" i="2"/>
  <c r="E140" i="2" s="1"/>
  <c r="D140" i="2"/>
  <c r="D136" i="2" s="1"/>
  <c r="B140" i="2"/>
  <c r="B136" i="2" s="1"/>
  <c r="E135" i="2"/>
  <c r="G134" i="2"/>
  <c r="D133" i="2"/>
  <c r="D128" i="2" s="1"/>
  <c r="E134" i="2"/>
  <c r="H134" i="2" s="1"/>
  <c r="B133" i="2"/>
  <c r="E132" i="2"/>
  <c r="H132" i="2" s="1"/>
  <c r="E130" i="2"/>
  <c r="H130" i="2" s="1"/>
  <c r="E124" i="2"/>
  <c r="H124" i="2" s="1"/>
  <c r="E123" i="2"/>
  <c r="G122" i="2"/>
  <c r="E121" i="2"/>
  <c r="H121" i="2" s="1"/>
  <c r="E119" i="2"/>
  <c r="H119" i="2" s="1"/>
  <c r="E118" i="2"/>
  <c r="D116" i="2"/>
  <c r="G117" i="2"/>
  <c r="E114" i="2"/>
  <c r="E112" i="2"/>
  <c r="F112" i="2" s="1"/>
  <c r="E110" i="2"/>
  <c r="H110" i="2" s="1"/>
  <c r="E109" i="2"/>
  <c r="E107" i="2"/>
  <c r="H107" i="2" s="1"/>
  <c r="F107" i="2"/>
  <c r="E106" i="2"/>
  <c r="H106" i="2" s="1"/>
  <c r="E101" i="2"/>
  <c r="H101" i="2" s="1"/>
  <c r="E100" i="2"/>
  <c r="H100" i="2" s="1"/>
  <c r="G99" i="2"/>
  <c r="G98" i="2"/>
  <c r="E98" i="2"/>
  <c r="H98" i="2" s="1"/>
  <c r="E97" i="2"/>
  <c r="F97" i="2" s="1"/>
  <c r="G97" i="2"/>
  <c r="G96" i="2"/>
  <c r="E96" i="2"/>
  <c r="H96" i="2" s="1"/>
  <c r="E95" i="2"/>
  <c r="H95" i="2" s="1"/>
  <c r="E94" i="2"/>
  <c r="H94" i="2" s="1"/>
  <c r="E89" i="2"/>
  <c r="H89" i="2" s="1"/>
  <c r="G89" i="2"/>
  <c r="E88" i="2"/>
  <c r="B86" i="2"/>
  <c r="D82" i="2"/>
  <c r="E83" i="2"/>
  <c r="G83" i="2"/>
  <c r="D78" i="2"/>
  <c r="B78" i="2"/>
  <c r="D71" i="2"/>
  <c r="G76" i="2"/>
  <c r="F75" i="2"/>
  <c r="E75" i="2"/>
  <c r="H75" i="2" s="1"/>
  <c r="G74" i="2"/>
  <c r="E73" i="2"/>
  <c r="H73" i="2" s="1"/>
  <c r="G73" i="2"/>
  <c r="E68" i="2"/>
  <c r="G67" i="2"/>
  <c r="E66" i="2"/>
  <c r="H66" i="2" s="1"/>
  <c r="E65" i="2"/>
  <c r="H65" i="2" s="1"/>
  <c r="D59" i="2"/>
  <c r="E63" i="2"/>
  <c r="H63" i="2" s="1"/>
  <c r="E62" i="2"/>
  <c r="H62" i="2" s="1"/>
  <c r="E57" i="2"/>
  <c r="G57" i="2"/>
  <c r="D51" i="2"/>
  <c r="G55" i="2"/>
  <c r="E54" i="2"/>
  <c r="H54" i="2" s="1"/>
  <c r="B51" i="2"/>
  <c r="G49" i="2"/>
  <c r="E47" i="2"/>
  <c r="H47" i="2" s="1"/>
  <c r="G45" i="2"/>
  <c r="E45" i="2"/>
  <c r="H45" i="2" s="1"/>
  <c r="G44" i="2"/>
  <c r="E44" i="2"/>
  <c r="H44" i="2" s="1"/>
  <c r="E43" i="2"/>
  <c r="H43" i="2" s="1"/>
  <c r="E42" i="2"/>
  <c r="H42" i="2" s="1"/>
  <c r="G41" i="2"/>
  <c r="E41" i="2"/>
  <c r="D39" i="2"/>
  <c r="D35" i="2"/>
  <c r="B35" i="2"/>
  <c r="E33" i="2"/>
  <c r="H33" i="2" s="1"/>
  <c r="G31" i="2"/>
  <c r="G30" i="2"/>
  <c r="E29" i="2"/>
  <c r="G29" i="2"/>
  <c r="E25" i="2"/>
  <c r="H25" i="2" s="1"/>
  <c r="D23" i="2"/>
  <c r="E21" i="2"/>
  <c r="H21" i="2" s="1"/>
  <c r="G19" i="2"/>
  <c r="E15" i="2"/>
  <c r="H15" i="2" s="1"/>
  <c r="G14" i="2"/>
  <c r="E13" i="2"/>
  <c r="H13" i="2" s="1"/>
  <c r="B10" i="2"/>
  <c r="D10" i="2"/>
  <c r="G11" i="2"/>
  <c r="E11" i="2"/>
  <c r="L52" i="1"/>
  <c r="I52" i="1"/>
  <c r="H52" i="1"/>
  <c r="M52" i="1"/>
  <c r="D48" i="1"/>
  <c r="E52" i="1"/>
  <c r="J50" i="1"/>
  <c r="H50" i="1"/>
  <c r="M50" i="1"/>
  <c r="G48" i="1"/>
  <c r="M48" i="1" s="1"/>
  <c r="F48" i="1"/>
  <c r="L46" i="1"/>
  <c r="I46" i="1"/>
  <c r="H46" i="1"/>
  <c r="M46" i="1"/>
  <c r="J46" i="1"/>
  <c r="E46" i="1"/>
  <c r="J45" i="1"/>
  <c r="H45" i="1"/>
  <c r="M45" i="1"/>
  <c r="L44" i="1"/>
  <c r="H44" i="1"/>
  <c r="I44" i="1"/>
  <c r="L42" i="1"/>
  <c r="I42" i="1"/>
  <c r="K42" i="1" s="1"/>
  <c r="H42" i="1"/>
  <c r="M42" i="1"/>
  <c r="J42" i="1"/>
  <c r="E42" i="1"/>
  <c r="J41" i="1"/>
  <c r="H41" i="1"/>
  <c r="M41" i="1"/>
  <c r="L40" i="1"/>
  <c r="H40" i="1"/>
  <c r="I40" i="1"/>
  <c r="L38" i="1"/>
  <c r="I38" i="1"/>
  <c r="H38" i="1"/>
  <c r="M38" i="1"/>
  <c r="J38" i="1"/>
  <c r="E38" i="1"/>
  <c r="J37" i="1"/>
  <c r="M37" i="1"/>
  <c r="H37" i="1"/>
  <c r="L36" i="1"/>
  <c r="H36" i="1"/>
  <c r="I36" i="1"/>
  <c r="L34" i="1"/>
  <c r="I34" i="1"/>
  <c r="H34" i="1"/>
  <c r="M34" i="1"/>
  <c r="J34" i="1"/>
  <c r="E34" i="1"/>
  <c r="J33" i="1"/>
  <c r="M33" i="1"/>
  <c r="H33" i="1"/>
  <c r="L32" i="1"/>
  <c r="H32" i="1"/>
  <c r="I32" i="1"/>
  <c r="L30" i="1"/>
  <c r="I30" i="1"/>
  <c r="H30" i="1"/>
  <c r="M30" i="1"/>
  <c r="J30" i="1"/>
  <c r="E30" i="1"/>
  <c r="J29" i="1"/>
  <c r="M29" i="1"/>
  <c r="H29" i="1"/>
  <c r="L28" i="1"/>
  <c r="H28" i="1"/>
  <c r="E28" i="1"/>
  <c r="I28" i="1"/>
  <c r="M26" i="1"/>
  <c r="E26" i="1"/>
  <c r="J26" i="1"/>
  <c r="M25" i="1"/>
  <c r="J25" i="1"/>
  <c r="I25" i="1"/>
  <c r="H25" i="1"/>
  <c r="L25" i="1"/>
  <c r="E25" i="1"/>
  <c r="H24" i="1"/>
  <c r="L24" i="1"/>
  <c r="M23" i="1"/>
  <c r="E23" i="1"/>
  <c r="J23" i="1"/>
  <c r="H22" i="1"/>
  <c r="L22" i="1"/>
  <c r="J22" i="1"/>
  <c r="E22" i="1"/>
  <c r="M21" i="1"/>
  <c r="J21" i="1"/>
  <c r="I21" i="1"/>
  <c r="K21" i="1" s="1"/>
  <c r="L21" i="1"/>
  <c r="E21" i="1"/>
  <c r="L20" i="1"/>
  <c r="H20" i="1"/>
  <c r="M19" i="1"/>
  <c r="E19" i="1"/>
  <c r="J19" i="1"/>
  <c r="G10" i="1"/>
  <c r="L18" i="1"/>
  <c r="I18" i="1"/>
  <c r="M17" i="1"/>
  <c r="J17" i="1"/>
  <c r="I17" i="1"/>
  <c r="L17" i="1"/>
  <c r="E17" i="1"/>
  <c r="H16" i="1"/>
  <c r="M15" i="1"/>
  <c r="E15" i="1"/>
  <c r="J15" i="1"/>
  <c r="H14" i="1"/>
  <c r="L14" i="1"/>
  <c r="J14" i="1"/>
  <c r="I14" i="1"/>
  <c r="K14" i="1" s="1"/>
  <c r="M13" i="1"/>
  <c r="J13" i="1"/>
  <c r="I13" i="1"/>
  <c r="K13" i="1" s="1"/>
  <c r="L13" i="1"/>
  <c r="E13" i="1"/>
  <c r="L12" i="1"/>
  <c r="H12" i="1"/>
  <c r="K25" i="1" l="1"/>
  <c r="K30" i="1"/>
  <c r="K38" i="1"/>
  <c r="K46" i="1"/>
  <c r="K34" i="1"/>
  <c r="K17" i="1"/>
  <c r="N25" i="1"/>
  <c r="H8" i="3"/>
  <c r="B8" i="3" s="1"/>
  <c r="F7" i="3"/>
  <c r="I6" i="3"/>
  <c r="C127" i="2"/>
  <c r="F121" i="2"/>
  <c r="F202" i="2"/>
  <c r="F65" i="2"/>
  <c r="F106" i="2"/>
  <c r="H97" i="2"/>
  <c r="H112" i="2"/>
  <c r="F152" i="2"/>
  <c r="F47" i="2"/>
  <c r="F62" i="2"/>
  <c r="F233" i="2"/>
  <c r="F134" i="2"/>
  <c r="F151" i="2"/>
  <c r="F161" i="2"/>
  <c r="F15" i="2"/>
  <c r="F149" i="2"/>
  <c r="F179" i="2"/>
  <c r="F225" i="2"/>
  <c r="F241" i="2"/>
  <c r="F150" i="2"/>
  <c r="E27" i="2"/>
  <c r="G27" i="2"/>
  <c r="F11" i="2"/>
  <c r="H11" i="2"/>
  <c r="E36" i="2"/>
  <c r="E64" i="2"/>
  <c r="H64" i="2" s="1"/>
  <c r="G12" i="2"/>
  <c r="G15" i="2"/>
  <c r="G42" i="2"/>
  <c r="G47" i="2"/>
  <c r="G54" i="2"/>
  <c r="F54" i="2"/>
  <c r="G60" i="2"/>
  <c r="B59" i="2"/>
  <c r="G63" i="2"/>
  <c r="F63" i="2"/>
  <c r="G65" i="2"/>
  <c r="E84" i="2"/>
  <c r="E82" i="2" s="1"/>
  <c r="G84" i="2"/>
  <c r="D127" i="2"/>
  <c r="E17" i="2"/>
  <c r="H17" i="2" s="1"/>
  <c r="E30" i="2"/>
  <c r="H30" i="2" s="1"/>
  <c r="G33" i="2"/>
  <c r="F33" i="2"/>
  <c r="G36" i="2"/>
  <c r="E49" i="2"/>
  <c r="G64" i="2"/>
  <c r="G82" i="2"/>
  <c r="G100" i="2"/>
  <c r="F100" i="2"/>
  <c r="G123" i="2"/>
  <c r="F123" i="2"/>
  <c r="H123" i="2"/>
  <c r="B116" i="2"/>
  <c r="E69" i="2"/>
  <c r="G69" i="2"/>
  <c r="H88" i="2"/>
  <c r="F88" i="2"/>
  <c r="H154" i="2"/>
  <c r="F154" i="2"/>
  <c r="F21" i="2"/>
  <c r="E28" i="2"/>
  <c r="E31" i="2"/>
  <c r="F44" i="2"/>
  <c r="E60" i="2"/>
  <c r="F60" i="2" s="1"/>
  <c r="G62" i="2"/>
  <c r="G68" i="2"/>
  <c r="F68" i="2"/>
  <c r="E102" i="2"/>
  <c r="G102" i="2"/>
  <c r="G24" i="2"/>
  <c r="E19" i="2"/>
  <c r="E37" i="2"/>
  <c r="G40" i="2"/>
  <c r="B39" i="2"/>
  <c r="F42" i="2"/>
  <c r="E53" i="2"/>
  <c r="H68" i="2"/>
  <c r="H114" i="2"/>
  <c r="F114" i="2"/>
  <c r="G118" i="2"/>
  <c r="E173" i="2"/>
  <c r="H173" i="2" s="1"/>
  <c r="G173" i="2"/>
  <c r="H29" i="2"/>
  <c r="F29" i="2"/>
  <c r="F41" i="2"/>
  <c r="H41" i="2"/>
  <c r="H57" i="2"/>
  <c r="F57" i="2"/>
  <c r="E72" i="2"/>
  <c r="H118" i="2"/>
  <c r="F118" i="2"/>
  <c r="G153" i="2"/>
  <c r="E153" i="2"/>
  <c r="G186" i="2"/>
  <c r="F186" i="2"/>
  <c r="G13" i="2"/>
  <c r="F13" i="2"/>
  <c r="E14" i="2"/>
  <c r="H14" i="2" s="1"/>
  <c r="G43" i="2"/>
  <c r="F43" i="2"/>
  <c r="G21" i="2"/>
  <c r="G25" i="2"/>
  <c r="F25" i="2"/>
  <c r="B23" i="2"/>
  <c r="E32" i="2"/>
  <c r="F45" i="2"/>
  <c r="G56" i="2"/>
  <c r="E56" i="2"/>
  <c r="F64" i="2"/>
  <c r="F66" i="2"/>
  <c r="H83" i="2"/>
  <c r="F101" i="2"/>
  <c r="G101" i="2"/>
  <c r="H109" i="2"/>
  <c r="F109" i="2"/>
  <c r="E111" i="2"/>
  <c r="G111" i="2"/>
  <c r="E40" i="2"/>
  <c r="F40" i="2" s="1"/>
  <c r="E55" i="2"/>
  <c r="H55" i="2" s="1"/>
  <c r="E93" i="2"/>
  <c r="F93" i="2" s="1"/>
  <c r="E120" i="2"/>
  <c r="G120" i="2"/>
  <c r="H135" i="2"/>
  <c r="F135" i="2"/>
  <c r="G95" i="2"/>
  <c r="G130" i="2"/>
  <c r="G146" i="2"/>
  <c r="E67" i="2"/>
  <c r="E74" i="2"/>
  <c r="E76" i="2"/>
  <c r="H76" i="2" s="1"/>
  <c r="B104" i="2"/>
  <c r="G110" i="2"/>
  <c r="F110" i="2"/>
  <c r="E122" i="2"/>
  <c r="H122" i="2" s="1"/>
  <c r="F124" i="2"/>
  <c r="F132" i="2"/>
  <c r="B128" i="2"/>
  <c r="B127" i="2" s="1"/>
  <c r="G132" i="2"/>
  <c r="F141" i="2"/>
  <c r="F140" i="2" s="1"/>
  <c r="F162" i="2"/>
  <c r="E164" i="2"/>
  <c r="H164" i="2" s="1"/>
  <c r="F96" i="2"/>
  <c r="H171" i="2"/>
  <c r="F171" i="2"/>
  <c r="D104" i="2"/>
  <c r="G107" i="2"/>
  <c r="G109" i="2"/>
  <c r="G114" i="2"/>
  <c r="G119" i="2"/>
  <c r="F119" i="2"/>
  <c r="G137" i="2"/>
  <c r="E137" i="2"/>
  <c r="G156" i="2"/>
  <c r="F159" i="2"/>
  <c r="G159" i="2"/>
  <c r="G163" i="2"/>
  <c r="F163" i="2"/>
  <c r="F178" i="2"/>
  <c r="G178" i="2"/>
  <c r="H205" i="2"/>
  <c r="G231" i="2"/>
  <c r="G230" i="2" s="1"/>
  <c r="B230" i="2"/>
  <c r="F231" i="2"/>
  <c r="H231" i="2"/>
  <c r="B92" i="2"/>
  <c r="G138" i="2"/>
  <c r="G183" i="2"/>
  <c r="H186" i="2"/>
  <c r="G66" i="2"/>
  <c r="G75" i="2"/>
  <c r="F83" i="2"/>
  <c r="D92" i="2"/>
  <c r="F98" i="2"/>
  <c r="G106" i="2"/>
  <c r="G112" i="2"/>
  <c r="F158" i="2"/>
  <c r="G158" i="2"/>
  <c r="D166" i="2"/>
  <c r="E168" i="2"/>
  <c r="H168" i="2" s="1"/>
  <c r="G170" i="2"/>
  <c r="E170" i="2"/>
  <c r="B176" i="2"/>
  <c r="G177" i="2"/>
  <c r="E197" i="2"/>
  <c r="G197" i="2"/>
  <c r="G258" i="2"/>
  <c r="F89" i="2"/>
  <c r="F95" i="2"/>
  <c r="E99" i="2"/>
  <c r="E117" i="2"/>
  <c r="G131" i="2"/>
  <c r="E131" i="2"/>
  <c r="H131" i="2" s="1"/>
  <c r="G148" i="2"/>
  <c r="G205" i="2"/>
  <c r="F205" i="2"/>
  <c r="E206" i="2"/>
  <c r="G206" i="2"/>
  <c r="E254" i="2"/>
  <c r="H254" i="2" s="1"/>
  <c r="F94" i="2"/>
  <c r="G121" i="2"/>
  <c r="G129" i="2"/>
  <c r="E129" i="2"/>
  <c r="G72" i="2"/>
  <c r="B71" i="2"/>
  <c r="F73" i="2"/>
  <c r="G79" i="2"/>
  <c r="B82" i="2"/>
  <c r="G88" i="2"/>
  <c r="G93" i="2"/>
  <c r="G94" i="2"/>
  <c r="G124" i="2"/>
  <c r="G133" i="2"/>
  <c r="G135" i="2"/>
  <c r="E138" i="2"/>
  <c r="H138" i="2" s="1"/>
  <c r="H141" i="2"/>
  <c r="H140" i="2" s="1"/>
  <c r="F157" i="2"/>
  <c r="G157" i="2"/>
  <c r="H163" i="2"/>
  <c r="H178" i="2"/>
  <c r="G192" i="2"/>
  <c r="F192" i="2"/>
  <c r="H192" i="2"/>
  <c r="B166" i="2"/>
  <c r="G167" i="2"/>
  <c r="G171" i="2"/>
  <c r="G179" i="2"/>
  <c r="F188" i="2"/>
  <c r="H188" i="2"/>
  <c r="G196" i="2"/>
  <c r="F196" i="2"/>
  <c r="E203" i="2"/>
  <c r="H218" i="2"/>
  <c r="G238" i="2"/>
  <c r="H252" i="2"/>
  <c r="G269" i="2"/>
  <c r="E133" i="2"/>
  <c r="H133" i="2" s="1"/>
  <c r="F156" i="2"/>
  <c r="G162" i="2"/>
  <c r="G195" i="2"/>
  <c r="G201" i="2"/>
  <c r="E209" i="2"/>
  <c r="G223" i="2"/>
  <c r="F223" i="2"/>
  <c r="F232" i="2"/>
  <c r="H232" i="2"/>
  <c r="G255" i="2"/>
  <c r="B145" i="2"/>
  <c r="G155" i="2"/>
  <c r="F155" i="2"/>
  <c r="E183" i="2"/>
  <c r="H183" i="2" s="1"/>
  <c r="G204" i="2"/>
  <c r="E221" i="2"/>
  <c r="H221" i="2" s="1"/>
  <c r="F224" i="2"/>
  <c r="H224" i="2"/>
  <c r="G237" i="2"/>
  <c r="G239" i="2"/>
  <c r="F239" i="2"/>
  <c r="E255" i="2"/>
  <c r="H255" i="2" s="1"/>
  <c r="G270" i="2"/>
  <c r="F270" i="2"/>
  <c r="F130" i="2"/>
  <c r="F148" i="2"/>
  <c r="G154" i="2"/>
  <c r="F169" i="2"/>
  <c r="F174" i="2"/>
  <c r="G182" i="2"/>
  <c r="G191" i="2"/>
  <c r="F240" i="2"/>
  <c r="H240" i="2"/>
  <c r="G147" i="2"/>
  <c r="F147" i="2"/>
  <c r="E177" i="2"/>
  <c r="F177" i="2" s="1"/>
  <c r="E185" i="2"/>
  <c r="G194" i="2"/>
  <c r="G200" i="2"/>
  <c r="E201" i="2"/>
  <c r="H201" i="2" s="1"/>
  <c r="G202" i="2"/>
  <c r="G212" i="2"/>
  <c r="G214" i="2"/>
  <c r="F214" i="2"/>
  <c r="G220" i="2"/>
  <c r="G224" i="2"/>
  <c r="G226" i="2"/>
  <c r="E229" i="2"/>
  <c r="H229" i="2" s="1"/>
  <c r="G245" i="2"/>
  <c r="G247" i="2"/>
  <c r="F247" i="2"/>
  <c r="G254" i="2"/>
  <c r="G251" i="2" s="1"/>
  <c r="G172" i="2"/>
  <c r="F172" i="2"/>
  <c r="G187" i="2"/>
  <c r="F187" i="2"/>
  <c r="F215" i="2"/>
  <c r="H215" i="2"/>
  <c r="D217" i="2"/>
  <c r="E230" i="2"/>
  <c r="H230" i="2" s="1"/>
  <c r="G236" i="2"/>
  <c r="G240" i="2"/>
  <c r="G242" i="2"/>
  <c r="F249" i="2"/>
  <c r="H249" i="2"/>
  <c r="E259" i="2"/>
  <c r="F260" i="2"/>
  <c r="G264" i="2"/>
  <c r="E264" i="2"/>
  <c r="H264" i="2" s="1"/>
  <c r="H275" i="2"/>
  <c r="F209" i="2"/>
  <c r="E210" i="2"/>
  <c r="H210" i="2" s="1"/>
  <c r="F218" i="2"/>
  <c r="E219" i="2"/>
  <c r="H219" i="2" s="1"/>
  <c r="F226" i="2"/>
  <c r="E227" i="2"/>
  <c r="H227" i="2" s="1"/>
  <c r="F234" i="2"/>
  <c r="E235" i="2"/>
  <c r="H235" i="2" s="1"/>
  <c r="F242" i="2"/>
  <c r="E243" i="2"/>
  <c r="H243" i="2" s="1"/>
  <c r="F252" i="2"/>
  <c r="E253" i="2"/>
  <c r="H253" i="2" s="1"/>
  <c r="F262" i="2"/>
  <c r="G275" i="2"/>
  <c r="E278" i="2"/>
  <c r="B181" i="2"/>
  <c r="B190" i="2"/>
  <c r="B199" i="2"/>
  <c r="B208" i="2"/>
  <c r="B217" i="2"/>
  <c r="B251" i="2"/>
  <c r="F211" i="2"/>
  <c r="G219" i="2"/>
  <c r="F220" i="2"/>
  <c r="F228" i="2"/>
  <c r="F236" i="2"/>
  <c r="F244" i="2"/>
  <c r="F254" i="2"/>
  <c r="F266" i="2"/>
  <c r="B277" i="2"/>
  <c r="B281" i="2" s="1"/>
  <c r="G278" i="2"/>
  <c r="G277" i="2" s="1"/>
  <c r="F279" i="2"/>
  <c r="F212" i="2"/>
  <c r="F221" i="2"/>
  <c r="F237" i="2"/>
  <c r="F245" i="2"/>
  <c r="F255" i="2"/>
  <c r="F195" i="2"/>
  <c r="F204" i="2"/>
  <c r="F213" i="2"/>
  <c r="F222" i="2"/>
  <c r="F238" i="2"/>
  <c r="F246" i="2"/>
  <c r="F256" i="2"/>
  <c r="B268" i="2"/>
  <c r="G8" i="1"/>
  <c r="E16" i="1"/>
  <c r="N16" i="1" s="1"/>
  <c r="I16" i="1"/>
  <c r="L31" i="1"/>
  <c r="H31" i="1"/>
  <c r="N30" i="1"/>
  <c r="N42" i="1"/>
  <c r="N46" i="1"/>
  <c r="J16" i="1"/>
  <c r="N28" i="1"/>
  <c r="L43" i="1"/>
  <c r="H43" i="1"/>
  <c r="N34" i="1"/>
  <c r="M16" i="1"/>
  <c r="I23" i="1"/>
  <c r="K23" i="1" s="1"/>
  <c r="H23" i="1"/>
  <c r="L23" i="1"/>
  <c r="M24" i="1"/>
  <c r="I26" i="1"/>
  <c r="K26" i="1" s="1"/>
  <c r="H26" i="1"/>
  <c r="N26" i="1" s="1"/>
  <c r="L26" i="1"/>
  <c r="I53" i="1"/>
  <c r="L27" i="1"/>
  <c r="H27" i="1"/>
  <c r="J24" i="1"/>
  <c r="L35" i="1"/>
  <c r="H35" i="1"/>
  <c r="N38" i="1"/>
  <c r="I15" i="1"/>
  <c r="K15" i="1" s="1"/>
  <c r="H15" i="1"/>
  <c r="L15" i="1"/>
  <c r="F10" i="1"/>
  <c r="C10" i="1"/>
  <c r="E12" i="1"/>
  <c r="I12" i="1"/>
  <c r="M14" i="1"/>
  <c r="I20" i="1"/>
  <c r="E20" i="1"/>
  <c r="N20" i="1" s="1"/>
  <c r="M22" i="1"/>
  <c r="H48" i="1"/>
  <c r="L39" i="1"/>
  <c r="H39" i="1"/>
  <c r="D10" i="1"/>
  <c r="D8" i="1" s="1"/>
  <c r="J12" i="1"/>
  <c r="L16" i="1"/>
  <c r="N22" i="1"/>
  <c r="L53" i="1"/>
  <c r="H53" i="1"/>
  <c r="J18" i="1"/>
  <c r="K18" i="1" s="1"/>
  <c r="J32" i="1"/>
  <c r="K32" i="1" s="1"/>
  <c r="M32" i="1"/>
  <c r="E32" i="1"/>
  <c r="J36" i="1"/>
  <c r="K36" i="1" s="1"/>
  <c r="M36" i="1"/>
  <c r="E36" i="1"/>
  <c r="J40" i="1"/>
  <c r="K40" i="1" s="1"/>
  <c r="M40" i="1"/>
  <c r="E40" i="1"/>
  <c r="J44" i="1"/>
  <c r="K44" i="1" s="1"/>
  <c r="E44" i="1"/>
  <c r="M44" i="1"/>
  <c r="N52" i="1"/>
  <c r="M18" i="1"/>
  <c r="H18" i="1"/>
  <c r="N44" i="1"/>
  <c r="J20" i="1"/>
  <c r="J28" i="1"/>
  <c r="K28" i="1" s="1"/>
  <c r="M28" i="1"/>
  <c r="I27" i="1"/>
  <c r="M12" i="1"/>
  <c r="I19" i="1"/>
  <c r="K19" i="1" s="1"/>
  <c r="H19" i="1"/>
  <c r="L19" i="1"/>
  <c r="I31" i="1"/>
  <c r="I35" i="1"/>
  <c r="I39" i="1"/>
  <c r="I43" i="1"/>
  <c r="K52" i="1"/>
  <c r="E24" i="1"/>
  <c r="I24" i="1"/>
  <c r="E14" i="1"/>
  <c r="E18" i="1"/>
  <c r="H13" i="1"/>
  <c r="H17" i="1"/>
  <c r="H21" i="1"/>
  <c r="E27" i="1"/>
  <c r="M27" i="1"/>
  <c r="I29" i="1"/>
  <c r="K29" i="1" s="1"/>
  <c r="E31" i="1"/>
  <c r="M31" i="1"/>
  <c r="I33" i="1"/>
  <c r="K33" i="1" s="1"/>
  <c r="E35" i="1"/>
  <c r="M35" i="1"/>
  <c r="I37" i="1"/>
  <c r="K37" i="1" s="1"/>
  <c r="E39" i="1"/>
  <c r="M39" i="1"/>
  <c r="I41" i="1"/>
  <c r="K41" i="1" s="1"/>
  <c r="E43" i="1"/>
  <c r="M43" i="1"/>
  <c r="I45" i="1"/>
  <c r="K45" i="1" s="1"/>
  <c r="I50" i="1"/>
  <c r="E53" i="1"/>
  <c r="M53" i="1"/>
  <c r="M20" i="1"/>
  <c r="I22" i="1"/>
  <c r="K22" i="1" s="1"/>
  <c r="L29" i="1"/>
  <c r="L33" i="1"/>
  <c r="L37" i="1"/>
  <c r="L41" i="1"/>
  <c r="L45" i="1"/>
  <c r="L50" i="1"/>
  <c r="J52" i="1"/>
  <c r="J48" i="1" s="1"/>
  <c r="E29" i="1"/>
  <c r="N29" i="1" s="1"/>
  <c r="E33" i="1"/>
  <c r="E37" i="1"/>
  <c r="E41" i="1"/>
  <c r="E45" i="1"/>
  <c r="E50" i="1"/>
  <c r="J27" i="1"/>
  <c r="J31" i="1"/>
  <c r="J39" i="1"/>
  <c r="J43" i="1"/>
  <c r="J53" i="1"/>
  <c r="J35" i="1"/>
  <c r="C48" i="1"/>
  <c r="L48" i="1" s="1"/>
  <c r="K35" i="1" l="1"/>
  <c r="M10" i="1"/>
  <c r="K24" i="1"/>
  <c r="I8" i="3"/>
  <c r="J6" i="3"/>
  <c r="C8" i="3"/>
  <c r="D272" i="2"/>
  <c r="D283" i="2" s="1"/>
  <c r="F30" i="2"/>
  <c r="H82" i="2"/>
  <c r="F176" i="2"/>
  <c r="B272" i="2"/>
  <c r="B283" i="2" s="1"/>
  <c r="F122" i="2"/>
  <c r="G208" i="2"/>
  <c r="F173" i="2"/>
  <c r="G71" i="2"/>
  <c r="G10" i="2"/>
  <c r="F219" i="2"/>
  <c r="G166" i="2"/>
  <c r="F229" i="2"/>
  <c r="F138" i="2"/>
  <c r="F39" i="2"/>
  <c r="G190" i="2"/>
  <c r="G281" i="2"/>
  <c r="F259" i="2"/>
  <c r="F258" i="2" s="1"/>
  <c r="E258" i="2"/>
  <c r="H258" i="2" s="1"/>
  <c r="H259" i="2"/>
  <c r="G185" i="2"/>
  <c r="E208" i="2"/>
  <c r="H208" i="2" s="1"/>
  <c r="H209" i="2"/>
  <c r="E217" i="2"/>
  <c r="H217" i="2" s="1"/>
  <c r="H170" i="2"/>
  <c r="F170" i="2"/>
  <c r="G113" i="2"/>
  <c r="E113" i="2"/>
  <c r="F76" i="2"/>
  <c r="E125" i="2"/>
  <c r="G125" i="2"/>
  <c r="G116" i="2" s="1"/>
  <c r="F235" i="2"/>
  <c r="H111" i="2"/>
  <c r="F111" i="2"/>
  <c r="E26" i="2"/>
  <c r="G26" i="2"/>
  <c r="G32" i="2"/>
  <c r="H153" i="2"/>
  <c r="F153" i="2"/>
  <c r="H37" i="2"/>
  <c r="F37" i="2"/>
  <c r="G37" i="2"/>
  <c r="G35" i="2" s="1"/>
  <c r="H278" i="2"/>
  <c r="E277" i="2"/>
  <c r="F183" i="2"/>
  <c r="H32" i="2"/>
  <c r="F32" i="2"/>
  <c r="G39" i="2"/>
  <c r="H102" i="2"/>
  <c r="F102" i="2"/>
  <c r="F278" i="2"/>
  <c r="F277" i="2" s="1"/>
  <c r="F281" i="2" s="1"/>
  <c r="F168" i="2"/>
  <c r="F201" i="2"/>
  <c r="E167" i="2"/>
  <c r="G87" i="2"/>
  <c r="E87" i="2"/>
  <c r="H120" i="2"/>
  <c r="F120" i="2"/>
  <c r="F31" i="2"/>
  <c r="H31" i="2"/>
  <c r="F82" i="2"/>
  <c r="E182" i="2"/>
  <c r="H203" i="2"/>
  <c r="F203" i="2"/>
  <c r="E108" i="2"/>
  <c r="G108" i="2"/>
  <c r="E80" i="2"/>
  <c r="G80" i="2"/>
  <c r="G78" i="2" s="1"/>
  <c r="G105" i="2"/>
  <c r="G104" i="2" s="1"/>
  <c r="E105" i="2"/>
  <c r="H56" i="2"/>
  <c r="F56" i="2"/>
  <c r="H19" i="2"/>
  <c r="F19" i="2"/>
  <c r="H28" i="2"/>
  <c r="F28" i="2"/>
  <c r="H84" i="2"/>
  <c r="F84" i="2"/>
  <c r="E176" i="2"/>
  <c r="H176" i="2" s="1"/>
  <c r="H177" i="2"/>
  <c r="H99" i="2"/>
  <c r="F99" i="2"/>
  <c r="F92" i="2" s="1"/>
  <c r="E61" i="2"/>
  <c r="G61" i="2"/>
  <c r="G59" i="2" s="1"/>
  <c r="G203" i="2"/>
  <c r="G199" i="2" s="1"/>
  <c r="F227" i="2"/>
  <c r="G268" i="2"/>
  <c r="E146" i="2"/>
  <c r="F253" i="2"/>
  <c r="F251" i="2" s="1"/>
  <c r="F133" i="2"/>
  <c r="G139" i="2"/>
  <c r="G136" i="2" s="1"/>
  <c r="E139" i="2"/>
  <c r="E136" i="2" s="1"/>
  <c r="H136" i="2" s="1"/>
  <c r="H74" i="2"/>
  <c r="F74" i="2"/>
  <c r="E92" i="2"/>
  <c r="H92" i="2" s="1"/>
  <c r="H93" i="2"/>
  <c r="H53" i="2"/>
  <c r="F53" i="2"/>
  <c r="F14" i="2"/>
  <c r="H49" i="2"/>
  <c r="F49" i="2"/>
  <c r="F264" i="2"/>
  <c r="G92" i="2"/>
  <c r="F197" i="2"/>
  <c r="H197" i="2"/>
  <c r="E269" i="2"/>
  <c r="F69" i="2"/>
  <c r="F67" i="2"/>
  <c r="H67" i="2"/>
  <c r="E184" i="2"/>
  <c r="G184" i="2"/>
  <c r="F55" i="2"/>
  <c r="E71" i="2"/>
  <c r="H71" i="2" s="1"/>
  <c r="H72" i="2"/>
  <c r="F72" i="2"/>
  <c r="E12" i="2"/>
  <c r="E79" i="2"/>
  <c r="G28" i="2"/>
  <c r="H36" i="2"/>
  <c r="E35" i="2"/>
  <c r="H35" i="2" s="1"/>
  <c r="F36" i="2"/>
  <c r="E200" i="2"/>
  <c r="E191" i="2"/>
  <c r="G229" i="2"/>
  <c r="F243" i="2"/>
  <c r="F210" i="2"/>
  <c r="E251" i="2"/>
  <c r="H251" i="2" s="1"/>
  <c r="E90" i="2"/>
  <c r="G90" i="2"/>
  <c r="H129" i="2"/>
  <c r="F129" i="2"/>
  <c r="E128" i="2"/>
  <c r="F206" i="2"/>
  <c r="H206" i="2"/>
  <c r="G176" i="2"/>
  <c r="H137" i="2"/>
  <c r="F137" i="2"/>
  <c r="G164" i="2"/>
  <c r="G145" i="2" s="1"/>
  <c r="F17" i="2"/>
  <c r="G17" i="2"/>
  <c r="H60" i="2"/>
  <c r="F230" i="2"/>
  <c r="F208" i="2"/>
  <c r="H185" i="2"/>
  <c r="F185" i="2"/>
  <c r="G221" i="2"/>
  <c r="G217" i="2" s="1"/>
  <c r="G128" i="2"/>
  <c r="H117" i="2"/>
  <c r="E116" i="2"/>
  <c r="H116" i="2" s="1"/>
  <c r="F117" i="2"/>
  <c r="F131" i="2"/>
  <c r="F164" i="2"/>
  <c r="H40" i="2"/>
  <c r="E39" i="2"/>
  <c r="H39" i="2" s="1"/>
  <c r="G53" i="2"/>
  <c r="E24" i="2"/>
  <c r="E52" i="2"/>
  <c r="G52" i="2"/>
  <c r="G51" i="2" s="1"/>
  <c r="H27" i="2"/>
  <c r="F27" i="2"/>
  <c r="N39" i="1"/>
  <c r="N19" i="1"/>
  <c r="N45" i="1"/>
  <c r="K43" i="1"/>
  <c r="N53" i="1"/>
  <c r="N41" i="1"/>
  <c r="N43" i="1"/>
  <c r="E48" i="1"/>
  <c r="N48" i="1" s="1"/>
  <c r="C8" i="1"/>
  <c r="N31" i="1"/>
  <c r="I48" i="1"/>
  <c r="K50" i="1"/>
  <c r="K48" i="1" s="1"/>
  <c r="K39" i="1"/>
  <c r="N14" i="1"/>
  <c r="N32" i="1"/>
  <c r="L10" i="1"/>
  <c r="F8" i="1"/>
  <c r="N24" i="1"/>
  <c r="N27" i="1"/>
  <c r="E10" i="1"/>
  <c r="N21" i="1"/>
  <c r="N35" i="1"/>
  <c r="N23" i="1"/>
  <c r="K16" i="1"/>
  <c r="N17" i="1"/>
  <c r="K31" i="1"/>
  <c r="K27" i="1"/>
  <c r="J10" i="1"/>
  <c r="J8" i="1" s="1"/>
  <c r="N15" i="1"/>
  <c r="N40" i="1"/>
  <c r="N13" i="1"/>
  <c r="N37" i="1"/>
  <c r="N50" i="1"/>
  <c r="K53" i="1"/>
  <c r="N36" i="1"/>
  <c r="N33" i="1"/>
  <c r="N18" i="1"/>
  <c r="K20" i="1"/>
  <c r="N12" i="1"/>
  <c r="I10" i="1"/>
  <c r="I8" i="1" s="1"/>
  <c r="K12" i="1"/>
  <c r="M8" i="1"/>
  <c r="H10" i="1"/>
  <c r="E8" i="1" l="1"/>
  <c r="K10" i="1"/>
  <c r="K8" i="1" s="1"/>
  <c r="K6" i="3"/>
  <c r="K8" i="3" s="1"/>
  <c r="E8" i="3" s="1"/>
  <c r="J8" i="3"/>
  <c r="D8" i="3" s="1"/>
  <c r="G23" i="2"/>
  <c r="F217" i="2"/>
  <c r="G181" i="2"/>
  <c r="G86" i="2"/>
  <c r="G127" i="2"/>
  <c r="H90" i="2"/>
  <c r="F90" i="2"/>
  <c r="H61" i="2"/>
  <c r="F61" i="2"/>
  <c r="F59" i="2" s="1"/>
  <c r="E59" i="2"/>
  <c r="H59" i="2" s="1"/>
  <c r="F35" i="2"/>
  <c r="H80" i="2"/>
  <c r="F80" i="2"/>
  <c r="E166" i="2"/>
  <c r="H166" i="2" s="1"/>
  <c r="H167" i="2"/>
  <c r="F167" i="2"/>
  <c r="F166" i="2" s="1"/>
  <c r="C283" i="2"/>
  <c r="H12" i="2"/>
  <c r="F12" i="2"/>
  <c r="F10" i="2" s="1"/>
  <c r="E10" i="2"/>
  <c r="H139" i="2"/>
  <c r="F139" i="2"/>
  <c r="E51" i="2"/>
  <c r="H51" i="2" s="1"/>
  <c r="H52" i="2"/>
  <c r="F52" i="2"/>
  <c r="F51" i="2" s="1"/>
  <c r="H128" i="2"/>
  <c r="E127" i="2"/>
  <c r="H127" i="2" s="1"/>
  <c r="F71" i="2"/>
  <c r="H108" i="2"/>
  <c r="F108" i="2"/>
  <c r="H277" i="2"/>
  <c r="E281" i="2"/>
  <c r="H125" i="2"/>
  <c r="F125" i="2"/>
  <c r="F116" i="2" s="1"/>
  <c r="H146" i="2"/>
  <c r="E145" i="2"/>
  <c r="H145" i="2" s="1"/>
  <c r="F146" i="2"/>
  <c r="F145" i="2" s="1"/>
  <c r="H184" i="2"/>
  <c r="F184" i="2"/>
  <c r="F128" i="2"/>
  <c r="E190" i="2"/>
  <c r="H190" i="2" s="1"/>
  <c r="H191" i="2"/>
  <c r="F191" i="2"/>
  <c r="F190" i="2" s="1"/>
  <c r="H24" i="2"/>
  <c r="E23" i="2"/>
  <c r="H23" i="2" s="1"/>
  <c r="F24" i="2"/>
  <c r="H105" i="2"/>
  <c r="E104" i="2"/>
  <c r="H104" i="2" s="1"/>
  <c r="F105" i="2"/>
  <c r="H113" i="2"/>
  <c r="F113" i="2"/>
  <c r="F136" i="2"/>
  <c r="E199" i="2"/>
  <c r="H199" i="2" s="1"/>
  <c r="H200" i="2"/>
  <c r="F200" i="2"/>
  <c r="F199" i="2" s="1"/>
  <c r="E78" i="2"/>
  <c r="H78" i="2" s="1"/>
  <c r="H79" i="2"/>
  <c r="F79" i="2"/>
  <c r="F78" i="2" s="1"/>
  <c r="H269" i="2"/>
  <c r="E268" i="2"/>
  <c r="H268" i="2" s="1"/>
  <c r="F269" i="2"/>
  <c r="F268" i="2" s="1"/>
  <c r="H182" i="2"/>
  <c r="E181" i="2"/>
  <c r="H181" i="2" s="1"/>
  <c r="F182" i="2"/>
  <c r="H87" i="2"/>
  <c r="E86" i="2"/>
  <c r="H86" i="2" s="1"/>
  <c r="F87" i="2"/>
  <c r="H26" i="2"/>
  <c r="F26" i="2"/>
  <c r="L8" i="1"/>
  <c r="N10" i="1"/>
  <c r="H8" i="1"/>
  <c r="F181" i="2" l="1"/>
  <c r="F127" i="2"/>
  <c r="G272" i="2"/>
  <c r="G283" i="2" s="1"/>
  <c r="F86" i="2"/>
  <c r="F104" i="2"/>
  <c r="E272" i="2"/>
  <c r="H272" i="2" s="1"/>
  <c r="H10" i="2"/>
  <c r="F23" i="2"/>
  <c r="H281" i="2"/>
  <c r="N8" i="1"/>
  <c r="F272" i="2" l="1"/>
  <c r="F283" i="2" s="1"/>
  <c r="E283" i="2"/>
  <c r="H283" i="2" s="1"/>
</calcChain>
</file>

<file path=xl/sharedStrings.xml><?xml version="1.0" encoding="utf-8"?>
<sst xmlns="http://schemas.openxmlformats.org/spreadsheetml/2006/main" count="349" uniqueCount="325">
  <si>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</si>
  <si>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APRIL 30, 2021</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</si>
  <si>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</si>
  <si>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</si>
  <si>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</si>
  <si>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</si>
  <si>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</si>
  <si>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</si>
  <si>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</si>
  <si>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APRIL</t>
  </si>
  <si>
    <t>As of end        APRIL</t>
  </si>
  <si>
    <t>TOTAL</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</si>
  <si>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</si>
  <si>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</si>
  <si>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</si>
  <si>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</si>
  <si>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</si>
  <si>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</si>
  <si>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</si>
  <si>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</si>
  <si>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</si>
  <si>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</si>
  <si>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</si>
  <si>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</si>
  <si>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</si>
  <si>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</si>
  <si>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Dept. of Human Settlement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</si>
  <si>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</si>
  <si>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</si>
  <si>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</si>
  <si>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</si>
  <si>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</si>
  <si>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</si>
  <si>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</si>
  <si>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</si>
  <si>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</si>
  <si>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</si>
  <si>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</si>
  <si>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</si>
  <si>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</si>
  <si>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</si>
  <si>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</si>
  <si>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</si>
  <si>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</si>
  <si>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</si>
  <si>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</si>
  <si>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</si>
  <si>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</si>
  <si>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</si>
  <si>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</si>
  <si>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</si>
  <si>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</si>
  <si>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 xml:space="preserve">  o.w.  Metropolitan Manila Development Authority
          (Fund 101)</t>
  </si>
  <si>
    <t>/1</t>
  </si>
  <si>
    <t>Source: Report of MDS-Government Servicing Banks as of April 2021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</si>
  <si>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</si>
  <si>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</si>
  <si>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</si>
  <si>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</si>
  <si>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</si>
  <si>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</si>
  <si>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</si>
  <si>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</si>
  <si>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</si>
  <si>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</si>
  <si>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</si>
  <si>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</si>
  <si>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STATUS OF NCA UTILIZATION (Net Trust and Working Fund), as of April 30, 2021</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</si>
  <si>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</si>
  <si>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</si>
  <si>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</si>
  <si>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</si>
  <si>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</si>
  <si>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</si>
  <si>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</si>
  <si>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</si>
  <si>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</si>
  <si>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</si>
  <si>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</si>
  <si>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</si>
  <si>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</si>
  <si>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</si>
  <si>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</si>
  <si>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</si>
  <si>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</si>
  <si>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</si>
  <si>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</si>
  <si>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</si>
  <si>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</si>
  <si>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</si>
  <si>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</si>
  <si>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</si>
  <si>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</si>
  <si>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</si>
  <si>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</si>
  <si>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</si>
  <si>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</si>
  <si>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</si>
  <si>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</si>
  <si>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</si>
  <si>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</si>
  <si>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</si>
  <si>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</si>
  <si>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</si>
  <si>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</si>
  <si>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</si>
  <si>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</si>
  <si>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</si>
  <si>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</si>
  <si>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</si>
  <si>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</si>
  <si>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</si>
  <si>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</si>
  <si>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</si>
  <si>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</si>
  <si>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</si>
  <si>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</si>
  <si>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</si>
  <si>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</si>
  <si>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</si>
  <si>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</si>
  <si>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</si>
  <si>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</si>
  <si>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</si>
  <si>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</si>
  <si>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</si>
  <si>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</si>
  <si>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</si>
  <si>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</si>
  <si>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</si>
  <si>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</si>
  <si>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</si>
  <si>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</si>
  <si>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</si>
  <si>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</si>
  <si>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</si>
  <si>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</si>
  <si>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</si>
  <si>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</si>
  <si>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</si>
  <si>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</si>
  <si>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</si>
  <si>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</si>
  <si>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</si>
  <si>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</si>
  <si>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</si>
  <si>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</si>
  <si>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</si>
  <si>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</si>
  <si>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</si>
  <si>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</si>
  <si>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</si>
  <si>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</si>
  <si>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</si>
  <si>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</si>
  <si>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</si>
  <si>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</si>
  <si>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</si>
  <si>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</si>
  <si>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</si>
  <si>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</si>
  <si>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</si>
  <si>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</si>
  <si>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</si>
  <si>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</si>
  <si>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</si>
  <si>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</si>
  <si>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</si>
  <si>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</si>
  <si>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</si>
  <si>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</si>
  <si>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</si>
  <si>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</si>
  <si>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</si>
  <si>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</si>
  <si>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</si>
  <si>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</si>
  <si>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</si>
  <si>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</si>
  <si>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</si>
  <si>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</si>
  <si>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</si>
  <si>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</si>
  <si>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</si>
  <si>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</si>
  <si>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</si>
  <si>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</si>
  <si>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</si>
  <si>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</si>
  <si>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</si>
  <si>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</si>
  <si>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</si>
  <si>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</si>
  <si>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</si>
  <si>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</si>
  <si>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</si>
  <si>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</si>
  <si>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</si>
  <si>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</si>
  <si>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</si>
  <si>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</si>
  <si>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</si>
  <si>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</si>
  <si>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</si>
  <si>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</si>
  <si>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</si>
  <si>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</si>
  <si>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</si>
  <si>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</si>
  <si>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</si>
  <si>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</si>
  <si>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</si>
  <si>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</si>
  <si>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</si>
  <si>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</si>
  <si>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</si>
  <si>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</si>
  <si>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</si>
  <si>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</si>
  <si>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</si>
  <si>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</si>
  <si>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</si>
  <si>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</si>
  <si>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</si>
  <si>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</si>
  <si>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</si>
  <si>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</si>
  <si>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</si>
  <si>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</si>
  <si>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</si>
  <si>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</si>
  <si>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</si>
  <si>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</si>
  <si>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</si>
  <si>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</si>
  <si>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</si>
  <si>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</si>
  <si>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</si>
  <si>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</si>
  <si>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</si>
  <si>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</si>
  <si>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</si>
  <si>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</si>
  <si>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</si>
  <si>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</si>
  <si>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</si>
  <si>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</si>
  <si>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</si>
  <si>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</si>
  <si>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</si>
  <si>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</si>
  <si>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</si>
  <si>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</si>
  <si>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</si>
  <si>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</si>
  <si>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</si>
  <si>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</si>
  <si>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</si>
  <si>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</si>
  <si>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</si>
  <si>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</si>
  <si>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</si>
  <si>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</si>
  <si>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</si>
  <si>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</si>
  <si>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</si>
  <si>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NCSC</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</si>
  <si>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</si>
  <si>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</si>
  <si>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</si>
  <si>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</si>
  <si>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</si>
  <si>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</si>
  <si>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</si>
  <si>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</si>
  <si>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</si>
  <si>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</si>
  <si>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</si>
  <si>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</si>
  <si>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</si>
  <si>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</si>
  <si>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</si>
  <si>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</si>
  <si>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</si>
  <si>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</si>
  <si>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</si>
  <si>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</si>
  <si>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</si>
  <si>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</si>
  <si>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</si>
  <si>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</si>
  <si>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</si>
  <si>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</si>
  <si>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</si>
  <si>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</si>
  <si>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</si>
  <si>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</si>
  <si>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</si>
  <si>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</si>
  <si>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</si>
  <si>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</si>
  <si>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</si>
  <si>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</si>
  <si>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</si>
  <si>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</si>
  <si>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</si>
  <si>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</si>
  <si>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</si>
  <si>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</si>
  <si>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All Departments</t>
  </si>
  <si>
    <t>in millions</t>
  </si>
  <si>
    <t>CUMULATIVE</t>
  </si>
  <si>
    <t>JANUARY</t>
  </si>
  <si>
    <t>FEBRUARY</t>
  </si>
  <si>
    <t>MARCH</t>
  </si>
  <si>
    <t>JAN</t>
  </si>
  <si>
    <t>FEB</t>
  </si>
  <si>
    <t>MAR</t>
  </si>
  <si>
    <t>Monthly NCA Credited</t>
  </si>
  <si>
    <t>Monthly NCA Utilized</t>
  </si>
  <si>
    <t>NCA Utilized / NCAs Credited - Flow</t>
  </si>
  <si>
    <t>NCA Utilized / NCAs Credited - Cumulative</t>
  </si>
  <si>
    <t>APR</t>
  </si>
  <si>
    <t>NCAs CREDITED VS NCA UTILIZATION, JANUARY-APRIL 2021</t>
  </si>
  <si>
    <t>AS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</si>
</sst>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24" x14ac:knownFonts="1">
    <font>
      <sz val="10"/>
      <name val="Arial"/>
    </font>
    <font>
      <sz val="10"/>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3">
    <xf numFmtId="0" fontId="0" fillId="0" borderId="0"/>
    <xf numFmtId="165" fontId="1" fillId="0" borderId="0" applyFont="0" applyFill="0" applyBorder="0" applyAlignment="0" applyProtection="0"/>
    <xf numFmtId="0" fontId="1" fillId="0" borderId="0"/>
  </cellStyleXfs>
  <cellXfs count="121">
    <xf numFmtId="0" fontId="0" fillId="0" borderId="0" xfId="0"/>
    <xf numFmtId="0" fontId="1" fillId="0" borderId="0" xfId="0" applyNumberFormat="1" applyFont="1" applyAlignment="1"/>
    <xf numFmtId="0" fontId="1" fillId="0" borderId="0" xfId="0" applyFont="1"/>
    <xf numFmtId="0" fontId="1" fillId="0" borderId="0" xfId="0" applyNumberFormat="1"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NumberFormat="1" applyFont="1" applyAlignment="1">
      <alignment horizontal="center"/>
    </xf>
    <xf numFmtId="164" fontId="1" fillId="0" borderId="0" xfId="0" applyNumberFormat="1" applyFont="1"/>
    <xf numFmtId="165" fontId="1" fillId="0" borderId="0" xfId="0" applyNumberFormat="1" applyFont="1"/>
    <xf numFmtId="0" fontId="3" fillId="0" borderId="0" xfId="0" applyNumberFormat="1" applyFont="1"/>
    <xf numFmtId="164" fontId="3" fillId="0" borderId="0" xfId="0" applyNumberFormat="1" applyFont="1"/>
    <xf numFmtId="166" fontId="4" fillId="0" borderId="0" xfId="0" applyNumberFormat="1" applyFont="1"/>
    <xf numFmtId="0" fontId="3" fillId="0" borderId="0" xfId="0" applyFont="1"/>
    <xf numFmtId="166" fontId="5" fillId="0" borderId="0" xfId="0" applyNumberFormat="1" applyFont="1"/>
    <xf numFmtId="164" fontId="6" fillId="0" borderId="0" xfId="0" applyNumberFormat="1" applyFont="1"/>
    <xf numFmtId="0" fontId="1" fillId="0" borderId="0" xfId="1" applyNumberFormat="1" applyFont="1"/>
    <xf numFmtId="0" fontId="1" fillId="0" borderId="0" xfId="0" applyNumberFormat="1" applyFont="1" applyFill="1"/>
    <xf numFmtId="0" fontId="1" fillId="0" borderId="0" xfId="0" applyNumberFormat="1" applyFont="1" applyAlignment="1">
      <alignment wrapText="1"/>
    </xf>
    <xf numFmtId="0" fontId="1" fillId="0" borderId="2" xfId="0" applyNumberFormat="1" applyFont="1" applyBorder="1"/>
    <xf numFmtId="164" fontId="1" fillId="0" borderId="2" xfId="0" applyNumberFormat="1" applyFont="1" applyBorder="1"/>
    <xf numFmtId="0" fontId="1" fillId="0" borderId="2" xfId="0" applyFont="1" applyBorder="1"/>
    <xf numFmtId="0" fontId="1" fillId="0" borderId="0" xfId="0" applyNumberFormat="1" applyFont="1" applyBorder="1"/>
    <xf numFmtId="164" fontId="1" fillId="0" borderId="0" xfId="0" applyNumberFormat="1" applyFont="1" applyBorder="1"/>
    <xf numFmtId="0" fontId="1" fillId="0" borderId="0" xfId="0" applyFont="1" applyBorder="1"/>
    <xf numFmtId="0" fontId="2" fillId="0" borderId="0" xfId="0" applyNumberFormat="1" applyFont="1" applyBorder="1" applyAlignment="1">
      <alignment vertical="center"/>
    </xf>
    <xf numFmtId="0" fontId="1" fillId="0" borderId="0" xfId="0" applyNumberFormat="1" applyFont="1" applyBorder="1" applyAlignment="1"/>
    <xf numFmtId="0" fontId="2" fillId="0" borderId="0" xfId="0" applyNumberFormat="1" applyFont="1" applyBorder="1"/>
    <xf numFmtId="0" fontId="7" fillId="2" borderId="0" xfId="0" applyFont="1" applyFill="1" applyAlignment="1"/>
    <xf numFmtId="0" fontId="8" fillId="2" borderId="0" xfId="0" applyFont="1" applyFill="1"/>
    <xf numFmtId="166" fontId="8" fillId="2" borderId="0" xfId="1" applyNumberFormat="1" applyFont="1" applyFill="1" applyBorder="1"/>
    <xf numFmtId="0" fontId="9" fillId="2" borderId="0" xfId="0" applyFont="1" applyFill="1" applyBorder="1" applyAlignment="1">
      <alignment horizontal="left"/>
    </xf>
    <xf numFmtId="164" fontId="8" fillId="2" borderId="0" xfId="0" applyNumberFormat="1" applyFont="1" applyFill="1" applyBorder="1" applyAlignment="1">
      <alignment horizontal="left"/>
    </xf>
    <xf numFmtId="0" fontId="8" fillId="2" borderId="0" xfId="0" applyFont="1" applyFill="1" applyBorder="1"/>
    <xf numFmtId="0" fontId="10" fillId="2" borderId="0" xfId="0" applyFont="1" applyFill="1" applyBorder="1" applyAlignment="1">
      <alignment horizontal="left"/>
    </xf>
    <xf numFmtId="164" fontId="8" fillId="2" borderId="0" xfId="0" applyNumberFormat="1" applyFont="1" applyFill="1"/>
    <xf numFmtId="0" fontId="10" fillId="2" borderId="0" xfId="0" applyFont="1" applyFill="1" applyBorder="1"/>
    <xf numFmtId="164" fontId="8" fillId="2" borderId="0" xfId="0" applyNumberFormat="1" applyFont="1" applyFill="1" applyBorder="1"/>
    <xf numFmtId="166" fontId="10" fillId="3" borderId="3" xfId="1" applyNumberFormat="1" applyFont="1" applyFill="1" applyBorder="1" applyAlignment="1">
      <alignment horizontal="center" vertical="center"/>
    </xf>
    <xf numFmtId="166" fontId="10" fillId="3" borderId="5" xfId="1" applyNumberFormat="1" applyFont="1" applyFill="1" applyBorder="1" applyAlignment="1">
      <alignment horizontal="center" vertical="center"/>
    </xf>
    <xf numFmtId="0" fontId="8" fillId="0" borderId="0" xfId="0" applyFont="1" applyFill="1" applyAlignment="1">
      <alignment horizontal="center" vertical="center"/>
    </xf>
    <xf numFmtId="0" fontId="10" fillId="3" borderId="1" xfId="0" applyFont="1" applyFill="1" applyBorder="1" applyAlignment="1">
      <alignment horizontal="center" vertical="center" wrapText="1"/>
    </xf>
    <xf numFmtId="0" fontId="10" fillId="0" borderId="0" xfId="0" applyFont="1" applyAlignment="1">
      <alignment horizontal="center"/>
    </xf>
    <xf numFmtId="166" fontId="8" fillId="0" borderId="0" xfId="1" applyNumberFormat="1" applyFont="1" applyBorder="1"/>
    <xf numFmtId="0" fontId="8" fillId="0" borderId="0" xfId="0" applyFont="1"/>
    <xf numFmtId="0" fontId="10" fillId="0" borderId="0" xfId="0" applyFont="1" applyAlignment="1">
      <alignment horizontal="left"/>
    </xf>
    <xf numFmtId="0" fontId="16" fillId="0" borderId="0" xfId="0" applyFont="1" applyAlignment="1">
      <alignment horizontal="left" indent="1"/>
    </xf>
    <xf numFmtId="166" fontId="17" fillId="0" borderId="2" xfId="1" applyNumberFormat="1" applyFont="1" applyBorder="1" applyAlignment="1">
      <alignment horizontal="right"/>
    </xf>
    <xf numFmtId="166" fontId="18" fillId="0" borderId="0" xfId="1" applyNumberFormat="1" applyFont="1" applyBorder="1" applyAlignment="1"/>
    <xf numFmtId="166" fontId="8" fillId="0" borderId="0" xfId="0" applyNumberFormat="1" applyFont="1"/>
    <xf numFmtId="0" fontId="8" fillId="0" borderId="0" xfId="0" applyFont="1" applyAlignment="1">
      <alignment horizontal="left" indent="1"/>
    </xf>
    <xf numFmtId="166" fontId="17" fillId="0" borderId="0" xfId="1" applyNumberFormat="1" applyFont="1" applyFill="1"/>
    <xf numFmtId="166" fontId="17" fillId="0" borderId="0" xfId="1" applyNumberFormat="1" applyFont="1"/>
    <xf numFmtId="166" fontId="18" fillId="0" borderId="0" xfId="1" applyNumberFormat="1" applyFont="1" applyAlignment="1"/>
    <xf numFmtId="0" fontId="8" fillId="0" borderId="0" xfId="0" applyFont="1" applyAlignment="1" applyProtection="1">
      <alignment horizontal="left" indent="1"/>
      <protection locked="0"/>
    </xf>
    <xf numFmtId="166" fontId="17" fillId="0" borderId="0" xfId="1" applyNumberFormat="1" applyFont="1" applyBorder="1"/>
    <xf numFmtId="166" fontId="17" fillId="0" borderId="0" xfId="1" applyNumberFormat="1" applyFont="1" applyFill="1" applyBorder="1"/>
    <xf numFmtId="166" fontId="17" fillId="0" borderId="2" xfId="1" applyNumberFormat="1" applyFont="1" applyBorder="1"/>
    <xf numFmtId="0" fontId="8" fillId="0" borderId="0" xfId="0" quotePrefix="1" applyFont="1" applyAlignment="1">
      <alignment horizontal="left" indent="1"/>
    </xf>
    <xf numFmtId="0" fontId="19" fillId="0" borderId="0" xfId="0" applyFont="1" applyAlignment="1">
      <alignment horizontal="left" indent="1"/>
    </xf>
    <xf numFmtId="37" fontId="17" fillId="0" borderId="2" xfId="1" applyNumberFormat="1" applyFont="1" applyBorder="1" applyAlignment="1">
      <alignment horizontal="right"/>
    </xf>
    <xf numFmtId="0" fontId="1" fillId="0" borderId="0" xfId="2" applyFont="1" applyFill="1" applyAlignment="1">
      <alignment horizontal="left" indent="2"/>
    </xf>
    <xf numFmtId="166" fontId="17" fillId="0" borderId="2" xfId="1" applyNumberFormat="1" applyFont="1" applyFill="1" applyBorder="1"/>
    <xf numFmtId="0" fontId="16" fillId="0" borderId="0" xfId="0" applyFont="1" applyFill="1" applyAlignment="1">
      <alignment horizontal="left" indent="1"/>
    </xf>
    <xf numFmtId="0" fontId="8" fillId="0" borderId="0" xfId="0" applyFont="1" applyAlignment="1">
      <alignment horizontal="left" wrapText="1" indent="2"/>
    </xf>
    <xf numFmtId="37" fontId="17" fillId="0" borderId="11" xfId="1" applyNumberFormat="1" applyFont="1" applyFill="1" applyBorder="1"/>
    <xf numFmtId="37" fontId="17" fillId="0" borderId="11" xfId="1" applyNumberFormat="1" applyFont="1" applyBorder="1"/>
    <xf numFmtId="0" fontId="8" fillId="0" borderId="0" xfId="0" applyFont="1" applyAlignment="1">
      <alignment horizontal="left" indent="2"/>
    </xf>
    <xf numFmtId="37" fontId="17" fillId="0" borderId="2" xfId="1" applyNumberFormat="1" applyFont="1" applyFill="1" applyBorder="1"/>
    <xf numFmtId="0" fontId="8" fillId="0" borderId="0" xfId="0" applyFont="1" applyAlignment="1">
      <alignment horizontal="left" indent="3"/>
    </xf>
    <xf numFmtId="37" fontId="17" fillId="0" borderId="2" xfId="1" applyNumberFormat="1" applyFont="1" applyBorder="1"/>
    <xf numFmtId="0" fontId="8" fillId="0" borderId="0" xfId="0" applyFont="1" applyAlignment="1">
      <alignment horizontal="left" wrapText="1" indent="3"/>
    </xf>
    <xf numFmtId="37" fontId="18" fillId="0" borderId="0" xfId="1" applyNumberFormat="1" applyFont="1" applyBorder="1" applyAlignment="1"/>
    <xf numFmtId="0" fontId="8" fillId="0" borderId="0" xfId="0" applyFont="1" applyFill="1" applyAlignment="1">
      <alignment horizontal="left" indent="1"/>
    </xf>
    <xf numFmtId="166" fontId="17" fillId="0" borderId="2" xfId="1" applyNumberFormat="1" applyFont="1" applyBorder="1" applyAlignment="1"/>
    <xf numFmtId="166" fontId="17" fillId="0" borderId="2" xfId="1" applyNumberFormat="1" applyFont="1" applyFill="1" applyBorder="1" applyAlignment="1">
      <alignment horizontal="right" vertical="top"/>
    </xf>
    <xf numFmtId="0" fontId="20" fillId="0" borderId="0" xfId="0" applyFont="1" applyAlignment="1">
      <alignment horizontal="left" indent="1"/>
    </xf>
    <xf numFmtId="0" fontId="16" fillId="0" borderId="0" xfId="0" applyFont="1" applyAlignment="1">
      <alignment horizontal="left" vertical="top" indent="1"/>
    </xf>
    <xf numFmtId="0" fontId="19" fillId="0" borderId="0" xfId="0" applyFont="1" applyFill="1" applyAlignment="1">
      <alignment horizontal="left" indent="1"/>
    </xf>
    <xf numFmtId="166" fontId="18" fillId="0" borderId="0" xfId="1" applyNumberFormat="1" applyFont="1" applyFill="1" applyAlignment="1"/>
    <xf numFmtId="0" fontId="8" fillId="0" borderId="0" xfId="0" applyFont="1" applyFill="1" applyAlignment="1"/>
    <xf numFmtId="0" fontId="10" fillId="0" borderId="0" xfId="0" applyFont="1" applyFill="1" applyAlignment="1">
      <alignment wrapText="1"/>
    </xf>
    <xf numFmtId="166" fontId="17" fillId="0" borderId="11" xfId="1" applyNumberFormat="1" applyFont="1" applyFill="1" applyBorder="1"/>
    <xf numFmtId="166" fontId="18" fillId="0" borderId="0" xfId="1" applyNumberFormat="1" applyFont="1" applyFill="1" applyBorder="1" applyAlignment="1"/>
    <xf numFmtId="0" fontId="8" fillId="0" borderId="0" xfId="0" applyFont="1" applyAlignment="1"/>
    <xf numFmtId="0" fontId="10" fillId="0" borderId="0" xfId="0" applyFont="1" applyAlignment="1">
      <alignment horizontal="left" indent="1"/>
    </xf>
    <xf numFmtId="0" fontId="8" fillId="0" borderId="0" xfId="0" applyFont="1" applyAlignment="1">
      <alignment horizontal="left"/>
    </xf>
    <xf numFmtId="166" fontId="17" fillId="0" borderId="11" xfId="1" applyNumberFormat="1" applyFont="1" applyBorder="1" applyAlignment="1">
      <alignment horizontal="right" vertical="top"/>
    </xf>
    <xf numFmtId="0" fontId="10" fillId="0" borderId="0" xfId="0" applyFont="1" applyAlignment="1">
      <alignment horizontal="left" vertical="center"/>
    </xf>
    <xf numFmtId="166" fontId="7" fillId="0" borderId="12" xfId="0" applyNumberFormat="1" applyFont="1" applyBorder="1" applyAlignment="1">
      <alignment vertical="center"/>
    </xf>
    <xf numFmtId="166" fontId="21" fillId="0" borderId="12" xfId="0" applyNumberFormat="1" applyFont="1" applyBorder="1" applyAlignment="1">
      <alignment vertical="center"/>
    </xf>
    <xf numFmtId="166" fontId="7" fillId="0" borderId="12" xfId="0" applyNumberFormat="1" applyFont="1" applyFill="1" applyBorder="1" applyAlignment="1">
      <alignment vertical="center"/>
    </xf>
    <xf numFmtId="166" fontId="22" fillId="0" borderId="0" xfId="0" applyNumberFormat="1" applyFont="1" applyBorder="1" applyAlignment="1">
      <alignment vertical="center"/>
    </xf>
    <xf numFmtId="0" fontId="8" fillId="0" borderId="0" xfId="0" applyFont="1" applyAlignment="1">
      <alignment vertical="center"/>
    </xf>
    <xf numFmtId="0" fontId="19" fillId="0" borderId="0" xfId="0" applyFont="1" applyBorder="1"/>
    <xf numFmtId="0" fontId="8" fillId="0" borderId="0" xfId="0" applyFont="1" applyBorder="1"/>
    <xf numFmtId="0" fontId="8" fillId="0" borderId="0" xfId="0" applyFont="1" applyFill="1" applyBorder="1"/>
    <xf numFmtId="0" fontId="19" fillId="0" borderId="0" xfId="0" applyFont="1" applyFill="1" applyBorder="1"/>
    <xf numFmtId="0" fontId="1"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 fillId="0" borderId="0" xfId="0" applyNumberFormat="1" applyFont="1" applyBorder="1" applyAlignment="1">
      <alignment horizontal="justify"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8" fillId="0" borderId="0" xfId="0" applyFont="1" applyAlignment="1">
      <alignment horizontal="left" vertical="top" wrapText="1"/>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166" fontId="10" fillId="3" borderId="4" xfId="1" applyNumberFormat="1" applyFont="1" applyFill="1" applyBorder="1" applyAlignment="1">
      <alignment horizontal="center" vertical="center"/>
    </xf>
    <xf numFmtId="166" fontId="10" fillId="3" borderId="5" xfId="1" applyNumberFormat="1" applyFont="1" applyFill="1" applyBorder="1" applyAlignment="1">
      <alignment horizontal="center" vertical="center"/>
    </xf>
    <xf numFmtId="166" fontId="10" fillId="3" borderId="2" xfId="1" applyNumberFormat="1" applyFont="1" applyFill="1" applyBorder="1" applyAlignment="1">
      <alignment horizontal="center" vertical="center"/>
    </xf>
    <xf numFmtId="166" fontId="10" fillId="3" borderId="7" xfId="1" applyNumberFormat="1" applyFont="1" applyFill="1" applyBorder="1" applyAlignment="1">
      <alignment horizontal="center" vertical="center"/>
    </xf>
    <xf numFmtId="0" fontId="12" fillId="3" borderId="6" xfId="0" applyFont="1" applyFill="1" applyBorder="1" applyAlignment="1">
      <alignment horizontal="center" vertical="center" wrapText="1"/>
    </xf>
    <xf numFmtId="0" fontId="0" fillId="0" borderId="10" xfId="0" applyBorder="1" applyAlignment="1">
      <alignment horizontal="center" vertical="center"/>
    </xf>
    <xf numFmtId="0" fontId="10" fillId="3" borderId="6"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7" xfId="0" applyFont="1" applyFill="1" applyBorder="1" applyAlignment="1">
      <alignment horizontal="center" vertical="center" wrapText="1"/>
    </xf>
    <xf numFmtId="166" fontId="14" fillId="3" borderId="8" xfId="1" applyNumberFormat="1" applyFont="1" applyFill="1" applyBorder="1" applyAlignment="1">
      <alignment horizontal="center" vertical="center" wrapText="1"/>
    </xf>
    <xf numFmtId="166" fontId="14" fillId="3" borderId="7" xfId="1" applyNumberFormat="1" applyFont="1" applyFill="1" applyBorder="1" applyAlignment="1">
      <alignment horizontal="center" vertical="center" wrapText="1"/>
    </xf>
  </cellXfs>
  <cellStyles count="3">
    <cellStyle name="Comma" xfId="1" builtinId="3"/>
    <cellStyle name="Normal" xfId="0" builtinId="0"/>
    <cellStyle name="Normal 3" xfId="2" xr:uid="{87413C7A-D49C-4057-B5D7-F8F82E0153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JANUARY-APRIL 2021</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29738070926680038"/>
          <c:y val="3.142641452988456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098681313790948"/>
          <c:y val="0.1597544639173866"/>
          <c:w val="0.6140175730428901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Graph!$B$4:$E$4</c:f>
              <c:strCache>
                <c:ptCount val="4"/>
                <c:pt idx="0">
                  <c:v>JANUARY</c:v>
                </c:pt>
                <c:pt idx="1">
                  <c:v>FEBRUARY</c:v>
                </c:pt>
                <c:pt idx="2">
                  <c:v>MARCH</c:v>
                </c:pt>
                <c:pt idx="3">
                  <c:v>APRIL</c:v>
                </c:pt>
              </c:strCache>
            </c:strRef>
          </c:cat>
          <c:val>
            <c:numRef>
              <c:f>Graph!$B$5:$E$5</c:f>
              <c:numCache>
                <c:formatCode>_(* #,##0_);_(* \(#,##0\);_(* "-"??_);_(@_)</c:formatCode>
                <c:ptCount val="4"/>
                <c:pt idx="0">
                  <c:v>224077.66640615001</c:v>
                </c:pt>
                <c:pt idx="1">
                  <c:v>304402.30395810999</c:v>
                </c:pt>
                <c:pt idx="2">
                  <c:v>282201.41311427002</c:v>
                </c:pt>
                <c:pt idx="3">
                  <c:v>408356.79556663003</c:v>
                </c:pt>
              </c:numCache>
            </c:numRef>
          </c:val>
          <c:extLst>
            <c:ext xmlns:c16="http://schemas.microsoft.com/office/drawing/2014/chart" uri="{C3380CC4-5D6E-409C-BE32-E72D297353CC}">
              <c16:uniqueId val="{00000000-3B66-469A-848D-8B06C62FD854}"/>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Graph!$B$4:$E$4</c:f>
              <c:strCache>
                <c:ptCount val="4"/>
                <c:pt idx="0">
                  <c:v>JANUARY</c:v>
                </c:pt>
                <c:pt idx="1">
                  <c:v>FEBRUARY</c:v>
                </c:pt>
                <c:pt idx="2">
                  <c:v>MARCH</c:v>
                </c:pt>
                <c:pt idx="3">
                  <c:v>APRIL</c:v>
                </c:pt>
              </c:strCache>
            </c:strRef>
          </c:cat>
          <c:val>
            <c:numRef>
              <c:f>Graph!$B$6:$E$6</c:f>
              <c:numCache>
                <c:formatCode>_(* #,##0_);_(* \(#,##0\);_(* "-"??_);_(@_)</c:formatCode>
                <c:ptCount val="4"/>
                <c:pt idx="0">
                  <c:v>160941.90977395</c:v>
                </c:pt>
                <c:pt idx="1">
                  <c:v>287760.09099066001</c:v>
                </c:pt>
                <c:pt idx="2">
                  <c:v>340143.01015943999</c:v>
                </c:pt>
                <c:pt idx="3">
                  <c:v>293626.05967013002</c:v>
                </c:pt>
              </c:numCache>
            </c:numRef>
          </c:val>
          <c:extLst>
            <c:ext xmlns:c16="http://schemas.microsoft.com/office/drawing/2014/chart" uri="{C3380CC4-5D6E-409C-BE32-E72D297353CC}">
              <c16:uniqueId val="{00000001-3B66-469A-848D-8B06C62FD854}"/>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Graph!$B$4:$E$4</c:f>
              <c:strCache>
                <c:ptCount val="4"/>
                <c:pt idx="0">
                  <c:v>JANUARY</c:v>
                </c:pt>
                <c:pt idx="1">
                  <c:v>FEBRUARY</c:v>
                </c:pt>
                <c:pt idx="2">
                  <c:v>MARCH</c:v>
                </c:pt>
                <c:pt idx="3">
                  <c:v>APRIL</c:v>
                </c:pt>
              </c:strCache>
            </c:strRef>
          </c:cat>
          <c:val>
            <c:numRef>
              <c:f>Graph!$B$8:$E$8</c:f>
              <c:numCache>
                <c:formatCode>_(* #,##0_);_(* \(#,##0\);_(* "-"??_);_(@_)</c:formatCode>
                <c:ptCount val="4"/>
                <c:pt idx="0">
                  <c:v>71.824163628264571</c:v>
                </c:pt>
                <c:pt idx="1">
                  <c:v>84.904258614633548</c:v>
                </c:pt>
                <c:pt idx="2">
                  <c:v>97.306417416324166</c:v>
                </c:pt>
                <c:pt idx="3">
                  <c:v>88.797142632731195</c:v>
                </c:pt>
              </c:numCache>
            </c:numRef>
          </c:val>
          <c:smooth val="0"/>
          <c:extLst>
            <c:ext xmlns:c16="http://schemas.microsoft.com/office/drawing/2014/chart" uri="{C3380CC4-5D6E-409C-BE32-E72D297353CC}">
              <c16:uniqueId val="{00000003-3B66-469A-848D-8B06C62FD854}"/>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47680279997674224"/>
              <c:y val="0.9249765901179156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287269</xdr:colOff>
      <xdr:row>12</xdr:row>
      <xdr:rowOff>20016</xdr:rowOff>
    </xdr:from>
    <xdr:to>
      <xdr:col>8</xdr:col>
      <xdr:colOff>482600</xdr:colOff>
      <xdr:row>50</xdr:row>
      <xdr:rowOff>67641</xdr:rowOff>
    </xdr:to>
    <xdr:graphicFrame macro="">
      <xdr:nvGraphicFramePr>
        <xdr:cNvPr id="2" name="Chart 1">
          <a:extLst>
            <a:ext uri="{FF2B5EF4-FFF2-40B4-BE49-F238E27FC236}">
              <a16:creationId xmlns:a16="http://schemas.microsoft.com/office/drawing/2014/main" id="{B1421E3A-E44B-43AA-A318-D4894DDA9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3575-1CFA-4A55-B16F-93D1AF53F875}">
  <sheetPr codeName="Sheet1"/>
  <dimension ref="A1:R74"/>
  <sheetViews>
    <sheetView zoomScale="85" zoomScaleNormal="85" zoomScaleSheetLayoutView="85" workbookViewId="0">
      <pane xSplit="2" ySplit="6" topLeftCell="C33" activePane="bottomRight" state="frozen"/>
      <selection pane="topRight" activeCell="C1" sqref="C1"/>
      <selection pane="bottomLeft" activeCell="A7" sqref="A7"/>
      <selection pane="bottomRight" activeCell="A5" sqref="A5:B6"/>
    </sheetView>
  </sheetViews>
  <sheetFormatPr defaultColWidth="9.109375" defaultRowHeight="13.2" x14ac:dyDescent="0.25"/>
  <cols>
    <col min="1" max="1" width="2.109375" style="3" customWidth="1"/>
    <col min="2" max="2" width="46.21875" style="3" customWidth="1"/>
    <col min="3" max="11" width="14.33203125" style="2" customWidth="1"/>
    <col min="12" max="12" width="12.109375" style="2" customWidth="1"/>
    <col min="13" max="13" width="12.109375" style="2" hidden="1" customWidth="1"/>
    <col min="14" max="14" width="12.109375" style="2" customWidth="1"/>
    <col min="15" max="16384" width="9.109375" style="2"/>
  </cols>
  <sheetData>
    <row r="1" spans="1:18" ht="15.6" x14ac:dyDescent="0.25">
      <c r="A1" s="1" t="s">
        <v>0</v>
      </c>
      <c r="B1" s="1"/>
      <c r="C1" s="1"/>
      <c r="D1" s="1"/>
      <c r="E1" s="1"/>
      <c r="F1" s="1"/>
      <c r="G1" s="1"/>
      <c r="H1" s="1"/>
      <c r="I1" s="1"/>
      <c r="J1" s="1"/>
      <c r="K1" s="1"/>
      <c r="L1" s="1"/>
      <c r="M1" s="1"/>
      <c r="N1" s="1"/>
      <c r="O1" s="1"/>
      <c r="P1" s="1"/>
      <c r="Q1" s="1"/>
      <c r="R1" s="1"/>
    </row>
    <row r="2" spans="1:18" x14ac:dyDescent="0.25">
      <c r="A2" s="3" t="s">
        <v>1</v>
      </c>
    </row>
    <row r="3" spans="1:18" x14ac:dyDescent="0.25">
      <c r="A3" s="3" t="s">
        <v>2</v>
      </c>
    </row>
    <row r="5" spans="1:18" s="4" customFormat="1" ht="21" customHeight="1" x14ac:dyDescent="0.25">
      <c r="A5" s="103" t="s">
        <v>3</v>
      </c>
      <c r="B5" s="103"/>
      <c r="C5" s="104" t="s">
        <v>4</v>
      </c>
      <c r="D5" s="104"/>
      <c r="E5" s="104"/>
      <c r="F5" s="104" t="s">
        <v>5</v>
      </c>
      <c r="G5" s="104"/>
      <c r="H5" s="104"/>
      <c r="I5" s="104" t="s">
        <v>6</v>
      </c>
      <c r="J5" s="104"/>
      <c r="K5" s="104"/>
      <c r="L5" s="104" t="s">
        <v>7</v>
      </c>
      <c r="M5" s="104"/>
      <c r="N5" s="104"/>
    </row>
    <row r="6" spans="1:18" s="4" customFormat="1" ht="26.4" x14ac:dyDescent="0.25">
      <c r="A6" s="103"/>
      <c r="B6" s="103"/>
      <c r="C6" s="5" t="s">
        <v>8</v>
      </c>
      <c r="D6" s="5" t="s">
        <v>9</v>
      </c>
      <c r="E6" s="5" t="s">
        <v>10</v>
      </c>
      <c r="F6" s="5" t="s">
        <v>8</v>
      </c>
      <c r="G6" s="5" t="s">
        <v>9</v>
      </c>
      <c r="H6" s="5" t="s">
        <v>10</v>
      </c>
      <c r="I6" s="5" t="s">
        <v>8</v>
      </c>
      <c r="J6" s="5" t="s">
        <v>9</v>
      </c>
      <c r="K6" s="5" t="s">
        <v>10</v>
      </c>
      <c r="L6" s="5" t="s">
        <v>8</v>
      </c>
      <c r="M6" s="5" t="s">
        <v>9</v>
      </c>
      <c r="N6" s="5" t="s">
        <v>10</v>
      </c>
    </row>
    <row r="7" spans="1:18" x14ac:dyDescent="0.25">
      <c r="A7" s="6"/>
      <c r="B7" s="6"/>
      <c r="C7" s="7"/>
      <c r="D7" s="7"/>
      <c r="E7" s="7"/>
      <c r="F7" s="7"/>
      <c r="G7" s="7"/>
      <c r="H7" s="7"/>
      <c r="I7" s="7"/>
      <c r="J7" s="7"/>
      <c r="K7" s="7"/>
      <c r="L7" s="8"/>
      <c r="M7" s="8"/>
      <c r="N7" s="8"/>
    </row>
    <row r="8" spans="1:18" s="12" customFormat="1" x14ac:dyDescent="0.25">
      <c r="A8" s="9" t="s">
        <v>11</v>
      </c>
      <c r="B8" s="9"/>
      <c r="C8" s="10">
        <f t="shared" ref="C8:K8" si="0">+C10+C48</f>
        <v>810681383.47852993</v>
      </c>
      <c r="D8" s="10">
        <f t="shared" si="0"/>
        <v>408356795.56663001</v>
      </c>
      <c r="E8" s="10">
        <f t="shared" si="0"/>
        <v>1219038179.0451603</v>
      </c>
      <c r="F8" s="10">
        <f t="shared" si="0"/>
        <v>788845010.92404997</v>
      </c>
      <c r="G8" s="10">
        <f t="shared" si="0"/>
        <v>293626059.67013001</v>
      </c>
      <c r="H8" s="10">
        <f t="shared" si="0"/>
        <v>1082471070.5941799</v>
      </c>
      <c r="I8" s="10">
        <f t="shared" si="0"/>
        <v>21836372.554479979</v>
      </c>
      <c r="J8" s="10">
        <f t="shared" si="0"/>
        <v>114730735.89650001</v>
      </c>
      <c r="K8" s="10">
        <f t="shared" si="0"/>
        <v>136567108.45097998</v>
      </c>
      <c r="L8" s="11">
        <f>+F8/C8*100</f>
        <v>97.306417416324166</v>
      </c>
      <c r="M8" s="11">
        <f>+G8/D8*100</f>
        <v>71.904291261444229</v>
      </c>
      <c r="N8" s="11">
        <f>+H8/E8*100</f>
        <v>88.79714263273118</v>
      </c>
    </row>
    <row r="9" spans="1:18" x14ac:dyDescent="0.25">
      <c r="C9" s="7"/>
      <c r="D9" s="7"/>
      <c r="E9" s="7"/>
      <c r="F9" s="7"/>
      <c r="G9" s="7"/>
      <c r="H9" s="7"/>
      <c r="I9" s="7"/>
      <c r="J9" s="7"/>
      <c r="K9" s="7"/>
      <c r="L9" s="13"/>
      <c r="M9" s="13"/>
      <c r="N9" s="13"/>
    </row>
    <row r="10" spans="1:18" ht="15" x14ac:dyDescent="0.4">
      <c r="A10" s="3" t="s">
        <v>12</v>
      </c>
      <c r="C10" s="14">
        <f t="shared" ref="C10:K10" si="1">SUM(C12:C46)</f>
        <v>536242842.87352991</v>
      </c>
      <c r="D10" s="14">
        <f t="shared" si="1"/>
        <v>286173113.30373996</v>
      </c>
      <c r="E10" s="14">
        <f t="shared" si="1"/>
        <v>822415956.17727017</v>
      </c>
      <c r="F10" s="14">
        <f t="shared" si="1"/>
        <v>522720050.50693995</v>
      </c>
      <c r="G10" s="14">
        <f t="shared" si="1"/>
        <v>177245768.93635008</v>
      </c>
      <c r="H10" s="14">
        <f t="shared" si="1"/>
        <v>699965819.44328988</v>
      </c>
      <c r="I10" s="14">
        <f t="shared" si="1"/>
        <v>13522792.366589986</v>
      </c>
      <c r="J10" s="14">
        <f t="shared" si="1"/>
        <v>108927344.36738993</v>
      </c>
      <c r="K10" s="14">
        <f t="shared" si="1"/>
        <v>122450136.73397991</v>
      </c>
      <c r="L10" s="13">
        <f>+F10/C10*100</f>
        <v>97.478233500679238</v>
      </c>
      <c r="M10" s="13">
        <f>+G10/D10*100</f>
        <v>61.936555426233909</v>
      </c>
      <c r="N10" s="13">
        <f>+H10/E10*100</f>
        <v>85.110924002113308</v>
      </c>
    </row>
    <row r="11" spans="1:18" x14ac:dyDescent="0.25">
      <c r="C11" s="7"/>
      <c r="D11" s="7"/>
      <c r="E11" s="7"/>
      <c r="F11" s="7"/>
      <c r="G11" s="7"/>
      <c r="H11" s="7"/>
      <c r="I11" s="7"/>
      <c r="J11" s="7"/>
      <c r="K11" s="7"/>
      <c r="L11" s="13"/>
      <c r="M11" s="13"/>
      <c r="N11" s="13"/>
    </row>
    <row r="12" spans="1:18" x14ac:dyDescent="0.25">
      <c r="B12" s="15" t="s">
        <v>13</v>
      </c>
      <c r="C12" s="7">
        <v>4978794</v>
      </c>
      <c r="D12" s="7">
        <v>2417363</v>
      </c>
      <c r="E12" s="7">
        <f>SUM(C12:D12)</f>
        <v>7396157</v>
      </c>
      <c r="F12" s="7">
        <v>4816396.8848900003</v>
      </c>
      <c r="G12" s="7">
        <v>1174301.8351999996</v>
      </c>
      <c r="H12" s="7">
        <f t="shared" ref="H12:H46" si="2">SUM(F12:G12)</f>
        <v>5990698.72009</v>
      </c>
      <c r="I12" s="7">
        <f>+C12-F12</f>
        <v>162397.11510999966</v>
      </c>
      <c r="J12" s="7">
        <f t="shared" ref="J12:J46" si="3">+D12-G12</f>
        <v>1243061.1648000004</v>
      </c>
      <c r="K12" s="7">
        <f t="shared" ref="K12:K46" si="4">SUM(I12:J12)</f>
        <v>1405458.27991</v>
      </c>
      <c r="L12" s="13">
        <f t="shared" ref="L12:N46" si="5">+F12/C12*100</f>
        <v>96.738223852804524</v>
      </c>
      <c r="M12" s="13">
        <f t="shared" si="5"/>
        <v>48.577802969599503</v>
      </c>
      <c r="N12" s="13">
        <f t="shared" si="5"/>
        <v>80.997452056385498</v>
      </c>
    </row>
    <row r="13" spans="1:18" x14ac:dyDescent="0.25">
      <c r="B13" s="15" t="s">
        <v>14</v>
      </c>
      <c r="C13" s="7">
        <v>1918406.6329999999</v>
      </c>
      <c r="D13" s="7">
        <v>654773</v>
      </c>
      <c r="E13" s="7">
        <f t="shared" ref="E13:E46" si="6">SUM(C13:D13)</f>
        <v>2573179.6329999999</v>
      </c>
      <c r="F13" s="7">
        <v>1534189.47068</v>
      </c>
      <c r="G13" s="7">
        <v>496715.77775999974</v>
      </c>
      <c r="H13" s="7">
        <f t="shared" si="2"/>
        <v>2030905.2484399998</v>
      </c>
      <c r="I13" s="7">
        <f>+C13-F13</f>
        <v>384217.16231999989</v>
      </c>
      <c r="J13" s="7">
        <f t="shared" si="3"/>
        <v>158057.22224000026</v>
      </c>
      <c r="K13" s="7">
        <f t="shared" si="4"/>
        <v>542274.38456000015</v>
      </c>
      <c r="L13" s="13">
        <f t="shared" si="5"/>
        <v>79.972068710002219</v>
      </c>
      <c r="M13" s="13">
        <f t="shared" si="5"/>
        <v>75.860760562820971</v>
      </c>
      <c r="N13" s="13">
        <f t="shared" si="5"/>
        <v>78.925902505773479</v>
      </c>
    </row>
    <row r="14" spans="1:18" x14ac:dyDescent="0.25">
      <c r="B14" s="15" t="s">
        <v>15</v>
      </c>
      <c r="C14" s="7">
        <v>157778.91500000001</v>
      </c>
      <c r="D14" s="7">
        <v>97758.20299999995</v>
      </c>
      <c r="E14" s="7">
        <f t="shared" si="6"/>
        <v>255537.11799999996</v>
      </c>
      <c r="F14" s="7">
        <v>143701.22719000001</v>
      </c>
      <c r="G14" s="7">
        <v>48357.769449999993</v>
      </c>
      <c r="H14" s="7">
        <f t="shared" si="2"/>
        <v>192058.99664</v>
      </c>
      <c r="I14" s="7">
        <f>+C14-F14</f>
        <v>14077.687810000003</v>
      </c>
      <c r="J14" s="7">
        <f t="shared" si="3"/>
        <v>49400.433549999958</v>
      </c>
      <c r="K14" s="7">
        <f t="shared" si="4"/>
        <v>63478.121359999961</v>
      </c>
      <c r="L14" s="13">
        <f t="shared" si="5"/>
        <v>91.077586121060591</v>
      </c>
      <c r="M14" s="13">
        <f t="shared" si="5"/>
        <v>49.466712732025172</v>
      </c>
      <c r="N14" s="13">
        <f t="shared" si="5"/>
        <v>75.158942913334428</v>
      </c>
    </row>
    <row r="15" spans="1:18" x14ac:dyDescent="0.25">
      <c r="B15" s="15" t="s">
        <v>16</v>
      </c>
      <c r="C15" s="7">
        <v>1684560.102</v>
      </c>
      <c r="D15" s="7">
        <v>772234.62600000016</v>
      </c>
      <c r="E15" s="7">
        <f t="shared" si="6"/>
        <v>2456794.7280000001</v>
      </c>
      <c r="F15" s="7">
        <v>1679368.82779</v>
      </c>
      <c r="G15" s="7">
        <v>588400.05236000009</v>
      </c>
      <c r="H15" s="7">
        <f t="shared" si="2"/>
        <v>2267768.8801500001</v>
      </c>
      <c r="I15" s="7">
        <f>+C15-F15</f>
        <v>5191.274209999945</v>
      </c>
      <c r="J15" s="7">
        <f t="shared" si="3"/>
        <v>183834.57364000008</v>
      </c>
      <c r="K15" s="7">
        <f t="shared" si="4"/>
        <v>189025.84785000002</v>
      </c>
      <c r="L15" s="13">
        <f t="shared" si="5"/>
        <v>99.691832057292785</v>
      </c>
      <c r="M15" s="13">
        <f t="shared" si="5"/>
        <v>76.194466364164299</v>
      </c>
      <c r="N15" s="13">
        <f t="shared" si="5"/>
        <v>92.305997497646857</v>
      </c>
    </row>
    <row r="16" spans="1:18" x14ac:dyDescent="0.25">
      <c r="B16" s="15" t="s">
        <v>17</v>
      </c>
      <c r="C16" s="7">
        <v>16743385.92</v>
      </c>
      <c r="D16" s="7">
        <v>2984162.116249999</v>
      </c>
      <c r="E16" s="7">
        <f t="shared" si="6"/>
        <v>19727548.036249999</v>
      </c>
      <c r="F16" s="7">
        <v>16477019.35375</v>
      </c>
      <c r="G16" s="7">
        <v>1893849.7356000002</v>
      </c>
      <c r="H16" s="7">
        <f t="shared" si="2"/>
        <v>18370869.08935</v>
      </c>
      <c r="I16" s="7">
        <f t="shared" ref="I16:I46" si="7">+C16-F16</f>
        <v>266366.56625000015</v>
      </c>
      <c r="J16" s="7">
        <f t="shared" si="3"/>
        <v>1090312.3806499988</v>
      </c>
      <c r="K16" s="7">
        <f t="shared" si="4"/>
        <v>1356678.9468999989</v>
      </c>
      <c r="L16" s="13">
        <f t="shared" si="5"/>
        <v>98.409123653228207</v>
      </c>
      <c r="M16" s="13">
        <f t="shared" si="5"/>
        <v>63.463366326085435</v>
      </c>
      <c r="N16" s="13">
        <f t="shared" si="5"/>
        <v>93.122921589611352</v>
      </c>
    </row>
    <row r="17" spans="2:14" x14ac:dyDescent="0.25">
      <c r="B17" s="15" t="s">
        <v>18</v>
      </c>
      <c r="C17" s="7">
        <v>1559911.0009999999</v>
      </c>
      <c r="D17" s="7">
        <v>156085.00000000023</v>
      </c>
      <c r="E17" s="7">
        <f t="shared" si="6"/>
        <v>1715996.0010000002</v>
      </c>
      <c r="F17" s="7">
        <v>1435017.3634699995</v>
      </c>
      <c r="G17" s="7">
        <v>87495.307510000421</v>
      </c>
      <c r="H17" s="7">
        <f t="shared" si="2"/>
        <v>1522512.6709799999</v>
      </c>
      <c r="I17" s="7">
        <f t="shared" si="7"/>
        <v>124893.63753000041</v>
      </c>
      <c r="J17" s="7">
        <f t="shared" si="3"/>
        <v>68589.692489999812</v>
      </c>
      <c r="K17" s="7">
        <f t="shared" si="4"/>
        <v>193483.33002000023</v>
      </c>
      <c r="L17" s="13">
        <f t="shared" si="5"/>
        <v>91.99354082060222</v>
      </c>
      <c r="M17" s="13">
        <f t="shared" si="5"/>
        <v>56.05619214530563</v>
      </c>
      <c r="N17" s="13">
        <f t="shared" si="5"/>
        <v>88.724721391702104</v>
      </c>
    </row>
    <row r="18" spans="2:14" x14ac:dyDescent="0.25">
      <c r="B18" s="15" t="s">
        <v>19</v>
      </c>
      <c r="C18" s="7">
        <v>113781612.741</v>
      </c>
      <c r="D18" s="7">
        <v>68308319.756999999</v>
      </c>
      <c r="E18" s="7">
        <f t="shared" si="6"/>
        <v>182089932.498</v>
      </c>
      <c r="F18" s="7">
        <v>113594194.46528001</v>
      </c>
      <c r="G18" s="7">
        <v>48046635.589929983</v>
      </c>
      <c r="H18" s="7">
        <f t="shared" si="2"/>
        <v>161640830.05520999</v>
      </c>
      <c r="I18" s="7">
        <f t="shared" si="7"/>
        <v>187418.27571998537</v>
      </c>
      <c r="J18" s="7">
        <f t="shared" si="3"/>
        <v>20261684.167070016</v>
      </c>
      <c r="K18" s="7">
        <f t="shared" si="4"/>
        <v>20449102.442790002</v>
      </c>
      <c r="L18" s="13">
        <f t="shared" si="5"/>
        <v>99.835282458030719</v>
      </c>
      <c r="M18" s="13">
        <f t="shared" si="5"/>
        <v>70.337896995345631</v>
      </c>
      <c r="N18" s="13">
        <f t="shared" si="5"/>
        <v>88.769778668013615</v>
      </c>
    </row>
    <row r="19" spans="2:14" x14ac:dyDescent="0.25">
      <c r="B19" s="15" t="s">
        <v>20</v>
      </c>
      <c r="C19" s="7">
        <v>15729011.957</v>
      </c>
      <c r="D19" s="7">
        <v>9468476.9869999979</v>
      </c>
      <c r="E19" s="7">
        <f t="shared" si="6"/>
        <v>25197488.943999998</v>
      </c>
      <c r="F19" s="7">
        <v>15486730.119169999</v>
      </c>
      <c r="G19" s="7">
        <v>5870121.9548799992</v>
      </c>
      <c r="H19" s="7">
        <f t="shared" si="2"/>
        <v>21356852.074049998</v>
      </c>
      <c r="I19" s="7">
        <f t="shared" si="7"/>
        <v>242281.83783000149</v>
      </c>
      <c r="J19" s="7">
        <f t="shared" si="3"/>
        <v>3598355.0321199987</v>
      </c>
      <c r="K19" s="7">
        <f t="shared" si="4"/>
        <v>3840636.8699500002</v>
      </c>
      <c r="L19" s="13">
        <f t="shared" si="5"/>
        <v>98.459649986328756</v>
      </c>
      <c r="M19" s="13">
        <f t="shared" si="5"/>
        <v>61.996474860102026</v>
      </c>
      <c r="N19" s="13">
        <f t="shared" si="5"/>
        <v>84.75785869581847</v>
      </c>
    </row>
    <row r="20" spans="2:14" x14ac:dyDescent="0.25">
      <c r="B20" s="15" t="s">
        <v>21</v>
      </c>
      <c r="C20" s="7">
        <v>254498</v>
      </c>
      <c r="D20" s="7">
        <v>206272</v>
      </c>
      <c r="E20" s="7">
        <f t="shared" si="6"/>
        <v>460770</v>
      </c>
      <c r="F20" s="7">
        <v>254266.87129000001</v>
      </c>
      <c r="G20" s="7">
        <v>189332.37459000005</v>
      </c>
      <c r="H20" s="7">
        <f t="shared" si="2"/>
        <v>443599.24588000006</v>
      </c>
      <c r="I20" s="7">
        <f t="shared" si="7"/>
        <v>231.12870999998995</v>
      </c>
      <c r="J20" s="7">
        <f t="shared" si="3"/>
        <v>16939.62540999995</v>
      </c>
      <c r="K20" s="7">
        <f t="shared" si="4"/>
        <v>17170.75411999994</v>
      </c>
      <c r="L20" s="13">
        <f t="shared" si="5"/>
        <v>99.909182504381178</v>
      </c>
      <c r="M20" s="13">
        <f t="shared" si="5"/>
        <v>91.787724262139335</v>
      </c>
      <c r="N20" s="13">
        <f t="shared" si="5"/>
        <v>96.273465260325125</v>
      </c>
    </row>
    <row r="21" spans="2:14" x14ac:dyDescent="0.25">
      <c r="B21" s="15" t="s">
        <v>22</v>
      </c>
      <c r="C21" s="7">
        <v>4431554.1050000004</v>
      </c>
      <c r="D21" s="7">
        <v>2280956.2892799992</v>
      </c>
      <c r="E21" s="7">
        <f t="shared" si="6"/>
        <v>6712510.3942799997</v>
      </c>
      <c r="F21" s="7">
        <v>4420462.0453599999</v>
      </c>
      <c r="G21" s="7">
        <v>1285840.49976</v>
      </c>
      <c r="H21" s="7">
        <f t="shared" si="2"/>
        <v>5706302.5451199999</v>
      </c>
      <c r="I21" s="7">
        <f t="shared" si="7"/>
        <v>11092.059640000574</v>
      </c>
      <c r="J21" s="7">
        <f t="shared" si="3"/>
        <v>995115.78951999918</v>
      </c>
      <c r="K21" s="7">
        <f t="shared" si="4"/>
        <v>1006207.8491599998</v>
      </c>
      <c r="L21" s="13">
        <f t="shared" si="5"/>
        <v>99.749702714280616</v>
      </c>
      <c r="M21" s="13">
        <f t="shared" si="5"/>
        <v>56.372868949886154</v>
      </c>
      <c r="N21" s="13">
        <f t="shared" si="5"/>
        <v>85.009962144454477</v>
      </c>
    </row>
    <row r="22" spans="2:14" x14ac:dyDescent="0.25">
      <c r="B22" s="15" t="s">
        <v>23</v>
      </c>
      <c r="C22" s="7">
        <v>3869500.2203099974</v>
      </c>
      <c r="D22" s="7">
        <v>1509590.3440699871</v>
      </c>
      <c r="E22" s="7">
        <f t="shared" si="6"/>
        <v>5379090.5643799845</v>
      </c>
      <c r="F22" s="7">
        <v>3754025.5921600084</v>
      </c>
      <c r="G22" s="7">
        <v>974297.68134004669</v>
      </c>
      <c r="H22" s="7">
        <f t="shared" si="2"/>
        <v>4728323.2735000551</v>
      </c>
      <c r="I22" s="7">
        <f t="shared" si="7"/>
        <v>115474.62814998906</v>
      </c>
      <c r="J22" s="7">
        <f t="shared" si="3"/>
        <v>535292.66272994038</v>
      </c>
      <c r="K22" s="7">
        <f t="shared" si="4"/>
        <v>650767.29087992944</v>
      </c>
      <c r="L22" s="13">
        <f t="shared" si="5"/>
        <v>97.015774090310344</v>
      </c>
      <c r="M22" s="13">
        <f t="shared" si="5"/>
        <v>64.540534799212836</v>
      </c>
      <c r="N22" s="13">
        <f t="shared" si="5"/>
        <v>87.901908638808351</v>
      </c>
    </row>
    <row r="23" spans="2:14" x14ac:dyDescent="0.25">
      <c r="B23" s="15" t="s">
        <v>24</v>
      </c>
      <c r="C23" s="7">
        <v>4980421.6040000003</v>
      </c>
      <c r="D23" s="7">
        <v>1024353.4679999994</v>
      </c>
      <c r="E23" s="7">
        <f t="shared" si="6"/>
        <v>6004775.0719999997</v>
      </c>
      <c r="F23" s="7">
        <v>2933411.18799</v>
      </c>
      <c r="G23" s="7">
        <v>193303.49997000024</v>
      </c>
      <c r="H23" s="7">
        <f t="shared" si="2"/>
        <v>3126714.6879600002</v>
      </c>
      <c r="I23" s="7">
        <f t="shared" si="7"/>
        <v>2047010.4160100003</v>
      </c>
      <c r="J23" s="7">
        <f t="shared" si="3"/>
        <v>831049.96802999917</v>
      </c>
      <c r="K23" s="7">
        <f t="shared" si="4"/>
        <v>2878060.3840399995</v>
      </c>
      <c r="L23" s="13">
        <f t="shared" si="5"/>
        <v>58.898852772505158</v>
      </c>
      <c r="M23" s="13">
        <f t="shared" si="5"/>
        <v>18.87078103493084</v>
      </c>
      <c r="N23" s="13">
        <f t="shared" si="5"/>
        <v>52.070471424312501</v>
      </c>
    </row>
    <row r="24" spans="2:14" x14ac:dyDescent="0.25">
      <c r="B24" s="15" t="s">
        <v>25</v>
      </c>
      <c r="C24" s="7">
        <v>34412128.204000004</v>
      </c>
      <c r="D24" s="7">
        <v>21245623.674999997</v>
      </c>
      <c r="E24" s="7">
        <f t="shared" si="6"/>
        <v>55657751.879000001</v>
      </c>
      <c r="F24" s="7">
        <v>28581609.46156</v>
      </c>
      <c r="G24" s="7">
        <v>11633883.769759994</v>
      </c>
      <c r="H24" s="7">
        <f t="shared" si="2"/>
        <v>40215493.231319994</v>
      </c>
      <c r="I24" s="7">
        <f t="shared" si="7"/>
        <v>5830518.7424400039</v>
      </c>
      <c r="J24" s="7">
        <f t="shared" si="3"/>
        <v>9611739.905240003</v>
      </c>
      <c r="K24" s="7">
        <f t="shared" si="4"/>
        <v>15442258.647680007</v>
      </c>
      <c r="L24" s="13">
        <f t="shared" si="5"/>
        <v>83.056791175843998</v>
      </c>
      <c r="M24" s="13">
        <f t="shared" si="5"/>
        <v>54.758965647356995</v>
      </c>
      <c r="N24" s="13">
        <f t="shared" si="5"/>
        <v>72.254972350928782</v>
      </c>
    </row>
    <row r="25" spans="2:14" x14ac:dyDescent="0.25">
      <c r="B25" s="15" t="s">
        <v>26</v>
      </c>
      <c r="C25" s="7">
        <v>133804.32199999999</v>
      </c>
      <c r="D25" s="7">
        <v>55000</v>
      </c>
      <c r="E25" s="7">
        <f t="shared" si="6"/>
        <v>188804.32199999999</v>
      </c>
      <c r="F25" s="7">
        <v>125292.59722</v>
      </c>
      <c r="G25" s="7">
        <v>37555.13751000003</v>
      </c>
      <c r="H25" s="7">
        <f t="shared" si="2"/>
        <v>162847.73473000003</v>
      </c>
      <c r="I25" s="7">
        <f t="shared" si="7"/>
        <v>8511.7247799999896</v>
      </c>
      <c r="J25" s="7">
        <f t="shared" si="3"/>
        <v>17444.86248999997</v>
      </c>
      <c r="K25" s="7">
        <f t="shared" si="4"/>
        <v>25956.58726999996</v>
      </c>
      <c r="L25" s="13">
        <f t="shared" si="5"/>
        <v>93.638677246912849</v>
      </c>
      <c r="M25" s="13">
        <f t="shared" si="5"/>
        <v>68.282068200000055</v>
      </c>
      <c r="N25" s="13">
        <f t="shared" si="5"/>
        <v>86.252122305759528</v>
      </c>
    </row>
    <row r="26" spans="2:14" x14ac:dyDescent="0.25">
      <c r="B26" s="15" t="s">
        <v>27</v>
      </c>
      <c r="C26" s="7">
        <v>2667402.25</v>
      </c>
      <c r="D26" s="7">
        <v>844174</v>
      </c>
      <c r="E26" s="7">
        <f>SUM(C26:D26)</f>
        <v>3511576.25</v>
      </c>
      <c r="F26" s="7">
        <v>2311998.7557199998</v>
      </c>
      <c r="G26" s="7">
        <v>118386.18017000053</v>
      </c>
      <c r="H26" s="7">
        <f>SUM(F26:G26)</f>
        <v>2430384.9358900003</v>
      </c>
      <c r="I26" s="7">
        <f>+C26-F26</f>
        <v>355403.49428000022</v>
      </c>
      <c r="J26" s="7">
        <f>+D26-G26</f>
        <v>725787.81982999947</v>
      </c>
      <c r="K26" s="7">
        <f t="shared" si="4"/>
        <v>1081191.3141099997</v>
      </c>
      <c r="L26" s="13">
        <f>+F26/C26*100</f>
        <v>86.676044294406651</v>
      </c>
      <c r="M26" s="13">
        <f>+G26/D26*100</f>
        <v>14.023907413637534</v>
      </c>
      <c r="N26" s="13">
        <f>+H26/E26*100</f>
        <v>69.210655354272902</v>
      </c>
    </row>
    <row r="27" spans="2:14" x14ac:dyDescent="0.25">
      <c r="B27" s="15" t="s">
        <v>28</v>
      </c>
      <c r="C27" s="7">
        <v>62616379.648999996</v>
      </c>
      <c r="D27" s="7">
        <v>23013826.185709991</v>
      </c>
      <c r="E27" s="7">
        <f t="shared" si="6"/>
        <v>85630205.834709987</v>
      </c>
      <c r="F27" s="7">
        <v>62364075.078280002</v>
      </c>
      <c r="G27" s="7">
        <v>15223419.029789984</v>
      </c>
      <c r="H27" s="7">
        <f t="shared" si="2"/>
        <v>77587494.108069986</v>
      </c>
      <c r="I27" s="7">
        <f t="shared" si="7"/>
        <v>252304.5707199946</v>
      </c>
      <c r="J27" s="7">
        <f t="shared" si="3"/>
        <v>7790407.1559200063</v>
      </c>
      <c r="K27" s="7">
        <f t="shared" si="4"/>
        <v>8042711.7266400009</v>
      </c>
      <c r="L27" s="13">
        <f t="shared" si="5"/>
        <v>99.597062985541001</v>
      </c>
      <c r="M27" s="13">
        <f t="shared" si="5"/>
        <v>66.149013670932661</v>
      </c>
      <c r="N27" s="13">
        <f t="shared" si="5"/>
        <v>90.607623036473058</v>
      </c>
    </row>
    <row r="28" spans="2:14" x14ac:dyDescent="0.25">
      <c r="B28" s="15" t="s">
        <v>29</v>
      </c>
      <c r="C28" s="7">
        <v>5348375.5460000001</v>
      </c>
      <c r="D28" s="7">
        <v>1906091.6789999995</v>
      </c>
      <c r="E28" s="7">
        <f t="shared" si="6"/>
        <v>7254467.2249999996</v>
      </c>
      <c r="F28" s="7">
        <v>4848191.1231499994</v>
      </c>
      <c r="G28" s="7">
        <v>1686220.9879600005</v>
      </c>
      <c r="H28" s="7">
        <f t="shared" si="2"/>
        <v>6534412.1111099999</v>
      </c>
      <c r="I28" s="7">
        <f t="shared" si="7"/>
        <v>500184.42285000067</v>
      </c>
      <c r="J28" s="7">
        <f t="shared" si="3"/>
        <v>219870.69103999902</v>
      </c>
      <c r="K28" s="7">
        <f t="shared" si="4"/>
        <v>720055.11388999969</v>
      </c>
      <c r="L28" s="13">
        <f t="shared" si="5"/>
        <v>90.647918820433546</v>
      </c>
      <c r="M28" s="13">
        <f t="shared" si="5"/>
        <v>88.464841777424326</v>
      </c>
      <c r="N28" s="13">
        <f t="shared" si="5"/>
        <v>90.074321220880563</v>
      </c>
    </row>
    <row r="29" spans="2:14" x14ac:dyDescent="0.25">
      <c r="B29" s="3" t="s">
        <v>30</v>
      </c>
      <c r="C29" s="7">
        <v>8722585.9299999997</v>
      </c>
      <c r="D29" s="7">
        <v>4316274.8940000031</v>
      </c>
      <c r="E29" s="7">
        <f t="shared" si="6"/>
        <v>13038860.824000003</v>
      </c>
      <c r="F29" s="7">
        <v>8629004.901399998</v>
      </c>
      <c r="G29" s="7">
        <v>3219623.9148000032</v>
      </c>
      <c r="H29" s="7">
        <f t="shared" si="2"/>
        <v>11848628.816200001</v>
      </c>
      <c r="I29" s="7">
        <f t="shared" si="7"/>
        <v>93581.028600001708</v>
      </c>
      <c r="J29" s="7">
        <f t="shared" si="3"/>
        <v>1096650.9791999999</v>
      </c>
      <c r="K29" s="7">
        <f t="shared" si="4"/>
        <v>1190232.0078000017</v>
      </c>
      <c r="L29" s="13">
        <f t="shared" si="5"/>
        <v>98.927141224506101</v>
      </c>
      <c r="M29" s="13">
        <f t="shared" si="5"/>
        <v>74.592652087001227</v>
      </c>
      <c r="N29" s="13">
        <f t="shared" si="5"/>
        <v>90.871656474703684</v>
      </c>
    </row>
    <row r="30" spans="2:14" x14ac:dyDescent="0.25">
      <c r="B30" s="3" t="s">
        <v>31</v>
      </c>
      <c r="C30" s="7">
        <v>58479336.186499998</v>
      </c>
      <c r="D30" s="7">
        <v>22270361.063799992</v>
      </c>
      <c r="E30" s="7">
        <f t="shared" si="6"/>
        <v>80749697.25029999</v>
      </c>
      <c r="F30" s="7">
        <v>57686141.23065</v>
      </c>
      <c r="G30" s="7">
        <v>18013405.669749998</v>
      </c>
      <c r="H30" s="7">
        <f t="shared" si="2"/>
        <v>75699546.900399998</v>
      </c>
      <c r="I30" s="7">
        <f t="shared" si="7"/>
        <v>793194.9558499977</v>
      </c>
      <c r="J30" s="7">
        <f t="shared" si="3"/>
        <v>4256955.3940499946</v>
      </c>
      <c r="K30" s="7">
        <f t="shared" si="4"/>
        <v>5050150.3498999923</v>
      </c>
      <c r="L30" s="13">
        <f t="shared" si="5"/>
        <v>98.643632080021618</v>
      </c>
      <c r="M30" s="13">
        <f t="shared" si="5"/>
        <v>80.885108320180819</v>
      </c>
      <c r="N30" s="13">
        <f t="shared" si="5"/>
        <v>93.745920391198453</v>
      </c>
    </row>
    <row r="31" spans="2:14" x14ac:dyDescent="0.25">
      <c r="B31" s="3" t="s">
        <v>32</v>
      </c>
      <c r="C31" s="7">
        <v>114620455.80272001</v>
      </c>
      <c r="D31" s="7">
        <v>89198084.87128</v>
      </c>
      <c r="E31" s="7">
        <f t="shared" si="6"/>
        <v>203818540.67400002</v>
      </c>
      <c r="F31" s="7">
        <v>114480717.22971</v>
      </c>
      <c r="G31" s="7">
        <v>49754065.406110033</v>
      </c>
      <c r="H31" s="7">
        <f t="shared" si="2"/>
        <v>164234782.63582003</v>
      </c>
      <c r="I31" s="7">
        <f t="shared" si="7"/>
        <v>139738.57301001251</v>
      </c>
      <c r="J31" s="7">
        <f t="shared" si="3"/>
        <v>39444019.465169966</v>
      </c>
      <c r="K31" s="7">
        <f t="shared" si="4"/>
        <v>39583758.038179979</v>
      </c>
      <c r="L31" s="13">
        <f t="shared" si="5"/>
        <v>99.878085833779508</v>
      </c>
      <c r="M31" s="13">
        <f t="shared" si="5"/>
        <v>55.779297815540708</v>
      </c>
      <c r="N31" s="13">
        <f t="shared" si="5"/>
        <v>80.578921864869642</v>
      </c>
    </row>
    <row r="32" spans="2:14" x14ac:dyDescent="0.25">
      <c r="B32" s="3" t="s">
        <v>33</v>
      </c>
      <c r="C32" s="7">
        <v>7159554.4929999998</v>
      </c>
      <c r="D32" s="7">
        <v>3435052.7549999999</v>
      </c>
      <c r="E32" s="7">
        <f t="shared" si="6"/>
        <v>10594607.248</v>
      </c>
      <c r="F32" s="7">
        <v>7001334.34834</v>
      </c>
      <c r="G32" s="7">
        <v>1664707.7617200008</v>
      </c>
      <c r="H32" s="7">
        <f t="shared" si="2"/>
        <v>8666042.1100600008</v>
      </c>
      <c r="I32" s="7">
        <f t="shared" si="7"/>
        <v>158220.14465999976</v>
      </c>
      <c r="J32" s="7">
        <f t="shared" si="3"/>
        <v>1770344.9932799991</v>
      </c>
      <c r="K32" s="7">
        <f t="shared" si="4"/>
        <v>1928565.1379399989</v>
      </c>
      <c r="L32" s="13">
        <f t="shared" si="5"/>
        <v>97.790083938676716</v>
      </c>
      <c r="M32" s="13">
        <f t="shared" si="5"/>
        <v>48.46236376710322</v>
      </c>
      <c r="N32" s="13">
        <f t="shared" si="5"/>
        <v>81.796728346828857</v>
      </c>
    </row>
    <row r="33" spans="1:14" x14ac:dyDescent="0.25">
      <c r="B33" s="3" t="s">
        <v>34</v>
      </c>
      <c r="C33" s="7">
        <v>33498735.960000001</v>
      </c>
      <c r="D33" s="7">
        <v>11856303.683349989</v>
      </c>
      <c r="E33" s="7">
        <f t="shared" si="6"/>
        <v>45355039.64334999</v>
      </c>
      <c r="F33" s="7">
        <v>32805978.870100003</v>
      </c>
      <c r="G33" s="7">
        <v>5794294.2201599963</v>
      </c>
      <c r="H33" s="7">
        <f t="shared" si="2"/>
        <v>38600273.090259999</v>
      </c>
      <c r="I33" s="7">
        <f t="shared" si="7"/>
        <v>692757.08989999816</v>
      </c>
      <c r="J33" s="7">
        <f t="shared" si="3"/>
        <v>6062009.4631899931</v>
      </c>
      <c r="K33" s="7">
        <f t="shared" si="4"/>
        <v>6754766.5530899912</v>
      </c>
      <c r="L33" s="13">
        <f t="shared" si="5"/>
        <v>97.931990357107196</v>
      </c>
      <c r="M33" s="13">
        <f t="shared" si="5"/>
        <v>48.871000397004195</v>
      </c>
      <c r="N33" s="13">
        <f t="shared" si="5"/>
        <v>85.10691070671264</v>
      </c>
    </row>
    <row r="34" spans="1:14" x14ac:dyDescent="0.25">
      <c r="B34" s="3" t="s">
        <v>35</v>
      </c>
      <c r="C34" s="7">
        <v>722323.95900000003</v>
      </c>
      <c r="D34" s="7">
        <v>244374</v>
      </c>
      <c r="E34" s="7">
        <f t="shared" si="6"/>
        <v>966697.95900000003</v>
      </c>
      <c r="F34" s="7">
        <v>718225.51563000004</v>
      </c>
      <c r="G34" s="7">
        <v>179638.65312999999</v>
      </c>
      <c r="H34" s="7">
        <f t="shared" si="2"/>
        <v>897864.16876000003</v>
      </c>
      <c r="I34" s="7">
        <f t="shared" si="7"/>
        <v>4098.4433699999936</v>
      </c>
      <c r="J34" s="7">
        <f t="shared" si="3"/>
        <v>64735.346870000008</v>
      </c>
      <c r="K34" s="7">
        <f t="shared" si="4"/>
        <v>68833.790240000002</v>
      </c>
      <c r="L34" s="13">
        <f t="shared" si="5"/>
        <v>99.43260315279116</v>
      </c>
      <c r="M34" s="13">
        <f t="shared" si="5"/>
        <v>73.509724082758382</v>
      </c>
      <c r="N34" s="13">
        <f t="shared" si="5"/>
        <v>92.879493579234918</v>
      </c>
    </row>
    <row r="35" spans="1:14" x14ac:dyDescent="0.25">
      <c r="B35" s="3" t="s">
        <v>36</v>
      </c>
      <c r="C35" s="7">
        <v>2672500.5469999998</v>
      </c>
      <c r="D35" s="7">
        <v>2824884.8190000015</v>
      </c>
      <c r="E35" s="7">
        <f t="shared" si="6"/>
        <v>5497385.3660000013</v>
      </c>
      <c r="F35" s="7">
        <v>2662913.4517000006</v>
      </c>
      <c r="G35" s="7">
        <v>1038660.5676000002</v>
      </c>
      <c r="H35" s="7">
        <f t="shared" si="2"/>
        <v>3701574.0193000007</v>
      </c>
      <c r="I35" s="7">
        <f t="shared" si="7"/>
        <v>9587.0952999992296</v>
      </c>
      <c r="J35" s="7">
        <f t="shared" si="3"/>
        <v>1786224.2514000013</v>
      </c>
      <c r="K35" s="7">
        <f t="shared" si="4"/>
        <v>1795811.3467000006</v>
      </c>
      <c r="L35" s="13">
        <f t="shared" si="5"/>
        <v>99.641268724499938</v>
      </c>
      <c r="M35" s="13">
        <f t="shared" si="5"/>
        <v>36.768244871933646</v>
      </c>
      <c r="N35" s="13">
        <f t="shared" si="5"/>
        <v>67.333355274551792</v>
      </c>
    </row>
    <row r="36" spans="1:14" x14ac:dyDescent="0.25">
      <c r="B36" s="3" t="s">
        <v>37</v>
      </c>
      <c r="C36" s="7">
        <v>13027752.646000002</v>
      </c>
      <c r="D36" s="7">
        <v>3373659.3169999998</v>
      </c>
      <c r="E36" s="7">
        <f t="shared" si="6"/>
        <v>16401411.963000001</v>
      </c>
      <c r="F36" s="7">
        <v>13008199.765489999</v>
      </c>
      <c r="G36" s="7">
        <v>2374677.9530600011</v>
      </c>
      <c r="H36" s="7">
        <f t="shared" si="2"/>
        <v>15382877.71855</v>
      </c>
      <c r="I36" s="7">
        <f t="shared" si="7"/>
        <v>19552.880510002375</v>
      </c>
      <c r="J36" s="7">
        <f t="shared" si="3"/>
        <v>998981.36393999867</v>
      </c>
      <c r="K36" s="7">
        <f t="shared" si="4"/>
        <v>1018534.244450001</v>
      </c>
      <c r="L36" s="13">
        <f t="shared" si="5"/>
        <v>99.849913634060243</v>
      </c>
      <c r="M36" s="13">
        <f t="shared" si="5"/>
        <v>70.388789439820059</v>
      </c>
      <c r="N36" s="13">
        <f t="shared" si="5"/>
        <v>93.789959994007134</v>
      </c>
    </row>
    <row r="37" spans="1:14" x14ac:dyDescent="0.25">
      <c r="B37" s="16" t="s">
        <v>38</v>
      </c>
      <c r="C37" s="7">
        <v>2327958.61</v>
      </c>
      <c r="D37" s="7">
        <v>863444.44899999956</v>
      </c>
      <c r="E37" s="7">
        <f t="shared" si="6"/>
        <v>3191403.0589999994</v>
      </c>
      <c r="F37" s="7">
        <v>2288033.4882500004</v>
      </c>
      <c r="G37" s="7">
        <v>610842.73151999945</v>
      </c>
      <c r="H37" s="7">
        <f t="shared" si="2"/>
        <v>2898876.2197699999</v>
      </c>
      <c r="I37" s="7">
        <f t="shared" si="7"/>
        <v>39925.121749999467</v>
      </c>
      <c r="J37" s="7">
        <f t="shared" si="3"/>
        <v>252601.71748000011</v>
      </c>
      <c r="K37" s="7">
        <f t="shared" si="4"/>
        <v>292526.83922999958</v>
      </c>
      <c r="L37" s="13">
        <f t="shared" si="5"/>
        <v>98.284972869427463</v>
      </c>
      <c r="M37" s="13">
        <f t="shared" si="5"/>
        <v>70.744879097601313</v>
      </c>
      <c r="N37" s="13">
        <f t="shared" si="5"/>
        <v>90.833911172546763</v>
      </c>
    </row>
    <row r="38" spans="1:14" x14ac:dyDescent="0.25">
      <c r="B38" s="3" t="s">
        <v>39</v>
      </c>
      <c r="C38" s="7">
        <v>332404.005</v>
      </c>
      <c r="D38" s="7">
        <v>274603.179</v>
      </c>
      <c r="E38" s="7">
        <f t="shared" si="6"/>
        <v>607007.18400000001</v>
      </c>
      <c r="F38" s="7">
        <v>309246.92401999998</v>
      </c>
      <c r="G38" s="7">
        <v>196422.79223000008</v>
      </c>
      <c r="H38" s="7">
        <f t="shared" si="2"/>
        <v>505669.71625000006</v>
      </c>
      <c r="I38" s="7">
        <f t="shared" si="7"/>
        <v>23157.080980000028</v>
      </c>
      <c r="J38" s="7">
        <f t="shared" si="3"/>
        <v>78180.386769999925</v>
      </c>
      <c r="K38" s="7">
        <f t="shared" si="4"/>
        <v>101337.46774999995</v>
      </c>
      <c r="L38" s="13">
        <f t="shared" si="5"/>
        <v>93.033453077678757</v>
      </c>
      <c r="M38" s="13">
        <f t="shared" si="5"/>
        <v>71.529686198570957</v>
      </c>
      <c r="N38" s="13">
        <f t="shared" si="5"/>
        <v>83.305392354302029</v>
      </c>
    </row>
    <row r="39" spans="1:14" x14ac:dyDescent="0.25">
      <c r="B39" s="3" t="s">
        <v>40</v>
      </c>
      <c r="C39" s="7">
        <v>5530681.6679999996</v>
      </c>
      <c r="D39" s="7">
        <v>3807234.6030000001</v>
      </c>
      <c r="E39" s="7">
        <f t="shared" si="6"/>
        <v>9337916.2709999997</v>
      </c>
      <c r="F39" s="7">
        <v>4899534.02752</v>
      </c>
      <c r="G39" s="7">
        <v>1431065.0186600005</v>
      </c>
      <c r="H39" s="7">
        <f t="shared" si="2"/>
        <v>6330599.0461800005</v>
      </c>
      <c r="I39" s="7">
        <f t="shared" si="7"/>
        <v>631147.64047999959</v>
      </c>
      <c r="J39" s="7">
        <f t="shared" si="3"/>
        <v>2376169.5843399996</v>
      </c>
      <c r="K39" s="7">
        <f t="shared" si="4"/>
        <v>3007317.2248199992</v>
      </c>
      <c r="L39" s="13">
        <f t="shared" si="5"/>
        <v>88.588248639733507</v>
      </c>
      <c r="M39" s="13">
        <f t="shared" si="5"/>
        <v>37.588044023669021</v>
      </c>
      <c r="N39" s="13">
        <f t="shared" si="5"/>
        <v>67.794557827000673</v>
      </c>
    </row>
    <row r="40" spans="1:14" x14ac:dyDescent="0.25">
      <c r="B40" s="3" t="s">
        <v>41</v>
      </c>
      <c r="C40" s="7">
        <v>959.14499999999998</v>
      </c>
      <c r="D40" s="7">
        <v>305</v>
      </c>
      <c r="E40" s="7">
        <f t="shared" si="6"/>
        <v>1264.145</v>
      </c>
      <c r="F40" s="7">
        <v>942.56033000000002</v>
      </c>
      <c r="G40" s="7">
        <v>285.8614</v>
      </c>
      <c r="H40" s="7">
        <f t="shared" si="2"/>
        <v>1228.42173</v>
      </c>
      <c r="I40" s="7">
        <f t="shared" si="7"/>
        <v>16.58466999999996</v>
      </c>
      <c r="J40" s="7">
        <f t="shared" si="3"/>
        <v>19.138599999999997</v>
      </c>
      <c r="K40" s="7">
        <f t="shared" si="4"/>
        <v>35.723269999999957</v>
      </c>
      <c r="L40" s="13">
        <f t="shared" si="5"/>
        <v>98.270890219935467</v>
      </c>
      <c r="M40" s="13">
        <f t="shared" si="5"/>
        <v>93.725049180327872</v>
      </c>
      <c r="N40" s="13">
        <f t="shared" si="5"/>
        <v>97.174116102187639</v>
      </c>
    </row>
    <row r="41" spans="1:14" x14ac:dyDescent="0.25">
      <c r="B41" s="3" t="s">
        <v>42</v>
      </c>
      <c r="C41" s="7">
        <v>9200515.6720000003</v>
      </c>
      <c r="D41" s="7">
        <v>3699251.7200000025</v>
      </c>
      <c r="E41" s="7">
        <f t="shared" si="6"/>
        <v>12899767.392000003</v>
      </c>
      <c r="F41" s="7">
        <v>9192988.6660399996</v>
      </c>
      <c r="G41" s="7">
        <v>1774602.753490001</v>
      </c>
      <c r="H41" s="7">
        <f t="shared" si="2"/>
        <v>10967591.419530001</v>
      </c>
      <c r="I41" s="7">
        <f t="shared" si="7"/>
        <v>7527.0059600006789</v>
      </c>
      <c r="J41" s="7">
        <f t="shared" si="3"/>
        <v>1924648.9665100016</v>
      </c>
      <c r="K41" s="7">
        <f t="shared" si="4"/>
        <v>1932175.9724700022</v>
      </c>
      <c r="L41" s="13">
        <f t="shared" si="5"/>
        <v>99.918189303422338</v>
      </c>
      <c r="M41" s="13">
        <f t="shared" si="5"/>
        <v>47.971938321893916</v>
      </c>
      <c r="N41" s="13">
        <f t="shared" si="5"/>
        <v>85.021621601733131</v>
      </c>
    </row>
    <row r="42" spans="1:14" x14ac:dyDescent="0.25">
      <c r="B42" s="3" t="s">
        <v>43</v>
      </c>
      <c r="C42" s="7">
        <v>404153</v>
      </c>
      <c r="D42" s="7">
        <v>158309.61899999995</v>
      </c>
      <c r="E42" s="7">
        <f t="shared" si="6"/>
        <v>562462.61899999995</v>
      </c>
      <c r="F42" s="7">
        <v>404135.26176999998</v>
      </c>
      <c r="G42" s="7">
        <v>94020.304910000006</v>
      </c>
      <c r="H42" s="7">
        <f t="shared" si="2"/>
        <v>498155.56667999999</v>
      </c>
      <c r="I42" s="7">
        <f t="shared" si="7"/>
        <v>17.738230000017211</v>
      </c>
      <c r="J42" s="7">
        <f t="shared" si="3"/>
        <v>64289.314089999942</v>
      </c>
      <c r="K42" s="7">
        <f t="shared" si="4"/>
        <v>64307.052319999959</v>
      </c>
      <c r="L42" s="13">
        <f t="shared" si="5"/>
        <v>99.99561101117645</v>
      </c>
      <c r="M42" s="13">
        <f t="shared" si="5"/>
        <v>59.390140348957601</v>
      </c>
      <c r="N42" s="13">
        <f t="shared" si="5"/>
        <v>88.566875353542386</v>
      </c>
    </row>
    <row r="43" spans="1:14" x14ac:dyDescent="0.25">
      <c r="B43" s="3" t="s">
        <v>44</v>
      </c>
      <c r="C43" s="7">
        <v>1656394.993</v>
      </c>
      <c r="D43" s="7">
        <v>1153527.9999999998</v>
      </c>
      <c r="E43" s="7">
        <f t="shared" si="6"/>
        <v>2809922.9929999998</v>
      </c>
      <c r="F43" s="7">
        <v>1647262.5974399999</v>
      </c>
      <c r="G43" s="7">
        <v>1137657.9345799999</v>
      </c>
      <c r="H43" s="7">
        <f t="shared" si="2"/>
        <v>2784920.5320199998</v>
      </c>
      <c r="I43" s="7">
        <f t="shared" si="7"/>
        <v>9132.3955600000918</v>
      </c>
      <c r="J43" s="7">
        <f t="shared" si="3"/>
        <v>15870.065419999883</v>
      </c>
      <c r="K43" s="7">
        <f t="shared" si="4"/>
        <v>25002.460979999974</v>
      </c>
      <c r="L43" s="13">
        <f t="shared" si="5"/>
        <v>99.448658345467479</v>
      </c>
      <c r="M43" s="13">
        <f t="shared" si="5"/>
        <v>98.624214980477305</v>
      </c>
      <c r="N43" s="13">
        <f t="shared" si="5"/>
        <v>99.110208320929587</v>
      </c>
    </row>
    <row r="44" spans="1:14" x14ac:dyDescent="0.25">
      <c r="B44" s="3" t="s">
        <v>45</v>
      </c>
      <c r="C44" s="7">
        <v>1715957</v>
      </c>
      <c r="D44" s="7">
        <v>1299027</v>
      </c>
      <c r="E44" s="7">
        <f t="shared" si="6"/>
        <v>3014984</v>
      </c>
      <c r="F44" s="7">
        <v>1324987.1276700001</v>
      </c>
      <c r="G44" s="7">
        <v>246236.21016000002</v>
      </c>
      <c r="H44" s="7">
        <f t="shared" si="2"/>
        <v>1571223.3378300001</v>
      </c>
      <c r="I44" s="7">
        <f t="shared" si="7"/>
        <v>390969.87232999993</v>
      </c>
      <c r="J44" s="7">
        <f t="shared" si="3"/>
        <v>1052790.78984</v>
      </c>
      <c r="K44" s="7">
        <f t="shared" si="4"/>
        <v>1443760.6621699999</v>
      </c>
      <c r="L44" s="13">
        <f t="shared" si="5"/>
        <v>77.215636969341304</v>
      </c>
      <c r="M44" s="13">
        <f t="shared" si="5"/>
        <v>18.955434348939633</v>
      </c>
      <c r="N44" s="13">
        <f t="shared" si="5"/>
        <v>52.113820100869525</v>
      </c>
    </row>
    <row r="45" spans="1:14" x14ac:dyDescent="0.25">
      <c r="B45" s="3" t="s">
        <v>46</v>
      </c>
      <c r="C45" s="7">
        <v>710121</v>
      </c>
      <c r="D45" s="7">
        <v>368544</v>
      </c>
      <c r="E45" s="7">
        <f t="shared" si="6"/>
        <v>1078665</v>
      </c>
      <c r="F45" s="7">
        <v>710105.02741999994</v>
      </c>
      <c r="G45" s="7">
        <v>108847.98024000006</v>
      </c>
      <c r="H45" s="7">
        <f t="shared" si="2"/>
        <v>818953.00766</v>
      </c>
      <c r="I45" s="7">
        <f t="shared" si="7"/>
        <v>15.972580000059679</v>
      </c>
      <c r="J45" s="7">
        <f t="shared" si="3"/>
        <v>259696.01975999994</v>
      </c>
      <c r="K45" s="7">
        <f t="shared" si="4"/>
        <v>259711.99234</v>
      </c>
      <c r="L45" s="13">
        <f t="shared" si="5"/>
        <v>99.997750724172349</v>
      </c>
      <c r="M45" s="13">
        <f t="shared" si="5"/>
        <v>29.534595662933071</v>
      </c>
      <c r="N45" s="13">
        <f t="shared" si="5"/>
        <v>75.922831246030981</v>
      </c>
    </row>
    <row r="46" spans="1:14" x14ac:dyDescent="0.25">
      <c r="B46" s="3" t="s">
        <v>47</v>
      </c>
      <c r="C46" s="7">
        <v>192927.087</v>
      </c>
      <c r="D46" s="7">
        <v>84810</v>
      </c>
      <c r="E46" s="7">
        <f t="shared" si="6"/>
        <v>277737.087</v>
      </c>
      <c r="F46" s="7">
        <v>190349.08851000003</v>
      </c>
      <c r="G46" s="7">
        <v>58596.019289999997</v>
      </c>
      <c r="H46" s="7">
        <f t="shared" si="2"/>
        <v>248945.10780000003</v>
      </c>
      <c r="I46" s="7">
        <f t="shared" si="7"/>
        <v>2577.998489999969</v>
      </c>
      <c r="J46" s="7">
        <f t="shared" si="3"/>
        <v>26213.980710000003</v>
      </c>
      <c r="K46" s="7">
        <f t="shared" si="4"/>
        <v>28791.979199999972</v>
      </c>
      <c r="L46" s="13">
        <f t="shared" si="5"/>
        <v>98.663744666398259</v>
      </c>
      <c r="M46" s="13">
        <f t="shared" si="5"/>
        <v>69.090931835868403</v>
      </c>
      <c r="N46" s="13">
        <f t="shared" si="5"/>
        <v>89.633368913385354</v>
      </c>
    </row>
    <row r="47" spans="1:14" x14ac:dyDescent="0.25">
      <c r="C47" s="7"/>
      <c r="D47" s="7"/>
      <c r="E47" s="7"/>
      <c r="F47" s="7"/>
      <c r="G47" s="7"/>
      <c r="H47" s="7"/>
      <c r="I47" s="7"/>
      <c r="J47" s="7"/>
      <c r="K47" s="7"/>
      <c r="L47" s="13"/>
      <c r="M47" s="13"/>
      <c r="N47" s="13"/>
    </row>
    <row r="48" spans="1:14" ht="15" x14ac:dyDescent="0.4">
      <c r="A48" s="3" t="s">
        <v>48</v>
      </c>
      <c r="C48" s="14">
        <f t="shared" ref="C48:K48" si="8">SUM(C50:C52)</f>
        <v>274438540.60500002</v>
      </c>
      <c r="D48" s="14">
        <f t="shared" si="8"/>
        <v>122183682.26289004</v>
      </c>
      <c r="E48" s="14">
        <f t="shared" si="8"/>
        <v>396622222.86789</v>
      </c>
      <c r="F48" s="14">
        <f t="shared" si="8"/>
        <v>266124960.41711</v>
      </c>
      <c r="G48" s="14">
        <f t="shared" si="8"/>
        <v>116380290.73377997</v>
      </c>
      <c r="H48" s="14">
        <f t="shared" si="8"/>
        <v>382505251.15088999</v>
      </c>
      <c r="I48" s="14">
        <f t="shared" si="8"/>
        <v>8313580.1878899932</v>
      </c>
      <c r="J48" s="14">
        <f t="shared" si="8"/>
        <v>5803391.529110074</v>
      </c>
      <c r="K48" s="14">
        <f t="shared" si="8"/>
        <v>14116971.717000067</v>
      </c>
      <c r="L48" s="13">
        <f>+F48/C48*100</f>
        <v>96.970695089121691</v>
      </c>
      <c r="M48" s="13">
        <f>+G48/D48*100</f>
        <v>95.25027285016381</v>
      </c>
      <c r="N48" s="13">
        <f>+H48/E48*100</f>
        <v>96.440700771902485</v>
      </c>
    </row>
    <row r="49" spans="1:14" x14ac:dyDescent="0.25">
      <c r="C49" s="7"/>
      <c r="D49" s="7"/>
      <c r="E49" s="7"/>
      <c r="F49" s="7"/>
      <c r="G49" s="7"/>
      <c r="H49" s="7"/>
      <c r="I49" s="7"/>
      <c r="J49" s="7"/>
      <c r="K49" s="7"/>
      <c r="L49" s="13"/>
      <c r="M49" s="13"/>
      <c r="N49" s="13"/>
    </row>
    <row r="50" spans="1:14" x14ac:dyDescent="0.25">
      <c r="B50" s="3" t="s">
        <v>49</v>
      </c>
      <c r="C50" s="7">
        <v>66105140.245999999</v>
      </c>
      <c r="D50" s="7">
        <v>24138298.630000003</v>
      </c>
      <c r="E50" s="7">
        <f>SUM(C50:D50)</f>
        <v>90243438.876000002</v>
      </c>
      <c r="F50" s="7">
        <v>58557843.840630002</v>
      </c>
      <c r="G50" s="7">
        <v>23918155.838759996</v>
      </c>
      <c r="H50" s="7">
        <f>SUM(F50:G50)</f>
        <v>82475999.679389998</v>
      </c>
      <c r="I50" s="7">
        <f>+C50-F50</f>
        <v>7547296.405369997</v>
      </c>
      <c r="J50" s="7">
        <f>+D50-G50</f>
        <v>220142.79124000669</v>
      </c>
      <c r="K50" s="7">
        <f>SUM(I50:J50)</f>
        <v>7767439.1966100037</v>
      </c>
      <c r="L50" s="13">
        <f>+F50/C50*100</f>
        <v>88.582890260448877</v>
      </c>
      <c r="M50" s="13">
        <f>+G50/D50*100</f>
        <v>99.087993753766867</v>
      </c>
      <c r="N50" s="13">
        <f>+H50/E50*100</f>
        <v>91.392793433677838</v>
      </c>
    </row>
    <row r="51" spans="1:14" ht="15.6" x14ac:dyDescent="0.25">
      <c r="B51" s="3" t="s">
        <v>50</v>
      </c>
      <c r="C51" s="7"/>
      <c r="D51" s="7"/>
      <c r="E51" s="7"/>
      <c r="F51" s="7"/>
      <c r="G51" s="7"/>
      <c r="H51" s="7"/>
      <c r="I51" s="7"/>
      <c r="J51" s="7"/>
      <c r="K51" s="7"/>
      <c r="L51" s="13"/>
      <c r="M51" s="13"/>
      <c r="N51" s="13"/>
    </row>
    <row r="52" spans="1:14" ht="15.6" x14ac:dyDescent="0.25">
      <c r="B52" s="3" t="s">
        <v>51</v>
      </c>
      <c r="C52" s="7">
        <v>208333400.359</v>
      </c>
      <c r="D52" s="7">
        <v>98045383.632890031</v>
      </c>
      <c r="E52" s="7">
        <f>SUM(C52:D52)</f>
        <v>306378783.99189001</v>
      </c>
      <c r="F52" s="7">
        <v>207567116.57648</v>
      </c>
      <c r="G52" s="7">
        <v>92462134.895019963</v>
      </c>
      <c r="H52" s="7">
        <f>SUM(F52:G52)</f>
        <v>300029251.47149998</v>
      </c>
      <c r="I52" s="7">
        <f>+C52-F52</f>
        <v>766283.78251999617</v>
      </c>
      <c r="J52" s="7">
        <f>+D52-G52</f>
        <v>5583248.7378700674</v>
      </c>
      <c r="K52" s="7">
        <f>SUM(I52:J52)</f>
        <v>6349532.5203900635</v>
      </c>
      <c r="L52" s="13">
        <f t="shared" ref="L52:N53" si="9">+F52/C52*100</f>
        <v>99.632183902725373</v>
      </c>
      <c r="M52" s="13">
        <f t="shared" si="9"/>
        <v>94.305444549255526</v>
      </c>
      <c r="N52" s="13">
        <f t="shared" si="9"/>
        <v>97.927554761573148</v>
      </c>
    </row>
    <row r="53" spans="1:14" ht="26.4" x14ac:dyDescent="0.25">
      <c r="B53" s="17" t="s">
        <v>52</v>
      </c>
      <c r="C53" s="7">
        <v>543955</v>
      </c>
      <c r="D53" s="7">
        <v>274126.36699999997</v>
      </c>
      <c r="E53" s="7">
        <f>SUM(C53:D53)</f>
        <v>818081.36699999997</v>
      </c>
      <c r="F53" s="7">
        <v>543954.98839999991</v>
      </c>
      <c r="G53" s="7">
        <v>263047.95320000011</v>
      </c>
      <c r="H53" s="7">
        <f>SUM(F53:G53)</f>
        <v>807002.94160000002</v>
      </c>
      <c r="I53" s="7">
        <f>+C53-F53</f>
        <v>1.1600000085309148E-2</v>
      </c>
      <c r="J53" s="7">
        <f>+D53-G53</f>
        <v>11078.413799999864</v>
      </c>
      <c r="K53" s="7">
        <f>SUM(I53:J53)</f>
        <v>11078.425399999949</v>
      </c>
      <c r="L53" s="13">
        <f t="shared" si="9"/>
        <v>99.99999786747064</v>
      </c>
      <c r="M53" s="13">
        <f t="shared" si="9"/>
        <v>95.958647130066169</v>
      </c>
      <c r="N53" s="13">
        <f t="shared" si="9"/>
        <v>98.645803969276812</v>
      </c>
    </row>
    <row r="54" spans="1:14" x14ac:dyDescent="0.25">
      <c r="A54" s="18"/>
      <c r="B54" s="18"/>
      <c r="C54" s="19"/>
      <c r="D54" s="19"/>
      <c r="E54" s="19"/>
      <c r="F54" s="19"/>
      <c r="G54" s="19"/>
      <c r="H54" s="19"/>
      <c r="I54" s="19"/>
      <c r="J54" s="19"/>
      <c r="K54" s="19"/>
      <c r="L54" s="20"/>
      <c r="M54" s="20"/>
      <c r="N54" s="20"/>
    </row>
    <row r="55" spans="1:14" x14ac:dyDescent="0.25">
      <c r="A55" s="21"/>
      <c r="B55" s="21"/>
      <c r="C55" s="22"/>
      <c r="D55" s="22"/>
      <c r="E55" s="22"/>
      <c r="F55" s="22"/>
      <c r="G55" s="22"/>
      <c r="H55" s="22"/>
      <c r="I55" s="22"/>
      <c r="J55" s="22"/>
      <c r="K55" s="22"/>
      <c r="L55" s="23"/>
      <c r="M55" s="23"/>
      <c r="N55" s="23"/>
    </row>
    <row r="56" spans="1:14" ht="15.6" x14ac:dyDescent="0.25">
      <c r="A56" s="24" t="s">
        <v>53</v>
      </c>
      <c r="B56" s="102" t="s">
        <v>54</v>
      </c>
      <c r="C56" s="102"/>
      <c r="D56" s="102"/>
      <c r="E56" s="102"/>
      <c r="F56" s="102"/>
      <c r="G56" s="22"/>
      <c r="H56" s="22"/>
      <c r="I56" s="22"/>
      <c r="J56" s="22"/>
      <c r="K56" s="22"/>
      <c r="L56" s="23"/>
      <c r="M56" s="23"/>
      <c r="N56" s="23"/>
    </row>
    <row r="57" spans="1:14" ht="12.75" customHeight="1" x14ac:dyDescent="0.25">
      <c r="A57" s="24" t="s">
        <v>55</v>
      </c>
      <c r="B57" s="25" t="s">
        <v>56</v>
      </c>
      <c r="C57" s="25"/>
      <c r="D57" s="25"/>
      <c r="E57" s="25"/>
      <c r="F57" s="25"/>
      <c r="G57" s="22"/>
      <c r="H57" s="22"/>
      <c r="I57" s="22"/>
      <c r="J57" s="22"/>
      <c r="K57" s="22"/>
      <c r="L57" s="23"/>
      <c r="M57" s="23"/>
      <c r="N57" s="23"/>
    </row>
    <row r="58" spans="1:14" ht="15.6" x14ac:dyDescent="0.25">
      <c r="A58" s="26" t="s">
        <v>57</v>
      </c>
      <c r="B58" s="21" t="s">
        <v>58</v>
      </c>
      <c r="C58" s="22"/>
      <c r="D58" s="22"/>
      <c r="E58" s="22"/>
      <c r="F58" s="22"/>
      <c r="G58" s="22"/>
      <c r="H58" s="22"/>
      <c r="I58" s="22"/>
      <c r="J58" s="22"/>
      <c r="K58" s="22"/>
      <c r="L58" s="23"/>
      <c r="M58" s="23"/>
      <c r="N58" s="23"/>
    </row>
    <row r="59" spans="1:14" ht="15.6" x14ac:dyDescent="0.25">
      <c r="A59" s="26" t="s">
        <v>59</v>
      </c>
      <c r="B59" s="21" t="s">
        <v>60</v>
      </c>
      <c r="C59" s="22"/>
      <c r="D59" s="22"/>
      <c r="E59" s="22"/>
      <c r="F59" s="22"/>
      <c r="G59" s="22"/>
      <c r="H59" s="22"/>
      <c r="I59" s="22"/>
      <c r="J59" s="22"/>
      <c r="K59" s="22"/>
      <c r="L59" s="23"/>
      <c r="M59" s="23"/>
      <c r="N59" s="23"/>
    </row>
    <row r="60" spans="1:14" ht="15.6" x14ac:dyDescent="0.25">
      <c r="A60" s="26" t="s">
        <v>61</v>
      </c>
      <c r="B60" s="21" t="s">
        <v>62</v>
      </c>
      <c r="C60" s="22"/>
      <c r="D60" s="22"/>
      <c r="E60" s="22"/>
      <c r="F60" s="22"/>
      <c r="G60" s="22"/>
      <c r="H60" s="22"/>
      <c r="I60" s="22"/>
      <c r="J60" s="22"/>
      <c r="K60" s="22"/>
      <c r="L60" s="23"/>
      <c r="M60" s="23"/>
      <c r="N60" s="23"/>
    </row>
    <row r="61" spans="1:14" ht="15.6" x14ac:dyDescent="0.25">
      <c r="A61" s="26" t="s">
        <v>63</v>
      </c>
      <c r="B61" s="21" t="s">
        <v>64</v>
      </c>
      <c r="C61" s="22"/>
      <c r="D61" s="22"/>
      <c r="E61" s="22"/>
      <c r="F61" s="22"/>
      <c r="G61" s="22"/>
      <c r="H61" s="22"/>
      <c r="I61" s="22"/>
      <c r="J61" s="22"/>
      <c r="K61" s="22"/>
      <c r="L61" s="23"/>
      <c r="M61" s="23"/>
      <c r="N61" s="23"/>
    </row>
    <row r="62" spans="1:14" ht="15.6" x14ac:dyDescent="0.25">
      <c r="A62" s="26" t="s">
        <v>65</v>
      </c>
      <c r="B62" s="21" t="s">
        <v>66</v>
      </c>
      <c r="C62" s="22"/>
      <c r="D62" s="22"/>
      <c r="E62" s="22"/>
      <c r="F62" s="22"/>
      <c r="G62" s="22"/>
      <c r="H62" s="22"/>
      <c r="I62" s="22"/>
      <c r="J62" s="22"/>
      <c r="K62" s="22"/>
      <c r="L62" s="23"/>
      <c r="M62" s="23"/>
      <c r="N62" s="23"/>
    </row>
    <row r="63" spans="1:14" x14ac:dyDescent="0.25">
      <c r="C63" s="7"/>
      <c r="D63" s="7"/>
      <c r="E63" s="7"/>
      <c r="F63" s="7"/>
      <c r="G63" s="7"/>
      <c r="H63" s="7"/>
      <c r="I63" s="7"/>
      <c r="J63" s="7"/>
      <c r="K63" s="7"/>
    </row>
    <row r="64" spans="1:14" x14ac:dyDescent="0.25">
      <c r="C64" s="7"/>
      <c r="D64" s="7"/>
      <c r="E64" s="7"/>
      <c r="F64" s="7"/>
      <c r="G64" s="7"/>
      <c r="H64" s="7"/>
      <c r="I64" s="7"/>
      <c r="J64" s="7"/>
      <c r="K64" s="7"/>
    </row>
    <row r="65" spans="3:11" x14ac:dyDescent="0.25">
      <c r="C65" s="7"/>
      <c r="D65" s="7"/>
      <c r="E65" s="7"/>
      <c r="F65" s="7"/>
      <c r="G65" s="7"/>
      <c r="H65" s="7"/>
      <c r="I65" s="7"/>
      <c r="J65" s="7"/>
      <c r="K65" s="7"/>
    </row>
    <row r="66" spans="3:11" x14ac:dyDescent="0.25">
      <c r="C66" s="7"/>
      <c r="D66" s="7"/>
      <c r="E66" s="7"/>
      <c r="F66" s="7"/>
      <c r="G66" s="7"/>
      <c r="H66" s="7"/>
      <c r="I66" s="7"/>
      <c r="J66" s="7"/>
      <c r="K66" s="7"/>
    </row>
    <row r="67" spans="3:11" x14ac:dyDescent="0.25">
      <c r="C67" s="7"/>
      <c r="D67" s="7"/>
      <c r="E67" s="7"/>
      <c r="F67" s="7"/>
      <c r="G67" s="7"/>
      <c r="H67" s="7"/>
      <c r="I67" s="7"/>
      <c r="J67" s="7"/>
      <c r="K67" s="7"/>
    </row>
    <row r="68" spans="3:11" x14ac:dyDescent="0.25">
      <c r="C68" s="7"/>
      <c r="D68" s="7"/>
      <c r="E68" s="7"/>
      <c r="F68" s="7"/>
      <c r="G68" s="7"/>
      <c r="H68" s="7"/>
      <c r="I68" s="7"/>
      <c r="J68" s="7"/>
      <c r="K68" s="7"/>
    </row>
    <row r="69" spans="3:11" x14ac:dyDescent="0.25">
      <c r="C69" s="7"/>
      <c r="D69" s="7"/>
      <c r="E69" s="7"/>
      <c r="F69" s="7"/>
      <c r="G69" s="7"/>
      <c r="H69" s="7"/>
      <c r="I69" s="7"/>
      <c r="J69" s="7"/>
      <c r="K69" s="7"/>
    </row>
    <row r="70" spans="3:11" x14ac:dyDescent="0.25">
      <c r="C70" s="7"/>
      <c r="D70" s="7"/>
      <c r="E70" s="7"/>
      <c r="F70" s="7"/>
      <c r="G70" s="7"/>
      <c r="H70" s="7"/>
      <c r="I70" s="7"/>
      <c r="J70" s="7"/>
      <c r="K70" s="7"/>
    </row>
    <row r="71" spans="3:11" x14ac:dyDescent="0.25">
      <c r="C71" s="7"/>
      <c r="D71" s="7"/>
      <c r="E71" s="7"/>
      <c r="F71" s="7"/>
      <c r="G71" s="7"/>
      <c r="H71" s="7"/>
      <c r="I71" s="7"/>
      <c r="J71" s="7"/>
      <c r="K71" s="7"/>
    </row>
    <row r="72" spans="3:11" x14ac:dyDescent="0.25">
      <c r="C72" s="7"/>
      <c r="D72" s="7"/>
      <c r="E72" s="7"/>
      <c r="F72" s="7"/>
      <c r="G72" s="7"/>
      <c r="H72" s="7"/>
      <c r="I72" s="7"/>
      <c r="J72" s="7"/>
      <c r="K72" s="7"/>
    </row>
    <row r="73" spans="3:11" x14ac:dyDescent="0.25">
      <c r="C73" s="7"/>
      <c r="D73" s="7"/>
      <c r="E73" s="7"/>
      <c r="F73" s="7"/>
      <c r="G73" s="7"/>
      <c r="H73" s="7"/>
      <c r="I73" s="7"/>
      <c r="J73" s="7"/>
      <c r="K73" s="7"/>
    </row>
    <row r="74" spans="3:11" x14ac:dyDescent="0.25">
      <c r="C74" s="7"/>
      <c r="D74" s="7"/>
      <c r="E74" s="7"/>
      <c r="F74" s="7"/>
      <c r="G74" s="7"/>
      <c r="H74" s="7"/>
      <c r="I74" s="7"/>
      <c r="J74" s="7"/>
      <c r="K74" s="7"/>
    </row>
  </sheetData>
  <mergeCells count="6">
    <mergeCell ref="L5:N5"/>
    <mergeCell ref="B56:F56"/>
    <mergeCell ref="A5:B6"/>
    <mergeCell ref="C5:E5"/>
    <mergeCell ref="F5:H5"/>
    <mergeCell ref="I5:K5"/>
  </mergeCells>
  <printOptions horizontalCentered="1"/>
  <pageMargins left="0.39370078740157483" right="0.19685039370078741" top="0.27559055118110237" bottom="0.23622047244094491" header="0.15748031496062992" footer="0.15748031496062992"/>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49D59-EA83-46F9-A908-5FA4ED8F094F}">
  <sheetPr codeName="Sheet2"/>
  <dimension ref="A1:V330"/>
  <sheetViews>
    <sheetView tabSelected="1" view="pageBreakPreview" topLeftCell="A264" zoomScale="115" zoomScaleNormal="115" zoomScaleSheetLayoutView="115" workbookViewId="0">
      <selection activeCell="J277" sqref="J277"/>
    </sheetView>
  </sheetViews>
  <sheetFormatPr defaultColWidth="9.109375" defaultRowHeight="10.199999999999999" x14ac:dyDescent="0.2"/>
  <cols>
    <col min="1" max="1" width="25" style="43" customWidth="1"/>
    <col min="2" max="3" width="13.6640625" style="43" customWidth="1"/>
    <col min="4" max="4" width="12.44140625" style="43" customWidth="1"/>
    <col min="5" max="5" width="12.33203125" style="93" customWidth="1"/>
    <col min="6" max="6" width="12" style="94" bestFit="1" customWidth="1"/>
    <col min="7" max="7" width="12" style="95" bestFit="1" customWidth="1"/>
    <col min="8" max="8" width="8.33203125" style="94" customWidth="1"/>
    <col min="9" max="16384" width="9.109375" style="94"/>
  </cols>
  <sheetData>
    <row r="1" spans="1:22" s="28" customFormat="1" ht="9" customHeight="1" x14ac:dyDescent="0.25">
      <c r="A1" s="27"/>
      <c r="F1" s="29"/>
      <c r="G1" s="29"/>
    </row>
    <row r="2" spans="1:22" s="32" customFormat="1" ht="15" x14ac:dyDescent="0.4">
      <c r="A2" s="30" t="s">
        <v>67</v>
      </c>
      <c r="B2" s="31"/>
      <c r="C2" s="31"/>
      <c r="D2" s="31"/>
      <c r="E2" s="31"/>
      <c r="F2" s="31"/>
      <c r="G2" s="31"/>
    </row>
    <row r="3" spans="1:22" s="32" customFormat="1" x14ac:dyDescent="0.2">
      <c r="A3" s="33" t="s">
        <v>68</v>
      </c>
      <c r="B3" s="31"/>
      <c r="C3" s="31"/>
      <c r="D3" s="31"/>
      <c r="E3" s="31"/>
      <c r="F3" s="34"/>
      <c r="G3" s="34"/>
    </row>
    <row r="4" spans="1:22" s="32" customFormat="1" x14ac:dyDescent="0.2">
      <c r="A4" s="35" t="s">
        <v>69</v>
      </c>
      <c r="B4" s="36"/>
      <c r="C4" s="36"/>
      <c r="D4" s="36"/>
      <c r="E4" s="36"/>
      <c r="F4" s="36"/>
      <c r="G4" s="36"/>
    </row>
    <row r="5" spans="1:22" s="39" customFormat="1" ht="6" customHeight="1" x14ac:dyDescent="0.25">
      <c r="A5" s="106" t="s">
        <v>70</v>
      </c>
      <c r="B5" s="37"/>
      <c r="C5" s="109" t="s">
        <v>71</v>
      </c>
      <c r="D5" s="109"/>
      <c r="E5" s="110"/>
      <c r="F5" s="37"/>
      <c r="G5" s="38"/>
      <c r="H5" s="38"/>
    </row>
    <row r="6" spans="1:22" s="39" customFormat="1" ht="12" customHeight="1" x14ac:dyDescent="0.25">
      <c r="A6" s="107"/>
      <c r="B6" s="113" t="s">
        <v>72</v>
      </c>
      <c r="C6" s="111"/>
      <c r="D6" s="111"/>
      <c r="E6" s="112"/>
      <c r="F6" s="115" t="s">
        <v>73</v>
      </c>
      <c r="G6" s="117" t="s">
        <v>74</v>
      </c>
      <c r="H6" s="119" t="s">
        <v>75</v>
      </c>
    </row>
    <row r="7" spans="1:22" s="39" customFormat="1" ht="42.75" customHeight="1" x14ac:dyDescent="0.25">
      <c r="A7" s="108"/>
      <c r="B7" s="114"/>
      <c r="C7" s="40" t="s">
        <v>76</v>
      </c>
      <c r="D7" s="40" t="s">
        <v>77</v>
      </c>
      <c r="E7" s="40" t="s">
        <v>11</v>
      </c>
      <c r="F7" s="116"/>
      <c r="G7" s="118"/>
      <c r="H7" s="120"/>
    </row>
    <row r="8" spans="1:22" s="43" customFormat="1" x14ac:dyDescent="0.2">
      <c r="A8" s="41"/>
      <c r="B8" s="42"/>
      <c r="C8" s="42"/>
      <c r="D8" s="42"/>
      <c r="E8" s="42"/>
      <c r="F8" s="42"/>
      <c r="G8" s="42"/>
      <c r="H8" s="42"/>
    </row>
    <row r="9" spans="1:22" s="43" customFormat="1" ht="13.8" x14ac:dyDescent="0.25">
      <c r="A9" s="44" t="s">
        <v>78</v>
      </c>
      <c r="B9" s="42"/>
      <c r="C9" s="42"/>
      <c r="D9" s="42"/>
      <c r="E9" s="42"/>
      <c r="F9" s="42"/>
      <c r="G9" s="42"/>
      <c r="H9" s="42"/>
    </row>
    <row r="10" spans="1:22" s="43" customFormat="1" ht="11.25" customHeight="1" x14ac:dyDescent="0.2">
      <c r="A10" s="45" t="s">
        <v>79</v>
      </c>
      <c r="B10" s="46">
        <f t="shared" ref="B10:G10" si="0">SUM(B11:B15)</f>
        <v>7396157.0000000009</v>
      </c>
      <c r="C10" s="46">
        <f t="shared" si="0"/>
        <v>5862686.2461100006</v>
      </c>
      <c r="D10" s="46">
        <f t="shared" si="0"/>
        <v>128012.47398000001</v>
      </c>
      <c r="E10" s="46">
        <f t="shared" si="0"/>
        <v>5990698.72009</v>
      </c>
      <c r="F10" s="46">
        <f t="shared" si="0"/>
        <v>1405458.2799100007</v>
      </c>
      <c r="G10" s="46">
        <f t="shared" si="0"/>
        <v>1533470.7538900001</v>
      </c>
      <c r="H10" s="47">
        <f t="shared" ref="H10:H15" si="1">E10/B10*100</f>
        <v>80.997452056385484</v>
      </c>
      <c r="I10" s="48"/>
      <c r="J10" s="48"/>
      <c r="K10" s="48"/>
      <c r="L10" s="48"/>
      <c r="M10" s="48"/>
      <c r="N10" s="48"/>
      <c r="O10" s="48"/>
      <c r="P10" s="48"/>
      <c r="Q10" s="48"/>
      <c r="R10" s="48"/>
      <c r="S10" s="48"/>
      <c r="T10" s="48"/>
      <c r="U10" s="48"/>
      <c r="V10" s="48"/>
    </row>
    <row r="11" spans="1:22" s="43" customFormat="1" ht="11.25" customHeight="1" x14ac:dyDescent="0.2">
      <c r="A11" s="49" t="s">
        <v>80</v>
      </c>
      <c r="B11" s="50">
        <v>1871542.0000000007</v>
      </c>
      <c r="C11" s="51">
        <v>1244715.0503900005</v>
      </c>
      <c r="D11" s="50">
        <v>82190.876150000011</v>
      </c>
      <c r="E11" s="51">
        <f>SUM(C11:D11)</f>
        <v>1326905.9265400004</v>
      </c>
      <c r="F11" s="51">
        <f>B11-E11</f>
        <v>544636.07346000033</v>
      </c>
      <c r="G11" s="51">
        <f>B11-C11</f>
        <v>626826.94961000024</v>
      </c>
      <c r="H11" s="52">
        <f t="shared" si="1"/>
        <v>70.899072878941524</v>
      </c>
      <c r="J11" s="48"/>
    </row>
    <row r="12" spans="1:22" s="43" customFormat="1" ht="11.25" customHeight="1" x14ac:dyDescent="0.2">
      <c r="A12" s="53" t="s">
        <v>81</v>
      </c>
      <c r="B12" s="50">
        <v>96248</v>
      </c>
      <c r="C12" s="51">
        <v>54724.306819999998</v>
      </c>
      <c r="D12" s="50">
        <v>2303.5424800000001</v>
      </c>
      <c r="E12" s="51">
        <f>SUM(C12:D12)</f>
        <v>57027.849300000002</v>
      </c>
      <c r="F12" s="51">
        <f>B12-E12</f>
        <v>39220.150699999998</v>
      </c>
      <c r="G12" s="51">
        <f>B12-C12</f>
        <v>41523.693180000002</v>
      </c>
      <c r="H12" s="52">
        <f t="shared" si="1"/>
        <v>59.250944746903834</v>
      </c>
      <c r="J12" s="48"/>
    </row>
    <row r="13" spans="1:22" s="43" customFormat="1" ht="11.25" customHeight="1" x14ac:dyDescent="0.2">
      <c r="A13" s="49" t="s">
        <v>82</v>
      </c>
      <c r="B13" s="50">
        <v>250209.00000000003</v>
      </c>
      <c r="C13" s="51">
        <v>182672.91894999999</v>
      </c>
      <c r="D13" s="50">
        <v>12039.000410000001</v>
      </c>
      <c r="E13" s="51">
        <f>SUM(C13:D13)</f>
        <v>194711.91936</v>
      </c>
      <c r="F13" s="51">
        <f>B13-E13</f>
        <v>55497.080640000029</v>
      </c>
      <c r="G13" s="51">
        <f>B13-C13</f>
        <v>67536.081050000037</v>
      </c>
      <c r="H13" s="52">
        <f t="shared" si="1"/>
        <v>77.819710466050367</v>
      </c>
      <c r="J13" s="48"/>
    </row>
    <row r="14" spans="1:22" s="43" customFormat="1" ht="11.25" customHeight="1" x14ac:dyDescent="0.2">
      <c r="A14" s="49" t="s">
        <v>83</v>
      </c>
      <c r="B14" s="50">
        <v>5101205</v>
      </c>
      <c r="C14" s="51">
        <v>4327107.03608</v>
      </c>
      <c r="D14" s="50">
        <v>29646.213949999998</v>
      </c>
      <c r="E14" s="51">
        <f>SUM(C14:D14)</f>
        <v>4356753.2500299998</v>
      </c>
      <c r="F14" s="51">
        <f>B14-E14</f>
        <v>744451.74997000024</v>
      </c>
      <c r="G14" s="51">
        <f>B14-C14</f>
        <v>774097.96392000001</v>
      </c>
      <c r="H14" s="52">
        <f t="shared" si="1"/>
        <v>85.40635496965912</v>
      </c>
      <c r="J14" s="48"/>
    </row>
    <row r="15" spans="1:22" s="43" customFormat="1" ht="11.25" customHeight="1" x14ac:dyDescent="0.2">
      <c r="A15" s="49" t="s">
        <v>84</v>
      </c>
      <c r="B15" s="50">
        <v>76953</v>
      </c>
      <c r="C15" s="51">
        <v>53466.933870000001</v>
      </c>
      <c r="D15" s="50">
        <v>1832.8409899999999</v>
      </c>
      <c r="E15" s="51">
        <f>SUM(C15:D15)</f>
        <v>55299.774859999998</v>
      </c>
      <c r="F15" s="51">
        <f>B15-E15</f>
        <v>21653.225140000002</v>
      </c>
      <c r="G15" s="51">
        <f>B15-C15</f>
        <v>23486.066129999999</v>
      </c>
      <c r="H15" s="52">
        <f t="shared" si="1"/>
        <v>71.861753096045632</v>
      </c>
      <c r="J15" s="48"/>
    </row>
    <row r="16" spans="1:22" s="43" customFormat="1" ht="11.25" customHeight="1" x14ac:dyDescent="0.2">
      <c r="B16" s="54"/>
      <c r="C16" s="54"/>
      <c r="D16" s="54"/>
      <c r="E16" s="54"/>
      <c r="F16" s="54"/>
      <c r="G16" s="54"/>
      <c r="H16" s="47"/>
      <c r="J16" s="48"/>
    </row>
    <row r="17" spans="1:10" s="43" customFormat="1" ht="11.25" customHeight="1" x14ac:dyDescent="0.2">
      <c r="A17" s="45" t="s">
        <v>85</v>
      </c>
      <c r="B17" s="50">
        <v>2573179.6329999994</v>
      </c>
      <c r="C17" s="51">
        <v>2010145.9908699999</v>
      </c>
      <c r="D17" s="50">
        <v>20759.257570000002</v>
      </c>
      <c r="E17" s="51">
        <f>SUM(C17:D17)</f>
        <v>2030905.2484399998</v>
      </c>
      <c r="F17" s="51">
        <f>B17-E17</f>
        <v>542274.38455999969</v>
      </c>
      <c r="G17" s="51">
        <f>B17-C17</f>
        <v>563033.64212999959</v>
      </c>
      <c r="H17" s="52">
        <f>E17/B17*100</f>
        <v>78.925902505773493</v>
      </c>
      <c r="J17" s="48"/>
    </row>
    <row r="18" spans="1:10" s="43" customFormat="1" ht="11.25" customHeight="1" x14ac:dyDescent="0.2">
      <c r="A18" s="49"/>
      <c r="B18" s="55"/>
      <c r="C18" s="54"/>
      <c r="D18" s="55"/>
      <c r="E18" s="54"/>
      <c r="F18" s="54"/>
      <c r="G18" s="54"/>
      <c r="H18" s="47"/>
      <c r="J18" s="48"/>
    </row>
    <row r="19" spans="1:10" s="43" customFormat="1" ht="11.25" customHeight="1" x14ac:dyDescent="0.2">
      <c r="A19" s="45" t="s">
        <v>86</v>
      </c>
      <c r="B19" s="50">
        <v>255537.11799999999</v>
      </c>
      <c r="C19" s="51">
        <v>186232.3149</v>
      </c>
      <c r="D19" s="50">
        <v>5826.68174</v>
      </c>
      <c r="E19" s="51">
        <f>SUM(C19:D19)</f>
        <v>192058.99664</v>
      </c>
      <c r="F19" s="51">
        <f>B19-E19</f>
        <v>63478.12135999999</v>
      </c>
      <c r="G19" s="51">
        <f>B19-C19</f>
        <v>69304.80309999999</v>
      </c>
      <c r="H19" s="52">
        <f>E19/B19*100</f>
        <v>75.158942913334414</v>
      </c>
      <c r="J19" s="48"/>
    </row>
    <row r="20" spans="1:10" s="43" customFormat="1" ht="11.25" customHeight="1" x14ac:dyDescent="0.2">
      <c r="A20" s="49"/>
      <c r="B20" s="55"/>
      <c r="C20" s="54"/>
      <c r="D20" s="55"/>
      <c r="E20" s="54"/>
      <c r="F20" s="54"/>
      <c r="G20" s="54"/>
      <c r="H20" s="47"/>
      <c r="J20" s="48"/>
    </row>
    <row r="21" spans="1:10" s="43" customFormat="1" ht="11.25" customHeight="1" x14ac:dyDescent="0.2">
      <c r="A21" s="45" t="s">
        <v>87</v>
      </c>
      <c r="B21" s="50">
        <v>2456794.7279999997</v>
      </c>
      <c r="C21" s="51">
        <v>2174670.8984299996</v>
      </c>
      <c r="D21" s="50">
        <v>93097.981719999982</v>
      </c>
      <c r="E21" s="51">
        <f>SUM(C21:D21)</f>
        <v>2267768.8801499996</v>
      </c>
      <c r="F21" s="51">
        <f>B21-E21</f>
        <v>189025.84785000002</v>
      </c>
      <c r="G21" s="51">
        <f>B21-C21</f>
        <v>282123.82957000006</v>
      </c>
      <c r="H21" s="52">
        <f>E21/B21*100</f>
        <v>92.305997497646857</v>
      </c>
      <c r="J21" s="48"/>
    </row>
    <row r="22" spans="1:10" s="43" customFormat="1" ht="11.25" customHeight="1" x14ac:dyDescent="0.2">
      <c r="A22" s="49"/>
      <c r="B22" s="54"/>
      <c r="C22" s="54"/>
      <c r="D22" s="54"/>
      <c r="E22" s="54"/>
      <c r="F22" s="54"/>
      <c r="G22" s="54"/>
      <c r="H22" s="47"/>
      <c r="J22" s="48"/>
    </row>
    <row r="23" spans="1:10" s="43" customFormat="1" ht="11.25" customHeight="1" x14ac:dyDescent="0.2">
      <c r="A23" s="45" t="s">
        <v>88</v>
      </c>
      <c r="B23" s="46">
        <f>SUM(B24:B33)</f>
        <v>19727548.036249999</v>
      </c>
      <c r="C23" s="46">
        <f>SUM(C24:C33)</f>
        <v>17958005.221030001</v>
      </c>
      <c r="D23" s="46">
        <f t="shared" ref="D23:G23" si="2">SUM(D24:D33)</f>
        <v>412863.86831999995</v>
      </c>
      <c r="E23" s="46">
        <f t="shared" si="2"/>
        <v>18370869.089349996</v>
      </c>
      <c r="F23" s="46">
        <f t="shared" si="2"/>
        <v>1356678.9469000006</v>
      </c>
      <c r="G23" s="46">
        <f t="shared" si="2"/>
        <v>1769542.8152200007</v>
      </c>
      <c r="H23" s="47">
        <f t="shared" ref="H23:H33" si="3">E23/B23*100</f>
        <v>93.122921589611323</v>
      </c>
      <c r="J23" s="48"/>
    </row>
    <row r="24" spans="1:10" s="43" customFormat="1" ht="11.25" customHeight="1" x14ac:dyDescent="0.2">
      <c r="A24" s="49" t="s">
        <v>89</v>
      </c>
      <c r="B24" s="50">
        <v>16757459.058249999</v>
      </c>
      <c r="C24" s="51">
        <v>15523878.631119998</v>
      </c>
      <c r="D24" s="50">
        <v>238211.02512000003</v>
      </c>
      <c r="E24" s="51">
        <f t="shared" ref="E24:E33" si="4">SUM(C24:D24)</f>
        <v>15762089.656239998</v>
      </c>
      <c r="F24" s="51">
        <f t="shared" ref="F24:F33" si="5">B24-E24</f>
        <v>995369.40201000124</v>
      </c>
      <c r="G24" s="51">
        <f t="shared" ref="G24:G33" si="6">B24-C24</f>
        <v>1233580.4271300007</v>
      </c>
      <c r="H24" s="52">
        <f t="shared" si="3"/>
        <v>94.060141226960283</v>
      </c>
      <c r="J24" s="48"/>
    </row>
    <row r="25" spans="1:10" s="43" customFormat="1" ht="11.25" customHeight="1" x14ac:dyDescent="0.2">
      <c r="A25" s="49" t="s">
        <v>90</v>
      </c>
      <c r="B25" s="50">
        <v>1024861</v>
      </c>
      <c r="C25" s="51">
        <v>668565.74353999994</v>
      </c>
      <c r="D25" s="50">
        <v>67989.021709999986</v>
      </c>
      <c r="E25" s="51">
        <f t="shared" si="4"/>
        <v>736554.76524999994</v>
      </c>
      <c r="F25" s="51">
        <f t="shared" si="5"/>
        <v>288306.23475000006</v>
      </c>
      <c r="G25" s="51">
        <f t="shared" si="6"/>
        <v>356295.25646000006</v>
      </c>
      <c r="H25" s="52">
        <f t="shared" si="3"/>
        <v>71.868747591136739</v>
      </c>
      <c r="J25" s="48"/>
    </row>
    <row r="26" spans="1:10" s="43" customFormat="1" ht="11.25" customHeight="1" x14ac:dyDescent="0.2">
      <c r="A26" s="49" t="s">
        <v>91</v>
      </c>
      <c r="B26" s="50">
        <v>1000039.623</v>
      </c>
      <c r="C26" s="51">
        <v>945435.71299000015</v>
      </c>
      <c r="D26" s="50">
        <v>20201.23328</v>
      </c>
      <c r="E26" s="51">
        <f t="shared" si="4"/>
        <v>965636.94627000019</v>
      </c>
      <c r="F26" s="51">
        <f t="shared" si="5"/>
        <v>34402.676729999832</v>
      </c>
      <c r="G26" s="51">
        <f t="shared" si="6"/>
        <v>54603.910009999876</v>
      </c>
      <c r="H26" s="52">
        <f t="shared" si="3"/>
        <v>96.559868635325074</v>
      </c>
      <c r="J26" s="48"/>
    </row>
    <row r="27" spans="1:10" s="43" customFormat="1" ht="11.25" customHeight="1" x14ac:dyDescent="0.2">
      <c r="A27" s="49" t="s">
        <v>92</v>
      </c>
      <c r="B27" s="50">
        <v>48112</v>
      </c>
      <c r="C27" s="51">
        <v>40830.137069999997</v>
      </c>
      <c r="D27" s="50">
        <v>108.31986000000001</v>
      </c>
      <c r="E27" s="51">
        <f t="shared" si="4"/>
        <v>40938.45693</v>
      </c>
      <c r="F27" s="51">
        <f t="shared" si="5"/>
        <v>7173.5430699999997</v>
      </c>
      <c r="G27" s="51">
        <f t="shared" si="6"/>
        <v>7281.862930000003</v>
      </c>
      <c r="H27" s="52">
        <f t="shared" si="3"/>
        <v>85.089908816927178</v>
      </c>
      <c r="J27" s="48"/>
    </row>
    <row r="28" spans="1:10" s="43" customFormat="1" ht="11.25" customHeight="1" x14ac:dyDescent="0.2">
      <c r="A28" s="49" t="s">
        <v>93</v>
      </c>
      <c r="B28" s="50">
        <v>111417</v>
      </c>
      <c r="C28" s="51">
        <v>110493.41671999999</v>
      </c>
      <c r="D28" s="50">
        <v>321.36609999999996</v>
      </c>
      <c r="E28" s="51">
        <f t="shared" si="4"/>
        <v>110814.78281999999</v>
      </c>
      <c r="F28" s="51">
        <f t="shared" si="5"/>
        <v>602.21718000000692</v>
      </c>
      <c r="G28" s="51">
        <f t="shared" si="6"/>
        <v>923.5832800000062</v>
      </c>
      <c r="H28" s="52">
        <f t="shared" si="3"/>
        <v>99.459492554996089</v>
      </c>
      <c r="J28" s="48"/>
    </row>
    <row r="29" spans="1:10" s="43" customFormat="1" ht="11.25" customHeight="1" x14ac:dyDescent="0.2">
      <c r="A29" s="49" t="s">
        <v>94</v>
      </c>
      <c r="B29" s="50">
        <v>314568.033</v>
      </c>
      <c r="C29" s="51">
        <v>254148.43691999998</v>
      </c>
      <c r="D29" s="50">
        <v>60419.596079999996</v>
      </c>
      <c r="E29" s="51">
        <f t="shared" si="4"/>
        <v>314568.033</v>
      </c>
      <c r="F29" s="51">
        <f t="shared" si="5"/>
        <v>0</v>
      </c>
      <c r="G29" s="51">
        <f t="shared" si="6"/>
        <v>60419.596080000018</v>
      </c>
      <c r="H29" s="52">
        <f t="shared" si="3"/>
        <v>100</v>
      </c>
      <c r="J29" s="48"/>
    </row>
    <row r="30" spans="1:10" s="43" customFormat="1" ht="11.25" customHeight="1" x14ac:dyDescent="0.2">
      <c r="A30" s="49" t="s">
        <v>95</v>
      </c>
      <c r="B30" s="50">
        <v>99480.999999999985</v>
      </c>
      <c r="C30" s="51">
        <v>76282.306510000009</v>
      </c>
      <c r="D30" s="50">
        <v>1846.80098</v>
      </c>
      <c r="E30" s="51">
        <f t="shared" si="4"/>
        <v>78129.107490000009</v>
      </c>
      <c r="F30" s="51">
        <f t="shared" si="5"/>
        <v>21351.892509999976</v>
      </c>
      <c r="G30" s="51">
        <f t="shared" si="6"/>
        <v>23198.693489999976</v>
      </c>
      <c r="H30" s="52">
        <f t="shared" si="3"/>
        <v>78.536713030628988</v>
      </c>
      <c r="J30" s="48"/>
    </row>
    <row r="31" spans="1:10" s="43" customFormat="1" ht="11.25" customHeight="1" x14ac:dyDescent="0.2">
      <c r="A31" s="49" t="s">
        <v>96</v>
      </c>
      <c r="B31" s="50">
        <v>123445</v>
      </c>
      <c r="C31" s="51">
        <v>104396.03784</v>
      </c>
      <c r="D31" s="50">
        <v>18333.870129999999</v>
      </c>
      <c r="E31" s="51">
        <f t="shared" si="4"/>
        <v>122729.90797</v>
      </c>
      <c r="F31" s="51">
        <f t="shared" si="5"/>
        <v>715.0920299999998</v>
      </c>
      <c r="G31" s="51">
        <f t="shared" si="6"/>
        <v>19048.962159999995</v>
      </c>
      <c r="H31" s="52">
        <f t="shared" si="3"/>
        <v>99.420720134472845</v>
      </c>
      <c r="J31" s="48"/>
    </row>
    <row r="32" spans="1:10" s="43" customFormat="1" ht="11.25" customHeight="1" x14ac:dyDescent="0.2">
      <c r="A32" s="49" t="s">
        <v>97</v>
      </c>
      <c r="B32" s="50">
        <v>69050.999999999985</v>
      </c>
      <c r="C32" s="51">
        <v>57329.306649999999</v>
      </c>
      <c r="D32" s="50">
        <v>4299.71324</v>
      </c>
      <c r="E32" s="51">
        <f t="shared" si="4"/>
        <v>61629.019889999996</v>
      </c>
      <c r="F32" s="51">
        <f t="shared" si="5"/>
        <v>7421.9801099999895</v>
      </c>
      <c r="G32" s="51">
        <f t="shared" si="6"/>
        <v>11721.693349999987</v>
      </c>
      <c r="H32" s="52">
        <f t="shared" si="3"/>
        <v>89.251451666159809</v>
      </c>
      <c r="J32" s="48"/>
    </row>
    <row r="33" spans="1:10" s="43" customFormat="1" ht="11.25" customHeight="1" x14ac:dyDescent="0.2">
      <c r="A33" s="49" t="s">
        <v>98</v>
      </c>
      <c r="B33" s="50">
        <v>179114.32199999999</v>
      </c>
      <c r="C33" s="51">
        <v>176645.49166999999</v>
      </c>
      <c r="D33" s="50">
        <v>1132.92182</v>
      </c>
      <c r="E33" s="51">
        <f t="shared" si="4"/>
        <v>177778.41348999998</v>
      </c>
      <c r="F33" s="51">
        <f t="shared" si="5"/>
        <v>1335.9085100000084</v>
      </c>
      <c r="G33" s="51">
        <f t="shared" si="6"/>
        <v>2468.830329999997</v>
      </c>
      <c r="H33" s="52">
        <f t="shared" si="3"/>
        <v>99.254158743375072</v>
      </c>
      <c r="J33" s="48"/>
    </row>
    <row r="34" spans="1:10" s="43" customFormat="1" ht="11.25" customHeight="1" x14ac:dyDescent="0.2">
      <c r="A34" s="49"/>
      <c r="B34" s="54"/>
      <c r="C34" s="54"/>
      <c r="D34" s="54"/>
      <c r="E34" s="54"/>
      <c r="F34" s="54"/>
      <c r="G34" s="54"/>
      <c r="H34" s="47"/>
      <c r="J34" s="48"/>
    </row>
    <row r="35" spans="1:10" s="43" customFormat="1" ht="11.25" customHeight="1" x14ac:dyDescent="0.2">
      <c r="A35" s="45" t="s">
        <v>99</v>
      </c>
      <c r="B35" s="56">
        <f t="shared" ref="B35:G35" si="7">+B36+B37</f>
        <v>1715996.0010000002</v>
      </c>
      <c r="C35" s="56">
        <f t="shared" si="7"/>
        <v>1519206.81222</v>
      </c>
      <c r="D35" s="56">
        <f t="shared" si="7"/>
        <v>3305.8587600000001</v>
      </c>
      <c r="E35" s="56">
        <f t="shared" si="7"/>
        <v>1522512.6709799999</v>
      </c>
      <c r="F35" s="56">
        <f t="shared" si="7"/>
        <v>193483.33002000029</v>
      </c>
      <c r="G35" s="56">
        <f t="shared" si="7"/>
        <v>196789.18878000026</v>
      </c>
      <c r="H35" s="47">
        <f>E35/B35*100</f>
        <v>88.724721391702104</v>
      </c>
      <c r="J35" s="48"/>
    </row>
    <row r="36" spans="1:10" s="43" customFormat="1" ht="11.25" customHeight="1" x14ac:dyDescent="0.2">
      <c r="A36" s="49" t="s">
        <v>100</v>
      </c>
      <c r="B36" s="50">
        <v>1693318.0010000002</v>
      </c>
      <c r="C36" s="51">
        <v>1505831.5615399999</v>
      </c>
      <c r="D36" s="50">
        <v>3305.8587600000001</v>
      </c>
      <c r="E36" s="51">
        <f t="shared" ref="E36:E37" si="8">SUM(C36:D36)</f>
        <v>1509137.4202999999</v>
      </c>
      <c r="F36" s="51">
        <f>B36-E36</f>
        <v>184180.58070000028</v>
      </c>
      <c r="G36" s="51">
        <f>B36-C36</f>
        <v>187486.43946000026</v>
      </c>
      <c r="H36" s="52">
        <f>E36/B36*100</f>
        <v>89.123095567918654</v>
      </c>
      <c r="J36" s="48"/>
    </row>
    <row r="37" spans="1:10" s="43" customFormat="1" ht="11.25" customHeight="1" x14ac:dyDescent="0.2">
      <c r="A37" s="49" t="s">
        <v>101</v>
      </c>
      <c r="B37" s="50">
        <v>22678</v>
      </c>
      <c r="C37" s="51">
        <v>13375.250679999999</v>
      </c>
      <c r="D37" s="50">
        <v>0</v>
      </c>
      <c r="E37" s="51">
        <f t="shared" si="8"/>
        <v>13375.250679999999</v>
      </c>
      <c r="F37" s="51">
        <f>B37-E37</f>
        <v>9302.7493200000008</v>
      </c>
      <c r="G37" s="51">
        <f>B37-C37</f>
        <v>9302.7493200000008</v>
      </c>
      <c r="H37" s="52">
        <f>E37/B37*100</f>
        <v>58.978969397654112</v>
      </c>
      <c r="J37" s="48"/>
    </row>
    <row r="38" spans="1:10" s="43" customFormat="1" ht="11.25" customHeight="1" x14ac:dyDescent="0.2">
      <c r="A38" s="49"/>
      <c r="B38" s="54"/>
      <c r="C38" s="54"/>
      <c r="D38" s="54"/>
      <c r="E38" s="54"/>
      <c r="F38" s="54"/>
      <c r="G38" s="54"/>
      <c r="H38" s="47"/>
      <c r="J38" s="48"/>
    </row>
    <row r="39" spans="1:10" s="43" customFormat="1" ht="11.25" customHeight="1" x14ac:dyDescent="0.2">
      <c r="A39" s="45" t="s">
        <v>102</v>
      </c>
      <c r="B39" s="56">
        <f t="shared" ref="B39:G39" si="9">SUM(B40:B45)</f>
        <v>182089932.49800003</v>
      </c>
      <c r="C39" s="56">
        <f t="shared" si="9"/>
        <v>158075110.50057</v>
      </c>
      <c r="D39" s="56">
        <f t="shared" ref="D39" si="10">SUM(D40:D45)</f>
        <v>3565719.5546399988</v>
      </c>
      <c r="E39" s="56">
        <f t="shared" si="9"/>
        <v>161640830.05520999</v>
      </c>
      <c r="F39" s="56">
        <f t="shared" si="9"/>
        <v>20449102.442790005</v>
      </c>
      <c r="G39" s="56">
        <f t="shared" si="9"/>
        <v>24014821.997430015</v>
      </c>
      <c r="H39" s="47">
        <f t="shared" ref="H39:H45" si="11">E39/B39*100</f>
        <v>88.769778668013601</v>
      </c>
      <c r="J39" s="48"/>
    </row>
    <row r="40" spans="1:10" s="43" customFormat="1" ht="11.25" customHeight="1" x14ac:dyDescent="0.2">
      <c r="A40" s="49" t="s">
        <v>103</v>
      </c>
      <c r="B40" s="50">
        <v>181843801.01300001</v>
      </c>
      <c r="C40" s="51">
        <v>157843524.48672</v>
      </c>
      <c r="D40" s="50">
        <v>3564458.6020299993</v>
      </c>
      <c r="E40" s="51">
        <f t="shared" ref="E40:E45" si="12">SUM(C40:D40)</f>
        <v>161407983.08875</v>
      </c>
      <c r="F40" s="51">
        <f t="shared" ref="F40:F45" si="13">B40-E40</f>
        <v>20435817.924250007</v>
      </c>
      <c r="G40" s="51">
        <f t="shared" ref="G40:G45" si="14">B40-C40</f>
        <v>24000276.526280016</v>
      </c>
      <c r="H40" s="52">
        <f t="shared" si="11"/>
        <v>88.761883654868683</v>
      </c>
      <c r="J40" s="48"/>
    </row>
    <row r="41" spans="1:10" s="43" customFormat="1" ht="11.25" customHeight="1" x14ac:dyDescent="0.2">
      <c r="A41" s="57" t="s">
        <v>104</v>
      </c>
      <c r="B41" s="50">
        <v>13307</v>
      </c>
      <c r="C41" s="51">
        <v>9822.17598</v>
      </c>
      <c r="D41" s="50">
        <v>26.238060000000001</v>
      </c>
      <c r="E41" s="51">
        <f t="shared" si="12"/>
        <v>9848.4140399999997</v>
      </c>
      <c r="F41" s="51">
        <f t="shared" si="13"/>
        <v>3458.5859600000003</v>
      </c>
      <c r="G41" s="51">
        <f t="shared" si="14"/>
        <v>3484.82402</v>
      </c>
      <c r="H41" s="52">
        <f t="shared" si="11"/>
        <v>74.009273615390399</v>
      </c>
      <c r="J41" s="48"/>
    </row>
    <row r="42" spans="1:10" s="43" customFormat="1" ht="11.25" customHeight="1" x14ac:dyDescent="0.2">
      <c r="A42" s="57" t="s">
        <v>105</v>
      </c>
      <c r="B42" s="50">
        <v>7431.4849999999997</v>
      </c>
      <c r="C42" s="51">
        <v>7102.4559600000002</v>
      </c>
      <c r="D42" s="50">
        <v>286.87602000000004</v>
      </c>
      <c r="E42" s="51">
        <f t="shared" si="12"/>
        <v>7389.3319799999999</v>
      </c>
      <c r="F42" s="51">
        <f t="shared" si="13"/>
        <v>42.153019999999742</v>
      </c>
      <c r="G42" s="51">
        <f t="shared" si="14"/>
        <v>329.02903999999944</v>
      </c>
      <c r="H42" s="52">
        <f t="shared" si="11"/>
        <v>99.432777971024635</v>
      </c>
      <c r="J42" s="48"/>
    </row>
    <row r="43" spans="1:10" s="43" customFormat="1" ht="11.25" customHeight="1" x14ac:dyDescent="0.2">
      <c r="A43" s="49" t="s">
        <v>106</v>
      </c>
      <c r="B43" s="50">
        <v>166728</v>
      </c>
      <c r="C43" s="51">
        <v>164938.97467</v>
      </c>
      <c r="D43" s="50">
        <v>274.6234</v>
      </c>
      <c r="E43" s="51">
        <f t="shared" si="12"/>
        <v>165213.59807000001</v>
      </c>
      <c r="F43" s="51">
        <f t="shared" si="13"/>
        <v>1514.4019299999927</v>
      </c>
      <c r="G43" s="51">
        <f t="shared" si="14"/>
        <v>1789.025330000004</v>
      </c>
      <c r="H43" s="52">
        <f t="shared" si="11"/>
        <v>99.091693098939587</v>
      </c>
      <c r="J43" s="48"/>
    </row>
    <row r="44" spans="1:10" s="43" customFormat="1" ht="11.25" customHeight="1" x14ac:dyDescent="0.2">
      <c r="A44" s="49" t="s">
        <v>107</v>
      </c>
      <c r="B44" s="50">
        <v>26582</v>
      </c>
      <c r="C44" s="51">
        <v>26579.780940000001</v>
      </c>
      <c r="D44" s="50">
        <v>2.2190599999999998</v>
      </c>
      <c r="E44" s="51">
        <f t="shared" si="12"/>
        <v>26582</v>
      </c>
      <c r="F44" s="51">
        <f t="shared" si="13"/>
        <v>0</v>
      </c>
      <c r="G44" s="51">
        <f t="shared" si="14"/>
        <v>2.2190599999994447</v>
      </c>
      <c r="H44" s="52">
        <f t="shared" si="11"/>
        <v>100</v>
      </c>
      <c r="J44" s="48"/>
    </row>
    <row r="45" spans="1:10" s="43" customFormat="1" ht="11.25" customHeight="1" x14ac:dyDescent="0.2">
      <c r="A45" s="49" t="s">
        <v>108</v>
      </c>
      <c r="B45" s="50">
        <v>32083</v>
      </c>
      <c r="C45" s="51">
        <v>23142.6263</v>
      </c>
      <c r="D45" s="50">
        <v>670.99606999999992</v>
      </c>
      <c r="E45" s="51">
        <f t="shared" si="12"/>
        <v>23813.622370000001</v>
      </c>
      <c r="F45" s="51">
        <f t="shared" si="13"/>
        <v>8269.377629999999</v>
      </c>
      <c r="G45" s="51">
        <f t="shared" si="14"/>
        <v>8940.3737000000001</v>
      </c>
      <c r="H45" s="52">
        <f t="shared" si="11"/>
        <v>74.22504868622012</v>
      </c>
      <c r="J45" s="48"/>
    </row>
    <row r="46" spans="1:10" s="43" customFormat="1" ht="11.25" customHeight="1" x14ac:dyDescent="0.2">
      <c r="A46" s="49"/>
      <c r="B46" s="51"/>
      <c r="C46" s="51"/>
      <c r="D46" s="51"/>
      <c r="E46" s="51"/>
      <c r="F46" s="51"/>
      <c r="G46" s="51"/>
      <c r="H46" s="52"/>
      <c r="J46" s="48"/>
    </row>
    <row r="47" spans="1:10" s="43" customFormat="1" ht="11.25" customHeight="1" x14ac:dyDescent="0.2">
      <c r="A47" s="45" t="s">
        <v>109</v>
      </c>
      <c r="B47" s="50">
        <v>25197488.944000002</v>
      </c>
      <c r="C47" s="51">
        <v>20976078.169979997</v>
      </c>
      <c r="D47" s="50">
        <v>380773.90407000005</v>
      </c>
      <c r="E47" s="51">
        <f t="shared" ref="E47" si="15">SUM(C47:D47)</f>
        <v>21356852.074049998</v>
      </c>
      <c r="F47" s="51">
        <f>B47-E47</f>
        <v>3840636.8699500039</v>
      </c>
      <c r="G47" s="51">
        <f>B47-C47</f>
        <v>4221410.774020005</v>
      </c>
      <c r="H47" s="52">
        <f>E47/B47*100</f>
        <v>84.757858695818442</v>
      </c>
      <c r="J47" s="48"/>
    </row>
    <row r="48" spans="1:10" s="43" customFormat="1" ht="11.25" customHeight="1" x14ac:dyDescent="0.2">
      <c r="A48" s="58"/>
      <c r="B48" s="54"/>
      <c r="C48" s="54"/>
      <c r="D48" s="54"/>
      <c r="E48" s="54"/>
      <c r="F48" s="54"/>
      <c r="G48" s="54"/>
      <c r="H48" s="47"/>
      <c r="J48" s="48"/>
    </row>
    <row r="49" spans="1:10" s="43" customFormat="1" ht="11.25" customHeight="1" x14ac:dyDescent="0.2">
      <c r="A49" s="45" t="s">
        <v>110</v>
      </c>
      <c r="B49" s="50">
        <v>460770</v>
      </c>
      <c r="C49" s="51">
        <v>437199.02560000005</v>
      </c>
      <c r="D49" s="50">
        <v>6400.2202800000005</v>
      </c>
      <c r="E49" s="51">
        <f>SUM(C49:D49)</f>
        <v>443599.24588000006</v>
      </c>
      <c r="F49" s="51">
        <f>B49-E49</f>
        <v>17170.75411999994</v>
      </c>
      <c r="G49" s="51">
        <f>B49-C49</f>
        <v>23570.974399999948</v>
      </c>
      <c r="H49" s="52">
        <f>E49/B49*100</f>
        <v>96.273465260325125</v>
      </c>
      <c r="J49" s="48"/>
    </row>
    <row r="50" spans="1:10" s="43" customFormat="1" ht="11.25" customHeight="1" x14ac:dyDescent="0.2">
      <c r="A50" s="49"/>
      <c r="B50" s="54"/>
      <c r="C50" s="54"/>
      <c r="D50" s="54"/>
      <c r="E50" s="54"/>
      <c r="F50" s="54"/>
      <c r="G50" s="54"/>
      <c r="H50" s="47"/>
      <c r="J50" s="48"/>
    </row>
    <row r="51" spans="1:10" s="43" customFormat="1" ht="11.25" customHeight="1" x14ac:dyDescent="0.2">
      <c r="A51" s="45" t="s">
        <v>111</v>
      </c>
      <c r="B51" s="56">
        <f t="shared" ref="B51:G51" si="16">SUM(B52:B57)</f>
        <v>6712510.3942799997</v>
      </c>
      <c r="C51" s="56">
        <f t="shared" si="16"/>
        <v>5532308.7186499992</v>
      </c>
      <c r="D51" s="56">
        <f t="shared" ref="D51" si="17">SUM(D52:D57)</f>
        <v>173993.82647000003</v>
      </c>
      <c r="E51" s="56">
        <f t="shared" si="16"/>
        <v>5706302.5451199999</v>
      </c>
      <c r="F51" s="56">
        <f t="shared" si="16"/>
        <v>1006207.8491599995</v>
      </c>
      <c r="G51" s="56">
        <f t="shared" si="16"/>
        <v>1180201.67563</v>
      </c>
      <c r="H51" s="47">
        <f t="shared" ref="H51:H57" si="18">E51/B51*100</f>
        <v>85.009962144454477</v>
      </c>
      <c r="J51" s="48"/>
    </row>
    <row r="52" spans="1:10" s="43" customFormat="1" ht="11.25" customHeight="1" x14ac:dyDescent="0.2">
      <c r="A52" s="49" t="s">
        <v>89</v>
      </c>
      <c r="B52" s="50">
        <v>5124804.2378399996</v>
      </c>
      <c r="C52" s="51">
        <v>4214303.9469299996</v>
      </c>
      <c r="D52" s="50">
        <v>128013.62444000004</v>
      </c>
      <c r="E52" s="51">
        <f t="shared" ref="E52:E57" si="19">SUM(C52:D52)</f>
        <v>4342317.57137</v>
      </c>
      <c r="F52" s="51">
        <f t="shared" ref="F52:F57" si="20">B52-E52</f>
        <v>782486.66646999959</v>
      </c>
      <c r="G52" s="51">
        <f t="shared" ref="G52:G57" si="21">B52-C52</f>
        <v>910500.29090999998</v>
      </c>
      <c r="H52" s="52">
        <f t="shared" si="18"/>
        <v>84.731384260644433</v>
      </c>
      <c r="J52" s="48"/>
    </row>
    <row r="53" spans="1:10" s="43" customFormat="1" ht="11.25" customHeight="1" x14ac:dyDescent="0.2">
      <c r="A53" s="49" t="s">
        <v>112</v>
      </c>
      <c r="B53" s="50">
        <v>760392.29700000002</v>
      </c>
      <c r="C53" s="51">
        <v>587331.86979000003</v>
      </c>
      <c r="D53" s="50">
        <v>35611.416259999991</v>
      </c>
      <c r="E53" s="51">
        <f t="shared" si="19"/>
        <v>622943.28605</v>
      </c>
      <c r="F53" s="51">
        <f t="shared" si="20"/>
        <v>137449.01095000003</v>
      </c>
      <c r="G53" s="51">
        <f t="shared" si="21"/>
        <v>173060.42720999999</v>
      </c>
      <c r="H53" s="52">
        <f t="shared" si="18"/>
        <v>81.923934330702451</v>
      </c>
      <c r="J53" s="48"/>
    </row>
    <row r="54" spans="1:10" s="43" customFormat="1" ht="11.25" customHeight="1" x14ac:dyDescent="0.2">
      <c r="A54" s="49" t="s">
        <v>113</v>
      </c>
      <c r="B54" s="50">
        <v>359550.81243999995</v>
      </c>
      <c r="C54" s="51">
        <v>321786.18067000009</v>
      </c>
      <c r="D54" s="50">
        <v>5817.1101200000003</v>
      </c>
      <c r="E54" s="51">
        <f t="shared" si="19"/>
        <v>327603.29079000012</v>
      </c>
      <c r="F54" s="51">
        <f t="shared" si="20"/>
        <v>31947.521649999835</v>
      </c>
      <c r="G54" s="51">
        <f t="shared" si="21"/>
        <v>37764.631769999862</v>
      </c>
      <c r="H54" s="52">
        <f t="shared" si="18"/>
        <v>91.114601735093814</v>
      </c>
      <c r="J54" s="48"/>
    </row>
    <row r="55" spans="1:10" s="43" customFormat="1" ht="11.25" customHeight="1" x14ac:dyDescent="0.2">
      <c r="A55" s="49" t="s">
        <v>114</v>
      </c>
      <c r="B55" s="50">
        <v>394364.75700000004</v>
      </c>
      <c r="C55" s="51">
        <v>347206.49939999997</v>
      </c>
      <c r="D55" s="50">
        <v>3440.2286099999997</v>
      </c>
      <c r="E55" s="51">
        <f t="shared" si="19"/>
        <v>350646.72800999996</v>
      </c>
      <c r="F55" s="51">
        <f t="shared" si="20"/>
        <v>43718.028990000079</v>
      </c>
      <c r="G55" s="51">
        <f t="shared" si="21"/>
        <v>47158.25760000007</v>
      </c>
      <c r="H55" s="52">
        <f t="shared" si="18"/>
        <v>88.914316450949983</v>
      </c>
      <c r="J55" s="48"/>
    </row>
    <row r="56" spans="1:10" s="43" customFormat="1" ht="11.25" customHeight="1" x14ac:dyDescent="0.2">
      <c r="A56" s="49" t="s">
        <v>115</v>
      </c>
      <c r="B56" s="50">
        <v>37320.535000000003</v>
      </c>
      <c r="C56" s="51">
        <v>35074.122040000002</v>
      </c>
      <c r="D56" s="50">
        <v>242.20894000000001</v>
      </c>
      <c r="E56" s="51">
        <f t="shared" si="19"/>
        <v>35316.330979999999</v>
      </c>
      <c r="F56" s="51">
        <f t="shared" si="20"/>
        <v>2004.2040200000047</v>
      </c>
      <c r="G56" s="51">
        <f t="shared" si="21"/>
        <v>2246.4129600000015</v>
      </c>
      <c r="H56" s="52">
        <f t="shared" si="18"/>
        <v>94.62975538801895</v>
      </c>
      <c r="J56" s="48"/>
    </row>
    <row r="57" spans="1:10" s="43" customFormat="1" ht="11.25" customHeight="1" x14ac:dyDescent="0.2">
      <c r="A57" s="49" t="s">
        <v>116</v>
      </c>
      <c r="B57" s="50">
        <v>36077.754999999997</v>
      </c>
      <c r="C57" s="51">
        <v>26606.099819999999</v>
      </c>
      <c r="D57" s="50">
        <v>869.23810000000003</v>
      </c>
      <c r="E57" s="51">
        <f t="shared" si="19"/>
        <v>27475.337919999998</v>
      </c>
      <c r="F57" s="51">
        <f t="shared" si="20"/>
        <v>8602.4170799999993</v>
      </c>
      <c r="G57" s="51">
        <f t="shared" si="21"/>
        <v>9471.6551799999979</v>
      </c>
      <c r="H57" s="52">
        <f t="shared" si="18"/>
        <v>76.15589695090506</v>
      </c>
      <c r="J57" s="48"/>
    </row>
    <row r="58" spans="1:10" s="43" customFormat="1" ht="11.25" customHeight="1" x14ac:dyDescent="0.2">
      <c r="A58" s="49"/>
      <c r="B58" s="54"/>
      <c r="C58" s="54"/>
      <c r="D58" s="54"/>
      <c r="E58" s="54"/>
      <c r="F58" s="54"/>
      <c r="G58" s="54"/>
      <c r="H58" s="47"/>
      <c r="J58" s="48"/>
    </row>
    <row r="59" spans="1:10" s="43" customFormat="1" ht="11.25" customHeight="1" x14ac:dyDescent="0.2">
      <c r="A59" s="45" t="s">
        <v>117</v>
      </c>
      <c r="B59" s="59">
        <f t="shared" ref="B59:G59" si="22">SUM(B60:B69)</f>
        <v>5379090.5643799622</v>
      </c>
      <c r="C59" s="59">
        <f t="shared" si="22"/>
        <v>4145843.3366500246</v>
      </c>
      <c r="D59" s="59">
        <f t="shared" si="22"/>
        <v>582479.93685000006</v>
      </c>
      <c r="E59" s="59">
        <f t="shared" si="22"/>
        <v>4728323.2735000253</v>
      </c>
      <c r="F59" s="59">
        <f t="shared" si="22"/>
        <v>650767.29087993759</v>
      </c>
      <c r="G59" s="59">
        <f t="shared" si="22"/>
        <v>1233247.2277299378</v>
      </c>
      <c r="H59" s="47">
        <f t="shared" ref="H59:H68" si="23">E59/B59*100</f>
        <v>87.901908638808166</v>
      </c>
      <c r="J59" s="48"/>
    </row>
    <row r="60" spans="1:10" s="43" customFormat="1" ht="11.25" customHeight="1" x14ac:dyDescent="0.2">
      <c r="A60" s="49" t="s">
        <v>118</v>
      </c>
      <c r="B60" s="50">
        <v>283718.46299996134</v>
      </c>
      <c r="C60" s="51">
        <v>200111.6060300247</v>
      </c>
      <c r="D60" s="50">
        <v>1709.2858399999134</v>
      </c>
      <c r="E60" s="51">
        <f t="shared" ref="E60:E69" si="24">SUM(C60:D60)</f>
        <v>201820.89187002461</v>
      </c>
      <c r="F60" s="51">
        <f t="shared" ref="F60:F69" si="25">B60-E60</f>
        <v>81897.571129936725</v>
      </c>
      <c r="G60" s="51">
        <f t="shared" ref="G60:G69" si="26">B60-C60</f>
        <v>83606.856969936634</v>
      </c>
      <c r="H60" s="52">
        <f t="shared" si="23"/>
        <v>71.134211618104004</v>
      </c>
      <c r="J60" s="48"/>
    </row>
    <row r="61" spans="1:10" s="43" customFormat="1" ht="11.25" customHeight="1" x14ac:dyDescent="0.2">
      <c r="A61" s="49" t="s">
        <v>119</v>
      </c>
      <c r="B61" s="50">
        <v>1509575.503</v>
      </c>
      <c r="C61" s="51">
        <v>786807.96050000004</v>
      </c>
      <c r="D61" s="50">
        <v>500247.62732999999</v>
      </c>
      <c r="E61" s="51">
        <f t="shared" si="24"/>
        <v>1287055.5878300001</v>
      </c>
      <c r="F61" s="51">
        <f t="shared" si="25"/>
        <v>222519.91516999993</v>
      </c>
      <c r="G61" s="51">
        <f t="shared" si="26"/>
        <v>722767.54249999998</v>
      </c>
      <c r="H61" s="52">
        <f t="shared" si="23"/>
        <v>85.259437853371153</v>
      </c>
      <c r="J61" s="48"/>
    </row>
    <row r="62" spans="1:10" s="43" customFormat="1" ht="11.25" customHeight="1" x14ac:dyDescent="0.2">
      <c r="A62" s="49" t="s">
        <v>120</v>
      </c>
      <c r="B62" s="50">
        <v>3030594.8383800006</v>
      </c>
      <c r="C62" s="51">
        <v>2735072.6370099997</v>
      </c>
      <c r="D62" s="50">
        <v>72993.877320000014</v>
      </c>
      <c r="E62" s="51">
        <f t="shared" si="24"/>
        <v>2808066.5143299997</v>
      </c>
      <c r="F62" s="51">
        <f t="shared" si="25"/>
        <v>222528.32405000087</v>
      </c>
      <c r="G62" s="51">
        <f t="shared" si="26"/>
        <v>295522.20137000084</v>
      </c>
      <c r="H62" s="52">
        <f t="shared" si="23"/>
        <v>92.657272386534089</v>
      </c>
      <c r="J62" s="48"/>
    </row>
    <row r="63" spans="1:10" s="43" customFormat="1" ht="11.25" customHeight="1" x14ac:dyDescent="0.2">
      <c r="A63" s="49" t="s">
        <v>121</v>
      </c>
      <c r="B63" s="50">
        <v>79832.129000000015</v>
      </c>
      <c r="C63" s="51">
        <v>70081.062760000001</v>
      </c>
      <c r="D63" s="50">
        <v>1452.54765</v>
      </c>
      <c r="E63" s="51">
        <f t="shared" si="24"/>
        <v>71533.610409999994</v>
      </c>
      <c r="F63" s="51">
        <f t="shared" si="25"/>
        <v>8298.5185900000215</v>
      </c>
      <c r="G63" s="51">
        <f t="shared" si="26"/>
        <v>9751.0662400000147</v>
      </c>
      <c r="H63" s="52">
        <f t="shared" si="23"/>
        <v>89.605039106498069</v>
      </c>
      <c r="J63" s="48"/>
    </row>
    <row r="64" spans="1:10" s="43" customFormat="1" ht="11.25" customHeight="1" x14ac:dyDescent="0.2">
      <c r="A64" s="49" t="s">
        <v>122</v>
      </c>
      <c r="B64" s="50">
        <v>363006.63100000005</v>
      </c>
      <c r="C64" s="51">
        <v>259911.04940999998</v>
      </c>
      <c r="D64" s="50">
        <v>2550.6075900000001</v>
      </c>
      <c r="E64" s="51">
        <f t="shared" si="24"/>
        <v>262461.65700000001</v>
      </c>
      <c r="F64" s="51">
        <f t="shared" si="25"/>
        <v>100544.97400000005</v>
      </c>
      <c r="G64" s="51">
        <f t="shared" si="26"/>
        <v>103095.58159000007</v>
      </c>
      <c r="H64" s="52">
        <f t="shared" si="23"/>
        <v>72.302166017457665</v>
      </c>
      <c r="J64" s="48"/>
    </row>
    <row r="65" spans="1:10" s="43" customFormat="1" ht="11.25" customHeight="1" x14ac:dyDescent="0.2">
      <c r="A65" s="49" t="s">
        <v>123</v>
      </c>
      <c r="B65" s="50">
        <v>4929</v>
      </c>
      <c r="C65" s="51">
        <v>4469.2843400000002</v>
      </c>
      <c r="D65" s="50">
        <v>42.493459999999999</v>
      </c>
      <c r="E65" s="51">
        <f t="shared" si="24"/>
        <v>4511.7777999999998</v>
      </c>
      <c r="F65" s="51">
        <f t="shared" si="25"/>
        <v>417.22220000000016</v>
      </c>
      <c r="G65" s="51">
        <f t="shared" si="26"/>
        <v>459.71565999999984</v>
      </c>
      <c r="H65" s="52">
        <f t="shared" si="23"/>
        <v>91.535358084804216</v>
      </c>
      <c r="J65" s="48"/>
    </row>
    <row r="66" spans="1:10" s="43" customFormat="1" ht="11.25" customHeight="1" x14ac:dyDescent="0.2">
      <c r="A66" s="49" t="s">
        <v>124</v>
      </c>
      <c r="B66" s="50">
        <v>63079</v>
      </c>
      <c r="C66" s="51">
        <v>52850.661899999999</v>
      </c>
      <c r="D66" s="50">
        <v>1995.53196</v>
      </c>
      <c r="E66" s="51">
        <f t="shared" si="24"/>
        <v>54846.193859999999</v>
      </c>
      <c r="F66" s="51">
        <f t="shared" si="25"/>
        <v>8232.8061400000006</v>
      </c>
      <c r="G66" s="51">
        <f t="shared" si="26"/>
        <v>10228.338100000001</v>
      </c>
      <c r="H66" s="52">
        <f t="shared" si="23"/>
        <v>86.948420012999577</v>
      </c>
      <c r="J66" s="48"/>
    </row>
    <row r="67" spans="1:10" s="43" customFormat="1" ht="11.25" customHeight="1" x14ac:dyDescent="0.2">
      <c r="A67" s="49" t="s">
        <v>125</v>
      </c>
      <c r="B67" s="50">
        <v>19508</v>
      </c>
      <c r="C67" s="51">
        <v>18267.837579999999</v>
      </c>
      <c r="D67" s="50">
        <v>640.2704</v>
      </c>
      <c r="E67" s="51">
        <f t="shared" si="24"/>
        <v>18908.107980000001</v>
      </c>
      <c r="F67" s="51">
        <f t="shared" si="25"/>
        <v>599.89201999999932</v>
      </c>
      <c r="G67" s="51">
        <f t="shared" si="26"/>
        <v>1240.1624200000006</v>
      </c>
      <c r="H67" s="52">
        <f t="shared" si="23"/>
        <v>96.92489224933361</v>
      </c>
      <c r="J67" s="48"/>
    </row>
    <row r="68" spans="1:10" s="43" customFormat="1" ht="11.25" customHeight="1" x14ac:dyDescent="0.2">
      <c r="A68" s="57" t="s">
        <v>126</v>
      </c>
      <c r="B68" s="50">
        <v>24847</v>
      </c>
      <c r="C68" s="51">
        <v>18271.237120000002</v>
      </c>
      <c r="D68" s="50">
        <v>847.69530000000009</v>
      </c>
      <c r="E68" s="51">
        <f t="shared" si="24"/>
        <v>19118.932420000001</v>
      </c>
      <c r="F68" s="51">
        <f t="shared" si="25"/>
        <v>5728.067579999999</v>
      </c>
      <c r="G68" s="51">
        <f t="shared" si="26"/>
        <v>6575.7628799999984</v>
      </c>
      <c r="H68" s="52">
        <f t="shared" si="23"/>
        <v>76.946643135992275</v>
      </c>
      <c r="J68" s="48"/>
    </row>
    <row r="69" spans="1:10" s="43" customFormat="1" ht="11.25" hidden="1" customHeight="1" x14ac:dyDescent="0.2">
      <c r="A69" s="49" t="s">
        <v>127</v>
      </c>
      <c r="B69" s="50">
        <v>0</v>
      </c>
      <c r="C69" s="51">
        <v>0</v>
      </c>
      <c r="D69" s="50">
        <v>0</v>
      </c>
      <c r="E69" s="51">
        <f t="shared" si="24"/>
        <v>0</v>
      </c>
      <c r="F69" s="51">
        <f t="shared" si="25"/>
        <v>0</v>
      </c>
      <c r="G69" s="51">
        <f t="shared" si="26"/>
        <v>0</v>
      </c>
      <c r="H69" s="52"/>
      <c r="J69" s="48"/>
    </row>
    <row r="70" spans="1:10" s="43" customFormat="1" ht="11.25" customHeight="1" x14ac:dyDescent="0.2">
      <c r="A70" s="49"/>
      <c r="B70" s="54"/>
      <c r="C70" s="54"/>
      <c r="D70" s="54"/>
      <c r="E70" s="54"/>
      <c r="F70" s="54"/>
      <c r="G70" s="54"/>
      <c r="H70" s="47"/>
      <c r="J70" s="48"/>
    </row>
    <row r="71" spans="1:10" s="43" customFormat="1" ht="11.25" customHeight="1" x14ac:dyDescent="0.2">
      <c r="A71" s="45" t="s">
        <v>128</v>
      </c>
      <c r="B71" s="56">
        <f t="shared" ref="B71:G71" si="27">SUM(B72:B76)</f>
        <v>6004775.0719999988</v>
      </c>
      <c r="C71" s="56">
        <f t="shared" si="27"/>
        <v>3112531.0859000003</v>
      </c>
      <c r="D71" s="56">
        <f t="shared" si="27"/>
        <v>14183.602059999999</v>
      </c>
      <c r="E71" s="56">
        <f t="shared" si="27"/>
        <v>3126714.6879600002</v>
      </c>
      <c r="F71" s="56">
        <f t="shared" si="27"/>
        <v>2878060.384039999</v>
      </c>
      <c r="G71" s="56">
        <f t="shared" si="27"/>
        <v>2892243.9860999989</v>
      </c>
      <c r="H71" s="47">
        <f t="shared" ref="H71:H76" si="28">E71/B71*100</f>
        <v>52.070471424312515</v>
      </c>
      <c r="J71" s="48"/>
    </row>
    <row r="72" spans="1:10" s="43" customFormat="1" ht="11.25" customHeight="1" x14ac:dyDescent="0.2">
      <c r="A72" s="49" t="s">
        <v>89</v>
      </c>
      <c r="B72" s="50">
        <v>5951944.5219999989</v>
      </c>
      <c r="C72" s="51">
        <v>3083213.0435700002</v>
      </c>
      <c r="D72" s="50">
        <v>12932.56573</v>
      </c>
      <c r="E72" s="51">
        <f t="shared" ref="E72:E76" si="29">SUM(C72:D72)</f>
        <v>3096145.6093000001</v>
      </c>
      <c r="F72" s="51">
        <f>B72-E72</f>
        <v>2855798.9126999988</v>
      </c>
      <c r="G72" s="51">
        <f>B72-C72</f>
        <v>2868731.4784299987</v>
      </c>
      <c r="H72" s="52">
        <f t="shared" si="28"/>
        <v>52.019060289554233</v>
      </c>
      <c r="J72" s="48"/>
    </row>
    <row r="73" spans="1:10" s="43" customFormat="1" ht="11.25" customHeight="1" x14ac:dyDescent="0.2">
      <c r="A73" s="49" t="s">
        <v>129</v>
      </c>
      <c r="B73" s="50">
        <v>31211.75</v>
      </c>
      <c r="C73" s="51">
        <v>17016.012289999999</v>
      </c>
      <c r="D73" s="50">
        <v>1037.13256</v>
      </c>
      <c r="E73" s="51">
        <f t="shared" si="29"/>
        <v>18053.144849999997</v>
      </c>
      <c r="F73" s="51">
        <f>B73-E73</f>
        <v>13158.605150000003</v>
      </c>
      <c r="G73" s="51">
        <f>B73-C73</f>
        <v>14195.737710000001</v>
      </c>
      <c r="H73" s="52">
        <f t="shared" si="28"/>
        <v>57.840860733537838</v>
      </c>
      <c r="J73" s="48"/>
    </row>
    <row r="74" spans="1:10" s="43" customFormat="1" ht="11.25" customHeight="1" x14ac:dyDescent="0.2">
      <c r="A74" s="49" t="s">
        <v>130</v>
      </c>
      <c r="B74" s="50">
        <v>1554.3</v>
      </c>
      <c r="C74" s="51">
        <v>777.40693999999996</v>
      </c>
      <c r="D74" s="50">
        <v>39.25311</v>
      </c>
      <c r="E74" s="51">
        <f t="shared" si="29"/>
        <v>816.66004999999996</v>
      </c>
      <c r="F74" s="51">
        <f>B74-E74</f>
        <v>737.63995</v>
      </c>
      <c r="G74" s="51">
        <f>B74-C74</f>
        <v>776.89305999999999</v>
      </c>
      <c r="H74" s="52">
        <f t="shared" si="28"/>
        <v>52.54198352956314</v>
      </c>
      <c r="J74" s="48"/>
    </row>
    <row r="75" spans="1:10" s="43" customFormat="1" ht="11.25" customHeight="1" x14ac:dyDescent="0.2">
      <c r="A75" s="49" t="s">
        <v>131</v>
      </c>
      <c r="B75" s="50">
        <v>7426.5</v>
      </c>
      <c r="C75" s="51">
        <v>3874.7232000000004</v>
      </c>
      <c r="D75" s="50">
        <v>174.65066000000002</v>
      </c>
      <c r="E75" s="51">
        <f t="shared" si="29"/>
        <v>4049.3738600000006</v>
      </c>
      <c r="F75" s="51">
        <f>B75-E75</f>
        <v>3377.1261399999994</v>
      </c>
      <c r="G75" s="51">
        <f>B75-C75</f>
        <v>3551.7767999999996</v>
      </c>
      <c r="H75" s="52">
        <f t="shared" si="28"/>
        <v>54.526006328687814</v>
      </c>
      <c r="J75" s="48"/>
    </row>
    <row r="76" spans="1:10" s="43" customFormat="1" ht="11.25" customHeight="1" x14ac:dyDescent="0.2">
      <c r="A76" s="49" t="s">
        <v>132</v>
      </c>
      <c r="B76" s="50">
        <v>12637.999999999998</v>
      </c>
      <c r="C76" s="51">
        <v>7649.8999000000003</v>
      </c>
      <c r="D76" s="50">
        <v>0</v>
      </c>
      <c r="E76" s="51">
        <f t="shared" si="29"/>
        <v>7649.8999000000003</v>
      </c>
      <c r="F76" s="51">
        <f>B76-E76</f>
        <v>4988.1000999999978</v>
      </c>
      <c r="G76" s="51">
        <f>B76-C76</f>
        <v>4988.1000999999978</v>
      </c>
      <c r="H76" s="52">
        <f t="shared" si="28"/>
        <v>60.530937648362091</v>
      </c>
      <c r="J76" s="48"/>
    </row>
    <row r="77" spans="1:10" s="43" customFormat="1" ht="11.25" customHeight="1" x14ac:dyDescent="0.2">
      <c r="A77" s="49"/>
      <c r="B77" s="54"/>
      <c r="C77" s="54"/>
      <c r="D77" s="54"/>
      <c r="E77" s="54"/>
      <c r="F77" s="54"/>
      <c r="G77" s="54"/>
      <c r="H77" s="47"/>
      <c r="J77" s="48"/>
    </row>
    <row r="78" spans="1:10" s="43" customFormat="1" ht="11.25" customHeight="1" x14ac:dyDescent="0.2">
      <c r="A78" s="45" t="s">
        <v>133</v>
      </c>
      <c r="B78" s="56">
        <f t="shared" ref="B78:G78" si="30">SUM(B79:B80)</f>
        <v>55657751.878999993</v>
      </c>
      <c r="C78" s="56">
        <f t="shared" si="30"/>
        <v>39128506.951010004</v>
      </c>
      <c r="D78" s="56">
        <f t="shared" si="30"/>
        <v>1086986.2803100001</v>
      </c>
      <c r="E78" s="56">
        <f t="shared" si="30"/>
        <v>40215493.231320001</v>
      </c>
      <c r="F78" s="56">
        <f t="shared" si="30"/>
        <v>15442258.647679992</v>
      </c>
      <c r="G78" s="56">
        <f t="shared" si="30"/>
        <v>16529244.927989993</v>
      </c>
      <c r="H78" s="47">
        <f>E78/B78*100</f>
        <v>72.25497235092881</v>
      </c>
      <c r="J78" s="48"/>
    </row>
    <row r="79" spans="1:10" s="43" customFormat="1" ht="11.25" customHeight="1" x14ac:dyDescent="0.2">
      <c r="A79" s="49" t="s">
        <v>134</v>
      </c>
      <c r="B79" s="50">
        <v>55489056.878999993</v>
      </c>
      <c r="C79" s="51">
        <v>39055653.08213</v>
      </c>
      <c r="D79" s="50">
        <v>1085698.0803100001</v>
      </c>
      <c r="E79" s="51">
        <f t="shared" ref="E79:E80" si="31">SUM(C79:D79)</f>
        <v>40141351.162440002</v>
      </c>
      <c r="F79" s="51">
        <f>B79-E79</f>
        <v>15347705.716559991</v>
      </c>
      <c r="G79" s="51">
        <f>B79-C79</f>
        <v>16433403.796869993</v>
      </c>
      <c r="H79" s="52">
        <f>E79/B79*100</f>
        <v>72.341022573104169</v>
      </c>
      <c r="J79" s="48"/>
    </row>
    <row r="80" spans="1:10" s="43" customFormat="1" ht="11.25" customHeight="1" x14ac:dyDescent="0.2">
      <c r="A80" s="49" t="s">
        <v>135</v>
      </c>
      <c r="B80" s="50">
        <v>168695</v>
      </c>
      <c r="C80" s="51">
        <v>72853.868879999995</v>
      </c>
      <c r="D80" s="50">
        <v>1288.2</v>
      </c>
      <c r="E80" s="51">
        <f t="shared" si="31"/>
        <v>74142.068879999992</v>
      </c>
      <c r="F80" s="51">
        <f>B80-E80</f>
        <v>94552.931120000008</v>
      </c>
      <c r="G80" s="51">
        <f>B80-C80</f>
        <v>95841.131120000005</v>
      </c>
      <c r="H80" s="52">
        <f>E80/B80*100</f>
        <v>43.95036538130946</v>
      </c>
      <c r="J80" s="48"/>
    </row>
    <row r="81" spans="1:10" s="43" customFormat="1" ht="11.25" customHeight="1" x14ac:dyDescent="0.2">
      <c r="A81" s="49"/>
      <c r="B81" s="54"/>
      <c r="C81" s="54"/>
      <c r="D81" s="54"/>
      <c r="E81" s="54"/>
      <c r="F81" s="54"/>
      <c r="G81" s="54"/>
      <c r="H81" s="47"/>
      <c r="J81" s="48"/>
    </row>
    <row r="82" spans="1:10" s="43" customFormat="1" ht="11.25" customHeight="1" x14ac:dyDescent="0.2">
      <c r="A82" s="45" t="s">
        <v>136</v>
      </c>
      <c r="B82" s="56">
        <f t="shared" ref="B82:G82" si="32">+B83+B84</f>
        <v>188804.32199999999</v>
      </c>
      <c r="C82" s="56">
        <f t="shared" si="32"/>
        <v>153259.95046999998</v>
      </c>
      <c r="D82" s="56">
        <f t="shared" si="32"/>
        <v>9587.7842600000004</v>
      </c>
      <c r="E82" s="56">
        <f t="shared" si="32"/>
        <v>162847.73473</v>
      </c>
      <c r="F82" s="56">
        <f t="shared" si="32"/>
        <v>25956.587269999996</v>
      </c>
      <c r="G82" s="56">
        <f t="shared" si="32"/>
        <v>35544.371529999989</v>
      </c>
      <c r="H82" s="47">
        <f>E82/B82*100</f>
        <v>86.252122305759499</v>
      </c>
      <c r="J82" s="48"/>
    </row>
    <row r="83" spans="1:10" s="43" customFormat="1" ht="11.25" customHeight="1" x14ac:dyDescent="0.2">
      <c r="A83" s="49" t="s">
        <v>100</v>
      </c>
      <c r="B83" s="50">
        <v>132564.72299999997</v>
      </c>
      <c r="C83" s="51">
        <v>109282.64904999999</v>
      </c>
      <c r="D83" s="50">
        <v>8036.4331400000001</v>
      </c>
      <c r="E83" s="51">
        <f t="shared" ref="E83:E84" si="33">SUM(C83:D83)</f>
        <v>117319.08218999999</v>
      </c>
      <c r="F83" s="51">
        <f>B83-E83</f>
        <v>15245.640809999983</v>
      </c>
      <c r="G83" s="51">
        <f>B83-C83</f>
        <v>23282.073949999976</v>
      </c>
      <c r="H83" s="52">
        <f>E83/B83*100</f>
        <v>88.499473717453483</v>
      </c>
      <c r="J83" s="48"/>
    </row>
    <row r="84" spans="1:10" s="43" customFormat="1" ht="11.25" customHeight="1" x14ac:dyDescent="0.2">
      <c r="A84" s="49" t="s">
        <v>137</v>
      </c>
      <c r="B84" s="50">
        <v>56239.599000000017</v>
      </c>
      <c r="C84" s="51">
        <v>43977.301420000003</v>
      </c>
      <c r="D84" s="50">
        <v>1551.35112</v>
      </c>
      <c r="E84" s="51">
        <f t="shared" si="33"/>
        <v>45528.652540000003</v>
      </c>
      <c r="F84" s="51">
        <f>B84-E84</f>
        <v>10710.946460000014</v>
      </c>
      <c r="G84" s="51">
        <f>B84-C84</f>
        <v>12262.297580000013</v>
      </c>
      <c r="H84" s="52">
        <f>E84/B84*100</f>
        <v>80.954795819223364</v>
      </c>
      <c r="J84" s="48"/>
    </row>
    <row r="85" spans="1:10" s="43" customFormat="1" ht="11.25" customHeight="1" x14ac:dyDescent="0.2">
      <c r="A85" s="49"/>
      <c r="B85" s="54"/>
      <c r="C85" s="54"/>
      <c r="D85" s="54"/>
      <c r="E85" s="54"/>
      <c r="F85" s="54"/>
      <c r="G85" s="54"/>
      <c r="H85" s="47"/>
      <c r="J85" s="48"/>
    </row>
    <row r="86" spans="1:10" s="43" customFormat="1" ht="11.25" customHeight="1" x14ac:dyDescent="0.2">
      <c r="A86" s="45" t="s">
        <v>138</v>
      </c>
      <c r="B86" s="56">
        <f t="shared" ref="B86:G86" si="34">SUM(B87:B90)</f>
        <v>3511576.25</v>
      </c>
      <c r="C86" s="56">
        <f t="shared" si="34"/>
        <v>2411090.0308900005</v>
      </c>
      <c r="D86" s="56">
        <f t="shared" si="34"/>
        <v>19294.904999999999</v>
      </c>
      <c r="E86" s="56">
        <f t="shared" si="34"/>
        <v>2430384.9358900003</v>
      </c>
      <c r="F86" s="56">
        <f t="shared" si="34"/>
        <v>1081191.3141099997</v>
      </c>
      <c r="G86" s="56">
        <f t="shared" si="34"/>
        <v>1100486.2191099999</v>
      </c>
      <c r="H86" s="47">
        <f>E86/B86*100</f>
        <v>69.210655354272902</v>
      </c>
      <c r="J86" s="48"/>
    </row>
    <row r="87" spans="1:10" s="43" customFormat="1" ht="11.25" customHeight="1" x14ac:dyDescent="0.2">
      <c r="A87" s="49" t="s">
        <v>103</v>
      </c>
      <c r="B87" s="50">
        <v>3014853</v>
      </c>
      <c r="C87" s="51">
        <v>2096995.9628300001</v>
      </c>
      <c r="D87" s="50">
        <v>15582.744570000001</v>
      </c>
      <c r="E87" s="51">
        <f t="shared" ref="E87:E90" si="35">SUM(C87:D87)</f>
        <v>2112578.7074000002</v>
      </c>
      <c r="F87" s="51">
        <f>B87-E87</f>
        <v>902274.29259999981</v>
      </c>
      <c r="G87" s="51">
        <f>B87-C87</f>
        <v>917857.03716999991</v>
      </c>
      <c r="H87" s="52">
        <f>E87/B87*100</f>
        <v>70.072361982491358</v>
      </c>
      <c r="J87" s="48"/>
    </row>
    <row r="88" spans="1:10" s="43" customFormat="1" ht="11.25" customHeight="1" x14ac:dyDescent="0.2">
      <c r="A88" s="49" t="s">
        <v>139</v>
      </c>
      <c r="B88" s="50">
        <v>6156.9999999999991</v>
      </c>
      <c r="C88" s="51">
        <v>5384.6224599999996</v>
      </c>
      <c r="D88" s="50">
        <v>285.06371000000001</v>
      </c>
      <c r="E88" s="51">
        <f t="shared" si="35"/>
        <v>5669.6861699999999</v>
      </c>
      <c r="F88" s="51">
        <f>B88-E88</f>
        <v>487.31382999999914</v>
      </c>
      <c r="G88" s="51">
        <f>B88-C88</f>
        <v>772.3775399999995</v>
      </c>
      <c r="H88" s="52">
        <f>E88/B88*100</f>
        <v>92.085206594120521</v>
      </c>
      <c r="J88" s="48"/>
    </row>
    <row r="89" spans="1:10" s="43" customFormat="1" ht="11.25" customHeight="1" x14ac:dyDescent="0.2">
      <c r="A89" s="49" t="s">
        <v>140</v>
      </c>
      <c r="B89" s="50">
        <v>69973</v>
      </c>
      <c r="C89" s="51">
        <v>42961.321859999996</v>
      </c>
      <c r="D89" s="50">
        <v>1378.3233799999998</v>
      </c>
      <c r="E89" s="51">
        <f t="shared" si="35"/>
        <v>44339.645239999998</v>
      </c>
      <c r="F89" s="51">
        <f>B89-E89</f>
        <v>25633.354760000002</v>
      </c>
      <c r="G89" s="51">
        <f>B89-C89</f>
        <v>27011.678140000004</v>
      </c>
      <c r="H89" s="52">
        <f>E89/B89*100</f>
        <v>63.366791819701888</v>
      </c>
      <c r="J89" s="48"/>
    </row>
    <row r="90" spans="1:10" s="43" customFormat="1" ht="11.25" customHeight="1" x14ac:dyDescent="0.2">
      <c r="A90" s="49" t="s">
        <v>141</v>
      </c>
      <c r="B90" s="50">
        <v>420593.25</v>
      </c>
      <c r="C90" s="51">
        <v>265748.12374000007</v>
      </c>
      <c r="D90" s="50">
        <v>2048.7733400000002</v>
      </c>
      <c r="E90" s="51">
        <f t="shared" si="35"/>
        <v>267796.89708000008</v>
      </c>
      <c r="F90" s="51">
        <f>B90-E90</f>
        <v>152796.35291999992</v>
      </c>
      <c r="G90" s="51">
        <f>B90-C90</f>
        <v>154845.12625999993</v>
      </c>
      <c r="H90" s="52">
        <f>E90/B90*100</f>
        <v>63.671230358547149</v>
      </c>
      <c r="J90" s="48"/>
    </row>
    <row r="91" spans="1:10" s="43" customFormat="1" ht="11.25" customHeight="1" x14ac:dyDescent="0.25">
      <c r="A91" s="60"/>
      <c r="B91" s="50"/>
      <c r="C91" s="51"/>
      <c r="D91" s="50"/>
      <c r="E91" s="51"/>
      <c r="F91" s="51"/>
      <c r="G91" s="51"/>
      <c r="H91" s="52"/>
      <c r="J91" s="48"/>
    </row>
    <row r="92" spans="1:10" s="43" customFormat="1" ht="11.25" customHeight="1" x14ac:dyDescent="0.2">
      <c r="A92" s="45" t="s">
        <v>142</v>
      </c>
      <c r="B92" s="56">
        <f t="shared" ref="B92:G92" si="36">SUM(B93:B102)</f>
        <v>85630205.834709957</v>
      </c>
      <c r="C92" s="56">
        <f t="shared" si="36"/>
        <v>77198428.942349985</v>
      </c>
      <c r="D92" s="56">
        <f t="shared" ref="D92" si="37">SUM(D93:D102)</f>
        <v>389065.16571999993</v>
      </c>
      <c r="E92" s="56">
        <f t="shared" si="36"/>
        <v>77587494.108069986</v>
      </c>
      <c r="F92" s="56">
        <f t="shared" si="36"/>
        <v>8042711.7266399805</v>
      </c>
      <c r="G92" s="56">
        <f t="shared" si="36"/>
        <v>8431776.8923599813</v>
      </c>
      <c r="H92" s="47">
        <f t="shared" ref="H92:H102" si="38">E92/B92*100</f>
        <v>90.6076230364731</v>
      </c>
      <c r="J92" s="48"/>
    </row>
    <row r="93" spans="1:10" s="43" customFormat="1" ht="11.25" customHeight="1" x14ac:dyDescent="0.2">
      <c r="A93" s="49" t="s">
        <v>118</v>
      </c>
      <c r="B93" s="50">
        <v>3013037.3961300002</v>
      </c>
      <c r="C93" s="51">
        <v>2584719.80913</v>
      </c>
      <c r="D93" s="50">
        <v>51625.679659999994</v>
      </c>
      <c r="E93" s="51">
        <f t="shared" ref="E93:E102" si="39">SUM(C93:D93)</f>
        <v>2636345.4887899999</v>
      </c>
      <c r="F93" s="51">
        <f t="shared" ref="F93:F102" si="40">B93-E93</f>
        <v>376691.90734000038</v>
      </c>
      <c r="G93" s="51">
        <f t="shared" ref="G93:G102" si="41">B93-C93</f>
        <v>428317.58700000029</v>
      </c>
      <c r="H93" s="52">
        <f t="shared" si="38"/>
        <v>87.497934548577788</v>
      </c>
      <c r="J93" s="48"/>
    </row>
    <row r="94" spans="1:10" s="43" customFormat="1" ht="11.25" customHeight="1" x14ac:dyDescent="0.2">
      <c r="A94" s="49" t="s">
        <v>143</v>
      </c>
      <c r="B94" s="50">
        <v>7895669.8007100001</v>
      </c>
      <c r="C94" s="51">
        <v>7565994.6485699993</v>
      </c>
      <c r="D94" s="50">
        <v>114787.53691000002</v>
      </c>
      <c r="E94" s="51">
        <f t="shared" si="39"/>
        <v>7680782.1854799995</v>
      </c>
      <c r="F94" s="51">
        <f t="shared" si="40"/>
        <v>214887.61523000058</v>
      </c>
      <c r="G94" s="51">
        <f t="shared" si="41"/>
        <v>329675.15214000084</v>
      </c>
      <c r="H94" s="52">
        <f t="shared" si="38"/>
        <v>97.278411830106208</v>
      </c>
      <c r="J94" s="48"/>
    </row>
    <row r="95" spans="1:10" s="43" customFormat="1" ht="11.25" customHeight="1" x14ac:dyDescent="0.2">
      <c r="A95" s="49" t="s">
        <v>144</v>
      </c>
      <c r="B95" s="50">
        <v>5818009.5789999999</v>
      </c>
      <c r="C95" s="51">
        <v>5453802.39047</v>
      </c>
      <c r="D95" s="50">
        <v>54252.338779999991</v>
      </c>
      <c r="E95" s="51">
        <f t="shared" si="39"/>
        <v>5508054.7292499999</v>
      </c>
      <c r="F95" s="51">
        <f t="shared" si="40"/>
        <v>309954.84975000005</v>
      </c>
      <c r="G95" s="51">
        <f t="shared" si="41"/>
        <v>364207.18852999993</v>
      </c>
      <c r="H95" s="52">
        <f t="shared" si="38"/>
        <v>94.672493306494772</v>
      </c>
      <c r="J95" s="48"/>
    </row>
    <row r="96" spans="1:10" s="43" customFormat="1" ht="11.25" customHeight="1" x14ac:dyDescent="0.2">
      <c r="A96" s="49" t="s">
        <v>145</v>
      </c>
      <c r="B96" s="50">
        <v>66451.573000000004</v>
      </c>
      <c r="C96" s="51">
        <v>41741.829530000003</v>
      </c>
      <c r="D96" s="50">
        <v>2281.7449300000003</v>
      </c>
      <c r="E96" s="51">
        <f t="shared" si="39"/>
        <v>44023.574460000003</v>
      </c>
      <c r="F96" s="51">
        <f t="shared" si="40"/>
        <v>22427.998540000001</v>
      </c>
      <c r="G96" s="51">
        <f t="shared" si="41"/>
        <v>24709.743470000001</v>
      </c>
      <c r="H96" s="52">
        <f t="shared" si="38"/>
        <v>66.249108143760566</v>
      </c>
      <c r="J96" s="48"/>
    </row>
    <row r="97" spans="1:10" s="43" customFormat="1" ht="11.25" customHeight="1" x14ac:dyDescent="0.2">
      <c r="A97" s="49" t="s">
        <v>146</v>
      </c>
      <c r="B97" s="50">
        <v>293725.00000000012</v>
      </c>
      <c r="C97" s="51">
        <v>257516.60998999997</v>
      </c>
      <c r="D97" s="50">
        <v>4014.4686299999998</v>
      </c>
      <c r="E97" s="51">
        <f t="shared" si="39"/>
        <v>261531.07861999996</v>
      </c>
      <c r="F97" s="51">
        <f t="shared" si="40"/>
        <v>32193.92138000016</v>
      </c>
      <c r="G97" s="51">
        <f t="shared" si="41"/>
        <v>36208.390010000148</v>
      </c>
      <c r="H97" s="52">
        <f t="shared" si="38"/>
        <v>89.039434375691499</v>
      </c>
      <c r="J97" s="48"/>
    </row>
    <row r="98" spans="1:10" s="43" customFormat="1" ht="11.25" customHeight="1" x14ac:dyDescent="0.2">
      <c r="A98" s="49" t="s">
        <v>147</v>
      </c>
      <c r="B98" s="50">
        <v>67945786.543869972</v>
      </c>
      <c r="C98" s="51">
        <v>60781306.452669993</v>
      </c>
      <c r="D98" s="50">
        <v>158271.11026999998</v>
      </c>
      <c r="E98" s="51">
        <f t="shared" si="39"/>
        <v>60939577.562939994</v>
      </c>
      <c r="F98" s="51">
        <f t="shared" si="40"/>
        <v>7006208.9809299782</v>
      </c>
      <c r="G98" s="51">
        <f t="shared" si="41"/>
        <v>7164480.0911999792</v>
      </c>
      <c r="H98" s="52">
        <f t="shared" si="38"/>
        <v>89.688530610494382</v>
      </c>
      <c r="J98" s="48"/>
    </row>
    <row r="99" spans="1:10" s="43" customFormat="1" ht="11.25" customHeight="1" x14ac:dyDescent="0.2">
      <c r="A99" s="49" t="s">
        <v>148</v>
      </c>
      <c r="B99" s="50">
        <v>262698.989</v>
      </c>
      <c r="C99" s="51">
        <v>258962.79246999999</v>
      </c>
      <c r="D99" s="50">
        <v>2331.80755</v>
      </c>
      <c r="E99" s="51">
        <f t="shared" si="39"/>
        <v>261294.60001999998</v>
      </c>
      <c r="F99" s="51">
        <f t="shared" si="40"/>
        <v>1404.3889800000179</v>
      </c>
      <c r="G99" s="51">
        <f t="shared" si="41"/>
        <v>3736.1965300000156</v>
      </c>
      <c r="H99" s="52">
        <f t="shared" si="38"/>
        <v>99.465399929651028</v>
      </c>
      <c r="J99" s="48"/>
    </row>
    <row r="100" spans="1:10" s="43" customFormat="1" ht="11.25" customHeight="1" x14ac:dyDescent="0.2">
      <c r="A100" s="49" t="s">
        <v>149</v>
      </c>
      <c r="B100" s="50">
        <v>256107.367</v>
      </c>
      <c r="C100" s="51">
        <v>200629.63890000002</v>
      </c>
      <c r="D100" s="50">
        <v>1360.47846</v>
      </c>
      <c r="E100" s="51">
        <f t="shared" si="39"/>
        <v>201990.11736000003</v>
      </c>
      <c r="F100" s="51">
        <f t="shared" si="40"/>
        <v>54117.249639999965</v>
      </c>
      <c r="G100" s="51">
        <f t="shared" si="41"/>
        <v>55477.728099999978</v>
      </c>
      <c r="H100" s="52">
        <f t="shared" si="38"/>
        <v>78.86931161960679</v>
      </c>
      <c r="J100" s="48"/>
    </row>
    <row r="101" spans="1:10" s="43" customFormat="1" ht="11.25" customHeight="1" x14ac:dyDescent="0.2">
      <c r="A101" s="49" t="s">
        <v>150</v>
      </c>
      <c r="B101" s="50">
        <v>32171</v>
      </c>
      <c r="C101" s="51">
        <v>26634.11796</v>
      </c>
      <c r="D101" s="50">
        <v>37.710039999999999</v>
      </c>
      <c r="E101" s="51">
        <f t="shared" si="39"/>
        <v>26671.828000000001</v>
      </c>
      <c r="F101" s="51">
        <f t="shared" si="40"/>
        <v>5499.1719999999987</v>
      </c>
      <c r="G101" s="51">
        <f t="shared" si="41"/>
        <v>5536.8820400000004</v>
      </c>
      <c r="H101" s="52">
        <f t="shared" si="38"/>
        <v>82.906431257965252</v>
      </c>
      <c r="J101" s="48"/>
    </row>
    <row r="102" spans="1:10" s="43" customFormat="1" ht="11.25" customHeight="1" x14ac:dyDescent="0.2">
      <c r="A102" s="49" t="s">
        <v>151</v>
      </c>
      <c r="B102" s="50">
        <v>46548.585999999996</v>
      </c>
      <c r="C102" s="51">
        <v>27120.65266</v>
      </c>
      <c r="D102" s="50">
        <v>102.29049000000001</v>
      </c>
      <c r="E102" s="51">
        <f t="shared" si="39"/>
        <v>27222.943149999999</v>
      </c>
      <c r="F102" s="51">
        <f t="shared" si="40"/>
        <v>19325.642849999997</v>
      </c>
      <c r="G102" s="51">
        <f t="shared" si="41"/>
        <v>19427.933339999996</v>
      </c>
      <c r="H102" s="52">
        <f t="shared" si="38"/>
        <v>58.482857352530537</v>
      </c>
      <c r="J102" s="48"/>
    </row>
    <row r="103" spans="1:10" s="43" customFormat="1" ht="11.25" customHeight="1" x14ac:dyDescent="0.2">
      <c r="A103" s="49"/>
      <c r="B103" s="50"/>
      <c r="C103" s="51"/>
      <c r="D103" s="50"/>
      <c r="E103" s="51"/>
      <c r="F103" s="51"/>
      <c r="G103" s="51"/>
      <c r="H103" s="52"/>
      <c r="J103" s="48"/>
    </row>
    <row r="104" spans="1:10" s="43" customFormat="1" ht="11.25" customHeight="1" x14ac:dyDescent="0.2">
      <c r="A104" s="45" t="s">
        <v>152</v>
      </c>
      <c r="B104" s="61">
        <f t="shared" ref="B104:G104" si="42">SUM(B105:B114)</f>
        <v>7254467.2249999996</v>
      </c>
      <c r="C104" s="61">
        <f t="shared" si="42"/>
        <v>6279209.6064000009</v>
      </c>
      <c r="D104" s="61">
        <f t="shared" si="42"/>
        <v>255202.50471000001</v>
      </c>
      <c r="E104" s="56">
        <f t="shared" si="42"/>
        <v>6534412.111109999</v>
      </c>
      <c r="F104" s="56">
        <f t="shared" si="42"/>
        <v>720055.1138899998</v>
      </c>
      <c r="G104" s="56">
        <f t="shared" si="42"/>
        <v>975257.61859999993</v>
      </c>
      <c r="H104" s="52">
        <f t="shared" ref="H104:H114" si="43">E104/B104*100</f>
        <v>90.074321220880549</v>
      </c>
      <c r="J104" s="48"/>
    </row>
    <row r="105" spans="1:10" s="43" customFormat="1" ht="11.25" customHeight="1" x14ac:dyDescent="0.2">
      <c r="A105" s="49" t="s">
        <v>89</v>
      </c>
      <c r="B105" s="50">
        <v>2584329.3339999998</v>
      </c>
      <c r="C105" s="51">
        <v>2221692.5243000002</v>
      </c>
      <c r="D105" s="50">
        <v>69291.254239999995</v>
      </c>
      <c r="E105" s="51">
        <f t="shared" ref="E105:E114" si="44">SUM(C105:D105)</f>
        <v>2290983.7785400003</v>
      </c>
      <c r="F105" s="51">
        <f t="shared" ref="F105:F114" si="45">B105-E105</f>
        <v>293345.55545999948</v>
      </c>
      <c r="G105" s="51">
        <f t="shared" ref="G105:G114" si="46">B105-C105</f>
        <v>362636.80969999963</v>
      </c>
      <c r="H105" s="52">
        <f t="shared" si="43"/>
        <v>88.649064513540083</v>
      </c>
      <c r="J105" s="48"/>
    </row>
    <row r="106" spans="1:10" s="43" customFormat="1" ht="11.25" customHeight="1" x14ac:dyDescent="0.2">
      <c r="A106" s="49" t="s">
        <v>153</v>
      </c>
      <c r="B106" s="50">
        <v>1040813.453</v>
      </c>
      <c r="C106" s="51">
        <v>975367.04926999984</v>
      </c>
      <c r="D106" s="50">
        <v>11788.555130000001</v>
      </c>
      <c r="E106" s="51">
        <f t="shared" si="44"/>
        <v>987155.60439999984</v>
      </c>
      <c r="F106" s="51">
        <f t="shared" si="45"/>
        <v>53657.848600000143</v>
      </c>
      <c r="G106" s="51">
        <f t="shared" si="46"/>
        <v>65446.403730000136</v>
      </c>
      <c r="H106" s="52">
        <f t="shared" si="43"/>
        <v>94.844623842501377</v>
      </c>
      <c r="J106" s="48"/>
    </row>
    <row r="107" spans="1:10" s="43" customFormat="1" ht="11.25" customHeight="1" x14ac:dyDescent="0.2">
      <c r="A107" s="49" t="s">
        <v>154</v>
      </c>
      <c r="B107" s="50">
        <v>456176.67000000004</v>
      </c>
      <c r="C107" s="51">
        <v>354628.39006000001</v>
      </c>
      <c r="D107" s="50">
        <v>7264.9950899999994</v>
      </c>
      <c r="E107" s="51">
        <f t="shared" si="44"/>
        <v>361893.38514999999</v>
      </c>
      <c r="F107" s="51">
        <f t="shared" si="45"/>
        <v>94283.284850000055</v>
      </c>
      <c r="G107" s="51">
        <f t="shared" si="46"/>
        <v>101548.27994000004</v>
      </c>
      <c r="H107" s="52">
        <f t="shared" si="43"/>
        <v>79.331848590591008</v>
      </c>
      <c r="J107" s="48"/>
    </row>
    <row r="108" spans="1:10" s="43" customFormat="1" ht="11.25" customHeight="1" x14ac:dyDescent="0.2">
      <c r="A108" s="49" t="s">
        <v>155</v>
      </c>
      <c r="B108" s="50">
        <v>453772.18599999999</v>
      </c>
      <c r="C108" s="51">
        <v>378801.41892999999</v>
      </c>
      <c r="D108" s="50">
        <v>45431.726650000004</v>
      </c>
      <c r="E108" s="51">
        <f t="shared" si="44"/>
        <v>424233.14558000001</v>
      </c>
      <c r="F108" s="51">
        <f t="shared" si="45"/>
        <v>29539.040419999976</v>
      </c>
      <c r="G108" s="51">
        <f t="shared" si="46"/>
        <v>74970.767070000002</v>
      </c>
      <c r="H108" s="52">
        <f t="shared" si="43"/>
        <v>93.490336928671951</v>
      </c>
      <c r="J108" s="48"/>
    </row>
    <row r="109" spans="1:10" s="43" customFormat="1" ht="11.25" customHeight="1" x14ac:dyDescent="0.2">
      <c r="A109" s="49" t="s">
        <v>156</v>
      </c>
      <c r="B109" s="50">
        <v>588870.08199999994</v>
      </c>
      <c r="C109" s="51">
        <v>459698.45180000004</v>
      </c>
      <c r="D109" s="50">
        <v>59438.576979999998</v>
      </c>
      <c r="E109" s="51">
        <f t="shared" si="44"/>
        <v>519137.02878000005</v>
      </c>
      <c r="F109" s="51">
        <f t="shared" si="45"/>
        <v>69733.053219999885</v>
      </c>
      <c r="G109" s="51">
        <f t="shared" si="46"/>
        <v>129171.6301999999</v>
      </c>
      <c r="H109" s="52">
        <f t="shared" si="43"/>
        <v>88.158159948767803</v>
      </c>
      <c r="J109" s="48"/>
    </row>
    <row r="110" spans="1:10" s="43" customFormat="1" ht="11.25" customHeight="1" x14ac:dyDescent="0.2">
      <c r="A110" s="49" t="s">
        <v>157</v>
      </c>
      <c r="B110" s="50">
        <v>62834.493999999999</v>
      </c>
      <c r="C110" s="51">
        <v>49432.825280000005</v>
      </c>
      <c r="D110" s="50">
        <v>1890.8951999999999</v>
      </c>
      <c r="E110" s="51">
        <f t="shared" si="44"/>
        <v>51323.720480000004</v>
      </c>
      <c r="F110" s="51">
        <f t="shared" si="45"/>
        <v>11510.773519999995</v>
      </c>
      <c r="G110" s="51">
        <f t="shared" si="46"/>
        <v>13401.668719999994</v>
      </c>
      <c r="H110" s="52">
        <f t="shared" si="43"/>
        <v>81.680804941311379</v>
      </c>
      <c r="J110" s="48"/>
    </row>
    <row r="111" spans="1:10" s="43" customFormat="1" ht="11.25" customHeight="1" x14ac:dyDescent="0.2">
      <c r="A111" s="49" t="s">
        <v>158</v>
      </c>
      <c r="B111" s="50">
        <v>336964.86800000002</v>
      </c>
      <c r="C111" s="51">
        <v>302137.59645000001</v>
      </c>
      <c r="D111" s="50">
        <v>3958.6205099999997</v>
      </c>
      <c r="E111" s="51">
        <f t="shared" si="44"/>
        <v>306096.21695999999</v>
      </c>
      <c r="F111" s="51">
        <f t="shared" si="45"/>
        <v>30868.651040000026</v>
      </c>
      <c r="G111" s="51">
        <f t="shared" si="46"/>
        <v>34827.271550000005</v>
      </c>
      <c r="H111" s="52">
        <f t="shared" si="43"/>
        <v>90.839207890360839</v>
      </c>
      <c r="J111" s="48"/>
    </row>
    <row r="112" spans="1:10" s="43" customFormat="1" ht="11.25" customHeight="1" x14ac:dyDescent="0.2">
      <c r="A112" s="49" t="s">
        <v>159</v>
      </c>
      <c r="B112" s="50">
        <v>292345.93100000004</v>
      </c>
      <c r="C112" s="51">
        <v>243636.58627999973</v>
      </c>
      <c r="D112" s="50">
        <v>5199.833650000005</v>
      </c>
      <c r="E112" s="51">
        <f t="shared" si="44"/>
        <v>248836.41992999974</v>
      </c>
      <c r="F112" s="51">
        <f t="shared" si="45"/>
        <v>43509.511070000299</v>
      </c>
      <c r="G112" s="51">
        <f t="shared" si="46"/>
        <v>48709.344720000314</v>
      </c>
      <c r="H112" s="52">
        <f t="shared" si="43"/>
        <v>85.117114193732263</v>
      </c>
      <c r="J112" s="48"/>
    </row>
    <row r="113" spans="1:10" s="43" customFormat="1" ht="11.25" customHeight="1" x14ac:dyDescent="0.2">
      <c r="A113" s="49" t="s">
        <v>160</v>
      </c>
      <c r="B113" s="50">
        <v>52684</v>
      </c>
      <c r="C113" s="51">
        <v>38011.458040000005</v>
      </c>
      <c r="D113" s="50">
        <v>2898.5312100000001</v>
      </c>
      <c r="E113" s="51">
        <f t="shared" si="44"/>
        <v>40909.989250000006</v>
      </c>
      <c r="F113" s="51">
        <f t="shared" si="45"/>
        <v>11774.010749999994</v>
      </c>
      <c r="G113" s="51">
        <f t="shared" si="46"/>
        <v>14672.541959999995</v>
      </c>
      <c r="H113" s="52">
        <f t="shared" si="43"/>
        <v>77.651638543011174</v>
      </c>
      <c r="J113" s="48"/>
    </row>
    <row r="114" spans="1:10" s="43" customFormat="1" ht="11.25" customHeight="1" x14ac:dyDescent="0.2">
      <c r="A114" s="49" t="s">
        <v>161</v>
      </c>
      <c r="B114" s="50">
        <v>1385676.2069999999</v>
      </c>
      <c r="C114" s="51">
        <v>1255803.30599</v>
      </c>
      <c r="D114" s="50">
        <v>48039.516049999998</v>
      </c>
      <c r="E114" s="51">
        <f t="shared" si="44"/>
        <v>1303842.82204</v>
      </c>
      <c r="F114" s="51">
        <f t="shared" si="45"/>
        <v>81833.384959999938</v>
      </c>
      <c r="G114" s="51">
        <f t="shared" si="46"/>
        <v>129872.90100999991</v>
      </c>
      <c r="H114" s="52">
        <f t="shared" si="43"/>
        <v>94.094335707966735</v>
      </c>
      <c r="J114" s="48"/>
    </row>
    <row r="115" spans="1:10" s="43" customFormat="1" ht="11.25" customHeight="1" x14ac:dyDescent="0.2">
      <c r="A115" s="49"/>
      <c r="B115" s="50"/>
      <c r="C115" s="51"/>
      <c r="D115" s="50"/>
      <c r="E115" s="51"/>
      <c r="F115" s="51"/>
      <c r="G115" s="51"/>
      <c r="H115" s="52"/>
      <c r="J115" s="48"/>
    </row>
    <row r="116" spans="1:10" s="43" customFormat="1" ht="11.25" customHeight="1" x14ac:dyDescent="0.2">
      <c r="A116" s="45" t="s">
        <v>162</v>
      </c>
      <c r="B116" s="61">
        <f t="shared" ref="B116:G116" si="47">SUM(B117:B125)</f>
        <v>13038860.823999999</v>
      </c>
      <c r="C116" s="61">
        <f t="shared" si="47"/>
        <v>11031021.092350001</v>
      </c>
      <c r="D116" s="61">
        <f t="shared" si="47"/>
        <v>817607.72384999995</v>
      </c>
      <c r="E116" s="56">
        <f t="shared" si="47"/>
        <v>11848628.816200001</v>
      </c>
      <c r="F116" s="56">
        <f t="shared" si="47"/>
        <v>1190232.0077999989</v>
      </c>
      <c r="G116" s="56">
        <f t="shared" si="47"/>
        <v>2007839.731649999</v>
      </c>
      <c r="H116" s="52">
        <f t="shared" ref="H116:H125" si="48">E116/B116*100</f>
        <v>90.871656474703713</v>
      </c>
      <c r="J116" s="48"/>
    </row>
    <row r="117" spans="1:10" s="43" customFormat="1" ht="11.25" customHeight="1" x14ac:dyDescent="0.2">
      <c r="A117" s="49" t="s">
        <v>89</v>
      </c>
      <c r="B117" s="50">
        <v>6285991.875</v>
      </c>
      <c r="C117" s="51">
        <v>4915507.51119</v>
      </c>
      <c r="D117" s="50">
        <v>394289.09369999997</v>
      </c>
      <c r="E117" s="51">
        <f t="shared" ref="E117:E125" si="49">SUM(C117:D117)</f>
        <v>5309796.6048900001</v>
      </c>
      <c r="F117" s="51">
        <f t="shared" ref="F117:F125" si="50">B117-E117</f>
        <v>976195.27010999992</v>
      </c>
      <c r="G117" s="51">
        <f t="shared" ref="G117:G125" si="51">B117-C117</f>
        <v>1370484.36381</v>
      </c>
      <c r="H117" s="52">
        <f t="shared" si="48"/>
        <v>84.470306524059907</v>
      </c>
      <c r="J117" s="48"/>
    </row>
    <row r="118" spans="1:10" s="43" customFormat="1" ht="11.25" customHeight="1" x14ac:dyDescent="0.2">
      <c r="A118" s="49" t="s">
        <v>163</v>
      </c>
      <c r="B118" s="50">
        <v>14654.74</v>
      </c>
      <c r="C118" s="51">
        <v>14642.386980000001</v>
      </c>
      <c r="D118" s="50">
        <v>0</v>
      </c>
      <c r="E118" s="51">
        <f t="shared" si="49"/>
        <v>14642.386980000001</v>
      </c>
      <c r="F118" s="51">
        <f t="shared" si="50"/>
        <v>12.353019999998651</v>
      </c>
      <c r="G118" s="51">
        <f t="shared" si="51"/>
        <v>12.353019999998651</v>
      </c>
      <c r="H118" s="52">
        <f t="shared" si="48"/>
        <v>99.915706317546409</v>
      </c>
      <c r="J118" s="48"/>
    </row>
    <row r="119" spans="1:10" s="43" customFormat="1" ht="11.25" customHeight="1" x14ac:dyDescent="0.2">
      <c r="A119" s="49" t="s">
        <v>164</v>
      </c>
      <c r="B119" s="50">
        <v>82343</v>
      </c>
      <c r="C119" s="51">
        <v>62475.342339999988</v>
      </c>
      <c r="D119" s="50">
        <v>2560.5952499999999</v>
      </c>
      <c r="E119" s="51">
        <f t="shared" si="49"/>
        <v>65035.937589999987</v>
      </c>
      <c r="F119" s="51">
        <f t="shared" si="50"/>
        <v>17307.062410000013</v>
      </c>
      <c r="G119" s="51">
        <f t="shared" si="51"/>
        <v>19867.657660000012</v>
      </c>
      <c r="H119" s="52">
        <f t="shared" si="48"/>
        <v>78.981744155544476</v>
      </c>
      <c r="J119" s="48"/>
    </row>
    <row r="120" spans="1:10" s="43" customFormat="1" ht="11.25" customHeight="1" x14ac:dyDescent="0.2">
      <c r="A120" s="49" t="s">
        <v>165</v>
      </c>
      <c r="B120" s="50">
        <v>466267.77099999995</v>
      </c>
      <c r="C120" s="51">
        <v>440922.30689000007</v>
      </c>
      <c r="D120" s="50">
        <v>3031.32764</v>
      </c>
      <c r="E120" s="51">
        <f t="shared" si="49"/>
        <v>443953.63453000004</v>
      </c>
      <c r="F120" s="51">
        <f t="shared" si="50"/>
        <v>22314.13646999991</v>
      </c>
      <c r="G120" s="51">
        <f t="shared" si="51"/>
        <v>25345.464109999884</v>
      </c>
      <c r="H120" s="52">
        <f t="shared" si="48"/>
        <v>95.214308631681092</v>
      </c>
      <c r="J120" s="48"/>
    </row>
    <row r="121" spans="1:10" s="43" customFormat="1" ht="11.25" customHeight="1" x14ac:dyDescent="0.2">
      <c r="A121" s="49" t="s">
        <v>166</v>
      </c>
      <c r="B121" s="50">
        <v>66396.721000000005</v>
      </c>
      <c r="C121" s="51">
        <v>32614.780639999997</v>
      </c>
      <c r="D121" s="50">
        <v>785.08296999999993</v>
      </c>
      <c r="E121" s="51">
        <f t="shared" si="49"/>
        <v>33399.86361</v>
      </c>
      <c r="F121" s="51">
        <f t="shared" si="50"/>
        <v>32996.857390000005</v>
      </c>
      <c r="G121" s="51">
        <f t="shared" si="51"/>
        <v>33781.940360000008</v>
      </c>
      <c r="H121" s="52">
        <f t="shared" si="48"/>
        <v>50.303483525940983</v>
      </c>
      <c r="J121" s="48"/>
    </row>
    <row r="122" spans="1:10" s="43" customFormat="1" ht="11.25" customHeight="1" x14ac:dyDescent="0.2">
      <c r="A122" s="49" t="s">
        <v>167</v>
      </c>
      <c r="B122" s="50">
        <v>76414.000000000015</v>
      </c>
      <c r="C122" s="51">
        <v>63374.055109999987</v>
      </c>
      <c r="D122" s="50">
        <v>1496.88474</v>
      </c>
      <c r="E122" s="51">
        <f t="shared" si="49"/>
        <v>64870.939849999988</v>
      </c>
      <c r="F122" s="51">
        <f t="shared" si="50"/>
        <v>11543.060150000027</v>
      </c>
      <c r="G122" s="51">
        <f t="shared" si="51"/>
        <v>13039.944890000028</v>
      </c>
      <c r="H122" s="52">
        <f t="shared" si="48"/>
        <v>84.894050632083093</v>
      </c>
      <c r="J122" s="48"/>
    </row>
    <row r="123" spans="1:10" s="43" customFormat="1" ht="11.25" customHeight="1" x14ac:dyDescent="0.2">
      <c r="A123" s="49" t="s">
        <v>168</v>
      </c>
      <c r="B123" s="50">
        <v>5468184.4369999999</v>
      </c>
      <c r="C123" s="51">
        <v>5046768.9558000006</v>
      </c>
      <c r="D123" s="50">
        <v>410563.24768000003</v>
      </c>
      <c r="E123" s="51">
        <f t="shared" si="49"/>
        <v>5457332.2034800006</v>
      </c>
      <c r="F123" s="51">
        <f t="shared" si="50"/>
        <v>10852.23351999931</v>
      </c>
      <c r="G123" s="51">
        <f t="shared" si="51"/>
        <v>421415.48119999934</v>
      </c>
      <c r="H123" s="52">
        <f t="shared" si="48"/>
        <v>99.80153863416588</v>
      </c>
      <c r="J123" s="48"/>
    </row>
    <row r="124" spans="1:10" s="43" customFormat="1" ht="11.4" x14ac:dyDescent="0.2">
      <c r="A124" s="49" t="s">
        <v>169</v>
      </c>
      <c r="B124" s="50">
        <v>135723.03200000001</v>
      </c>
      <c r="C124" s="51">
        <v>131227.26649000001</v>
      </c>
      <c r="D124" s="50">
        <v>89.873059999999995</v>
      </c>
      <c r="E124" s="51">
        <f t="shared" si="49"/>
        <v>131317.13955000002</v>
      </c>
      <c r="F124" s="51">
        <f t="shared" si="50"/>
        <v>4405.8924499999848</v>
      </c>
      <c r="G124" s="51">
        <f t="shared" si="51"/>
        <v>4495.7655099999974</v>
      </c>
      <c r="H124" s="52">
        <f t="shared" si="48"/>
        <v>96.75376213964924</v>
      </c>
      <c r="J124" s="48"/>
    </row>
    <row r="125" spans="1:10" s="43" customFormat="1" ht="11.25" customHeight="1" x14ac:dyDescent="0.2">
      <c r="A125" s="49" t="s">
        <v>170</v>
      </c>
      <c r="B125" s="50">
        <v>442885.24799999996</v>
      </c>
      <c r="C125" s="51">
        <v>323488.48691000004</v>
      </c>
      <c r="D125" s="50">
        <v>4791.6188099999999</v>
      </c>
      <c r="E125" s="51">
        <f t="shared" si="49"/>
        <v>328280.10572000005</v>
      </c>
      <c r="F125" s="51">
        <f t="shared" si="50"/>
        <v>114605.14227999991</v>
      </c>
      <c r="G125" s="51">
        <f t="shared" si="51"/>
        <v>119396.76108999993</v>
      </c>
      <c r="H125" s="52">
        <f t="shared" si="48"/>
        <v>74.123061719138605</v>
      </c>
      <c r="J125" s="48"/>
    </row>
    <row r="126" spans="1:10" s="43" customFormat="1" ht="11.25" customHeight="1" x14ac:dyDescent="0.2">
      <c r="A126" s="58"/>
      <c r="B126" s="50"/>
      <c r="C126" s="51"/>
      <c r="D126" s="50"/>
      <c r="E126" s="51"/>
      <c r="F126" s="51"/>
      <c r="G126" s="51"/>
      <c r="H126" s="52"/>
      <c r="J126" s="48"/>
    </row>
    <row r="127" spans="1:10" s="43" customFormat="1" ht="11.25" customHeight="1" x14ac:dyDescent="0.2">
      <c r="A127" s="62" t="s">
        <v>171</v>
      </c>
      <c r="B127" s="61">
        <f t="shared" ref="B127:G127" si="52">+B128+B136</f>
        <v>80749697.25029999</v>
      </c>
      <c r="C127" s="61">
        <f t="shared" si="52"/>
        <v>74816480.543910012</v>
      </c>
      <c r="D127" s="61">
        <f t="shared" si="52"/>
        <v>883066.35649000015</v>
      </c>
      <c r="E127" s="56">
        <f t="shared" si="52"/>
        <v>75699546.900400013</v>
      </c>
      <c r="F127" s="56">
        <f t="shared" si="52"/>
        <v>5050150.3498999849</v>
      </c>
      <c r="G127" s="56">
        <f t="shared" si="52"/>
        <v>5933216.7063899841</v>
      </c>
      <c r="H127" s="52">
        <f t="shared" ref="H127:H139" si="53">E127/B127*100</f>
        <v>93.745920391198482</v>
      </c>
      <c r="J127" s="48"/>
    </row>
    <row r="128" spans="1:10" s="43" customFormat="1" ht="22.5" customHeight="1" x14ac:dyDescent="0.2">
      <c r="A128" s="63" t="s">
        <v>172</v>
      </c>
      <c r="B128" s="64">
        <f t="shared" ref="B128:G128" si="54">SUM(B129:B133)</f>
        <v>6896648.4509999994</v>
      </c>
      <c r="C128" s="64">
        <f t="shared" si="54"/>
        <v>6355040.6209500004</v>
      </c>
      <c r="D128" s="64">
        <f t="shared" ref="D128" si="55">SUM(D129:D133)</f>
        <v>45790.594949999999</v>
      </c>
      <c r="E128" s="65">
        <f t="shared" si="54"/>
        <v>6400831.2159000002</v>
      </c>
      <c r="F128" s="65">
        <f t="shared" si="54"/>
        <v>495817.23509999987</v>
      </c>
      <c r="G128" s="65">
        <f t="shared" si="54"/>
        <v>541607.83004999976</v>
      </c>
      <c r="H128" s="52">
        <f t="shared" si="53"/>
        <v>92.81075092310806</v>
      </c>
      <c r="J128" s="48"/>
    </row>
    <row r="129" spans="1:10" s="43" customFormat="1" ht="11.25" customHeight="1" x14ac:dyDescent="0.2">
      <c r="A129" s="66" t="s">
        <v>173</v>
      </c>
      <c r="B129" s="50">
        <v>143652.82699999999</v>
      </c>
      <c r="C129" s="51">
        <v>126700.38354000001</v>
      </c>
      <c r="D129" s="50">
        <v>3599.97271</v>
      </c>
      <c r="E129" s="51">
        <f t="shared" ref="E129:E135" si="56">SUM(C129:D129)</f>
        <v>130300.35625000001</v>
      </c>
      <c r="F129" s="51">
        <f t="shared" ref="F129:F135" si="57">B129-E129</f>
        <v>13352.470749999979</v>
      </c>
      <c r="G129" s="51">
        <f t="shared" ref="G129:G135" si="58">B129-C129</f>
        <v>16952.44345999998</v>
      </c>
      <c r="H129" s="52">
        <f t="shared" si="53"/>
        <v>90.705041432982043</v>
      </c>
      <c r="J129" s="48"/>
    </row>
    <row r="130" spans="1:10" s="43" customFormat="1" ht="11.25" customHeight="1" x14ac:dyDescent="0.2">
      <c r="A130" s="66" t="s">
        <v>174</v>
      </c>
      <c r="B130" s="50">
        <v>761894.69900000002</v>
      </c>
      <c r="C130" s="51">
        <v>446732.84982999996</v>
      </c>
      <c r="D130" s="50">
        <v>9447.4001700000008</v>
      </c>
      <c r="E130" s="51">
        <f t="shared" si="56"/>
        <v>456180.24999999994</v>
      </c>
      <c r="F130" s="51">
        <f t="shared" si="57"/>
        <v>305714.44900000008</v>
      </c>
      <c r="G130" s="51">
        <f t="shared" si="58"/>
        <v>315161.84917000006</v>
      </c>
      <c r="H130" s="52">
        <f t="shared" si="53"/>
        <v>59.874448608022135</v>
      </c>
      <c r="J130" s="48"/>
    </row>
    <row r="131" spans="1:10" s="43" customFormat="1" ht="11.25" customHeight="1" x14ac:dyDescent="0.2">
      <c r="A131" s="66" t="s">
        <v>175</v>
      </c>
      <c r="B131" s="50">
        <v>40471.982000000004</v>
      </c>
      <c r="C131" s="51">
        <v>34690.836210000001</v>
      </c>
      <c r="D131" s="50">
        <v>80.129000000000005</v>
      </c>
      <c r="E131" s="51">
        <f t="shared" si="56"/>
        <v>34770.965210000002</v>
      </c>
      <c r="F131" s="51">
        <f t="shared" si="57"/>
        <v>5701.0167900000015</v>
      </c>
      <c r="G131" s="51">
        <f t="shared" si="58"/>
        <v>5781.1457900000023</v>
      </c>
      <c r="H131" s="52">
        <f t="shared" si="53"/>
        <v>85.913670375718183</v>
      </c>
      <c r="J131" s="48"/>
    </row>
    <row r="132" spans="1:10" s="43" customFormat="1" ht="11.4" x14ac:dyDescent="0.2">
      <c r="A132" s="66" t="s">
        <v>176</v>
      </c>
      <c r="B132" s="50">
        <v>1885690.4509999999</v>
      </c>
      <c r="C132" s="51">
        <v>1755954.44328</v>
      </c>
      <c r="D132" s="50">
        <v>309.49639000000002</v>
      </c>
      <c r="E132" s="51">
        <f t="shared" si="56"/>
        <v>1756263.93967</v>
      </c>
      <c r="F132" s="51">
        <f t="shared" si="57"/>
        <v>129426.51132999989</v>
      </c>
      <c r="G132" s="51">
        <f t="shared" si="58"/>
        <v>129736.00771999988</v>
      </c>
      <c r="H132" s="52">
        <f t="shared" si="53"/>
        <v>93.136386130535698</v>
      </c>
      <c r="J132" s="48"/>
    </row>
    <row r="133" spans="1:10" s="43" customFormat="1" ht="11.25" customHeight="1" x14ac:dyDescent="0.2">
      <c r="A133" s="63" t="s">
        <v>177</v>
      </c>
      <c r="B133" s="67">
        <f>SUM(B134:B135)</f>
        <v>4064938.4920000001</v>
      </c>
      <c r="C133" s="67">
        <f>SUM(C134:C135)</f>
        <v>3990962.1080900002</v>
      </c>
      <c r="D133" s="67">
        <f>SUM(D134:D135)</f>
        <v>32353.596679999999</v>
      </c>
      <c r="E133" s="56">
        <f t="shared" si="56"/>
        <v>4023315.7047700002</v>
      </c>
      <c r="F133" s="56">
        <f t="shared" si="57"/>
        <v>41622.7872299999</v>
      </c>
      <c r="G133" s="56">
        <f t="shared" si="58"/>
        <v>73976.383909999859</v>
      </c>
      <c r="H133" s="52">
        <f t="shared" si="53"/>
        <v>98.976053701380337</v>
      </c>
      <c r="J133" s="48"/>
    </row>
    <row r="134" spans="1:10" s="43" customFormat="1" ht="11.25" customHeight="1" x14ac:dyDescent="0.2">
      <c r="A134" s="68" t="s">
        <v>177</v>
      </c>
      <c r="B134" s="50">
        <v>3532824.4920000001</v>
      </c>
      <c r="C134" s="51">
        <v>3469709.8243900002</v>
      </c>
      <c r="D134" s="50">
        <v>21842.971229999999</v>
      </c>
      <c r="E134" s="51">
        <f t="shared" si="56"/>
        <v>3491552.79562</v>
      </c>
      <c r="F134" s="51">
        <f t="shared" si="57"/>
        <v>41271.696380000096</v>
      </c>
      <c r="G134" s="51">
        <f t="shared" si="58"/>
        <v>63114.667609999888</v>
      </c>
      <c r="H134" s="52">
        <f t="shared" si="53"/>
        <v>98.831764881797582</v>
      </c>
      <c r="J134" s="48"/>
    </row>
    <row r="135" spans="1:10" s="43" customFormat="1" ht="11.25" customHeight="1" x14ac:dyDescent="0.2">
      <c r="A135" s="68" t="s">
        <v>178</v>
      </c>
      <c r="B135" s="50">
        <v>532114</v>
      </c>
      <c r="C135" s="51">
        <v>521252.28369999997</v>
      </c>
      <c r="D135" s="50">
        <v>10510.62545</v>
      </c>
      <c r="E135" s="51">
        <f t="shared" si="56"/>
        <v>531762.90914999996</v>
      </c>
      <c r="F135" s="51">
        <f t="shared" si="57"/>
        <v>351.09085000003688</v>
      </c>
      <c r="G135" s="51">
        <f t="shared" si="58"/>
        <v>10861.716300000029</v>
      </c>
      <c r="H135" s="52">
        <f t="shared" si="53"/>
        <v>99.934019617976588</v>
      </c>
      <c r="J135" s="48"/>
    </row>
    <row r="136" spans="1:10" s="43" customFormat="1" ht="11.25" customHeight="1" x14ac:dyDescent="0.2">
      <c r="A136" s="63" t="s">
        <v>179</v>
      </c>
      <c r="B136" s="69">
        <f t="shared" ref="B136:G136" si="59">SUM(B137:B140)</f>
        <v>73853048.799299985</v>
      </c>
      <c r="C136" s="69">
        <f t="shared" si="59"/>
        <v>68461439.922960013</v>
      </c>
      <c r="D136" s="69">
        <f t="shared" si="59"/>
        <v>837275.76154000009</v>
      </c>
      <c r="E136" s="69">
        <f t="shared" si="59"/>
        <v>69298715.684500009</v>
      </c>
      <c r="F136" s="69">
        <f t="shared" si="59"/>
        <v>4554333.1147999847</v>
      </c>
      <c r="G136" s="69">
        <f t="shared" si="59"/>
        <v>5391608.8763399841</v>
      </c>
      <c r="H136" s="52">
        <f t="shared" si="53"/>
        <v>93.833249691320603</v>
      </c>
      <c r="J136" s="48"/>
    </row>
    <row r="137" spans="1:10" s="43" customFormat="1" ht="11.25" customHeight="1" x14ac:dyDescent="0.2">
      <c r="A137" s="68" t="s">
        <v>180</v>
      </c>
      <c r="B137" s="50">
        <v>28603381.706649993</v>
      </c>
      <c r="C137" s="51">
        <v>25779477.63561001</v>
      </c>
      <c r="D137" s="50">
        <v>489180.33967000002</v>
      </c>
      <c r="E137" s="51">
        <f t="shared" ref="E137:E139" si="60">SUM(C137:D137)</f>
        <v>26268657.975280009</v>
      </c>
      <c r="F137" s="51">
        <f>B137-E137</f>
        <v>2334723.7313699834</v>
      </c>
      <c r="G137" s="51">
        <f>B137-C137</f>
        <v>2823904.0710399821</v>
      </c>
      <c r="H137" s="52">
        <f t="shared" si="53"/>
        <v>91.837595444782025</v>
      </c>
      <c r="J137" s="48"/>
    </row>
    <row r="138" spans="1:10" s="43" customFormat="1" ht="11.25" customHeight="1" x14ac:dyDescent="0.2">
      <c r="A138" s="68" t="s">
        <v>181</v>
      </c>
      <c r="B138" s="50">
        <v>6815820.63069</v>
      </c>
      <c r="C138" s="51">
        <v>6569480.6469799997</v>
      </c>
      <c r="D138" s="50">
        <v>93438.471600000004</v>
      </c>
      <c r="E138" s="51">
        <f t="shared" si="60"/>
        <v>6662919.1185799995</v>
      </c>
      <c r="F138" s="51">
        <f>B138-E138</f>
        <v>152901.51211000048</v>
      </c>
      <c r="G138" s="51">
        <f>B138-C138</f>
        <v>246339.98371000029</v>
      </c>
      <c r="H138" s="52">
        <f t="shared" si="53"/>
        <v>97.756667606223061</v>
      </c>
      <c r="J138" s="48"/>
    </row>
    <row r="139" spans="1:10" s="43" customFormat="1" ht="11.25" customHeight="1" x14ac:dyDescent="0.2">
      <c r="A139" s="68" t="s">
        <v>182</v>
      </c>
      <c r="B139" s="50">
        <v>8536496.6808100026</v>
      </c>
      <c r="C139" s="51">
        <v>7901161.7062599985</v>
      </c>
      <c r="D139" s="50">
        <v>69819.700639999995</v>
      </c>
      <c r="E139" s="51">
        <f t="shared" si="60"/>
        <v>7970981.4068999989</v>
      </c>
      <c r="F139" s="51">
        <f>B139-E139</f>
        <v>565515.27391000371</v>
      </c>
      <c r="G139" s="51">
        <f>B139-C139</f>
        <v>635334.97455000412</v>
      </c>
      <c r="H139" s="52">
        <f t="shared" si="53"/>
        <v>93.375323683059833</v>
      </c>
      <c r="J139" s="48"/>
    </row>
    <row r="140" spans="1:10" s="43" customFormat="1" ht="22.5" customHeight="1" x14ac:dyDescent="0.2">
      <c r="A140" s="70" t="s">
        <v>183</v>
      </c>
      <c r="B140" s="56">
        <f t="shared" ref="B140:G140" si="61">SUM(B141)</f>
        <v>29897349.781149998</v>
      </c>
      <c r="C140" s="56">
        <f t="shared" si="61"/>
        <v>28211319.934110001</v>
      </c>
      <c r="D140" s="56">
        <f t="shared" si="61"/>
        <v>184837.24963000001</v>
      </c>
      <c r="E140" s="56">
        <f t="shared" si="61"/>
        <v>28396157.183740001</v>
      </c>
      <c r="F140" s="56">
        <f t="shared" si="61"/>
        <v>1501192.5974099971</v>
      </c>
      <c r="G140" s="56">
        <f t="shared" si="61"/>
        <v>1686029.8470399976</v>
      </c>
      <c r="H140" s="71">
        <f>+H141</f>
        <v>94.978843916270847</v>
      </c>
      <c r="J140" s="48"/>
    </row>
    <row r="141" spans="1:10" s="43" customFormat="1" ht="11.25" customHeight="1" x14ac:dyDescent="0.2">
      <c r="A141" s="68" t="s">
        <v>184</v>
      </c>
      <c r="B141" s="50">
        <v>29897349.781149998</v>
      </c>
      <c r="C141" s="51">
        <v>28211319.934110001</v>
      </c>
      <c r="D141" s="50">
        <v>184837.24963000001</v>
      </c>
      <c r="E141" s="51">
        <f t="shared" ref="E141" si="62">SUM(C141:D141)</f>
        <v>28396157.183740001</v>
      </c>
      <c r="F141" s="51">
        <f>B141-E141</f>
        <v>1501192.5974099971</v>
      </c>
      <c r="G141" s="51">
        <f>B141-C141</f>
        <v>1686029.8470399976</v>
      </c>
      <c r="H141" s="52">
        <f>E141/B141*100</f>
        <v>94.978843916270847</v>
      </c>
      <c r="J141" s="48"/>
    </row>
    <row r="142" spans="1:10" s="43" customFormat="1" ht="11.25" customHeight="1" x14ac:dyDescent="0.2">
      <c r="A142" s="58"/>
      <c r="B142" s="55"/>
      <c r="C142" s="54"/>
      <c r="D142" s="55"/>
      <c r="E142" s="54"/>
      <c r="F142" s="54"/>
      <c r="G142" s="54"/>
      <c r="H142" s="52"/>
      <c r="J142" s="48"/>
    </row>
    <row r="143" spans="1:10" s="43" customFormat="1" ht="11.25" customHeight="1" x14ac:dyDescent="0.2">
      <c r="A143" s="45" t="s">
        <v>185</v>
      </c>
      <c r="B143" s="50">
        <v>203818540.67400002</v>
      </c>
      <c r="C143" s="51">
        <v>149234801.59227002</v>
      </c>
      <c r="D143" s="50">
        <v>14999981.04355</v>
      </c>
      <c r="E143" s="51">
        <f t="shared" ref="E143" si="63">SUM(C143:D143)</f>
        <v>164234782.63582003</v>
      </c>
      <c r="F143" s="51">
        <f>B143-E143</f>
        <v>39583758.038179994</v>
      </c>
      <c r="G143" s="51">
        <f>B143-C143</f>
        <v>54583739.081730008</v>
      </c>
      <c r="H143" s="52">
        <f>E143/B143*100</f>
        <v>80.578921864869642</v>
      </c>
      <c r="J143" s="48"/>
    </row>
    <row r="144" spans="1:10" s="43" customFormat="1" ht="11.25" customHeight="1" x14ac:dyDescent="0.2">
      <c r="A144" s="58"/>
      <c r="B144" s="50"/>
      <c r="C144" s="51"/>
      <c r="D144" s="50"/>
      <c r="E144" s="51"/>
      <c r="F144" s="51"/>
      <c r="G144" s="51"/>
      <c r="H144" s="52"/>
      <c r="J144" s="48"/>
    </row>
    <row r="145" spans="1:10" s="43" customFormat="1" ht="11.25" customHeight="1" x14ac:dyDescent="0.2">
      <c r="A145" s="45" t="s">
        <v>186</v>
      </c>
      <c r="B145" s="61">
        <f t="shared" ref="B145:G145" si="64">SUM(B146:B164)</f>
        <v>10594607.248</v>
      </c>
      <c r="C145" s="61">
        <f t="shared" si="64"/>
        <v>8293407.3279599976</v>
      </c>
      <c r="D145" s="61">
        <f t="shared" ref="D145" si="65">SUM(D146:D164)</f>
        <v>372634.78210000007</v>
      </c>
      <c r="E145" s="56">
        <f t="shared" si="64"/>
        <v>8666042.1100600008</v>
      </c>
      <c r="F145" s="56">
        <f t="shared" si="64"/>
        <v>1928565.1379400005</v>
      </c>
      <c r="G145" s="56">
        <f t="shared" si="64"/>
        <v>2301199.9200400007</v>
      </c>
      <c r="H145" s="52">
        <f t="shared" ref="H145:H164" si="66">E145/B145*100</f>
        <v>81.796728346828857</v>
      </c>
      <c r="J145" s="48"/>
    </row>
    <row r="146" spans="1:10" s="43" customFormat="1" ht="11.25" customHeight="1" x14ac:dyDescent="0.2">
      <c r="A146" s="72" t="s">
        <v>187</v>
      </c>
      <c r="B146" s="50">
        <v>3913590.5099999993</v>
      </c>
      <c r="C146" s="51">
        <v>2347677.6466399985</v>
      </c>
      <c r="D146" s="50">
        <v>83071.504490000108</v>
      </c>
      <c r="E146" s="51">
        <f t="shared" ref="E146:E164" si="67">SUM(C146:D146)</f>
        <v>2430749.1511299987</v>
      </c>
      <c r="F146" s="51">
        <f t="shared" ref="F146:F164" si="68">B146-E146</f>
        <v>1482841.3588700006</v>
      </c>
      <c r="G146" s="51">
        <f t="shared" ref="G146:G164" si="69">B146-C146</f>
        <v>1565912.8633600008</v>
      </c>
      <c r="H146" s="52">
        <f t="shared" si="66"/>
        <v>62.110462117049622</v>
      </c>
      <c r="J146" s="48"/>
    </row>
    <row r="147" spans="1:10" s="43" customFormat="1" ht="11.25" customHeight="1" x14ac:dyDescent="0.2">
      <c r="A147" s="72" t="s">
        <v>188</v>
      </c>
      <c r="B147" s="50">
        <v>200731</v>
      </c>
      <c r="C147" s="51">
        <v>114088.51746999999</v>
      </c>
      <c r="D147" s="50">
        <v>6892.4699400000009</v>
      </c>
      <c r="E147" s="51">
        <f t="shared" si="67"/>
        <v>120980.98740999999</v>
      </c>
      <c r="F147" s="51">
        <f t="shared" si="68"/>
        <v>79750.012590000013</v>
      </c>
      <c r="G147" s="51">
        <f t="shared" si="69"/>
        <v>86642.482530000008</v>
      </c>
      <c r="H147" s="52">
        <f t="shared" si="66"/>
        <v>60.270206101698285</v>
      </c>
      <c r="J147" s="48"/>
    </row>
    <row r="148" spans="1:10" s="43" customFormat="1" ht="11.25" customHeight="1" x14ac:dyDescent="0.2">
      <c r="A148" s="49" t="s">
        <v>189</v>
      </c>
      <c r="B148" s="50">
        <v>182317</v>
      </c>
      <c r="C148" s="51">
        <v>106072.48243</v>
      </c>
      <c r="D148" s="50">
        <v>311.53189000000003</v>
      </c>
      <c r="E148" s="51">
        <f t="shared" si="67"/>
        <v>106384.01432</v>
      </c>
      <c r="F148" s="51">
        <f t="shared" si="68"/>
        <v>75932.985679999998</v>
      </c>
      <c r="G148" s="51">
        <f t="shared" si="69"/>
        <v>76244.517569999996</v>
      </c>
      <c r="H148" s="52">
        <f t="shared" si="66"/>
        <v>58.351121573961841</v>
      </c>
      <c r="J148" s="48"/>
    </row>
    <row r="149" spans="1:10" s="43" customFormat="1" ht="11.25" customHeight="1" x14ac:dyDescent="0.2">
      <c r="A149" s="49" t="s">
        <v>190</v>
      </c>
      <c r="B149" s="50">
        <v>65273.000000000007</v>
      </c>
      <c r="C149" s="51">
        <v>49293.714500000002</v>
      </c>
      <c r="D149" s="50">
        <v>0</v>
      </c>
      <c r="E149" s="51">
        <f t="shared" si="67"/>
        <v>49293.714500000002</v>
      </c>
      <c r="F149" s="51">
        <f t="shared" si="68"/>
        <v>15979.285500000005</v>
      </c>
      <c r="G149" s="51">
        <f t="shared" si="69"/>
        <v>15979.285500000005</v>
      </c>
      <c r="H149" s="52">
        <f t="shared" si="66"/>
        <v>75.519302774500943</v>
      </c>
      <c r="J149" s="48"/>
    </row>
    <row r="150" spans="1:10" s="43" customFormat="1" ht="11.25" customHeight="1" x14ac:dyDescent="0.2">
      <c r="A150" s="49" t="s">
        <v>191</v>
      </c>
      <c r="B150" s="50">
        <v>196139.97099999999</v>
      </c>
      <c r="C150" s="51">
        <v>185733.09183000002</v>
      </c>
      <c r="D150" s="50">
        <v>4891.1629599999997</v>
      </c>
      <c r="E150" s="51">
        <f t="shared" si="67"/>
        <v>190624.25479000001</v>
      </c>
      <c r="F150" s="51">
        <f t="shared" si="68"/>
        <v>5515.7162099999841</v>
      </c>
      <c r="G150" s="51">
        <f t="shared" si="69"/>
        <v>10406.879169999971</v>
      </c>
      <c r="H150" s="52">
        <f t="shared" si="66"/>
        <v>97.187867326645019</v>
      </c>
      <c r="J150" s="48"/>
    </row>
    <row r="151" spans="1:10" s="43" customFormat="1" ht="11.25" customHeight="1" x14ac:dyDescent="0.2">
      <c r="A151" s="49" t="s">
        <v>192</v>
      </c>
      <c r="B151" s="50">
        <v>72034</v>
      </c>
      <c r="C151" s="51">
        <v>67555.090689999997</v>
      </c>
      <c r="D151" s="50">
        <v>664.43430000000001</v>
      </c>
      <c r="E151" s="51">
        <f t="shared" si="67"/>
        <v>68219.524989999991</v>
      </c>
      <c r="F151" s="51">
        <f t="shared" si="68"/>
        <v>3814.4750100000092</v>
      </c>
      <c r="G151" s="51">
        <f t="shared" si="69"/>
        <v>4478.9093100000027</v>
      </c>
      <c r="H151" s="52">
        <f t="shared" si="66"/>
        <v>94.70461863842074</v>
      </c>
      <c r="J151" s="48"/>
    </row>
    <row r="152" spans="1:10" s="43" customFormat="1" ht="11.25" customHeight="1" x14ac:dyDescent="0.2">
      <c r="A152" s="49" t="s">
        <v>193</v>
      </c>
      <c r="B152" s="50">
        <v>25689</v>
      </c>
      <c r="C152" s="51">
        <v>21560.683249999998</v>
      </c>
      <c r="D152" s="50">
        <v>539.39628000000005</v>
      </c>
      <c r="E152" s="51">
        <f t="shared" si="67"/>
        <v>22100.079529999999</v>
      </c>
      <c r="F152" s="51">
        <f t="shared" si="68"/>
        <v>3588.9204700000009</v>
      </c>
      <c r="G152" s="51">
        <f t="shared" si="69"/>
        <v>4128.3167500000018</v>
      </c>
      <c r="H152" s="52">
        <f t="shared" si="66"/>
        <v>86.029349254544741</v>
      </c>
      <c r="J152" s="48"/>
    </row>
    <row r="153" spans="1:10" s="43" customFormat="1" ht="11.25" customHeight="1" x14ac:dyDescent="0.2">
      <c r="A153" s="72" t="s">
        <v>194</v>
      </c>
      <c r="B153" s="50">
        <v>74538</v>
      </c>
      <c r="C153" s="51">
        <v>71361.704670000006</v>
      </c>
      <c r="D153" s="50">
        <v>0</v>
      </c>
      <c r="E153" s="51">
        <f t="shared" si="67"/>
        <v>71361.704670000006</v>
      </c>
      <c r="F153" s="51">
        <f t="shared" si="68"/>
        <v>3176.2953299999936</v>
      </c>
      <c r="G153" s="51">
        <f t="shared" si="69"/>
        <v>3176.2953299999936</v>
      </c>
      <c r="H153" s="52">
        <f t="shared" si="66"/>
        <v>95.738689889720689</v>
      </c>
      <c r="J153" s="48"/>
    </row>
    <row r="154" spans="1:10" s="43" customFormat="1" ht="11.25" customHeight="1" x14ac:dyDescent="0.2">
      <c r="A154" s="49" t="s">
        <v>195</v>
      </c>
      <c r="B154" s="50">
        <v>448197.99999999994</v>
      </c>
      <c r="C154" s="51">
        <v>436979.37598000001</v>
      </c>
      <c r="D154" s="50">
        <v>4544.4731099999999</v>
      </c>
      <c r="E154" s="51">
        <f t="shared" si="67"/>
        <v>441523.84909000003</v>
      </c>
      <c r="F154" s="51">
        <f t="shared" si="68"/>
        <v>6674.1509099999093</v>
      </c>
      <c r="G154" s="51">
        <f t="shared" si="69"/>
        <v>11218.62401999993</v>
      </c>
      <c r="H154" s="52">
        <f t="shared" si="66"/>
        <v>98.510892304294103</v>
      </c>
      <c r="J154" s="48"/>
    </row>
    <row r="155" spans="1:10" s="43" customFormat="1" ht="11.25" customHeight="1" x14ac:dyDescent="0.2">
      <c r="A155" s="49" t="s">
        <v>196</v>
      </c>
      <c r="B155" s="50">
        <v>475152</v>
      </c>
      <c r="C155" s="51">
        <v>451019.58072000003</v>
      </c>
      <c r="D155" s="50">
        <v>8515.6375100000005</v>
      </c>
      <c r="E155" s="51">
        <f t="shared" si="67"/>
        <v>459535.21823</v>
      </c>
      <c r="F155" s="51">
        <f t="shared" si="68"/>
        <v>15616.781770000001</v>
      </c>
      <c r="G155" s="51">
        <f t="shared" si="69"/>
        <v>24132.419279999973</v>
      </c>
      <c r="H155" s="52">
        <f t="shared" si="66"/>
        <v>96.713308210846222</v>
      </c>
      <c r="J155" s="48"/>
    </row>
    <row r="156" spans="1:10" s="43" customFormat="1" ht="11.25" customHeight="1" x14ac:dyDescent="0.2">
      <c r="A156" s="49" t="s">
        <v>197</v>
      </c>
      <c r="B156" s="50">
        <v>404109</v>
      </c>
      <c r="C156" s="51">
        <v>326402.63507999998</v>
      </c>
      <c r="D156" s="50">
        <v>148.59482999999997</v>
      </c>
      <c r="E156" s="51">
        <f t="shared" si="67"/>
        <v>326551.22990999999</v>
      </c>
      <c r="F156" s="51">
        <f t="shared" si="68"/>
        <v>77557.770090000005</v>
      </c>
      <c r="G156" s="51">
        <f t="shared" si="69"/>
        <v>77706.364920000022</v>
      </c>
      <c r="H156" s="52">
        <f t="shared" si="66"/>
        <v>80.807710273713269</v>
      </c>
      <c r="J156" s="48"/>
    </row>
    <row r="157" spans="1:10" s="43" customFormat="1" ht="11.25" customHeight="1" x14ac:dyDescent="0.2">
      <c r="A157" s="49" t="s">
        <v>198</v>
      </c>
      <c r="B157" s="50">
        <v>311123</v>
      </c>
      <c r="C157" s="51">
        <v>240706.66293000002</v>
      </c>
      <c r="D157" s="50">
        <v>17165.103899999998</v>
      </c>
      <c r="E157" s="51">
        <f t="shared" si="67"/>
        <v>257871.76683000001</v>
      </c>
      <c r="F157" s="51">
        <f t="shared" si="68"/>
        <v>53251.233169999992</v>
      </c>
      <c r="G157" s="51">
        <f t="shared" si="69"/>
        <v>70416.33706999998</v>
      </c>
      <c r="H157" s="52">
        <f t="shared" si="66"/>
        <v>82.884186263953481</v>
      </c>
      <c r="J157" s="48"/>
    </row>
    <row r="158" spans="1:10" s="43" customFormat="1" ht="11.25" customHeight="1" x14ac:dyDescent="0.2">
      <c r="A158" s="49" t="s">
        <v>199</v>
      </c>
      <c r="B158" s="50">
        <v>137959</v>
      </c>
      <c r="C158" s="51">
        <v>112438.95804000001</v>
      </c>
      <c r="D158" s="50">
        <v>3310.2290699999999</v>
      </c>
      <c r="E158" s="51">
        <f t="shared" si="67"/>
        <v>115749.18711000001</v>
      </c>
      <c r="F158" s="51">
        <f t="shared" si="68"/>
        <v>22209.812889999987</v>
      </c>
      <c r="G158" s="51">
        <f t="shared" si="69"/>
        <v>25520.041959999988</v>
      </c>
      <c r="H158" s="52">
        <f t="shared" si="66"/>
        <v>83.901149696649014</v>
      </c>
      <c r="J158" s="48"/>
    </row>
    <row r="159" spans="1:10" s="43" customFormat="1" ht="11.25" customHeight="1" x14ac:dyDescent="0.2">
      <c r="A159" s="49" t="s">
        <v>200</v>
      </c>
      <c r="B159" s="50">
        <v>77107.66</v>
      </c>
      <c r="C159" s="51">
        <v>70276.628949999998</v>
      </c>
      <c r="D159" s="50">
        <v>455.08163999999994</v>
      </c>
      <c r="E159" s="51">
        <f t="shared" si="67"/>
        <v>70731.710590000002</v>
      </c>
      <c r="F159" s="51">
        <f t="shared" si="68"/>
        <v>6375.9494100000011</v>
      </c>
      <c r="G159" s="51">
        <f t="shared" si="69"/>
        <v>6831.0310500000051</v>
      </c>
      <c r="H159" s="52">
        <f t="shared" si="66"/>
        <v>91.731107635739434</v>
      </c>
      <c r="J159" s="48"/>
    </row>
    <row r="160" spans="1:10" s="43" customFormat="1" ht="11.25" customHeight="1" x14ac:dyDescent="0.2">
      <c r="A160" s="49" t="s">
        <v>201</v>
      </c>
      <c r="B160" s="50">
        <v>766227.11400000006</v>
      </c>
      <c r="C160" s="51">
        <v>681798.36844999995</v>
      </c>
      <c r="D160" s="50">
        <v>16648.571349999998</v>
      </c>
      <c r="E160" s="51">
        <f t="shared" si="67"/>
        <v>698446.93979999993</v>
      </c>
      <c r="F160" s="51">
        <f t="shared" si="68"/>
        <v>67780.174200000125</v>
      </c>
      <c r="G160" s="51">
        <f t="shared" si="69"/>
        <v>84428.745550000109</v>
      </c>
      <c r="H160" s="52">
        <f t="shared" si="66"/>
        <v>91.15403606038403</v>
      </c>
      <c r="J160" s="48"/>
    </row>
    <row r="161" spans="1:10" s="43" customFormat="1" ht="11.25" customHeight="1" x14ac:dyDescent="0.2">
      <c r="A161" s="49" t="s">
        <v>202</v>
      </c>
      <c r="B161" s="50">
        <v>33918.764000000003</v>
      </c>
      <c r="C161" s="51">
        <v>29888.988809999999</v>
      </c>
      <c r="D161" s="50">
        <v>4028.9653699999999</v>
      </c>
      <c r="E161" s="51">
        <f t="shared" si="67"/>
        <v>33917.954180000001</v>
      </c>
      <c r="F161" s="51">
        <f t="shared" si="68"/>
        <v>0.80982000000221888</v>
      </c>
      <c r="G161" s="51">
        <f t="shared" si="69"/>
        <v>4029.7751900000039</v>
      </c>
      <c r="H161" s="52">
        <f t="shared" si="66"/>
        <v>99.99761247196389</v>
      </c>
      <c r="J161" s="48"/>
    </row>
    <row r="162" spans="1:10" s="43" customFormat="1" ht="11.25" customHeight="1" x14ac:dyDescent="0.2">
      <c r="A162" s="49" t="s">
        <v>203</v>
      </c>
      <c r="B162" s="50">
        <v>3148296.2290000003</v>
      </c>
      <c r="C162" s="51">
        <v>2928437.4067800003</v>
      </c>
      <c r="D162" s="50">
        <v>219629.33934999999</v>
      </c>
      <c r="E162" s="51">
        <f t="shared" si="67"/>
        <v>3148066.7461300003</v>
      </c>
      <c r="F162" s="51">
        <f t="shared" si="68"/>
        <v>229.48286999994889</v>
      </c>
      <c r="G162" s="51">
        <f t="shared" si="69"/>
        <v>219858.82221999997</v>
      </c>
      <c r="H162" s="52">
        <f t="shared" si="66"/>
        <v>99.992710886990679</v>
      </c>
      <c r="J162" s="48"/>
    </row>
    <row r="163" spans="1:10" s="43" customFormat="1" ht="11.25" customHeight="1" x14ac:dyDescent="0.2">
      <c r="A163" s="49" t="s">
        <v>204</v>
      </c>
      <c r="B163" s="50">
        <v>23585.000000000004</v>
      </c>
      <c r="C163" s="51">
        <v>21570.124980000001</v>
      </c>
      <c r="D163" s="50">
        <v>1759.6567600000001</v>
      </c>
      <c r="E163" s="51">
        <f t="shared" si="67"/>
        <v>23329.781740000002</v>
      </c>
      <c r="F163" s="51">
        <f t="shared" si="68"/>
        <v>255.21826000000146</v>
      </c>
      <c r="G163" s="51">
        <f t="shared" si="69"/>
        <v>2014.8750200000031</v>
      </c>
      <c r="H163" s="52">
        <f t="shared" si="66"/>
        <v>98.917878906084368</v>
      </c>
      <c r="J163" s="48"/>
    </row>
    <row r="164" spans="1:10" s="43" customFormat="1" ht="11.25" customHeight="1" x14ac:dyDescent="0.2">
      <c r="A164" s="49" t="s">
        <v>205</v>
      </c>
      <c r="B164" s="50">
        <v>38619</v>
      </c>
      <c r="C164" s="51">
        <v>30545.66576</v>
      </c>
      <c r="D164" s="50">
        <v>58.629349999999995</v>
      </c>
      <c r="E164" s="51">
        <f t="shared" si="67"/>
        <v>30604.295109999999</v>
      </c>
      <c r="F164" s="51">
        <f t="shared" si="68"/>
        <v>8014.7048900000009</v>
      </c>
      <c r="G164" s="51">
        <f t="shared" si="69"/>
        <v>8073.3342400000001</v>
      </c>
      <c r="H164" s="52">
        <f t="shared" si="66"/>
        <v>79.246731168595758</v>
      </c>
      <c r="J164" s="48"/>
    </row>
    <row r="165" spans="1:10" s="43" customFormat="1" ht="11.25" customHeight="1" x14ac:dyDescent="0.2">
      <c r="A165" s="58"/>
      <c r="B165" s="50"/>
      <c r="C165" s="51"/>
      <c r="D165" s="50"/>
      <c r="E165" s="51"/>
      <c r="F165" s="51"/>
      <c r="G165" s="51"/>
      <c r="H165" s="52"/>
      <c r="J165" s="48"/>
    </row>
    <row r="166" spans="1:10" s="43" customFormat="1" ht="11.25" customHeight="1" x14ac:dyDescent="0.2">
      <c r="A166" s="45" t="s">
        <v>206</v>
      </c>
      <c r="B166" s="61">
        <f t="shared" ref="B166:G166" si="70">SUM(B167:B174)</f>
        <v>45355039.643349998</v>
      </c>
      <c r="C166" s="61">
        <f t="shared" si="70"/>
        <v>36668837.897830002</v>
      </c>
      <c r="D166" s="61">
        <f t="shared" si="70"/>
        <v>1931435.1924300001</v>
      </c>
      <c r="E166" s="56">
        <f t="shared" si="70"/>
        <v>38600273.090260029</v>
      </c>
      <c r="F166" s="56">
        <f t="shared" si="70"/>
        <v>6754766.5530899838</v>
      </c>
      <c r="G166" s="56">
        <f t="shared" si="70"/>
        <v>8686201.7455199882</v>
      </c>
      <c r="H166" s="52">
        <f t="shared" ref="H166:H174" si="71">E166/B166*100</f>
        <v>85.106910706712696</v>
      </c>
      <c r="J166" s="48"/>
    </row>
    <row r="167" spans="1:10" s="43" customFormat="1" ht="11.25" customHeight="1" x14ac:dyDescent="0.2">
      <c r="A167" s="49" t="s">
        <v>89</v>
      </c>
      <c r="B167" s="50">
        <v>44764686.575350001</v>
      </c>
      <c r="C167" s="51">
        <v>36239743.150450014</v>
      </c>
      <c r="D167" s="50">
        <v>1913431.4896600002</v>
      </c>
      <c r="E167" s="51">
        <f t="shared" ref="E167:E174" si="72">SUM(C167:D167)</f>
        <v>38153174.640110016</v>
      </c>
      <c r="F167" s="51">
        <f t="shared" ref="F167:F174" si="73">B167-E167</f>
        <v>6611511.9352399856</v>
      </c>
      <c r="G167" s="51">
        <f t="shared" ref="G167:G174" si="74">B167-C167</f>
        <v>8524943.4248999879</v>
      </c>
      <c r="H167" s="52">
        <f t="shared" si="71"/>
        <v>85.230518873149748</v>
      </c>
      <c r="J167" s="48"/>
    </row>
    <row r="168" spans="1:10" s="43" customFormat="1" ht="11.25" customHeight="1" x14ac:dyDescent="0.2">
      <c r="A168" s="49" t="s">
        <v>207</v>
      </c>
      <c r="B168" s="50">
        <v>24023.512999999999</v>
      </c>
      <c r="C168" s="51">
        <v>15110.743420000001</v>
      </c>
      <c r="D168" s="50">
        <v>383.17978999999997</v>
      </c>
      <c r="E168" s="51">
        <f t="shared" si="72"/>
        <v>15493.923210000001</v>
      </c>
      <c r="F168" s="51">
        <f t="shared" si="73"/>
        <v>8529.5897899999982</v>
      </c>
      <c r="G168" s="51">
        <f t="shared" si="74"/>
        <v>8912.7695799999983</v>
      </c>
      <c r="H168" s="52">
        <f t="shared" si="71"/>
        <v>64.494827255281123</v>
      </c>
      <c r="J168" s="48"/>
    </row>
    <row r="169" spans="1:10" s="43" customFormat="1" ht="11.25" customHeight="1" x14ac:dyDescent="0.2">
      <c r="A169" s="49" t="s">
        <v>208</v>
      </c>
      <c r="B169" s="50">
        <v>23023</v>
      </c>
      <c r="C169" s="51">
        <v>12859.0931</v>
      </c>
      <c r="D169" s="50">
        <v>141.14959999999999</v>
      </c>
      <c r="E169" s="51">
        <f t="shared" si="72"/>
        <v>13000.242700000001</v>
      </c>
      <c r="F169" s="51">
        <f t="shared" si="73"/>
        <v>10022.757299999999</v>
      </c>
      <c r="G169" s="51">
        <f t="shared" si="74"/>
        <v>10163.9069</v>
      </c>
      <c r="H169" s="52">
        <f t="shared" si="71"/>
        <v>56.466328019806291</v>
      </c>
      <c r="J169" s="48"/>
    </row>
    <row r="170" spans="1:10" s="43" customFormat="1" ht="11.25" customHeight="1" x14ac:dyDescent="0.2">
      <c r="A170" s="49" t="s">
        <v>209</v>
      </c>
      <c r="B170" s="50">
        <v>17499</v>
      </c>
      <c r="C170" s="51">
        <v>10534.916539999998</v>
      </c>
      <c r="D170" s="50">
        <v>1003.9866</v>
      </c>
      <c r="E170" s="51">
        <f t="shared" si="72"/>
        <v>11538.903139999999</v>
      </c>
      <c r="F170" s="51">
        <f t="shared" si="73"/>
        <v>5960.0968600000015</v>
      </c>
      <c r="G170" s="51">
        <f t="shared" si="74"/>
        <v>6964.0834600000017</v>
      </c>
      <c r="H170" s="52">
        <f t="shared" si="71"/>
        <v>65.940357391850952</v>
      </c>
      <c r="J170" s="48"/>
    </row>
    <row r="171" spans="1:10" s="43" customFormat="1" ht="11.25" customHeight="1" x14ac:dyDescent="0.2">
      <c r="A171" s="49" t="s">
        <v>210</v>
      </c>
      <c r="B171" s="50">
        <v>43436.000000000007</v>
      </c>
      <c r="C171" s="51">
        <v>23240.26427</v>
      </c>
      <c r="D171" s="50">
        <v>60.42248</v>
      </c>
      <c r="E171" s="51">
        <f t="shared" si="72"/>
        <v>23300.686750000001</v>
      </c>
      <c r="F171" s="51">
        <f t="shared" si="73"/>
        <v>20135.313250000007</v>
      </c>
      <c r="G171" s="51">
        <f t="shared" si="74"/>
        <v>20195.735730000008</v>
      </c>
      <c r="H171" s="52">
        <f t="shared" si="71"/>
        <v>53.643721222027807</v>
      </c>
      <c r="J171" s="48"/>
    </row>
    <row r="172" spans="1:10" s="43" customFormat="1" ht="11.25" customHeight="1" x14ac:dyDescent="0.2">
      <c r="A172" s="49" t="s">
        <v>211</v>
      </c>
      <c r="B172" s="50">
        <v>79921</v>
      </c>
      <c r="C172" s="51">
        <v>56051.862990000001</v>
      </c>
      <c r="D172" s="50">
        <v>2037.0986499999999</v>
      </c>
      <c r="E172" s="51">
        <f t="shared" si="72"/>
        <v>58088.961640000001</v>
      </c>
      <c r="F172" s="51">
        <f t="shared" si="73"/>
        <v>21832.038359999999</v>
      </c>
      <c r="G172" s="51">
        <f t="shared" si="74"/>
        <v>23869.137009999999</v>
      </c>
      <c r="H172" s="52">
        <f t="shared" si="71"/>
        <v>72.682976489283163</v>
      </c>
      <c r="J172" s="48"/>
    </row>
    <row r="173" spans="1:10" s="43" customFormat="1" ht="11.25" customHeight="1" x14ac:dyDescent="0.2">
      <c r="A173" s="49" t="s">
        <v>212</v>
      </c>
      <c r="B173" s="50">
        <v>348520.55500000005</v>
      </c>
      <c r="C173" s="51">
        <v>267614.37460000004</v>
      </c>
      <c r="D173" s="50">
        <v>13160.45</v>
      </c>
      <c r="E173" s="51">
        <f t="shared" si="72"/>
        <v>280774.82460000005</v>
      </c>
      <c r="F173" s="51">
        <f t="shared" si="73"/>
        <v>67745.7304</v>
      </c>
      <c r="G173" s="51">
        <f t="shared" si="74"/>
        <v>80906.180400000012</v>
      </c>
      <c r="H173" s="52">
        <f t="shared" si="71"/>
        <v>80.561912510440024</v>
      </c>
      <c r="J173" s="48"/>
    </row>
    <row r="174" spans="1:10" s="43" customFormat="1" ht="11.25" customHeight="1" x14ac:dyDescent="0.2">
      <c r="A174" s="49" t="s">
        <v>213</v>
      </c>
      <c r="B174" s="50">
        <v>53930</v>
      </c>
      <c r="C174" s="51">
        <v>43683.492460000001</v>
      </c>
      <c r="D174" s="50">
        <v>1217.4156499999999</v>
      </c>
      <c r="E174" s="51">
        <f t="shared" si="72"/>
        <v>44900.908110000004</v>
      </c>
      <c r="F174" s="51">
        <f t="shared" si="73"/>
        <v>9029.0918899999961</v>
      </c>
      <c r="G174" s="51">
        <f t="shared" si="74"/>
        <v>10246.507539999999</v>
      </c>
      <c r="H174" s="52">
        <f t="shared" si="71"/>
        <v>83.257756554793261</v>
      </c>
      <c r="J174" s="48"/>
    </row>
    <row r="175" spans="1:10" s="43" customFormat="1" ht="11.25" customHeight="1" x14ac:dyDescent="0.2">
      <c r="A175" s="58"/>
      <c r="B175" s="55"/>
      <c r="C175" s="54"/>
      <c r="D175" s="55"/>
      <c r="E175" s="54"/>
      <c r="F175" s="54"/>
      <c r="G175" s="54"/>
      <c r="H175" s="52"/>
      <c r="J175" s="48"/>
    </row>
    <row r="176" spans="1:10" s="43" customFormat="1" ht="11.25" customHeight="1" x14ac:dyDescent="0.2">
      <c r="A176" s="45" t="s">
        <v>214</v>
      </c>
      <c r="B176" s="61">
        <f t="shared" ref="B176:G176" si="75">SUM(B177:B179)</f>
        <v>966697.95900000003</v>
      </c>
      <c r="C176" s="61">
        <f t="shared" si="75"/>
        <v>863183.32773999998</v>
      </c>
      <c r="D176" s="61">
        <f t="shared" si="75"/>
        <v>34680.841020000007</v>
      </c>
      <c r="E176" s="56">
        <f t="shared" si="75"/>
        <v>897864.16875999991</v>
      </c>
      <c r="F176" s="56">
        <f t="shared" si="75"/>
        <v>68833.790240000075</v>
      </c>
      <c r="G176" s="56">
        <f t="shared" si="75"/>
        <v>103514.63126000011</v>
      </c>
      <c r="H176" s="52">
        <f>E176/B176*100</f>
        <v>92.879493579234904</v>
      </c>
      <c r="J176" s="48"/>
    </row>
    <row r="177" spans="1:10" s="43" customFormat="1" ht="11.25" customHeight="1" x14ac:dyDescent="0.2">
      <c r="A177" s="49" t="s">
        <v>187</v>
      </c>
      <c r="B177" s="50">
        <v>867693.95900000003</v>
      </c>
      <c r="C177" s="51">
        <v>786122.05216999992</v>
      </c>
      <c r="D177" s="50">
        <v>30809.804570000008</v>
      </c>
      <c r="E177" s="51">
        <f t="shared" ref="E177:E179" si="76">SUM(C177:D177)</f>
        <v>816931.85673999996</v>
      </c>
      <c r="F177" s="51">
        <f>B177-E177</f>
        <v>50762.102260000072</v>
      </c>
      <c r="G177" s="51">
        <f>B177-C177</f>
        <v>81571.906830000109</v>
      </c>
      <c r="H177" s="52">
        <f>E177/B177*100</f>
        <v>94.149768851853892</v>
      </c>
      <c r="J177" s="48"/>
    </row>
    <row r="178" spans="1:10" s="43" customFormat="1" ht="11.4" customHeight="1" x14ac:dyDescent="0.2">
      <c r="A178" s="49" t="s">
        <v>215</v>
      </c>
      <c r="B178" s="50">
        <v>26973</v>
      </c>
      <c r="C178" s="51">
        <v>16907.656999999999</v>
      </c>
      <c r="D178" s="50">
        <v>280.49540999999999</v>
      </c>
      <c r="E178" s="51">
        <f t="shared" si="76"/>
        <v>17188.152409999999</v>
      </c>
      <c r="F178" s="51">
        <f>B178-E178</f>
        <v>9784.8475900000012</v>
      </c>
      <c r="G178" s="51">
        <f>B178-C178</f>
        <v>10065.343000000001</v>
      </c>
      <c r="H178" s="52">
        <f>E178/B178*100</f>
        <v>63.723547288028769</v>
      </c>
      <c r="J178" s="48"/>
    </row>
    <row r="179" spans="1:10" s="43" customFormat="1" ht="11.25" customHeight="1" x14ac:dyDescent="0.2">
      <c r="A179" s="49" t="s">
        <v>216</v>
      </c>
      <c r="B179" s="50">
        <v>72031</v>
      </c>
      <c r="C179" s="51">
        <v>60153.618569999999</v>
      </c>
      <c r="D179" s="50">
        <v>3590.5410400000001</v>
      </c>
      <c r="E179" s="51">
        <f t="shared" si="76"/>
        <v>63744.159610000002</v>
      </c>
      <c r="F179" s="51">
        <f>B179-E179</f>
        <v>8286.8403899999976</v>
      </c>
      <c r="G179" s="51">
        <f>B179-C179</f>
        <v>11877.381430000001</v>
      </c>
      <c r="H179" s="52">
        <f>E179/B179*100</f>
        <v>88.495452805042277</v>
      </c>
      <c r="J179" s="48"/>
    </row>
    <row r="180" spans="1:10" s="43" customFormat="1" ht="11.25" customHeight="1" x14ac:dyDescent="0.2">
      <c r="A180" s="58" t="s">
        <v>217</v>
      </c>
      <c r="B180" s="54"/>
      <c r="C180" s="54"/>
      <c r="D180" s="54"/>
      <c r="E180" s="54"/>
      <c r="F180" s="54"/>
      <c r="G180" s="54"/>
      <c r="H180" s="47"/>
      <c r="J180" s="48"/>
    </row>
    <row r="181" spans="1:10" s="43" customFormat="1" ht="11.25" customHeight="1" x14ac:dyDescent="0.2">
      <c r="A181" s="45" t="s">
        <v>218</v>
      </c>
      <c r="B181" s="56">
        <f t="shared" ref="B181:G181" si="77">SUM(B182:B188)</f>
        <v>5497385.3660000004</v>
      </c>
      <c r="C181" s="56">
        <f t="shared" si="77"/>
        <v>3542993.4021800002</v>
      </c>
      <c r="D181" s="56">
        <f t="shared" ref="D181" si="78">SUM(D182:D188)</f>
        <v>158580.61711999998</v>
      </c>
      <c r="E181" s="56">
        <f t="shared" si="77"/>
        <v>3701574.0192999998</v>
      </c>
      <c r="F181" s="56">
        <f t="shared" si="77"/>
        <v>1795811.3467000006</v>
      </c>
      <c r="G181" s="56">
        <f t="shared" si="77"/>
        <v>1954391.9638200004</v>
      </c>
      <c r="H181" s="47">
        <f t="shared" ref="H181:H188" si="79">E181/B181*100</f>
        <v>67.333355274551792</v>
      </c>
      <c r="J181" s="48"/>
    </row>
    <row r="182" spans="1:10" s="43" customFormat="1" ht="11.25" customHeight="1" x14ac:dyDescent="0.2">
      <c r="A182" s="49" t="s">
        <v>187</v>
      </c>
      <c r="B182" s="50">
        <v>1629375.9557999992</v>
      </c>
      <c r="C182" s="51">
        <v>1349600.2824599997</v>
      </c>
      <c r="D182" s="50">
        <v>19017.540299999968</v>
      </c>
      <c r="E182" s="51">
        <f t="shared" ref="E182:E188" si="80">SUM(C182:D182)</f>
        <v>1368617.8227599997</v>
      </c>
      <c r="F182" s="51">
        <f t="shared" ref="F182:F188" si="81">B182-E182</f>
        <v>260758.13303999952</v>
      </c>
      <c r="G182" s="51">
        <f t="shared" ref="G182:G188" si="82">B182-C182</f>
        <v>279775.67333999951</v>
      </c>
      <c r="H182" s="52">
        <f t="shared" si="79"/>
        <v>83.996441575574181</v>
      </c>
      <c r="J182" s="48"/>
    </row>
    <row r="183" spans="1:10" s="43" customFormat="1" ht="11.25" customHeight="1" x14ac:dyDescent="0.2">
      <c r="A183" s="49" t="s">
        <v>219</v>
      </c>
      <c r="B183" s="50">
        <v>107920.99999999999</v>
      </c>
      <c r="C183" s="51">
        <v>98705.485879999993</v>
      </c>
      <c r="D183" s="50">
        <v>4406.2834499999999</v>
      </c>
      <c r="E183" s="51">
        <f t="shared" si="80"/>
        <v>103111.76933</v>
      </c>
      <c r="F183" s="51">
        <f t="shared" si="81"/>
        <v>4809.2306699999899</v>
      </c>
      <c r="G183" s="51">
        <f t="shared" si="82"/>
        <v>9215.5141199999925</v>
      </c>
      <c r="H183" s="52">
        <f t="shared" si="79"/>
        <v>95.543748973786393</v>
      </c>
      <c r="J183" s="48"/>
    </row>
    <row r="184" spans="1:10" s="43" customFormat="1" ht="11.25" customHeight="1" x14ac:dyDescent="0.2">
      <c r="A184" s="49" t="s">
        <v>220</v>
      </c>
      <c r="B184" s="50">
        <v>16543</v>
      </c>
      <c r="C184" s="51">
        <v>13296.37329</v>
      </c>
      <c r="D184" s="50">
        <v>313.83583000000004</v>
      </c>
      <c r="E184" s="51">
        <f t="shared" si="80"/>
        <v>13610.20912</v>
      </c>
      <c r="F184" s="51">
        <f t="shared" si="81"/>
        <v>2932.7908800000005</v>
      </c>
      <c r="G184" s="51">
        <f t="shared" si="82"/>
        <v>3246.6267100000005</v>
      </c>
      <c r="H184" s="52">
        <f t="shared" si="79"/>
        <v>82.271710814241672</v>
      </c>
      <c r="J184" s="48"/>
    </row>
    <row r="185" spans="1:10" s="43" customFormat="1" ht="11.25" customHeight="1" x14ac:dyDescent="0.2">
      <c r="A185" s="49" t="s">
        <v>221</v>
      </c>
      <c r="B185" s="50">
        <v>18760</v>
      </c>
      <c r="C185" s="51">
        <v>18756.479870000003</v>
      </c>
      <c r="D185" s="50">
        <v>0</v>
      </c>
      <c r="E185" s="51">
        <f t="shared" si="80"/>
        <v>18756.479870000003</v>
      </c>
      <c r="F185" s="51">
        <f t="shared" si="81"/>
        <v>3.5201299999971525</v>
      </c>
      <c r="G185" s="51">
        <f t="shared" si="82"/>
        <v>3.5201299999971525</v>
      </c>
      <c r="H185" s="52">
        <f t="shared" si="79"/>
        <v>99.98123598081024</v>
      </c>
      <c r="J185" s="48"/>
    </row>
    <row r="186" spans="1:10" s="43" customFormat="1" ht="11.25" customHeight="1" x14ac:dyDescent="0.2">
      <c r="A186" s="49" t="s">
        <v>222</v>
      </c>
      <c r="B186" s="50">
        <v>38386</v>
      </c>
      <c r="C186" s="51">
        <v>30528.627920000003</v>
      </c>
      <c r="D186" s="50">
        <v>1318.5181100000002</v>
      </c>
      <c r="E186" s="51">
        <f t="shared" si="80"/>
        <v>31847.146030000004</v>
      </c>
      <c r="F186" s="51">
        <f t="shared" si="81"/>
        <v>6538.8539699999965</v>
      </c>
      <c r="G186" s="51">
        <f t="shared" si="82"/>
        <v>7857.3720799999974</v>
      </c>
      <c r="H186" s="52">
        <f t="shared" si="79"/>
        <v>82.965523967071348</v>
      </c>
      <c r="J186" s="48"/>
    </row>
    <row r="187" spans="1:10" s="43" customFormat="1" ht="11.4" x14ac:dyDescent="0.2">
      <c r="A187" s="49" t="s">
        <v>223</v>
      </c>
      <c r="B187" s="50">
        <v>169236</v>
      </c>
      <c r="C187" s="51">
        <v>156174.05700999999</v>
      </c>
      <c r="D187" s="50">
        <v>4605.8589599999987</v>
      </c>
      <c r="E187" s="51">
        <f t="shared" si="80"/>
        <v>160779.91597</v>
      </c>
      <c r="F187" s="51">
        <f t="shared" si="81"/>
        <v>8456.0840299999982</v>
      </c>
      <c r="G187" s="51">
        <f t="shared" si="82"/>
        <v>13061.94299000001</v>
      </c>
      <c r="H187" s="52">
        <f t="shared" si="79"/>
        <v>95.003377514240469</v>
      </c>
      <c r="J187" s="48"/>
    </row>
    <row r="188" spans="1:10" s="43" customFormat="1" ht="11.4" x14ac:dyDescent="0.2">
      <c r="A188" s="49" t="s">
        <v>224</v>
      </c>
      <c r="B188" s="50">
        <v>3517163.4102000012</v>
      </c>
      <c r="C188" s="51">
        <v>1875932.0957500003</v>
      </c>
      <c r="D188" s="50">
        <v>128918.58047000002</v>
      </c>
      <c r="E188" s="51">
        <f t="shared" si="80"/>
        <v>2004850.6762200003</v>
      </c>
      <c r="F188" s="51">
        <f t="shared" si="81"/>
        <v>1512312.733980001</v>
      </c>
      <c r="G188" s="51">
        <f t="shared" si="82"/>
        <v>1641231.3144500009</v>
      </c>
      <c r="H188" s="52">
        <f t="shared" si="79"/>
        <v>57.001920081557877</v>
      </c>
      <c r="J188" s="48"/>
    </row>
    <row r="189" spans="1:10" s="43" customFormat="1" ht="11.4" x14ac:dyDescent="0.2">
      <c r="A189" s="58"/>
      <c r="B189" s="54"/>
      <c r="C189" s="54"/>
      <c r="D189" s="54"/>
      <c r="E189" s="54"/>
      <c r="F189" s="54"/>
      <c r="G189" s="54"/>
      <c r="H189" s="47"/>
      <c r="J189" s="48"/>
    </row>
    <row r="190" spans="1:10" s="43" customFormat="1" ht="11.25" customHeight="1" x14ac:dyDescent="0.2">
      <c r="A190" s="45" t="s">
        <v>225</v>
      </c>
      <c r="B190" s="73">
        <f t="shared" ref="B190:G190" si="83">SUM(B191:B197)</f>
        <v>16401411.963</v>
      </c>
      <c r="C190" s="73">
        <f t="shared" si="83"/>
        <v>15215021.939850004</v>
      </c>
      <c r="D190" s="73">
        <f t="shared" si="83"/>
        <v>167855.7787</v>
      </c>
      <c r="E190" s="73">
        <f t="shared" si="83"/>
        <v>15382877.718550002</v>
      </c>
      <c r="F190" s="73">
        <f t="shared" si="83"/>
        <v>1018534.2444499972</v>
      </c>
      <c r="G190" s="73">
        <f t="shared" si="83"/>
        <v>1186390.0231499977</v>
      </c>
      <c r="H190" s="47">
        <f t="shared" ref="H190:H197" si="84">E190/B190*100</f>
        <v>93.789959994007148</v>
      </c>
      <c r="J190" s="48"/>
    </row>
    <row r="191" spans="1:10" s="43" customFormat="1" ht="11.25" customHeight="1" x14ac:dyDescent="0.2">
      <c r="A191" s="49" t="s">
        <v>187</v>
      </c>
      <c r="B191" s="50">
        <v>11473010.965</v>
      </c>
      <c r="C191" s="51">
        <v>10435177.684560003</v>
      </c>
      <c r="D191" s="50">
        <v>110495.64502</v>
      </c>
      <c r="E191" s="51">
        <f t="shared" ref="E191:E197" si="85">SUM(C191:D191)</f>
        <v>10545673.329580003</v>
      </c>
      <c r="F191" s="51">
        <f t="shared" ref="F191:F197" si="86">B191-E191</f>
        <v>927337.63541999646</v>
      </c>
      <c r="G191" s="51">
        <f t="shared" ref="G191:G197" si="87">B191-C191</f>
        <v>1037833.2804399971</v>
      </c>
      <c r="H191" s="52">
        <f t="shared" si="84"/>
        <v>91.917225231903217</v>
      </c>
      <c r="J191" s="48"/>
    </row>
    <row r="192" spans="1:10" s="43" customFormat="1" ht="11.25" customHeight="1" x14ac:dyDescent="0.2">
      <c r="A192" s="49" t="s">
        <v>226</v>
      </c>
      <c r="B192" s="50">
        <v>45106</v>
      </c>
      <c r="C192" s="51">
        <v>44430.146409999994</v>
      </c>
      <c r="D192" s="50">
        <v>670.04521</v>
      </c>
      <c r="E192" s="51">
        <f t="shared" si="85"/>
        <v>45100.191619999991</v>
      </c>
      <c r="F192" s="51">
        <f t="shared" si="86"/>
        <v>5.8083800000094925</v>
      </c>
      <c r="G192" s="51">
        <f t="shared" si="87"/>
        <v>675.85359000000608</v>
      </c>
      <c r="H192" s="52">
        <f t="shared" si="84"/>
        <v>99.987122821797527</v>
      </c>
      <c r="J192" s="48"/>
    </row>
    <row r="193" spans="1:10" s="43" customFormat="1" ht="11.25" customHeight="1" x14ac:dyDescent="0.2">
      <c r="A193" s="49" t="s">
        <v>227</v>
      </c>
      <c r="B193" s="50">
        <v>244803.60500000001</v>
      </c>
      <c r="C193" s="51">
        <v>237745.86349999998</v>
      </c>
      <c r="D193" s="50">
        <v>3444.5263300000001</v>
      </c>
      <c r="E193" s="51">
        <f t="shared" si="85"/>
        <v>241190.38982999997</v>
      </c>
      <c r="F193" s="51">
        <f t="shared" si="86"/>
        <v>3613.2151700000395</v>
      </c>
      <c r="G193" s="51">
        <f t="shared" si="87"/>
        <v>7057.7415000000328</v>
      </c>
      <c r="H193" s="52">
        <f t="shared" si="84"/>
        <v>98.524035146459539</v>
      </c>
      <c r="J193" s="48"/>
    </row>
    <row r="194" spans="1:10" s="43" customFormat="1" ht="11.25" customHeight="1" x14ac:dyDescent="0.2">
      <c r="A194" s="49" t="s">
        <v>228</v>
      </c>
      <c r="B194" s="50">
        <v>10886</v>
      </c>
      <c r="C194" s="51">
        <v>10659.93296</v>
      </c>
      <c r="D194" s="50">
        <v>40.36195</v>
      </c>
      <c r="E194" s="51">
        <f t="shared" si="85"/>
        <v>10700.294910000001</v>
      </c>
      <c r="F194" s="51">
        <f t="shared" si="86"/>
        <v>185.70508999999947</v>
      </c>
      <c r="G194" s="51">
        <f t="shared" si="87"/>
        <v>226.06703999999991</v>
      </c>
      <c r="H194" s="52">
        <f t="shared" si="84"/>
        <v>98.294092504133758</v>
      </c>
      <c r="J194" s="48"/>
    </row>
    <row r="195" spans="1:10" s="43" customFormat="1" ht="11.25" customHeight="1" x14ac:dyDescent="0.2">
      <c r="A195" s="49" t="s">
        <v>229</v>
      </c>
      <c r="B195" s="50">
        <v>331126.81700000004</v>
      </c>
      <c r="C195" s="51">
        <v>282678.00799000001</v>
      </c>
      <c r="D195" s="50">
        <v>9823.5904899999987</v>
      </c>
      <c r="E195" s="51">
        <f t="shared" si="85"/>
        <v>292501.59847999999</v>
      </c>
      <c r="F195" s="51">
        <f t="shared" si="86"/>
        <v>38625.218520000053</v>
      </c>
      <c r="G195" s="51">
        <f t="shared" si="87"/>
        <v>48448.809010000026</v>
      </c>
      <c r="H195" s="52">
        <f t="shared" si="84"/>
        <v>88.335218853627296</v>
      </c>
      <c r="J195" s="48"/>
    </row>
    <row r="196" spans="1:10" s="43" customFormat="1" ht="11.25" customHeight="1" x14ac:dyDescent="0.2">
      <c r="A196" s="49" t="s">
        <v>230</v>
      </c>
      <c r="B196" s="50">
        <v>4285231.5759999994</v>
      </c>
      <c r="C196" s="51">
        <v>4195332.7201199988</v>
      </c>
      <c r="D196" s="50">
        <v>42797.692619999994</v>
      </c>
      <c r="E196" s="51">
        <f t="shared" si="85"/>
        <v>4238130.4127399987</v>
      </c>
      <c r="F196" s="51">
        <f t="shared" si="86"/>
        <v>47101.163260000758</v>
      </c>
      <c r="G196" s="51">
        <f t="shared" si="87"/>
        <v>89898.855880000629</v>
      </c>
      <c r="H196" s="52">
        <f t="shared" si="84"/>
        <v>98.900849057404571</v>
      </c>
      <c r="J196" s="48"/>
    </row>
    <row r="197" spans="1:10" s="43" customFormat="1" ht="11.25" customHeight="1" x14ac:dyDescent="0.2">
      <c r="A197" s="49" t="s">
        <v>231</v>
      </c>
      <c r="B197" s="50">
        <v>11247</v>
      </c>
      <c r="C197" s="51">
        <v>8997.5843100000002</v>
      </c>
      <c r="D197" s="50">
        <v>583.91707999999994</v>
      </c>
      <c r="E197" s="51">
        <f t="shared" si="85"/>
        <v>9581.5013899999994</v>
      </c>
      <c r="F197" s="51">
        <f t="shared" si="86"/>
        <v>1665.4986100000006</v>
      </c>
      <c r="G197" s="51">
        <f t="shared" si="87"/>
        <v>2249.4156899999998</v>
      </c>
      <c r="H197" s="52">
        <f t="shared" si="84"/>
        <v>85.191619009513644</v>
      </c>
      <c r="J197" s="48"/>
    </row>
    <row r="198" spans="1:10" s="43" customFormat="1" ht="11.25" customHeight="1" x14ac:dyDescent="0.2">
      <c r="A198" s="58"/>
      <c r="B198" s="54"/>
      <c r="C198" s="54"/>
      <c r="D198" s="54"/>
      <c r="E198" s="54"/>
      <c r="F198" s="54"/>
      <c r="G198" s="54"/>
      <c r="H198" s="47"/>
      <c r="J198" s="48"/>
    </row>
    <row r="199" spans="1:10" s="43" customFormat="1" ht="11.25" customHeight="1" x14ac:dyDescent="0.2">
      <c r="A199" s="45" t="s">
        <v>232</v>
      </c>
      <c r="B199" s="74">
        <f>SUM(B200:B206)</f>
        <v>3191403.0589999999</v>
      </c>
      <c r="C199" s="74">
        <f>SUM(C200:C206)</f>
        <v>2850135.52244</v>
      </c>
      <c r="D199" s="74">
        <f>SUM(D200:D206)</f>
        <v>48740.697330000003</v>
      </c>
      <c r="E199" s="74">
        <f t="shared" ref="E199:G199" si="88">SUM(E200:E206)</f>
        <v>2898876.2197699999</v>
      </c>
      <c r="F199" s="74">
        <f t="shared" si="88"/>
        <v>292526.83923000051</v>
      </c>
      <c r="G199" s="74">
        <f t="shared" si="88"/>
        <v>341267.53656000039</v>
      </c>
      <c r="H199" s="52">
        <f t="shared" ref="H199:H206" si="89">E199/B199*100</f>
        <v>90.833911172546749</v>
      </c>
      <c r="J199" s="48"/>
    </row>
    <row r="200" spans="1:10" s="43" customFormat="1" ht="11.25" customHeight="1" x14ac:dyDescent="0.2">
      <c r="A200" s="49" t="s">
        <v>233</v>
      </c>
      <c r="B200" s="50">
        <v>736950.5680000002</v>
      </c>
      <c r="C200" s="51">
        <v>653557.52911999985</v>
      </c>
      <c r="D200" s="50">
        <v>6001.37313000001</v>
      </c>
      <c r="E200" s="51">
        <f t="shared" ref="E200:E206" si="90">SUM(C200:D200)</f>
        <v>659558.90224999981</v>
      </c>
      <c r="F200" s="51">
        <f t="shared" ref="F200:F206" si="91">B200-E200</f>
        <v>77391.665750000393</v>
      </c>
      <c r="G200" s="51">
        <f t="shared" ref="G200:G206" si="92">B200-C200</f>
        <v>83393.038880000357</v>
      </c>
      <c r="H200" s="52">
        <f t="shared" si="89"/>
        <v>89.498391193315371</v>
      </c>
      <c r="J200" s="48"/>
    </row>
    <row r="201" spans="1:10" s="43" customFormat="1" ht="11.25" customHeight="1" x14ac:dyDescent="0.2">
      <c r="A201" s="49" t="s">
        <v>234</v>
      </c>
      <c r="B201" s="50">
        <v>8185.9999999999991</v>
      </c>
      <c r="C201" s="51">
        <v>6605.4182699999992</v>
      </c>
      <c r="D201" s="50">
        <v>599.42558999999994</v>
      </c>
      <c r="E201" s="51">
        <f t="shared" si="90"/>
        <v>7204.843859999999</v>
      </c>
      <c r="F201" s="51">
        <f t="shared" si="91"/>
        <v>981.15614000000005</v>
      </c>
      <c r="G201" s="51">
        <f t="shared" si="92"/>
        <v>1580.5817299999999</v>
      </c>
      <c r="H201" s="52">
        <f t="shared" si="89"/>
        <v>88.014217688736863</v>
      </c>
      <c r="J201" s="48"/>
    </row>
    <row r="202" spans="1:10" s="43" customFormat="1" ht="11.25" customHeight="1" x14ac:dyDescent="0.2">
      <c r="A202" s="49" t="s">
        <v>235</v>
      </c>
      <c r="B202" s="50">
        <v>59293</v>
      </c>
      <c r="C202" s="51">
        <v>53274.451079999999</v>
      </c>
      <c r="D202" s="50">
        <v>2252.41032</v>
      </c>
      <c r="E202" s="51">
        <f t="shared" si="90"/>
        <v>55526.861400000002</v>
      </c>
      <c r="F202" s="51">
        <f t="shared" si="91"/>
        <v>3766.1385999999984</v>
      </c>
      <c r="G202" s="51">
        <f t="shared" si="92"/>
        <v>6018.5489200000011</v>
      </c>
      <c r="H202" s="52">
        <f t="shared" si="89"/>
        <v>93.648257635808619</v>
      </c>
      <c r="J202" s="48"/>
    </row>
    <row r="203" spans="1:10" s="43" customFormat="1" ht="11.25" customHeight="1" x14ac:dyDescent="0.2">
      <c r="A203" s="49" t="s">
        <v>236</v>
      </c>
      <c r="B203" s="50">
        <v>22205.267</v>
      </c>
      <c r="C203" s="51">
        <v>15696.564630000001</v>
      </c>
      <c r="D203" s="50">
        <v>1549.92975</v>
      </c>
      <c r="E203" s="51">
        <f t="shared" si="90"/>
        <v>17246.49438</v>
      </c>
      <c r="F203" s="51">
        <f t="shared" si="91"/>
        <v>4958.7726199999997</v>
      </c>
      <c r="G203" s="51">
        <f t="shared" si="92"/>
        <v>6508.7023699999991</v>
      </c>
      <c r="H203" s="52">
        <f t="shared" si="89"/>
        <v>77.668484598721548</v>
      </c>
      <c r="J203" s="48"/>
    </row>
    <row r="204" spans="1:10" s="43" customFormat="1" ht="11.25" customHeight="1" x14ac:dyDescent="0.2">
      <c r="A204" s="49" t="s">
        <v>237</v>
      </c>
      <c r="B204" s="50">
        <v>28102</v>
      </c>
      <c r="C204" s="51">
        <v>23103.145069999999</v>
      </c>
      <c r="D204" s="50">
        <v>439.14976000000001</v>
      </c>
      <c r="E204" s="51">
        <f t="shared" si="90"/>
        <v>23542.294829999999</v>
      </c>
      <c r="F204" s="51">
        <f t="shared" si="91"/>
        <v>4559.7051700000011</v>
      </c>
      <c r="G204" s="51">
        <f t="shared" si="92"/>
        <v>4998.8549300000013</v>
      </c>
      <c r="H204" s="52">
        <f t="shared" si="89"/>
        <v>83.774446053661649</v>
      </c>
      <c r="J204" s="48"/>
    </row>
    <row r="205" spans="1:10" s="43" customFormat="1" ht="11.25" customHeight="1" x14ac:dyDescent="0.2">
      <c r="A205" s="49" t="s">
        <v>238</v>
      </c>
      <c r="B205" s="50">
        <v>2164060</v>
      </c>
      <c r="C205" s="51">
        <v>1947465.43912</v>
      </c>
      <c r="D205" s="50">
        <v>36251.924829999989</v>
      </c>
      <c r="E205" s="51">
        <f t="shared" si="90"/>
        <v>1983717.3639499999</v>
      </c>
      <c r="F205" s="51">
        <f t="shared" si="91"/>
        <v>180342.63605000009</v>
      </c>
      <c r="G205" s="51">
        <f t="shared" si="92"/>
        <v>216594.56088</v>
      </c>
      <c r="H205" s="52">
        <f t="shared" si="89"/>
        <v>91.666467840540463</v>
      </c>
      <c r="J205" s="48"/>
    </row>
    <row r="206" spans="1:10" s="43" customFormat="1" ht="11.25" customHeight="1" x14ac:dyDescent="0.2">
      <c r="A206" s="49" t="s">
        <v>239</v>
      </c>
      <c r="B206" s="50">
        <v>172606.22400000002</v>
      </c>
      <c r="C206" s="51">
        <v>150432.97514999998</v>
      </c>
      <c r="D206" s="50">
        <v>1646.4839500000003</v>
      </c>
      <c r="E206" s="51">
        <f t="shared" si="90"/>
        <v>152079.45909999998</v>
      </c>
      <c r="F206" s="51">
        <f t="shared" si="91"/>
        <v>20526.764900000038</v>
      </c>
      <c r="G206" s="51">
        <f t="shared" si="92"/>
        <v>22173.248850000033</v>
      </c>
      <c r="H206" s="52">
        <f t="shared" si="89"/>
        <v>88.10774928950417</v>
      </c>
      <c r="J206" s="48"/>
    </row>
    <row r="207" spans="1:10" s="43" customFormat="1" ht="11.25" customHeight="1" x14ac:dyDescent="0.2">
      <c r="A207" s="58"/>
      <c r="B207" s="54"/>
      <c r="C207" s="54"/>
      <c r="D207" s="54"/>
      <c r="E207" s="54"/>
      <c r="F207" s="54"/>
      <c r="G207" s="54"/>
      <c r="H207" s="47"/>
      <c r="J207" s="48"/>
    </row>
    <row r="208" spans="1:10" s="43" customFormat="1" ht="11.25" customHeight="1" x14ac:dyDescent="0.2">
      <c r="A208" s="45" t="s">
        <v>240</v>
      </c>
      <c r="B208" s="73">
        <f t="shared" ref="B208:G208" si="93">SUM(B209:B215)</f>
        <v>607007.18399999989</v>
      </c>
      <c r="C208" s="73">
        <f t="shared" si="93"/>
        <v>498707.49673999997</v>
      </c>
      <c r="D208" s="73">
        <f t="shared" si="93"/>
        <v>6962.2195099999999</v>
      </c>
      <c r="E208" s="73">
        <f t="shared" si="93"/>
        <v>505669.71624999994</v>
      </c>
      <c r="F208" s="73">
        <f t="shared" si="93"/>
        <v>101337.46774999992</v>
      </c>
      <c r="G208" s="73">
        <f t="shared" si="93"/>
        <v>108299.68725999992</v>
      </c>
      <c r="H208" s="47">
        <f>E208/B208*100</f>
        <v>83.305392354302015</v>
      </c>
      <c r="J208" s="48"/>
    </row>
    <row r="209" spans="1:10" s="43" customFormat="1" ht="11.25" customHeight="1" x14ac:dyDescent="0.2">
      <c r="A209" s="49" t="s">
        <v>241</v>
      </c>
      <c r="B209" s="50">
        <v>204633.99999999994</v>
      </c>
      <c r="C209" s="51">
        <v>184387.28489000001</v>
      </c>
      <c r="D209" s="50">
        <v>2058.0377599999993</v>
      </c>
      <c r="E209" s="51">
        <f t="shared" ref="E209:E215" si="94">SUM(C209:D209)</f>
        <v>186445.32265000002</v>
      </c>
      <c r="F209" s="51">
        <f t="shared" ref="F209:F215" si="95">B209-E209</f>
        <v>18188.677349999925</v>
      </c>
      <c r="G209" s="51">
        <f t="shared" ref="G209:G215" si="96">B209-C209</f>
        <v>20246.715109999932</v>
      </c>
      <c r="H209" s="52">
        <f>E209/B209*100</f>
        <v>91.111605427250637</v>
      </c>
      <c r="J209" s="48"/>
    </row>
    <row r="210" spans="1:10" s="43" customFormat="1" ht="11.25" customHeight="1" x14ac:dyDescent="0.2">
      <c r="A210" s="49" t="s">
        <v>242</v>
      </c>
      <c r="B210" s="50">
        <v>145208.29399999999</v>
      </c>
      <c r="C210" s="51">
        <v>128204.96303</v>
      </c>
      <c r="D210" s="50">
        <v>3899.3197400000004</v>
      </c>
      <c r="E210" s="51">
        <f t="shared" si="94"/>
        <v>132104.28276999999</v>
      </c>
      <c r="F210" s="51">
        <f t="shared" si="95"/>
        <v>13104.011230000004</v>
      </c>
      <c r="G210" s="51">
        <f t="shared" si="96"/>
        <v>17003.330969999995</v>
      </c>
      <c r="H210" s="52">
        <f>E210/B210*100</f>
        <v>90.975714355544994</v>
      </c>
      <c r="J210" s="48"/>
    </row>
    <row r="211" spans="1:10" s="43" customFormat="1" ht="11.25" customHeight="1" x14ac:dyDescent="0.2">
      <c r="A211" s="49" t="s">
        <v>243</v>
      </c>
      <c r="B211" s="50">
        <v>20454</v>
      </c>
      <c r="C211" s="51">
        <v>16813.375219999998</v>
      </c>
      <c r="D211" s="50">
        <v>0</v>
      </c>
      <c r="E211" s="51">
        <f t="shared" si="94"/>
        <v>16813.375219999998</v>
      </c>
      <c r="F211" s="51">
        <f t="shared" si="95"/>
        <v>3640.6247800000019</v>
      </c>
      <c r="G211" s="51">
        <f t="shared" si="96"/>
        <v>3640.6247800000019</v>
      </c>
      <c r="H211" s="52">
        <f>E211/B211*100</f>
        <v>82.200915322186361</v>
      </c>
      <c r="J211" s="48"/>
    </row>
    <row r="212" spans="1:10" s="43" customFormat="1" ht="11.25" customHeight="1" x14ac:dyDescent="0.2">
      <c r="A212" s="49" t="s">
        <v>244</v>
      </c>
      <c r="B212" s="50">
        <v>0</v>
      </c>
      <c r="C212" s="51">
        <v>0</v>
      </c>
      <c r="D212" s="50">
        <v>0</v>
      </c>
      <c r="E212" s="51">
        <f t="shared" si="94"/>
        <v>0</v>
      </c>
      <c r="F212" s="51">
        <f t="shared" si="95"/>
        <v>0</v>
      </c>
      <c r="G212" s="51">
        <f t="shared" si="96"/>
        <v>0</v>
      </c>
      <c r="H212" s="52"/>
      <c r="J212" s="48"/>
    </row>
    <row r="213" spans="1:10" s="43" customFormat="1" ht="11.25" customHeight="1" x14ac:dyDescent="0.2">
      <c r="A213" s="49" t="s">
        <v>245</v>
      </c>
      <c r="B213" s="50">
        <v>38628.091</v>
      </c>
      <c r="C213" s="51">
        <v>29867.90595</v>
      </c>
      <c r="D213" s="50">
        <v>752.73311999999999</v>
      </c>
      <c r="E213" s="51">
        <f t="shared" si="94"/>
        <v>30620.639070000001</v>
      </c>
      <c r="F213" s="51">
        <f t="shared" si="95"/>
        <v>8007.4519299999993</v>
      </c>
      <c r="G213" s="51">
        <f t="shared" si="96"/>
        <v>8760.18505</v>
      </c>
      <c r="H213" s="52">
        <f>E213/B213*100</f>
        <v>79.270391772660986</v>
      </c>
      <c r="J213" s="48"/>
    </row>
    <row r="214" spans="1:10" s="43" customFormat="1" ht="11.25" customHeight="1" x14ac:dyDescent="0.2">
      <c r="A214" s="49" t="s">
        <v>246</v>
      </c>
      <c r="B214" s="50">
        <v>89924.798999999985</v>
      </c>
      <c r="C214" s="51">
        <v>88191.298939999993</v>
      </c>
      <c r="D214" s="50">
        <v>7.4936199999999999</v>
      </c>
      <c r="E214" s="51">
        <f t="shared" si="94"/>
        <v>88198.792559999987</v>
      </c>
      <c r="F214" s="51">
        <f t="shared" si="95"/>
        <v>1726.0064399999974</v>
      </c>
      <c r="G214" s="51">
        <f t="shared" si="96"/>
        <v>1733.5000599999912</v>
      </c>
      <c r="H214" s="52">
        <f>E214/B214*100</f>
        <v>98.080611289439744</v>
      </c>
      <c r="J214" s="48"/>
    </row>
    <row r="215" spans="1:10" s="43" customFormat="1" ht="11.25" customHeight="1" x14ac:dyDescent="0.2">
      <c r="A215" s="49" t="s">
        <v>247</v>
      </c>
      <c r="B215" s="50">
        <v>108158</v>
      </c>
      <c r="C215" s="51">
        <v>51242.668709999998</v>
      </c>
      <c r="D215" s="50">
        <v>244.63526999999999</v>
      </c>
      <c r="E215" s="51">
        <f t="shared" si="94"/>
        <v>51487.303979999997</v>
      </c>
      <c r="F215" s="51">
        <f t="shared" si="95"/>
        <v>56670.696020000003</v>
      </c>
      <c r="G215" s="51">
        <f t="shared" si="96"/>
        <v>56915.331290000002</v>
      </c>
      <c r="H215" s="52">
        <f>E215/B215*100</f>
        <v>47.60378703378391</v>
      </c>
      <c r="J215" s="48"/>
    </row>
    <row r="216" spans="1:10" s="43" customFormat="1" ht="11.25" customHeight="1" x14ac:dyDescent="0.2">
      <c r="A216" s="58"/>
      <c r="B216" s="50"/>
      <c r="C216" s="51"/>
      <c r="D216" s="50"/>
      <c r="E216" s="51"/>
      <c r="F216" s="51"/>
      <c r="G216" s="51"/>
      <c r="H216" s="52"/>
      <c r="J216" s="48"/>
    </row>
    <row r="217" spans="1:10" s="43" customFormat="1" ht="11.25" customHeight="1" x14ac:dyDescent="0.2">
      <c r="A217" s="45" t="s">
        <v>248</v>
      </c>
      <c r="B217" s="74">
        <f t="shared" ref="B217:G217" si="97">SUM(B218:B230)+SUM(B235:B247)</f>
        <v>9337916.2709999997</v>
      </c>
      <c r="C217" s="74">
        <f t="shared" si="97"/>
        <v>5098812.2989000026</v>
      </c>
      <c r="D217" s="74">
        <f t="shared" si="97"/>
        <v>1231786.7472800002</v>
      </c>
      <c r="E217" s="74">
        <f t="shared" si="97"/>
        <v>6330599.0461800033</v>
      </c>
      <c r="F217" s="74">
        <f t="shared" si="97"/>
        <v>3007317.2248199983</v>
      </c>
      <c r="G217" s="74">
        <f t="shared" si="97"/>
        <v>4239103.972099999</v>
      </c>
      <c r="H217" s="52">
        <f t="shared" ref="H217:H247" si="98">E217/B217*100</f>
        <v>67.794557827000716</v>
      </c>
      <c r="J217" s="48"/>
    </row>
    <row r="218" spans="1:10" s="43" customFormat="1" ht="11.25" customHeight="1" x14ac:dyDescent="0.2">
      <c r="A218" s="49" t="s">
        <v>249</v>
      </c>
      <c r="B218" s="50">
        <v>35384.684999999998</v>
      </c>
      <c r="C218" s="51">
        <v>33212.126819999998</v>
      </c>
      <c r="D218" s="50">
        <v>69.81689999999999</v>
      </c>
      <c r="E218" s="51">
        <f t="shared" ref="E218:E229" si="99">SUM(C218:D218)</f>
        <v>33281.943719999996</v>
      </c>
      <c r="F218" s="51">
        <f t="shared" ref="F218:F229" si="100">B218-E218</f>
        <v>2102.741280000002</v>
      </c>
      <c r="G218" s="51">
        <f t="shared" ref="G218:G229" si="101">B218-C218</f>
        <v>2172.55818</v>
      </c>
      <c r="H218" s="52">
        <f t="shared" si="98"/>
        <v>94.057481986910432</v>
      </c>
      <c r="J218" s="48"/>
    </row>
    <row r="219" spans="1:10" s="43" customFormat="1" ht="11.25" customHeight="1" x14ac:dyDescent="0.2">
      <c r="A219" s="49" t="s">
        <v>250</v>
      </c>
      <c r="B219" s="50">
        <v>40509.394</v>
      </c>
      <c r="C219" s="51">
        <v>29018.580469999997</v>
      </c>
      <c r="D219" s="50">
        <v>0</v>
      </c>
      <c r="E219" s="51">
        <f t="shared" si="99"/>
        <v>29018.580469999997</v>
      </c>
      <c r="F219" s="51">
        <f t="shared" si="100"/>
        <v>11490.813530000003</v>
      </c>
      <c r="G219" s="51">
        <f t="shared" si="101"/>
        <v>11490.813530000003</v>
      </c>
      <c r="H219" s="52">
        <f t="shared" si="98"/>
        <v>71.634200378312244</v>
      </c>
      <c r="J219" s="48"/>
    </row>
    <row r="220" spans="1:10" s="43" customFormat="1" ht="11.25" customHeight="1" x14ac:dyDescent="0.2">
      <c r="A220" s="49" t="s">
        <v>251</v>
      </c>
      <c r="B220" s="50">
        <v>55379.093999999997</v>
      </c>
      <c r="C220" s="51">
        <v>31646.739879999997</v>
      </c>
      <c r="D220" s="50">
        <v>2911.96675</v>
      </c>
      <c r="E220" s="51">
        <f t="shared" si="99"/>
        <v>34558.706630000001</v>
      </c>
      <c r="F220" s="51">
        <f t="shared" si="100"/>
        <v>20820.387369999997</v>
      </c>
      <c r="G220" s="51">
        <f t="shared" si="101"/>
        <v>23732.35412</v>
      </c>
      <c r="H220" s="52">
        <f t="shared" si="98"/>
        <v>62.403885896002564</v>
      </c>
      <c r="J220" s="48"/>
    </row>
    <row r="221" spans="1:10" s="43" customFormat="1" ht="11.25" customHeight="1" x14ac:dyDescent="0.2">
      <c r="A221" s="49" t="s">
        <v>252</v>
      </c>
      <c r="B221" s="50">
        <v>4662111.8590000011</v>
      </c>
      <c r="C221" s="51">
        <v>2008096.918310002</v>
      </c>
      <c r="D221" s="50">
        <v>690852.76234000025</v>
      </c>
      <c r="E221" s="51">
        <f t="shared" si="99"/>
        <v>2698949.6806500023</v>
      </c>
      <c r="F221" s="51">
        <f t="shared" si="100"/>
        <v>1963162.1783499988</v>
      </c>
      <c r="G221" s="51">
        <f t="shared" si="101"/>
        <v>2654014.9406899991</v>
      </c>
      <c r="H221" s="52">
        <f t="shared" si="98"/>
        <v>57.891139515234904</v>
      </c>
      <c r="J221" s="48"/>
    </row>
    <row r="222" spans="1:10" s="43" customFormat="1" ht="11.25" customHeight="1" x14ac:dyDescent="0.2">
      <c r="A222" s="49" t="s">
        <v>253</v>
      </c>
      <c r="B222" s="50">
        <v>25244.309999999998</v>
      </c>
      <c r="C222" s="51">
        <v>15575.380949999999</v>
      </c>
      <c r="D222" s="50">
        <v>222.25906000000001</v>
      </c>
      <c r="E222" s="51">
        <f t="shared" si="99"/>
        <v>15797.640009999999</v>
      </c>
      <c r="F222" s="51">
        <f t="shared" si="100"/>
        <v>9446.6699899999985</v>
      </c>
      <c r="G222" s="51">
        <f t="shared" si="101"/>
        <v>9668.9290499999988</v>
      </c>
      <c r="H222" s="52">
        <f t="shared" si="98"/>
        <v>62.579012894390864</v>
      </c>
      <c r="J222" s="48"/>
    </row>
    <row r="223" spans="1:10" s="43" customFormat="1" ht="11.25" customHeight="1" x14ac:dyDescent="0.2">
      <c r="A223" s="49" t="s">
        <v>254</v>
      </c>
      <c r="B223" s="50">
        <v>134266.00900000002</v>
      </c>
      <c r="C223" s="51">
        <v>80846.597859999994</v>
      </c>
      <c r="D223" s="50">
        <v>785.84209999999996</v>
      </c>
      <c r="E223" s="51">
        <f t="shared" si="99"/>
        <v>81632.439959999989</v>
      </c>
      <c r="F223" s="51">
        <f t="shared" si="100"/>
        <v>52633.569040000031</v>
      </c>
      <c r="G223" s="51">
        <f t="shared" si="101"/>
        <v>53419.411140000026</v>
      </c>
      <c r="H223" s="52">
        <f t="shared" si="98"/>
        <v>60.799036605012944</v>
      </c>
      <c r="J223" s="48"/>
    </row>
    <row r="224" spans="1:10" s="43" customFormat="1" ht="11.25" customHeight="1" x14ac:dyDescent="0.2">
      <c r="A224" s="49" t="s">
        <v>255</v>
      </c>
      <c r="B224" s="50">
        <v>257934.492</v>
      </c>
      <c r="C224" s="51">
        <v>128867.22635</v>
      </c>
      <c r="D224" s="50">
        <v>13436.022859999999</v>
      </c>
      <c r="E224" s="51">
        <f t="shared" si="99"/>
        <v>142303.24921000001</v>
      </c>
      <c r="F224" s="51">
        <f t="shared" si="100"/>
        <v>115631.24278999999</v>
      </c>
      <c r="G224" s="51">
        <f t="shared" si="101"/>
        <v>129067.26565</v>
      </c>
      <c r="H224" s="52">
        <f t="shared" si="98"/>
        <v>55.170306269081692</v>
      </c>
      <c r="J224" s="48"/>
    </row>
    <row r="225" spans="1:10" s="43" customFormat="1" ht="11.25" customHeight="1" x14ac:dyDescent="0.2">
      <c r="A225" s="49" t="s">
        <v>256</v>
      </c>
      <c r="B225" s="50">
        <v>54478.759999999995</v>
      </c>
      <c r="C225" s="51">
        <v>29388.895929999999</v>
      </c>
      <c r="D225" s="50">
        <v>3977.1829600000001</v>
      </c>
      <c r="E225" s="51">
        <f t="shared" si="99"/>
        <v>33366.078889999997</v>
      </c>
      <c r="F225" s="51">
        <f t="shared" si="100"/>
        <v>21112.681109999998</v>
      </c>
      <c r="G225" s="51">
        <f t="shared" si="101"/>
        <v>25089.864069999996</v>
      </c>
      <c r="H225" s="52">
        <f t="shared" si="98"/>
        <v>61.246032196768063</v>
      </c>
      <c r="J225" s="48"/>
    </row>
    <row r="226" spans="1:10" s="43" customFormat="1" ht="11.25" customHeight="1" x14ac:dyDescent="0.2">
      <c r="A226" s="49" t="s">
        <v>257</v>
      </c>
      <c r="B226" s="50">
        <v>35058</v>
      </c>
      <c r="C226" s="51">
        <v>27172.59719</v>
      </c>
      <c r="D226" s="50">
        <v>2271.8644199999999</v>
      </c>
      <c r="E226" s="51">
        <f t="shared" si="99"/>
        <v>29444.461609999998</v>
      </c>
      <c r="F226" s="51">
        <f t="shared" si="100"/>
        <v>5613.5383900000015</v>
      </c>
      <c r="G226" s="51">
        <f t="shared" si="101"/>
        <v>7885.4028099999996</v>
      </c>
      <c r="H226" s="52">
        <f t="shared" si="98"/>
        <v>83.987853300245305</v>
      </c>
      <c r="J226" s="48"/>
    </row>
    <row r="227" spans="1:10" s="43" customFormat="1" ht="11.25" customHeight="1" x14ac:dyDescent="0.2">
      <c r="A227" s="49" t="s">
        <v>258</v>
      </c>
      <c r="B227" s="50">
        <v>58328</v>
      </c>
      <c r="C227" s="51">
        <v>36224.783790000001</v>
      </c>
      <c r="D227" s="50">
        <v>1853.8411899999999</v>
      </c>
      <c r="E227" s="51">
        <f t="shared" si="99"/>
        <v>38078.624980000001</v>
      </c>
      <c r="F227" s="51">
        <f t="shared" si="100"/>
        <v>20249.375019999999</v>
      </c>
      <c r="G227" s="51">
        <f t="shared" si="101"/>
        <v>22103.216209999999</v>
      </c>
      <c r="H227" s="52">
        <f t="shared" si="98"/>
        <v>65.28361161020436</v>
      </c>
      <c r="J227" s="48"/>
    </row>
    <row r="228" spans="1:10" s="43" customFormat="1" ht="11.25" customHeight="1" x14ac:dyDescent="0.2">
      <c r="A228" s="49" t="s">
        <v>259</v>
      </c>
      <c r="B228" s="50">
        <v>51266</v>
      </c>
      <c r="C228" s="51">
        <v>46820.058210000003</v>
      </c>
      <c r="D228" s="50">
        <v>874.88738000000001</v>
      </c>
      <c r="E228" s="51">
        <f t="shared" si="99"/>
        <v>47694.945590000003</v>
      </c>
      <c r="F228" s="51">
        <f t="shared" si="100"/>
        <v>3571.054409999997</v>
      </c>
      <c r="G228" s="51">
        <f t="shared" si="101"/>
        <v>4445.9417899999971</v>
      </c>
      <c r="H228" s="52">
        <f t="shared" si="98"/>
        <v>93.034263625014631</v>
      </c>
      <c r="J228" s="48"/>
    </row>
    <row r="229" spans="1:10" s="43" customFormat="1" ht="11.25" customHeight="1" x14ac:dyDescent="0.2">
      <c r="A229" s="49" t="s">
        <v>260</v>
      </c>
      <c r="B229" s="50">
        <v>30513.571</v>
      </c>
      <c r="C229" s="51">
        <v>16793.794669999999</v>
      </c>
      <c r="D229" s="50">
        <v>314.87443999999999</v>
      </c>
      <c r="E229" s="51">
        <f t="shared" si="99"/>
        <v>17108.669109999999</v>
      </c>
      <c r="F229" s="51">
        <f t="shared" si="100"/>
        <v>13404.901890000001</v>
      </c>
      <c r="G229" s="51">
        <f t="shared" si="101"/>
        <v>13719.776330000001</v>
      </c>
      <c r="H229" s="52">
        <f t="shared" si="98"/>
        <v>56.069049112606315</v>
      </c>
      <c r="J229" s="48"/>
    </row>
    <row r="230" spans="1:10" s="43" customFormat="1" ht="11.25" customHeight="1" x14ac:dyDescent="0.2">
      <c r="A230" s="49" t="s">
        <v>261</v>
      </c>
      <c r="B230" s="61">
        <f t="shared" ref="B230:G230" si="102">SUM(B231:B234)</f>
        <v>427434.522</v>
      </c>
      <c r="C230" s="61">
        <f t="shared" si="102"/>
        <v>361526.84872000001</v>
      </c>
      <c r="D230" s="61">
        <f t="shared" si="102"/>
        <v>13907.400810000001</v>
      </c>
      <c r="E230" s="56">
        <f t="shared" si="102"/>
        <v>375434.24952999997</v>
      </c>
      <c r="F230" s="56">
        <f t="shared" si="102"/>
        <v>52000.272469999989</v>
      </c>
      <c r="G230" s="56">
        <f t="shared" si="102"/>
        <v>65907.673279999959</v>
      </c>
      <c r="H230" s="52">
        <f t="shared" si="98"/>
        <v>87.834330220524393</v>
      </c>
      <c r="J230" s="48"/>
    </row>
    <row r="231" spans="1:10" s="43" customFormat="1" ht="11.25" customHeight="1" x14ac:dyDescent="0.2">
      <c r="A231" s="49" t="s">
        <v>262</v>
      </c>
      <c r="B231" s="50">
        <v>187959.25599999999</v>
      </c>
      <c r="C231" s="51">
        <v>158006.75028000001</v>
      </c>
      <c r="D231" s="50">
        <v>7172.0727999999999</v>
      </c>
      <c r="E231" s="51">
        <f t="shared" ref="E231:E247" si="103">SUM(C231:D231)</f>
        <v>165178.82308</v>
      </c>
      <c r="F231" s="51">
        <f t="shared" ref="F231:F247" si="104">B231-E231</f>
        <v>22780.432919999992</v>
      </c>
      <c r="G231" s="51">
        <f t="shared" ref="G231:G247" si="105">B231-C231</f>
        <v>29952.505719999986</v>
      </c>
      <c r="H231" s="52">
        <f t="shared" si="98"/>
        <v>87.880121785542713</v>
      </c>
      <c r="J231" s="48"/>
    </row>
    <row r="232" spans="1:10" s="43" customFormat="1" ht="11.25" customHeight="1" x14ac:dyDescent="0.2">
      <c r="A232" s="49" t="s">
        <v>263</v>
      </c>
      <c r="B232" s="50">
        <v>90717.376999999979</v>
      </c>
      <c r="C232" s="51">
        <v>86033.201189999992</v>
      </c>
      <c r="D232" s="50">
        <v>2843.3757099999998</v>
      </c>
      <c r="E232" s="51">
        <f t="shared" si="103"/>
        <v>88876.576899999985</v>
      </c>
      <c r="F232" s="51">
        <f t="shared" si="104"/>
        <v>1840.8000999999931</v>
      </c>
      <c r="G232" s="51">
        <f t="shared" si="105"/>
        <v>4684.1758099999861</v>
      </c>
      <c r="H232" s="52">
        <f t="shared" si="98"/>
        <v>97.970840691304389</v>
      </c>
      <c r="J232" s="48"/>
    </row>
    <row r="233" spans="1:10" s="43" customFormat="1" ht="11.25" customHeight="1" x14ac:dyDescent="0.2">
      <c r="A233" s="49" t="s">
        <v>264</v>
      </c>
      <c r="B233" s="50">
        <v>54706.853000000003</v>
      </c>
      <c r="C233" s="51">
        <v>44408.939049999994</v>
      </c>
      <c r="D233" s="50">
        <v>2404.2386000000001</v>
      </c>
      <c r="E233" s="51">
        <f t="shared" si="103"/>
        <v>46813.177649999991</v>
      </c>
      <c r="F233" s="51">
        <f t="shared" si="104"/>
        <v>7893.6753500000123</v>
      </c>
      <c r="G233" s="51">
        <f t="shared" si="105"/>
        <v>10297.913950000009</v>
      </c>
      <c r="H233" s="52">
        <f t="shared" si="98"/>
        <v>85.570956987783575</v>
      </c>
      <c r="J233" s="48"/>
    </row>
    <row r="234" spans="1:10" s="43" customFormat="1" ht="11.25" customHeight="1" x14ac:dyDescent="0.2">
      <c r="A234" s="49" t="s">
        <v>265</v>
      </c>
      <c r="B234" s="50">
        <v>94051.035999999993</v>
      </c>
      <c r="C234" s="51">
        <v>73077.958200000008</v>
      </c>
      <c r="D234" s="50">
        <v>1487.7137</v>
      </c>
      <c r="E234" s="51">
        <f t="shared" si="103"/>
        <v>74565.671900000001</v>
      </c>
      <c r="F234" s="51">
        <f t="shared" si="104"/>
        <v>19485.364099999992</v>
      </c>
      <c r="G234" s="51">
        <f t="shared" si="105"/>
        <v>20973.077799999985</v>
      </c>
      <c r="H234" s="52">
        <f t="shared" si="98"/>
        <v>79.282137732113881</v>
      </c>
      <c r="J234" s="48"/>
    </row>
    <row r="235" spans="1:10" s="43" customFormat="1" ht="11.25" customHeight="1" x14ac:dyDescent="0.2">
      <c r="A235" s="49" t="s">
        <v>266</v>
      </c>
      <c r="B235" s="50">
        <v>16142.764999999999</v>
      </c>
      <c r="C235" s="51">
        <v>6379.4674500000001</v>
      </c>
      <c r="D235" s="50">
        <v>0</v>
      </c>
      <c r="E235" s="51">
        <f t="shared" si="103"/>
        <v>6379.4674500000001</v>
      </c>
      <c r="F235" s="51">
        <f t="shared" si="104"/>
        <v>9763.2975499999993</v>
      </c>
      <c r="G235" s="51">
        <f t="shared" si="105"/>
        <v>9763.2975499999993</v>
      </c>
      <c r="H235" s="52">
        <f t="shared" si="98"/>
        <v>39.519050484845692</v>
      </c>
      <c r="J235" s="48"/>
    </row>
    <row r="236" spans="1:10" s="43" customFormat="1" ht="11.25" customHeight="1" x14ac:dyDescent="0.2">
      <c r="A236" s="49" t="s">
        <v>267</v>
      </c>
      <c r="B236" s="50">
        <v>309670.93700000003</v>
      </c>
      <c r="C236" s="51">
        <v>227253.80415000001</v>
      </c>
      <c r="D236" s="50">
        <v>40106.046029999998</v>
      </c>
      <c r="E236" s="51">
        <f t="shared" si="103"/>
        <v>267359.85018000001</v>
      </c>
      <c r="F236" s="51">
        <f t="shared" si="104"/>
        <v>42311.086820000026</v>
      </c>
      <c r="G236" s="51">
        <f t="shared" si="105"/>
        <v>82417.132850000024</v>
      </c>
      <c r="H236" s="52">
        <f t="shared" si="98"/>
        <v>86.336758873823527</v>
      </c>
      <c r="J236" s="48"/>
    </row>
    <row r="237" spans="1:10" s="43" customFormat="1" ht="11.25" customHeight="1" x14ac:dyDescent="0.2">
      <c r="A237" s="49" t="s">
        <v>268</v>
      </c>
      <c r="B237" s="50">
        <v>162623</v>
      </c>
      <c r="C237" s="51">
        <v>151096.86383000002</v>
      </c>
      <c r="D237" s="50">
        <v>2351.4570400000002</v>
      </c>
      <c r="E237" s="51">
        <f t="shared" si="103"/>
        <v>153448.32087000003</v>
      </c>
      <c r="F237" s="51">
        <f t="shared" si="104"/>
        <v>9174.679129999975</v>
      </c>
      <c r="G237" s="51">
        <f t="shared" si="105"/>
        <v>11526.136169999983</v>
      </c>
      <c r="H237" s="52">
        <f t="shared" si="98"/>
        <v>94.358313934683309</v>
      </c>
      <c r="J237" s="48"/>
    </row>
    <row r="238" spans="1:10" s="43" customFormat="1" ht="11.25" customHeight="1" x14ac:dyDescent="0.2">
      <c r="A238" s="49" t="s">
        <v>269</v>
      </c>
      <c r="B238" s="50">
        <v>1233778.6489999997</v>
      </c>
      <c r="C238" s="51">
        <v>569563.26610000001</v>
      </c>
      <c r="D238" s="50">
        <v>417902.37464999995</v>
      </c>
      <c r="E238" s="51">
        <f t="shared" si="103"/>
        <v>987465.64075000002</v>
      </c>
      <c r="F238" s="51">
        <f t="shared" si="104"/>
        <v>246313.00824999972</v>
      </c>
      <c r="G238" s="51">
        <f t="shared" si="105"/>
        <v>664215.38289999973</v>
      </c>
      <c r="H238" s="52">
        <f t="shared" si="98"/>
        <v>80.035883385594246</v>
      </c>
      <c r="J238" s="48"/>
    </row>
    <row r="239" spans="1:10" s="43" customFormat="1" ht="11.25" customHeight="1" x14ac:dyDescent="0.2">
      <c r="A239" s="49" t="s">
        <v>270</v>
      </c>
      <c r="B239" s="50">
        <v>25166.861000000004</v>
      </c>
      <c r="C239" s="51">
        <v>22895.628000000001</v>
      </c>
      <c r="D239" s="50">
        <v>300.13130000000001</v>
      </c>
      <c r="E239" s="51">
        <f t="shared" si="103"/>
        <v>23195.759300000002</v>
      </c>
      <c r="F239" s="51">
        <f t="shared" si="104"/>
        <v>1971.1017000000029</v>
      </c>
      <c r="G239" s="51">
        <f t="shared" si="105"/>
        <v>2271.2330000000038</v>
      </c>
      <c r="H239" s="52">
        <f t="shared" si="98"/>
        <v>92.167868293149454</v>
      </c>
      <c r="J239" s="48"/>
    </row>
    <row r="240" spans="1:10" s="43" customFormat="1" ht="11.25" customHeight="1" x14ac:dyDescent="0.2">
      <c r="A240" s="75" t="s">
        <v>94</v>
      </c>
      <c r="B240" s="50">
        <v>139188</v>
      </c>
      <c r="C240" s="51">
        <v>126671.7126</v>
      </c>
      <c r="D240" s="50">
        <v>6505.0755799999997</v>
      </c>
      <c r="E240" s="51">
        <f t="shared" si="103"/>
        <v>133176.78818</v>
      </c>
      <c r="F240" s="51">
        <f t="shared" si="104"/>
        <v>6011.2118199999968</v>
      </c>
      <c r="G240" s="51">
        <f t="shared" si="105"/>
        <v>12516.287400000001</v>
      </c>
      <c r="H240" s="52">
        <f t="shared" si="98"/>
        <v>95.681228396126102</v>
      </c>
      <c r="J240" s="48"/>
    </row>
    <row r="241" spans="1:10" s="43" customFormat="1" ht="11.25" customHeight="1" x14ac:dyDescent="0.2">
      <c r="A241" s="75" t="s">
        <v>271</v>
      </c>
      <c r="B241" s="50">
        <v>792938</v>
      </c>
      <c r="C241" s="51">
        <v>762883.99439999997</v>
      </c>
      <c r="D241" s="50">
        <v>3370.0592799999999</v>
      </c>
      <c r="E241" s="51">
        <f t="shared" si="103"/>
        <v>766254.05368000001</v>
      </c>
      <c r="F241" s="51">
        <f t="shared" si="104"/>
        <v>26683.946319999988</v>
      </c>
      <c r="G241" s="51">
        <f t="shared" si="105"/>
        <v>30054.005600000033</v>
      </c>
      <c r="H241" s="52">
        <f t="shared" si="98"/>
        <v>96.634800410624791</v>
      </c>
      <c r="J241" s="48"/>
    </row>
    <row r="242" spans="1:10" s="43" customFormat="1" ht="11.25" customHeight="1" x14ac:dyDescent="0.2">
      <c r="A242" s="75" t="s">
        <v>272</v>
      </c>
      <c r="B242" s="50">
        <v>55529</v>
      </c>
      <c r="C242" s="51">
        <v>48109.428619999999</v>
      </c>
      <c r="D242" s="50">
        <v>3277.9132100000002</v>
      </c>
      <c r="E242" s="51">
        <f t="shared" si="103"/>
        <v>51387.341829999998</v>
      </c>
      <c r="F242" s="51">
        <f t="shared" si="104"/>
        <v>4141.6581700000024</v>
      </c>
      <c r="G242" s="51">
        <f t="shared" si="105"/>
        <v>7419.5713800000012</v>
      </c>
      <c r="H242" s="52">
        <f t="shared" si="98"/>
        <v>92.541450107151206</v>
      </c>
      <c r="J242" s="48"/>
    </row>
    <row r="243" spans="1:10" s="43" customFormat="1" ht="11.25" customHeight="1" x14ac:dyDescent="0.2">
      <c r="A243" s="75" t="s">
        <v>273</v>
      </c>
      <c r="B243" s="50">
        <v>111023.943</v>
      </c>
      <c r="C243" s="51">
        <v>8618.5597200000011</v>
      </c>
      <c r="D243" s="50">
        <v>687.23650999999995</v>
      </c>
      <c r="E243" s="51">
        <f t="shared" si="103"/>
        <v>9305.7962300000017</v>
      </c>
      <c r="F243" s="51">
        <f t="shared" si="104"/>
        <v>101718.14676999999</v>
      </c>
      <c r="G243" s="51">
        <f t="shared" si="105"/>
        <v>102405.38327999999</v>
      </c>
      <c r="H243" s="52">
        <f t="shared" si="98"/>
        <v>8.3817922319692801</v>
      </c>
      <c r="J243" s="48"/>
    </row>
    <row r="244" spans="1:10" s="43" customFormat="1" ht="11.25" customHeight="1" x14ac:dyDescent="0.2">
      <c r="A244" s="75" t="s">
        <v>274</v>
      </c>
      <c r="B244" s="50">
        <v>347400.31400000001</v>
      </c>
      <c r="C244" s="51">
        <v>94774.556159999993</v>
      </c>
      <c r="D244" s="50">
        <v>22182.792300000001</v>
      </c>
      <c r="E244" s="51">
        <f t="shared" si="103"/>
        <v>116957.34845999999</v>
      </c>
      <c r="F244" s="51">
        <f t="shared" si="104"/>
        <v>230442.96554</v>
      </c>
      <c r="G244" s="51">
        <f t="shared" si="105"/>
        <v>252625.75784000003</v>
      </c>
      <c r="H244" s="52">
        <f t="shared" si="98"/>
        <v>33.666448689508087</v>
      </c>
      <c r="J244" s="48"/>
    </row>
    <row r="245" spans="1:10" s="43" customFormat="1" ht="11.25" customHeight="1" x14ac:dyDescent="0.2">
      <c r="A245" s="75" t="s">
        <v>275</v>
      </c>
      <c r="B245" s="50">
        <v>39930</v>
      </c>
      <c r="C245" s="51">
        <v>24887.661690000001</v>
      </c>
      <c r="D245" s="50">
        <v>485.74665000000005</v>
      </c>
      <c r="E245" s="51">
        <f t="shared" si="103"/>
        <v>25373.408340000002</v>
      </c>
      <c r="F245" s="51">
        <f t="shared" si="104"/>
        <v>14556.591659999998</v>
      </c>
      <c r="G245" s="51">
        <f t="shared" si="105"/>
        <v>15042.338309999999</v>
      </c>
      <c r="H245" s="52">
        <f t="shared" si="98"/>
        <v>63.544724117205106</v>
      </c>
      <c r="J245" s="48"/>
    </row>
    <row r="246" spans="1:10" s="43" customFormat="1" ht="11.25" customHeight="1" x14ac:dyDescent="0.2">
      <c r="A246" s="75" t="s">
        <v>276</v>
      </c>
      <c r="B246" s="50">
        <v>192803.106</v>
      </c>
      <c r="C246" s="51">
        <v>174553.47656000001</v>
      </c>
      <c r="D246" s="50">
        <v>3129.1935199999998</v>
      </c>
      <c r="E246" s="51">
        <f t="shared" si="103"/>
        <v>177682.67008000001</v>
      </c>
      <c r="F246" s="51">
        <f t="shared" si="104"/>
        <v>15120.435919999989</v>
      </c>
      <c r="G246" s="51">
        <f t="shared" si="105"/>
        <v>18249.62943999999</v>
      </c>
      <c r="H246" s="52">
        <f t="shared" si="98"/>
        <v>92.157576590078378</v>
      </c>
      <c r="J246" s="48"/>
    </row>
    <row r="247" spans="1:10" s="43" customFormat="1" ht="11.25" customHeight="1" x14ac:dyDescent="0.2">
      <c r="A247" s="49" t="s">
        <v>277</v>
      </c>
      <c r="B247" s="50">
        <v>43813</v>
      </c>
      <c r="C247" s="51">
        <v>35933.330470000001</v>
      </c>
      <c r="D247" s="50">
        <v>10</v>
      </c>
      <c r="E247" s="51">
        <f t="shared" si="103"/>
        <v>35943.330470000001</v>
      </c>
      <c r="F247" s="51">
        <f t="shared" si="104"/>
        <v>7869.6695299999992</v>
      </c>
      <c r="G247" s="51">
        <f t="shared" si="105"/>
        <v>7879.6695299999992</v>
      </c>
      <c r="H247" s="52">
        <f t="shared" si="98"/>
        <v>82.038049140666018</v>
      </c>
      <c r="J247" s="48"/>
    </row>
    <row r="248" spans="1:10" s="43" customFormat="1" ht="11.25" customHeight="1" x14ac:dyDescent="0.2">
      <c r="A248" s="58"/>
      <c r="B248" s="50"/>
      <c r="C248" s="51"/>
      <c r="D248" s="50"/>
      <c r="E248" s="51"/>
      <c r="F248" s="51"/>
      <c r="G248" s="51"/>
      <c r="H248" s="52"/>
      <c r="J248" s="48"/>
    </row>
    <row r="249" spans="1:10" s="43" customFormat="1" ht="11.25" customHeight="1" x14ac:dyDescent="0.2">
      <c r="A249" s="45" t="s">
        <v>278</v>
      </c>
      <c r="B249" s="50">
        <v>1264.145</v>
      </c>
      <c r="C249" s="51">
        <v>1141.5564999999999</v>
      </c>
      <c r="D249" s="50">
        <v>86.865229999999997</v>
      </c>
      <c r="E249" s="51">
        <f t="shared" ref="E249" si="106">SUM(C249:D249)</f>
        <v>1228.42173</v>
      </c>
      <c r="F249" s="51">
        <f>B249-E249</f>
        <v>35.723269999999957</v>
      </c>
      <c r="G249" s="51">
        <f>B249-C249</f>
        <v>122.58850000000007</v>
      </c>
      <c r="H249" s="52">
        <f>E249/B249*100</f>
        <v>97.174116102187639</v>
      </c>
      <c r="J249" s="48"/>
    </row>
    <row r="250" spans="1:10" s="43" customFormat="1" ht="11.25" customHeight="1" x14ac:dyDescent="0.2">
      <c r="A250" s="58"/>
      <c r="B250" s="55"/>
      <c r="C250" s="54"/>
      <c r="D250" s="55"/>
      <c r="E250" s="54"/>
      <c r="F250" s="54"/>
      <c r="G250" s="54"/>
      <c r="H250" s="52"/>
      <c r="J250" s="48"/>
    </row>
    <row r="251" spans="1:10" s="43" customFormat="1" ht="11.25" customHeight="1" x14ac:dyDescent="0.2">
      <c r="A251" s="45" t="s">
        <v>279</v>
      </c>
      <c r="B251" s="61">
        <f t="shared" ref="B251:G251" si="107">SUM(B252:B256)</f>
        <v>12899767.392000001</v>
      </c>
      <c r="C251" s="61">
        <f t="shared" si="107"/>
        <v>10911950.138409998</v>
      </c>
      <c r="D251" s="61">
        <f t="shared" ref="D251" si="108">SUM(D252:D256)</f>
        <v>55641.28112</v>
      </c>
      <c r="E251" s="56">
        <f t="shared" si="107"/>
        <v>10967591.419529999</v>
      </c>
      <c r="F251" s="56">
        <f t="shared" si="107"/>
        <v>1932175.9724700029</v>
      </c>
      <c r="G251" s="56">
        <f t="shared" si="107"/>
        <v>1987817.2535900024</v>
      </c>
      <c r="H251" s="52">
        <f t="shared" ref="H251:H256" si="109">E251/B251*100</f>
        <v>85.021621601733116</v>
      </c>
      <c r="J251" s="48"/>
    </row>
    <row r="252" spans="1:10" s="43" customFormat="1" ht="11.25" customHeight="1" x14ac:dyDescent="0.2">
      <c r="A252" s="75" t="s">
        <v>280</v>
      </c>
      <c r="B252" s="50">
        <v>11513475.032000002</v>
      </c>
      <c r="C252" s="51">
        <v>9807316.8930999991</v>
      </c>
      <c r="D252" s="50">
        <v>22886.699799999999</v>
      </c>
      <c r="E252" s="51">
        <f t="shared" ref="E252:E256" si="110">SUM(C252:D252)</f>
        <v>9830203.5928999986</v>
      </c>
      <c r="F252" s="51">
        <f>B252-E252</f>
        <v>1683271.4391000029</v>
      </c>
      <c r="G252" s="51">
        <f>B252-C252</f>
        <v>1706158.1389000025</v>
      </c>
      <c r="H252" s="52">
        <f t="shared" si="109"/>
        <v>85.379987932213353</v>
      </c>
      <c r="J252" s="48"/>
    </row>
    <row r="253" spans="1:10" s="43" customFormat="1" ht="11.25" customHeight="1" x14ac:dyDescent="0.2">
      <c r="A253" s="75" t="s">
        <v>281</v>
      </c>
      <c r="B253" s="50">
        <v>49340.36</v>
      </c>
      <c r="C253" s="51">
        <v>33477.390189999998</v>
      </c>
      <c r="D253" s="50">
        <v>2774.3296099999998</v>
      </c>
      <c r="E253" s="51">
        <f t="shared" si="110"/>
        <v>36251.719799999999</v>
      </c>
      <c r="F253" s="51">
        <f>B253-E253</f>
        <v>13088.640200000002</v>
      </c>
      <c r="G253" s="51">
        <f>B253-C253</f>
        <v>15862.969810000002</v>
      </c>
      <c r="H253" s="52">
        <f t="shared" si="109"/>
        <v>73.472750908181453</v>
      </c>
      <c r="J253" s="48"/>
    </row>
    <row r="254" spans="1:10" s="43" customFormat="1" ht="11.25" customHeight="1" x14ac:dyDescent="0.2">
      <c r="A254" s="75" t="s">
        <v>282</v>
      </c>
      <c r="B254" s="50">
        <v>340449</v>
      </c>
      <c r="C254" s="51">
        <v>272336.12436999998</v>
      </c>
      <c r="D254" s="50">
        <v>27944.98258</v>
      </c>
      <c r="E254" s="51">
        <f t="shared" si="110"/>
        <v>300281.10694999999</v>
      </c>
      <c r="F254" s="51">
        <f>B254-E254</f>
        <v>40167.893050000013</v>
      </c>
      <c r="G254" s="51">
        <f>B254-C254</f>
        <v>68112.875630000024</v>
      </c>
      <c r="H254" s="52">
        <f t="shared" si="109"/>
        <v>88.201494776016375</v>
      </c>
      <c r="J254" s="48"/>
    </row>
    <row r="255" spans="1:10" s="43" customFormat="1" ht="11.25" customHeight="1" x14ac:dyDescent="0.2">
      <c r="A255" s="75" t="s">
        <v>283</v>
      </c>
      <c r="B255" s="50">
        <v>842652</v>
      </c>
      <c r="C255" s="51">
        <v>685090.64913999999</v>
      </c>
      <c r="D255" s="50">
        <v>1155.0716200000002</v>
      </c>
      <c r="E255" s="51">
        <f t="shared" si="110"/>
        <v>686245.72075999994</v>
      </c>
      <c r="F255" s="51">
        <f>B255-E255</f>
        <v>156406.27924000006</v>
      </c>
      <c r="G255" s="51">
        <f>B255-C255</f>
        <v>157561.35086000001</v>
      </c>
      <c r="H255" s="52">
        <f t="shared" si="109"/>
        <v>81.438805195976499</v>
      </c>
      <c r="J255" s="48"/>
    </row>
    <row r="256" spans="1:10" s="43" customFormat="1" ht="11.25" customHeight="1" x14ac:dyDescent="0.2">
      <c r="A256" s="75" t="s">
        <v>284</v>
      </c>
      <c r="B256" s="50">
        <v>153851</v>
      </c>
      <c r="C256" s="51">
        <v>113729.08160999999</v>
      </c>
      <c r="D256" s="50">
        <v>880.19750999999997</v>
      </c>
      <c r="E256" s="51">
        <f t="shared" si="110"/>
        <v>114609.27911999999</v>
      </c>
      <c r="F256" s="51">
        <f>B256-E256</f>
        <v>39241.720880000008</v>
      </c>
      <c r="G256" s="51">
        <f>B256-C256</f>
        <v>40121.918390000006</v>
      </c>
      <c r="H256" s="52">
        <f t="shared" si="109"/>
        <v>74.493684876926366</v>
      </c>
      <c r="J256" s="48"/>
    </row>
    <row r="257" spans="1:13" s="43" customFormat="1" ht="11.25" customHeight="1" x14ac:dyDescent="0.2">
      <c r="A257" s="58"/>
      <c r="B257" s="50"/>
      <c r="C257" s="51"/>
      <c r="D257" s="50"/>
      <c r="E257" s="51"/>
      <c r="F257" s="51"/>
      <c r="G257" s="51"/>
      <c r="H257" s="47"/>
      <c r="J257" s="48"/>
    </row>
    <row r="258" spans="1:13" s="43" customFormat="1" ht="11.25" customHeight="1" x14ac:dyDescent="0.2">
      <c r="A258" s="45" t="s">
        <v>285</v>
      </c>
      <c r="B258" s="56">
        <f t="shared" ref="B258:G258" si="111">+B259+B260</f>
        <v>562462.61899999995</v>
      </c>
      <c r="C258" s="56">
        <f t="shared" si="111"/>
        <v>482647.01274999994</v>
      </c>
      <c r="D258" s="56">
        <f t="shared" si="111"/>
        <v>15508.553929999998</v>
      </c>
      <c r="E258" s="56">
        <f t="shared" si="111"/>
        <v>498155.56667999999</v>
      </c>
      <c r="F258" s="56">
        <f t="shared" si="111"/>
        <v>64307.052319999959</v>
      </c>
      <c r="G258" s="56">
        <f t="shared" si="111"/>
        <v>79815.606249999983</v>
      </c>
      <c r="H258" s="47">
        <f>E258/B258*100</f>
        <v>88.566875353542386</v>
      </c>
      <c r="J258" s="48"/>
    </row>
    <row r="259" spans="1:13" s="43" customFormat="1" ht="11.25" customHeight="1" x14ac:dyDescent="0.2">
      <c r="A259" s="75" t="s">
        <v>286</v>
      </c>
      <c r="B259" s="50">
        <v>538547.61899999995</v>
      </c>
      <c r="C259" s="51">
        <v>460640.28907999996</v>
      </c>
      <c r="D259" s="50">
        <v>13613.907949999999</v>
      </c>
      <c r="E259" s="51">
        <f t="shared" ref="E259:E260" si="112">SUM(C259:D259)</f>
        <v>474254.19702999998</v>
      </c>
      <c r="F259" s="51">
        <f>B259-E259</f>
        <v>64293.421969999967</v>
      </c>
      <c r="G259" s="51">
        <f>B259-C259</f>
        <v>77907.329919999989</v>
      </c>
      <c r="H259" s="52">
        <f>E259/B259*100</f>
        <v>88.061701565149804</v>
      </c>
      <c r="J259" s="48"/>
    </row>
    <row r="260" spans="1:13" s="43" customFormat="1" ht="11.25" customHeight="1" x14ac:dyDescent="0.2">
      <c r="A260" s="75" t="s">
        <v>287</v>
      </c>
      <c r="B260" s="50">
        <v>23915</v>
      </c>
      <c r="C260" s="51">
        <v>22006.723670000003</v>
      </c>
      <c r="D260" s="50">
        <v>1894.64598</v>
      </c>
      <c r="E260" s="51">
        <f t="shared" si="112"/>
        <v>23901.369650000004</v>
      </c>
      <c r="F260" s="51">
        <f>B260-E260</f>
        <v>13.630349999995815</v>
      </c>
      <c r="G260" s="51">
        <f>B260-C260</f>
        <v>1908.276329999997</v>
      </c>
      <c r="H260" s="52">
        <f>E260/B260*100</f>
        <v>99.943005017771299</v>
      </c>
      <c r="J260" s="48"/>
    </row>
    <row r="261" spans="1:13" s="43" customFormat="1" ht="11.4" x14ac:dyDescent="0.2">
      <c r="A261" s="58"/>
      <c r="B261" s="54"/>
      <c r="C261" s="54"/>
      <c r="D261" s="54"/>
      <c r="E261" s="54"/>
      <c r="F261" s="54"/>
      <c r="G261" s="54"/>
      <c r="H261" s="47"/>
      <c r="J261" s="48"/>
    </row>
    <row r="262" spans="1:13" s="43" customFormat="1" ht="11.25" customHeight="1" x14ac:dyDescent="0.2">
      <c r="A262" s="76" t="s">
        <v>288</v>
      </c>
      <c r="B262" s="50">
        <v>2809922.9929999998</v>
      </c>
      <c r="C262" s="51">
        <v>2777186.1900200001</v>
      </c>
      <c r="D262" s="50">
        <v>7734.3419999999996</v>
      </c>
      <c r="E262" s="51">
        <f t="shared" ref="E262" si="113">SUM(C262:D262)</f>
        <v>2784920.5320200003</v>
      </c>
      <c r="F262" s="51">
        <f>B262-E262</f>
        <v>25002.460979999509</v>
      </c>
      <c r="G262" s="51">
        <f>B262-C262</f>
        <v>32736.802979999688</v>
      </c>
      <c r="H262" s="52">
        <f>E262/B262*100</f>
        <v>99.110208320929615</v>
      </c>
      <c r="J262" s="48"/>
    </row>
    <row r="263" spans="1:13" s="43" customFormat="1" ht="11.25" customHeight="1" x14ac:dyDescent="0.2">
      <c r="A263" s="58"/>
      <c r="B263" s="54"/>
      <c r="C263" s="54"/>
      <c r="D263" s="54"/>
      <c r="E263" s="54"/>
      <c r="F263" s="54"/>
      <c r="G263" s="54"/>
      <c r="H263" s="47"/>
      <c r="J263" s="48"/>
    </row>
    <row r="264" spans="1:13" s="43" customFormat="1" ht="11.25" customHeight="1" x14ac:dyDescent="0.2">
      <c r="A264" s="45" t="s">
        <v>289</v>
      </c>
      <c r="B264" s="50">
        <v>3014984</v>
      </c>
      <c r="C264" s="51">
        <v>1561365.79137</v>
      </c>
      <c r="D264" s="50">
        <v>9857.5464600000014</v>
      </c>
      <c r="E264" s="51">
        <f t="shared" ref="E264" si="114">SUM(C264:D264)</f>
        <v>1571223.3378300001</v>
      </c>
      <c r="F264" s="51">
        <f>B264-E264</f>
        <v>1443760.6621699999</v>
      </c>
      <c r="G264" s="51">
        <f>B264-C264</f>
        <v>1453618.20863</v>
      </c>
      <c r="H264" s="52">
        <f>E264/B264*100</f>
        <v>52.113820100869525</v>
      </c>
      <c r="J264" s="48"/>
    </row>
    <row r="265" spans="1:13" s="43" customFormat="1" ht="11.25" customHeight="1" x14ac:dyDescent="0.2">
      <c r="A265" s="58"/>
      <c r="B265" s="54"/>
      <c r="C265" s="54"/>
      <c r="D265" s="54"/>
      <c r="E265" s="54"/>
      <c r="F265" s="54"/>
      <c r="G265" s="54"/>
      <c r="H265" s="47"/>
      <c r="J265" s="48"/>
    </row>
    <row r="266" spans="1:13" s="43" customFormat="1" ht="11.25" customHeight="1" x14ac:dyDescent="0.2">
      <c r="A266" s="45" t="s">
        <v>290</v>
      </c>
      <c r="B266" s="50">
        <v>1078665.0000000002</v>
      </c>
      <c r="C266" s="51">
        <v>810686.88540000003</v>
      </c>
      <c r="D266" s="50">
        <v>8266.1222600000001</v>
      </c>
      <c r="E266" s="51">
        <f t="shared" ref="E266" si="115">SUM(C266:D266)</f>
        <v>818953.00766</v>
      </c>
      <c r="F266" s="51">
        <f>B266-E266</f>
        <v>259711.99234000023</v>
      </c>
      <c r="G266" s="51">
        <f>B266-C266</f>
        <v>267978.1146000002</v>
      </c>
      <c r="H266" s="52">
        <f>E266/B266*100</f>
        <v>75.922831246030952</v>
      </c>
      <c r="J266" s="48"/>
    </row>
    <row r="267" spans="1:13" s="43" customFormat="1" ht="11.25" customHeight="1" x14ac:dyDescent="0.2">
      <c r="A267" s="77"/>
      <c r="B267" s="50"/>
      <c r="C267" s="50"/>
      <c r="D267" s="50"/>
      <c r="E267" s="50"/>
      <c r="F267" s="50"/>
      <c r="G267" s="50"/>
      <c r="H267" s="78"/>
      <c r="I267" s="48"/>
      <c r="J267" s="48"/>
      <c r="K267" s="48"/>
      <c r="L267" s="48"/>
      <c r="M267" s="48"/>
    </row>
    <row r="268" spans="1:13" s="43" customFormat="1" ht="11.25" customHeight="1" x14ac:dyDescent="0.2">
      <c r="A268" s="62" t="s">
        <v>291</v>
      </c>
      <c r="B268" s="61">
        <f t="shared" ref="B268:G268" si="116">+B269+B270</f>
        <v>277737.08699999994</v>
      </c>
      <c r="C268" s="61">
        <f t="shared" si="116"/>
        <v>247008.3584</v>
      </c>
      <c r="D268" s="61">
        <f t="shared" si="116"/>
        <v>1936.7493999999999</v>
      </c>
      <c r="E268" s="61">
        <f t="shared" si="116"/>
        <v>248945.1078</v>
      </c>
      <c r="F268" s="61">
        <f t="shared" si="116"/>
        <v>28791.979199999951</v>
      </c>
      <c r="G268" s="61">
        <f t="shared" si="116"/>
        <v>30728.728599999959</v>
      </c>
      <c r="H268" s="78">
        <f>E268/B268*100</f>
        <v>89.633368913385354</v>
      </c>
      <c r="J268" s="48"/>
    </row>
    <row r="269" spans="1:13" s="43" customFormat="1" ht="11.25" customHeight="1" x14ac:dyDescent="0.2">
      <c r="A269" s="72" t="s">
        <v>292</v>
      </c>
      <c r="B269" s="50">
        <v>262906.08699999994</v>
      </c>
      <c r="C269" s="51">
        <v>239610.69290999998</v>
      </c>
      <c r="D269" s="50">
        <v>1534.6749299999999</v>
      </c>
      <c r="E269" s="51">
        <f t="shared" ref="E269:E270" si="117">SUM(C269:D269)</f>
        <v>241145.36783999999</v>
      </c>
      <c r="F269" s="51">
        <f>B269-E269</f>
        <v>21760.71915999995</v>
      </c>
      <c r="G269" s="51">
        <f>B269-C269</f>
        <v>23295.394089999958</v>
      </c>
      <c r="H269" s="52">
        <f>E269/B269*100</f>
        <v>91.723006717604079</v>
      </c>
      <c r="J269" s="48"/>
    </row>
    <row r="270" spans="1:13" s="43" customFormat="1" ht="11.25" customHeight="1" x14ac:dyDescent="0.2">
      <c r="A270" s="72" t="s">
        <v>293</v>
      </c>
      <c r="B270" s="50">
        <v>14831</v>
      </c>
      <c r="C270" s="51">
        <v>7397.6654900000003</v>
      </c>
      <c r="D270" s="50">
        <v>402.07446999999996</v>
      </c>
      <c r="E270" s="51">
        <f t="shared" si="117"/>
        <v>7799.7399599999999</v>
      </c>
      <c r="F270" s="51">
        <f>B270-E270</f>
        <v>7031.2600400000001</v>
      </c>
      <c r="G270" s="51">
        <f>B270-C270</f>
        <v>7433.3345099999997</v>
      </c>
      <c r="H270" s="52">
        <f>E270/B270*100</f>
        <v>52.590789292697728</v>
      </c>
      <c r="J270" s="48"/>
    </row>
    <row r="271" spans="1:13" s="43" customFormat="1" ht="12" customHeight="1" x14ac:dyDescent="0.2">
      <c r="A271" s="79"/>
      <c r="B271" s="50"/>
      <c r="C271" s="50"/>
      <c r="D271" s="50"/>
      <c r="E271" s="50"/>
      <c r="F271" s="50"/>
      <c r="G271" s="50"/>
      <c r="H271" s="78"/>
      <c r="J271" s="48"/>
    </row>
    <row r="272" spans="1:13" s="43" customFormat="1" ht="11.25" customHeight="1" x14ac:dyDescent="0.2">
      <c r="A272" s="80" t="s">
        <v>294</v>
      </c>
      <c r="B272" s="81">
        <f>B10+B17+B19+B21+B23+B35+B39+B47+B49+B51+B59+B71+B78+B82+B86+B92+B104+B116+B127+B143+B145+B166+B176+B181+B190+B199+B208+B217+B249+B251+B258+B262+B264+B266+B268</f>
        <v>822415956.17727017</v>
      </c>
      <c r="C272" s="81">
        <f>C10+C17+C19+C21+C23+C35+C39+C47+C49+C51+C59+C71+C78+C82+C86+C92+C104+C116+C127+C143+C145+C166+C176+C181+C190+C199+C208+C217+C249+C251+C258+C262+C264+C266+C268</f>
        <v>672065902.17704988</v>
      </c>
      <c r="D272" s="81">
        <f t="shared" ref="D272:G272" si="118">D10+D17+D19+D21+D23+D35+D39+D47+D49+D51+D59+D71+D78+D82+D86+D92+D104+D116+D127+D143+D145+D166+D176+D181+D190+D199+D208+D217+D249+D251+D258+D262+D264+D266+D268</f>
        <v>27899917.266240004</v>
      </c>
      <c r="E272" s="81">
        <f t="shared" si="118"/>
        <v>699965819.44328988</v>
      </c>
      <c r="F272" s="81">
        <f t="shared" si="118"/>
        <v>122450136.7339799</v>
      </c>
      <c r="G272" s="81">
        <f t="shared" si="118"/>
        <v>150350054.00021988</v>
      </c>
      <c r="H272" s="82">
        <f>E272/B272*100</f>
        <v>85.110924002113308</v>
      </c>
      <c r="J272" s="48"/>
    </row>
    <row r="273" spans="1:10" s="43" customFormat="1" ht="11.25" customHeight="1" x14ac:dyDescent="0.2">
      <c r="A273" s="83"/>
      <c r="B273" s="51"/>
      <c r="C273" s="51"/>
      <c r="D273" s="51"/>
      <c r="E273" s="51"/>
      <c r="F273" s="51"/>
      <c r="G273" s="51"/>
      <c r="H273" s="47"/>
      <c r="J273" s="48"/>
    </row>
    <row r="274" spans="1:10" s="43" customFormat="1" ht="11.25" customHeight="1" x14ac:dyDescent="0.2">
      <c r="A274" s="44" t="s">
        <v>295</v>
      </c>
      <c r="B274" s="51"/>
      <c r="C274" s="51"/>
      <c r="D274" s="51"/>
      <c r="E274" s="51"/>
      <c r="F274" s="51"/>
      <c r="G274" s="51"/>
      <c r="H274" s="52"/>
      <c r="J274" s="48"/>
    </row>
    <row r="275" spans="1:10" s="43" customFormat="1" ht="11.25" customHeight="1" x14ac:dyDescent="0.2">
      <c r="A275" s="49" t="s">
        <v>296</v>
      </c>
      <c r="B275" s="50">
        <v>90243438.876000002</v>
      </c>
      <c r="C275" s="51">
        <v>82461986.086229995</v>
      </c>
      <c r="D275" s="50">
        <v>14013.593159999999</v>
      </c>
      <c r="E275" s="51">
        <f t="shared" ref="E275" si="119">SUM(C275:D275)</f>
        <v>82475999.679389998</v>
      </c>
      <c r="F275" s="51">
        <f>B275-E275</f>
        <v>7767439.1966100037</v>
      </c>
      <c r="G275" s="51">
        <f>B275-C275</f>
        <v>7781452.7897700071</v>
      </c>
      <c r="H275" s="52">
        <f>E275/B275*100</f>
        <v>91.392793433677838</v>
      </c>
      <c r="J275" s="48"/>
    </row>
    <row r="276" spans="1:10" s="43" customFormat="1" ht="11.4" x14ac:dyDescent="0.2">
      <c r="A276" s="84"/>
      <c r="B276" s="51"/>
      <c r="C276" s="51"/>
      <c r="D276" s="51"/>
      <c r="E276" s="51"/>
      <c r="F276" s="51"/>
      <c r="G276" s="51"/>
      <c r="H276" s="52"/>
      <c r="J276" s="48"/>
    </row>
    <row r="277" spans="1:10" s="43" customFormat="1" ht="11.25" customHeight="1" x14ac:dyDescent="0.2">
      <c r="A277" s="49" t="s">
        <v>297</v>
      </c>
      <c r="B277" s="51">
        <f t="shared" ref="B277:G277" si="120">SUM(B278:B279)</f>
        <v>306378783.99189007</v>
      </c>
      <c r="C277" s="51">
        <f t="shared" si="120"/>
        <v>299889141.64795995</v>
      </c>
      <c r="D277" s="51">
        <f t="shared" si="120"/>
        <v>140109.82353999998</v>
      </c>
      <c r="E277" s="51">
        <f t="shared" si="120"/>
        <v>300029251.47149998</v>
      </c>
      <c r="F277" s="51">
        <f t="shared" si="120"/>
        <v>6349532.5203901343</v>
      </c>
      <c r="G277" s="51">
        <f t="shared" si="120"/>
        <v>6489642.3439301215</v>
      </c>
      <c r="H277" s="47">
        <f>E277/B277*100</f>
        <v>97.92755476157312</v>
      </c>
      <c r="J277" s="48"/>
    </row>
    <row r="278" spans="1:10" s="43" customFormat="1" ht="11.25" customHeight="1" x14ac:dyDescent="0.2">
      <c r="A278" s="49" t="s">
        <v>298</v>
      </c>
      <c r="B278" s="50">
        <v>305560702.62489009</v>
      </c>
      <c r="C278" s="51">
        <v>299107438.47824997</v>
      </c>
      <c r="D278" s="50">
        <v>114810.05164999999</v>
      </c>
      <c r="E278" s="51">
        <f t="shared" ref="E278:E279" si="121">SUM(C278:D278)</f>
        <v>299222248.52989995</v>
      </c>
      <c r="F278" s="51">
        <f>B278-E278</f>
        <v>6338454.0949901342</v>
      </c>
      <c r="G278" s="51">
        <f>B278-C278</f>
        <v>6453264.1466401219</v>
      </c>
      <c r="H278" s="52">
        <f>E278/B278*100</f>
        <v>97.925631784277158</v>
      </c>
      <c r="J278" s="48"/>
    </row>
    <row r="279" spans="1:10" s="43" customFormat="1" ht="11.25" customHeight="1" x14ac:dyDescent="0.2">
      <c r="A279" s="85" t="s">
        <v>299</v>
      </c>
      <c r="B279" s="50">
        <v>818081.36699999997</v>
      </c>
      <c r="C279" s="51">
        <v>781703.16971000005</v>
      </c>
      <c r="D279" s="50">
        <v>25299.77189</v>
      </c>
      <c r="E279" s="51">
        <f t="shared" si="121"/>
        <v>807002.94160000002</v>
      </c>
      <c r="F279" s="51">
        <f>B279-E279</f>
        <v>11078.425399999949</v>
      </c>
      <c r="G279" s="51">
        <f>B279-C279</f>
        <v>36378.197289999924</v>
      </c>
      <c r="H279" s="47">
        <f>E279/B279*100</f>
        <v>98.645803969276812</v>
      </c>
      <c r="J279" s="48"/>
    </row>
    <row r="280" spans="1:10" s="43" customFormat="1" ht="11.25" customHeight="1" x14ac:dyDescent="0.2">
      <c r="A280" s="85"/>
      <c r="B280" s="51"/>
      <c r="C280" s="51"/>
      <c r="D280" s="51"/>
      <c r="E280" s="51"/>
      <c r="F280" s="51"/>
      <c r="G280" s="51"/>
      <c r="H280" s="52"/>
      <c r="J280" s="48"/>
    </row>
    <row r="281" spans="1:10" s="43" customFormat="1" ht="11.25" customHeight="1" x14ac:dyDescent="0.2">
      <c r="A281" s="44" t="s">
        <v>300</v>
      </c>
      <c r="B281" s="86">
        <f t="shared" ref="B281:G281" si="122">B275+B277</f>
        <v>396622222.86789006</v>
      </c>
      <c r="C281" s="86">
        <f t="shared" si="122"/>
        <v>382351127.73418993</v>
      </c>
      <c r="D281" s="86">
        <f t="shared" si="122"/>
        <v>154123.41669999997</v>
      </c>
      <c r="E281" s="86">
        <f t="shared" si="122"/>
        <v>382505251.15088999</v>
      </c>
      <c r="F281" s="86">
        <f t="shared" si="122"/>
        <v>14116971.717000138</v>
      </c>
      <c r="G281" s="86">
        <f t="shared" si="122"/>
        <v>14271095.133700129</v>
      </c>
      <c r="H281" s="52">
        <f>E281/B281*100</f>
        <v>96.44070077190247</v>
      </c>
      <c r="J281" s="48"/>
    </row>
    <row r="282" spans="1:10" s="43" customFormat="1" ht="11.25" customHeight="1" x14ac:dyDescent="0.2">
      <c r="A282" s="49"/>
      <c r="B282" s="51"/>
      <c r="C282" s="51"/>
      <c r="D282" s="51"/>
      <c r="E282" s="51"/>
      <c r="F282" s="51"/>
      <c r="G282" s="51"/>
      <c r="H282" s="52"/>
      <c r="J282" s="48"/>
    </row>
    <row r="283" spans="1:10" s="92" customFormat="1" ht="16.5" customHeight="1" thickBot="1" x14ac:dyDescent="0.25">
      <c r="A283" s="87" t="s">
        <v>301</v>
      </c>
      <c r="B283" s="88">
        <f t="shared" ref="B283:G283" si="123">+B281+B272</f>
        <v>1219038179.0451603</v>
      </c>
      <c r="C283" s="88">
        <f t="shared" si="123"/>
        <v>1054417029.9112399</v>
      </c>
      <c r="D283" s="88">
        <f t="shared" si="123"/>
        <v>28054040.682940006</v>
      </c>
      <c r="E283" s="89">
        <f t="shared" si="123"/>
        <v>1082471070.5941799</v>
      </c>
      <c r="F283" s="88">
        <f t="shared" si="123"/>
        <v>136567108.45098004</v>
      </c>
      <c r="G283" s="90">
        <f t="shared" si="123"/>
        <v>164621149.13392001</v>
      </c>
      <c r="H283" s="91">
        <f>E283/B283*100</f>
        <v>88.79714263273118</v>
      </c>
      <c r="J283" s="48"/>
    </row>
    <row r="284" spans="1:10" s="43" customFormat="1" ht="12" customHeight="1" thickTop="1" x14ac:dyDescent="0.2">
      <c r="A284" s="49"/>
      <c r="B284" s="51"/>
      <c r="C284" s="54"/>
      <c r="D284" s="51"/>
      <c r="E284" s="54"/>
      <c r="F284" s="54"/>
      <c r="G284" s="54"/>
      <c r="H284" s="47"/>
    </row>
    <row r="285" spans="1:10" ht="24" customHeight="1" x14ac:dyDescent="0.2">
      <c r="A285" s="105" t="s">
        <v>302</v>
      </c>
      <c r="B285" s="105"/>
      <c r="C285" s="105"/>
      <c r="D285" s="105"/>
      <c r="E285" s="105"/>
      <c r="F285" s="105"/>
      <c r="G285" s="105"/>
      <c r="H285" s="105"/>
    </row>
    <row r="286" spans="1:10" ht="11.4" x14ac:dyDescent="0.2">
      <c r="A286" s="43" t="s">
        <v>303</v>
      </c>
    </row>
    <row r="287" spans="1:10" ht="24" customHeight="1" x14ac:dyDescent="0.2">
      <c r="A287" s="105" t="s">
        <v>304</v>
      </c>
      <c r="B287" s="105"/>
      <c r="C287" s="105"/>
      <c r="D287" s="105"/>
      <c r="E287" s="105"/>
      <c r="F287" s="105"/>
      <c r="G287" s="105"/>
      <c r="H287" s="105"/>
    </row>
    <row r="288" spans="1:10" ht="11.4" x14ac:dyDescent="0.2">
      <c r="A288" s="43" t="s">
        <v>305</v>
      </c>
    </row>
    <row r="289" spans="1:9" ht="11.4" x14ac:dyDescent="0.2">
      <c r="A289" s="43" t="s">
        <v>306</v>
      </c>
    </row>
    <row r="290" spans="1:9" ht="11.4" x14ac:dyDescent="0.2">
      <c r="A290" s="43" t="s">
        <v>307</v>
      </c>
    </row>
    <row r="291" spans="1:9" ht="11.4" x14ac:dyDescent="0.2">
      <c r="A291" s="43" t="s">
        <v>308</v>
      </c>
    </row>
    <row r="292" spans="1:9" x14ac:dyDescent="0.2">
      <c r="G292" s="96"/>
    </row>
    <row r="293" spans="1:9" x14ac:dyDescent="0.2">
      <c r="E293" s="43"/>
      <c r="F293" s="43"/>
      <c r="G293" s="93"/>
      <c r="I293" s="95"/>
    </row>
    <row r="294" spans="1:9" x14ac:dyDescent="0.2">
      <c r="E294" s="43"/>
      <c r="F294" s="43"/>
      <c r="G294" s="93"/>
      <c r="I294" s="95"/>
    </row>
    <row r="295" spans="1:9" x14ac:dyDescent="0.2">
      <c r="E295" s="43"/>
      <c r="F295" s="43"/>
      <c r="G295" s="93"/>
      <c r="I295" s="95"/>
    </row>
    <row r="296" spans="1:9" x14ac:dyDescent="0.2">
      <c r="E296" s="43"/>
      <c r="F296" s="43"/>
      <c r="G296" s="93"/>
      <c r="I296" s="95"/>
    </row>
    <row r="297" spans="1:9" x14ac:dyDescent="0.2">
      <c r="E297" s="43"/>
      <c r="F297" s="43"/>
      <c r="G297" s="93"/>
      <c r="I297" s="95"/>
    </row>
    <row r="298" spans="1:9" x14ac:dyDescent="0.2">
      <c r="E298" s="43"/>
      <c r="F298" s="43"/>
      <c r="G298" s="93"/>
      <c r="I298" s="95"/>
    </row>
    <row r="299" spans="1:9" x14ac:dyDescent="0.2">
      <c r="E299" s="43"/>
      <c r="F299" s="43"/>
      <c r="G299" s="93"/>
      <c r="I299" s="95"/>
    </row>
    <row r="300" spans="1:9" x14ac:dyDescent="0.2">
      <c r="E300" s="43"/>
      <c r="F300" s="43"/>
      <c r="G300" s="93"/>
      <c r="I300" s="95"/>
    </row>
    <row r="301" spans="1:9" x14ac:dyDescent="0.2">
      <c r="E301" s="43"/>
      <c r="F301" s="43"/>
      <c r="G301" s="93"/>
      <c r="I301" s="95"/>
    </row>
    <row r="302" spans="1:9" x14ac:dyDescent="0.2">
      <c r="E302" s="43"/>
      <c r="F302" s="43"/>
      <c r="G302" s="93"/>
      <c r="I302" s="95"/>
    </row>
    <row r="303" spans="1:9" x14ac:dyDescent="0.2">
      <c r="E303" s="43"/>
      <c r="F303" s="43"/>
      <c r="G303" s="93"/>
      <c r="I303" s="95"/>
    </row>
    <row r="304" spans="1:9" x14ac:dyDescent="0.2">
      <c r="E304" s="43"/>
      <c r="F304" s="43"/>
      <c r="G304" s="93"/>
      <c r="I304" s="95"/>
    </row>
    <row r="305" spans="5:9" x14ac:dyDescent="0.2">
      <c r="E305" s="43"/>
      <c r="F305" s="43"/>
      <c r="G305" s="93"/>
      <c r="I305" s="95"/>
    </row>
    <row r="306" spans="5:9" x14ac:dyDescent="0.2">
      <c r="E306" s="43"/>
      <c r="F306" s="43"/>
      <c r="G306" s="93"/>
      <c r="I306" s="95"/>
    </row>
    <row r="307" spans="5:9" x14ac:dyDescent="0.2">
      <c r="E307" s="43"/>
      <c r="F307" s="43"/>
      <c r="G307" s="93"/>
      <c r="I307" s="95"/>
    </row>
    <row r="308" spans="5:9" x14ac:dyDescent="0.2">
      <c r="E308" s="43"/>
      <c r="F308" s="43"/>
      <c r="G308" s="93"/>
      <c r="I308" s="95"/>
    </row>
    <row r="309" spans="5:9" x14ac:dyDescent="0.2">
      <c r="E309" s="43"/>
      <c r="F309" s="43"/>
      <c r="G309" s="93"/>
      <c r="I309" s="95"/>
    </row>
    <row r="310" spans="5:9" x14ac:dyDescent="0.2">
      <c r="E310" s="43"/>
      <c r="F310" s="43"/>
      <c r="G310" s="93"/>
      <c r="I310" s="95"/>
    </row>
    <row r="311" spans="5:9" x14ac:dyDescent="0.2">
      <c r="E311" s="43"/>
      <c r="F311" s="43"/>
      <c r="G311" s="93"/>
      <c r="I311" s="95"/>
    </row>
    <row r="312" spans="5:9" x14ac:dyDescent="0.2">
      <c r="E312" s="43"/>
      <c r="F312" s="43"/>
      <c r="G312" s="93"/>
      <c r="I312" s="95"/>
    </row>
    <row r="313" spans="5:9" x14ac:dyDescent="0.2">
      <c r="E313" s="43"/>
      <c r="F313" s="43"/>
      <c r="G313" s="93"/>
      <c r="I313" s="95"/>
    </row>
    <row r="314" spans="5:9" x14ac:dyDescent="0.2">
      <c r="E314" s="43"/>
      <c r="F314" s="43"/>
      <c r="G314" s="93"/>
      <c r="I314" s="95"/>
    </row>
    <row r="315" spans="5:9" x14ac:dyDescent="0.2">
      <c r="E315" s="43"/>
      <c r="F315" s="43"/>
      <c r="G315" s="93"/>
      <c r="I315" s="95"/>
    </row>
    <row r="316" spans="5:9" x14ac:dyDescent="0.2">
      <c r="E316" s="43"/>
      <c r="F316" s="43"/>
      <c r="G316" s="93"/>
      <c r="I316" s="95"/>
    </row>
    <row r="317" spans="5:9" x14ac:dyDescent="0.2">
      <c r="E317" s="43"/>
      <c r="F317" s="43"/>
      <c r="G317" s="93"/>
      <c r="I317" s="95"/>
    </row>
    <row r="318" spans="5:9" x14ac:dyDescent="0.2">
      <c r="E318" s="43"/>
      <c r="F318" s="43"/>
      <c r="G318" s="93"/>
      <c r="I318" s="95"/>
    </row>
    <row r="319" spans="5:9" x14ac:dyDescent="0.2">
      <c r="E319" s="43"/>
      <c r="F319" s="43"/>
      <c r="G319" s="93"/>
      <c r="I319" s="95"/>
    </row>
    <row r="320" spans="5:9" x14ac:dyDescent="0.2">
      <c r="E320" s="43"/>
      <c r="F320" s="43"/>
      <c r="G320" s="93"/>
      <c r="I320" s="95"/>
    </row>
    <row r="321" spans="5:9" x14ac:dyDescent="0.2">
      <c r="E321" s="43"/>
      <c r="F321" s="43"/>
      <c r="G321" s="93"/>
      <c r="I321" s="95"/>
    </row>
    <row r="322" spans="5:9" x14ac:dyDescent="0.2">
      <c r="E322" s="43"/>
      <c r="F322" s="43"/>
      <c r="G322" s="93"/>
      <c r="I322" s="95"/>
    </row>
    <row r="323" spans="5:9" x14ac:dyDescent="0.2">
      <c r="E323" s="43"/>
      <c r="F323" s="43"/>
      <c r="G323" s="93"/>
      <c r="I323" s="95"/>
    </row>
    <row r="324" spans="5:9" x14ac:dyDescent="0.2">
      <c r="E324" s="43"/>
      <c r="F324" s="43"/>
      <c r="G324" s="93"/>
      <c r="I324" s="95"/>
    </row>
    <row r="325" spans="5:9" x14ac:dyDescent="0.2">
      <c r="E325" s="43"/>
      <c r="F325" s="43"/>
      <c r="G325" s="93"/>
      <c r="I325" s="95"/>
    </row>
    <row r="326" spans="5:9" x14ac:dyDescent="0.2">
      <c r="E326" s="43"/>
      <c r="F326" s="43"/>
      <c r="G326" s="93"/>
      <c r="I326" s="95"/>
    </row>
    <row r="327" spans="5:9" x14ac:dyDescent="0.2">
      <c r="E327" s="43"/>
      <c r="F327" s="43"/>
      <c r="G327" s="93"/>
      <c r="I327" s="95"/>
    </row>
    <row r="328" spans="5:9" x14ac:dyDescent="0.2">
      <c r="E328" s="43"/>
      <c r="F328" s="43"/>
      <c r="G328" s="93"/>
      <c r="I328" s="95"/>
    </row>
    <row r="329" spans="5:9" x14ac:dyDescent="0.2">
      <c r="E329" s="43"/>
      <c r="F329" s="43"/>
      <c r="G329" s="93"/>
      <c r="I329" s="95"/>
    </row>
    <row r="330" spans="5:9" x14ac:dyDescent="0.2">
      <c r="E330" s="43"/>
      <c r="F330" s="43"/>
      <c r="G330" s="93"/>
      <c r="I330" s="95"/>
    </row>
  </sheetData>
  <mergeCells count="8">
    <mergeCell ref="A285:H285"/>
    <mergeCell ref="A287:H287"/>
    <mergeCell ref="A5:A7"/>
    <mergeCell ref="C5:E6"/>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8" orientation="portrait" r:id="rId1"/>
  <headerFooter alignWithMargins="0">
    <oddFooter>Page &amp;P of &amp;N</oddFooter>
  </headerFooter>
  <rowBreaks count="3" manualBreakCount="3">
    <brk id="81" max="16383" man="1"/>
    <brk id="153" max="16383" man="1"/>
    <brk id="2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C2126-56F5-422D-A280-5A36F7406CA8}">
  <sheetPr codeName="Sheet3"/>
  <dimension ref="A1:K8"/>
  <sheetViews>
    <sheetView view="pageBreakPreview" zoomScale="85" zoomScaleNormal="110" zoomScaleSheetLayoutView="85" workbookViewId="0">
      <selection activeCell="K26" sqref="K26"/>
    </sheetView>
  </sheetViews>
  <sheetFormatPr defaultRowHeight="13.2" x14ac:dyDescent="0.25"/>
  <cols>
    <col min="1" max="1" width="38.6640625" customWidth="1"/>
    <col min="2" max="5" width="10.6640625" customWidth="1"/>
    <col min="6" max="6" width="10.88671875" customWidth="1"/>
    <col min="7" max="7" width="9.44140625" bestFit="1" customWidth="1"/>
    <col min="8" max="8" width="10.33203125" bestFit="1" customWidth="1"/>
    <col min="9" max="9" width="11" customWidth="1"/>
    <col min="11" max="11" width="11" customWidth="1"/>
  </cols>
  <sheetData>
    <row r="1" spans="1:11" x14ac:dyDescent="0.25">
      <c r="A1" s="2" t="s">
        <v>323</v>
      </c>
    </row>
    <row r="2" spans="1:11" x14ac:dyDescent="0.25">
      <c r="A2" t="s">
        <v>309</v>
      </c>
    </row>
    <row r="3" spans="1:11" x14ac:dyDescent="0.25">
      <c r="A3" t="s">
        <v>310</v>
      </c>
      <c r="G3" t="s">
        <v>311</v>
      </c>
    </row>
    <row r="4" spans="1:11" x14ac:dyDescent="0.25">
      <c r="B4" s="97" t="s">
        <v>312</v>
      </c>
      <c r="C4" s="97" t="s">
        <v>313</v>
      </c>
      <c r="D4" s="97" t="s">
        <v>314</v>
      </c>
      <c r="E4" s="97" t="s">
        <v>9</v>
      </c>
      <c r="F4" s="97" t="s">
        <v>324</v>
      </c>
      <c r="G4" s="98"/>
      <c r="H4" s="98" t="s">
        <v>315</v>
      </c>
      <c r="I4" s="98" t="s">
        <v>316</v>
      </c>
      <c r="J4" s="98" t="s">
        <v>317</v>
      </c>
      <c r="K4" s="98" t="s">
        <v>322</v>
      </c>
    </row>
    <row r="5" spans="1:11" x14ac:dyDescent="0.25">
      <c r="A5" t="s">
        <v>318</v>
      </c>
      <c r="B5" s="99">
        <v>224077.66640615001</v>
      </c>
      <c r="C5" s="99">
        <v>304402.30395810999</v>
      </c>
      <c r="D5" s="99">
        <v>282201.41311427002</v>
      </c>
      <c r="E5" s="99">
        <v>408356.79556663003</v>
      </c>
      <c r="F5" s="100">
        <f>SUM(B5:E5)</f>
        <v>1219038.1790451601</v>
      </c>
      <c r="G5" s="100"/>
      <c r="H5" s="100">
        <f>B5</f>
        <v>224077.66640615001</v>
      </c>
      <c r="I5" s="100">
        <f>+H5+C5</f>
        <v>528479.97036426002</v>
      </c>
      <c r="J5" s="100">
        <f t="shared" ref="J5:K5" si="0">+I5+D5</f>
        <v>810681.38347852998</v>
      </c>
      <c r="K5" s="100">
        <f t="shared" si="0"/>
        <v>1219038.1790451601</v>
      </c>
    </row>
    <row r="6" spans="1:11" x14ac:dyDescent="0.25">
      <c r="A6" t="s">
        <v>319</v>
      </c>
      <c r="B6" s="99">
        <v>160941.90977395</v>
      </c>
      <c r="C6" s="99">
        <v>287760.09099066001</v>
      </c>
      <c r="D6" s="99">
        <v>340143.01015943999</v>
      </c>
      <c r="E6" s="99">
        <v>293626.05967013002</v>
      </c>
      <c r="F6" s="100">
        <f>SUM(B6:E6)</f>
        <v>1082471.0705941799</v>
      </c>
      <c r="G6" s="100"/>
      <c r="H6" s="100">
        <f>B6</f>
        <v>160941.90977395</v>
      </c>
      <c r="I6" s="100">
        <f>+H6+C6</f>
        <v>448702.00076461001</v>
      </c>
      <c r="J6" s="100">
        <f t="shared" ref="J6:K6" si="1">+I6+D6</f>
        <v>788845.01092405</v>
      </c>
      <c r="K6" s="100">
        <f t="shared" si="1"/>
        <v>1082471.0705941799</v>
      </c>
    </row>
    <row r="7" spans="1:11" hidden="1" x14ac:dyDescent="0.25">
      <c r="A7" t="s">
        <v>320</v>
      </c>
      <c r="B7" s="99">
        <f>+B6/B5*100</f>
        <v>71.824163628264571</v>
      </c>
      <c r="C7" s="99">
        <f>+C6/C5*100</f>
        <v>94.532822928390132</v>
      </c>
      <c r="D7" s="99">
        <f>+D6/D5*100</f>
        <v>120.53200102924646</v>
      </c>
      <c r="E7" s="99">
        <f>+E6/E5*100</f>
        <v>71.904291261444229</v>
      </c>
      <c r="F7" s="99">
        <f>+F6/F5*100</f>
        <v>88.797142632731195</v>
      </c>
      <c r="G7" s="101"/>
      <c r="H7" s="101"/>
      <c r="I7" s="101"/>
      <c r="J7" s="101"/>
      <c r="K7" s="101"/>
    </row>
    <row r="8" spans="1:11" x14ac:dyDescent="0.25">
      <c r="A8" t="s">
        <v>321</v>
      </c>
      <c r="B8" s="99">
        <f>H8</f>
        <v>71.824163628264571</v>
      </c>
      <c r="C8" s="99">
        <f>I8</f>
        <v>84.904258614633548</v>
      </c>
      <c r="D8" s="99">
        <f t="shared" ref="D8:E8" si="2">J8</f>
        <v>97.306417416324166</v>
      </c>
      <c r="E8" s="99">
        <f t="shared" si="2"/>
        <v>88.797142632731195</v>
      </c>
      <c r="F8" s="99"/>
      <c r="G8" s="101"/>
      <c r="H8" s="101">
        <f>+H6/H5*100</f>
        <v>71.824163628264571</v>
      </c>
      <c r="I8" s="101">
        <f t="shared" ref="I8:K8" si="3">+I6/I5*100</f>
        <v>84.904258614633548</v>
      </c>
      <c r="J8" s="101">
        <f t="shared" si="3"/>
        <v>97.306417416324166</v>
      </c>
      <c r="K8" s="101">
        <f t="shared" si="3"/>
        <v>88.797142632731195</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Dianne M. Cruz</dc:creator>
  <cp:lastModifiedBy>Mary Dianne M. Cruz</cp:lastModifiedBy>
  <cp:lastPrinted>2021-05-14T01:07:38Z</cp:lastPrinted>
  <dcterms:created xsi:type="dcterms:W3CDTF">2021-05-11T10:20:03Z</dcterms:created>
  <dcterms:modified xsi:type="dcterms:W3CDTF">2021-05-14T01:10:26Z</dcterms:modified>
</cp:coreProperties>
</file>