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mmarasigan\Desktop\CPD\ACTUAL DISBURSEMENT (BANK)\bank reports\2020\WEBSITE\For website\June 2020\"/>
    </mc:Choice>
  </mc:AlternateContent>
  <bookViews>
    <workbookView xWindow="240" yWindow="75" windowWidth="20955" windowHeight="10740"/>
  </bookViews>
  <sheets>
    <sheet name="By Department" sheetId="11" r:id="rId1"/>
    <sheet name="By Agency" sheetId="12" r:id="rId2"/>
    <sheet name="Graph" sheetId="6" r:id="rId3"/>
  </sheets>
  <definedNames>
    <definedName name="_xlnm.Print_Area" localSheetId="1">'By Agency'!$A$1:$H$295</definedName>
    <definedName name="_xlnm.Print_Area" localSheetId="0">'By Department'!$A$1:$N$64</definedName>
    <definedName name="_xlnm.Print_Area" localSheetId="2">Graph!$A$9:$K$49</definedName>
    <definedName name="_xlnm.Print_Titles" localSheetId="1">'By Agency'!$1:$8</definedName>
    <definedName name="Z_149BABA1_3CBB_4AB5_8307_CDFFE2416884_.wvu.PrintArea" localSheetId="1" hidden="1">'By Agency'!$A$1:$F$293</definedName>
    <definedName name="Z_149BABA1_3CBB_4AB5_8307_CDFFE2416884_.wvu.PrintTitles" localSheetId="1" hidden="1">'By Agency'!$1:$8</definedName>
    <definedName name="Z_149BABA1_3CBB_4AB5_8307_CDFFE2416884_.wvu.Rows" localSheetId="1" hidden="1">'By Agency'!$133:$133,'By Agency'!$275:$278,'By Agency'!#REF!,'By Agency'!$283:$285</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Cols" localSheetId="1" hidden="1">'By Agency'!#REF!</definedName>
    <definedName name="Z_63CE5467_86C0_4816_A6C7_6C3632652BD9_.wvu.PrintArea" localSheetId="1" hidden="1">'By Agency'!$A$1:$H$304</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Agency'!$A$1:$H$304</definedName>
    <definedName name="Z_97AE4AC2_2269_476F_89AE_42BE1A190109_.wvu.PrintTitles" localSheetId="1" hidden="1">'By Agency'!$1:$8</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E72949E6_F470_4685_A8B8_FC40C2B684D5_.wvu.Cols" localSheetId="1" hidden="1">'By Agency'!#REF!</definedName>
    <definedName name="Z_E72949E6_F470_4685_A8B8_FC40C2B684D5_.wvu.PrintArea" localSheetId="1" hidden="1">'By Agency'!$A$1:$F$293</definedName>
    <definedName name="Z_E72949E6_F470_4685_A8B8_FC40C2B684D5_.wvu.PrintTitles" localSheetId="1" hidden="1">'By Agency'!$1:$8</definedName>
    <definedName name="Z_E72949E6_F470_4685_A8B8_FC40C2B684D5_.wvu.Rows" localSheetId="1" hidden="1">'By Agency'!$133:$133,'By Agency'!$275:$278</definedName>
  </definedNames>
  <calcPr calcId="152511"/>
</workbook>
</file>

<file path=xl/calcChain.xml><?xml version="1.0" encoding="utf-8"?>
<calcChain xmlns="http://schemas.openxmlformats.org/spreadsheetml/2006/main">
  <c r="C132" i="12" l="1"/>
  <c r="D255" i="12"/>
  <c r="E253" i="12"/>
  <c r="H253" i="12" s="1"/>
  <c r="E252" i="12"/>
  <c r="H252" i="12" s="1"/>
  <c r="D135" i="12"/>
  <c r="E138" i="12"/>
  <c r="F138" i="12" s="1"/>
  <c r="E137" i="12"/>
  <c r="F137" i="12" s="1"/>
  <c r="I25" i="11"/>
  <c r="H25" i="11"/>
  <c r="J25" i="11"/>
  <c r="L25" i="11"/>
  <c r="I26" i="11"/>
  <c r="H26" i="11"/>
  <c r="J26" i="11"/>
  <c r="L26" i="11"/>
  <c r="I27" i="11"/>
  <c r="H27" i="11"/>
  <c r="J27" i="11"/>
  <c r="L27" i="11"/>
  <c r="I28" i="11"/>
  <c r="H28" i="11"/>
  <c r="J28" i="11"/>
  <c r="L28" i="11"/>
  <c r="I29" i="11"/>
  <c r="H29" i="11"/>
  <c r="J29" i="11"/>
  <c r="L29" i="11"/>
  <c r="I30" i="11"/>
  <c r="H30" i="11"/>
  <c r="J30" i="11"/>
  <c r="L30" i="11"/>
  <c r="I31" i="11"/>
  <c r="H31" i="11"/>
  <c r="J31" i="11"/>
  <c r="L31" i="11"/>
  <c r="I32" i="11"/>
  <c r="H32" i="11"/>
  <c r="J32" i="11"/>
  <c r="L32" i="11"/>
  <c r="I33" i="11"/>
  <c r="H33" i="11"/>
  <c r="J33" i="11"/>
  <c r="L33" i="11"/>
  <c r="I34" i="11"/>
  <c r="H34" i="11"/>
  <c r="J34" i="11"/>
  <c r="L34" i="11"/>
  <c r="I35" i="11"/>
  <c r="H35" i="11"/>
  <c r="J35" i="11"/>
  <c r="L35" i="11"/>
  <c r="I36" i="11"/>
  <c r="H36" i="11"/>
  <c r="J36" i="11"/>
  <c r="L36" i="11"/>
  <c r="I37" i="11"/>
  <c r="H37" i="11"/>
  <c r="J37" i="11"/>
  <c r="L37" i="11"/>
  <c r="I38" i="11"/>
  <c r="H38" i="11"/>
  <c r="J38" i="11"/>
  <c r="L38" i="11"/>
  <c r="I39" i="11"/>
  <c r="H39" i="11"/>
  <c r="J39" i="11"/>
  <c r="L39" i="11"/>
  <c r="I40" i="11"/>
  <c r="H40" i="11"/>
  <c r="J40" i="11"/>
  <c r="L40" i="11"/>
  <c r="I41" i="11"/>
  <c r="H41" i="11"/>
  <c r="J41" i="11"/>
  <c r="L41" i="11"/>
  <c r="I42" i="11"/>
  <c r="H42" i="11"/>
  <c r="J42" i="11"/>
  <c r="L42" i="11"/>
  <c r="I43" i="11"/>
  <c r="H43" i="11"/>
  <c r="J43" i="11"/>
  <c r="L43" i="11"/>
  <c r="I44" i="11"/>
  <c r="H44" i="11"/>
  <c r="J44" i="11"/>
  <c r="L44" i="11"/>
  <c r="I45" i="11"/>
  <c r="H45" i="11"/>
  <c r="J45" i="11"/>
  <c r="L45" i="11"/>
  <c r="E46" i="11"/>
  <c r="H46" i="11"/>
  <c r="N46" i="11" s="1"/>
  <c r="I46" i="11"/>
  <c r="L46" i="11"/>
  <c r="M46" i="11"/>
  <c r="E280" i="12"/>
  <c r="H280" i="12" s="1"/>
  <c r="G279" i="12"/>
  <c r="G278" i="12"/>
  <c r="G277" i="12"/>
  <c r="G276" i="12"/>
  <c r="D274" i="12"/>
  <c r="D282" i="12" s="1"/>
  <c r="B274" i="12"/>
  <c r="B282" i="12" s="1"/>
  <c r="E267" i="12"/>
  <c r="H267" i="12" s="1"/>
  <c r="D265" i="12"/>
  <c r="B265" i="12"/>
  <c r="E263" i="12"/>
  <c r="H263" i="12" s="1"/>
  <c r="E261" i="12"/>
  <c r="H261" i="12" s="1"/>
  <c r="E259" i="12"/>
  <c r="H259" i="12" s="1"/>
  <c r="E257" i="12"/>
  <c r="H257" i="12" s="1"/>
  <c r="B255" i="12"/>
  <c r="E251" i="12"/>
  <c r="H251" i="12" s="1"/>
  <c r="E250" i="12"/>
  <c r="H250" i="12" s="1"/>
  <c r="D248" i="12"/>
  <c r="B248" i="12"/>
  <c r="E246" i="12"/>
  <c r="H246" i="12" s="1"/>
  <c r="E244" i="12"/>
  <c r="H244" i="12" s="1"/>
  <c r="E243" i="12"/>
  <c r="H243" i="12" s="1"/>
  <c r="E242" i="12"/>
  <c r="H242" i="12" s="1"/>
  <c r="E241" i="12"/>
  <c r="H241" i="12" s="1"/>
  <c r="E240" i="12"/>
  <c r="H240" i="12" s="1"/>
  <c r="E239" i="12"/>
  <c r="H239" i="12" s="1"/>
  <c r="E238" i="12"/>
  <c r="H238" i="12" s="1"/>
  <c r="E237" i="12"/>
  <c r="H237" i="12" s="1"/>
  <c r="E236" i="12"/>
  <c r="H236" i="12" s="1"/>
  <c r="E235" i="12"/>
  <c r="H235" i="12" s="1"/>
  <c r="E234" i="12"/>
  <c r="H234" i="12" s="1"/>
  <c r="E233" i="12"/>
  <c r="H233" i="12" s="1"/>
  <c r="E232" i="12"/>
  <c r="H232" i="12" s="1"/>
  <c r="E231" i="12"/>
  <c r="H231" i="12" s="1"/>
  <c r="D229" i="12"/>
  <c r="B229" i="12"/>
  <c r="E228" i="12"/>
  <c r="H228" i="12" s="1"/>
  <c r="E227" i="12"/>
  <c r="H227" i="12" s="1"/>
  <c r="E226" i="12"/>
  <c r="H226" i="12" s="1"/>
  <c r="E225" i="12"/>
  <c r="H225" i="12" s="1"/>
  <c r="E223" i="12"/>
  <c r="H223" i="12" s="1"/>
  <c r="E221" i="12"/>
  <c r="H221" i="12" s="1"/>
  <c r="E219" i="12"/>
  <c r="H219" i="12" s="1"/>
  <c r="D216" i="12"/>
  <c r="E214" i="12"/>
  <c r="H214" i="12" s="1"/>
  <c r="E212" i="12"/>
  <c r="H212" i="12" s="1"/>
  <c r="E210" i="12"/>
  <c r="H210" i="12" s="1"/>
  <c r="D207" i="12"/>
  <c r="E205" i="12"/>
  <c r="H205" i="12" s="1"/>
  <c r="E203" i="12"/>
  <c r="H203" i="12" s="1"/>
  <c r="E201" i="12"/>
  <c r="H201" i="12" s="1"/>
  <c r="D198" i="12"/>
  <c r="E196" i="12"/>
  <c r="H196" i="12" s="1"/>
  <c r="E195" i="12"/>
  <c r="H195" i="12" s="1"/>
  <c r="G195" i="12"/>
  <c r="E194" i="12"/>
  <c r="H194" i="12" s="1"/>
  <c r="E193" i="12"/>
  <c r="H193" i="12" s="1"/>
  <c r="G193" i="12"/>
  <c r="E192" i="12"/>
  <c r="H192" i="12" s="1"/>
  <c r="E191" i="12"/>
  <c r="H191" i="12" s="1"/>
  <c r="G191" i="12"/>
  <c r="D189" i="12"/>
  <c r="B189" i="12"/>
  <c r="E187" i="12"/>
  <c r="H187" i="12" s="1"/>
  <c r="E186" i="12"/>
  <c r="H186" i="12" s="1"/>
  <c r="G186" i="12"/>
  <c r="E185" i="12"/>
  <c r="H185" i="12" s="1"/>
  <c r="E184" i="12"/>
  <c r="H184" i="12" s="1"/>
  <c r="G184" i="12"/>
  <c r="E183" i="12"/>
  <c r="H183" i="12" s="1"/>
  <c r="E182" i="12"/>
  <c r="H182" i="12" s="1"/>
  <c r="G182" i="12"/>
  <c r="D180" i="12"/>
  <c r="B180" i="12"/>
  <c r="E178" i="12"/>
  <c r="H178" i="12" s="1"/>
  <c r="E177" i="12"/>
  <c r="H177" i="12" s="1"/>
  <c r="G177" i="12"/>
  <c r="D175" i="12"/>
  <c r="B175" i="12"/>
  <c r="E173" i="12"/>
  <c r="H173" i="12" s="1"/>
  <c r="E172" i="12"/>
  <c r="H172" i="12" s="1"/>
  <c r="E171" i="12"/>
  <c r="H171" i="12" s="1"/>
  <c r="E170" i="12"/>
  <c r="H170" i="12" s="1"/>
  <c r="E169" i="12"/>
  <c r="H169" i="12" s="1"/>
  <c r="E168" i="12"/>
  <c r="H168" i="12" s="1"/>
  <c r="E167" i="12"/>
  <c r="H167" i="12" s="1"/>
  <c r="D165" i="12"/>
  <c r="B165" i="12"/>
  <c r="E163" i="12"/>
  <c r="H163" i="12" s="1"/>
  <c r="E162" i="12"/>
  <c r="H162" i="12" s="1"/>
  <c r="G162" i="12"/>
  <c r="E161" i="12"/>
  <c r="H161" i="12" s="1"/>
  <c r="E160" i="12"/>
  <c r="H160" i="12" s="1"/>
  <c r="E159" i="12"/>
  <c r="H159" i="12" s="1"/>
  <c r="E158" i="12"/>
  <c r="H158" i="12" s="1"/>
  <c r="E157" i="12"/>
  <c r="H157" i="12" s="1"/>
  <c r="E156" i="12"/>
  <c r="H156" i="12" s="1"/>
  <c r="E155" i="12"/>
  <c r="H155" i="12" s="1"/>
  <c r="E154" i="12"/>
  <c r="H154" i="12" s="1"/>
  <c r="E153" i="12"/>
  <c r="H153" i="12" s="1"/>
  <c r="E152" i="12"/>
  <c r="H152" i="12" s="1"/>
  <c r="E151" i="12"/>
  <c r="H151" i="12" s="1"/>
  <c r="E150" i="12"/>
  <c r="H150" i="12" s="1"/>
  <c r="E149" i="12"/>
  <c r="H149" i="12" s="1"/>
  <c r="E148" i="12"/>
  <c r="H148" i="12" s="1"/>
  <c r="E147" i="12"/>
  <c r="H147" i="12" s="1"/>
  <c r="E146" i="12"/>
  <c r="H146" i="12" s="1"/>
  <c r="D144" i="12"/>
  <c r="B144" i="12"/>
  <c r="E142" i="12"/>
  <c r="H142" i="12" s="1"/>
  <c r="B135" i="12"/>
  <c r="E134" i="12"/>
  <c r="H134" i="12" s="1"/>
  <c r="E133" i="12"/>
  <c r="H133" i="12" s="1"/>
  <c r="D132" i="12"/>
  <c r="D127" i="12" s="1"/>
  <c r="B132" i="12"/>
  <c r="B127" i="12" s="1"/>
  <c r="B126" i="12" s="1"/>
  <c r="E131" i="12"/>
  <c r="H131" i="12" s="1"/>
  <c r="E130" i="12"/>
  <c r="H130" i="12" s="1"/>
  <c r="E129" i="12"/>
  <c r="H129" i="12" s="1"/>
  <c r="E124" i="12"/>
  <c r="H124" i="12" s="1"/>
  <c r="E123" i="12"/>
  <c r="H123" i="12" s="1"/>
  <c r="E122" i="12"/>
  <c r="H122" i="12" s="1"/>
  <c r="E121" i="12"/>
  <c r="H121" i="12" s="1"/>
  <c r="E120" i="12"/>
  <c r="H120" i="12" s="1"/>
  <c r="E119" i="12"/>
  <c r="H119" i="12" s="1"/>
  <c r="E118" i="12"/>
  <c r="H118" i="12" s="1"/>
  <c r="E117" i="12"/>
  <c r="H117" i="12" s="1"/>
  <c r="D115" i="12"/>
  <c r="B115" i="12"/>
  <c r="E113" i="12"/>
  <c r="H113" i="12" s="1"/>
  <c r="E112" i="12"/>
  <c r="H112" i="12" s="1"/>
  <c r="E111" i="12"/>
  <c r="H111" i="12" s="1"/>
  <c r="E110" i="12"/>
  <c r="H110" i="12" s="1"/>
  <c r="E109" i="12"/>
  <c r="H109" i="12" s="1"/>
  <c r="E108" i="12"/>
  <c r="H108" i="12" s="1"/>
  <c r="E107" i="12"/>
  <c r="H107" i="12" s="1"/>
  <c r="E106" i="12"/>
  <c r="H106" i="12" s="1"/>
  <c r="E105" i="12"/>
  <c r="H105" i="12" s="1"/>
  <c r="D103" i="12"/>
  <c r="B103" i="12"/>
  <c r="E101" i="12"/>
  <c r="H101" i="12" s="1"/>
  <c r="E100" i="12"/>
  <c r="H100" i="12" s="1"/>
  <c r="E99" i="12"/>
  <c r="H99" i="12" s="1"/>
  <c r="E98" i="12"/>
  <c r="H98" i="12" s="1"/>
  <c r="E96" i="12"/>
  <c r="H96" i="12" s="1"/>
  <c r="E94" i="12"/>
  <c r="H94" i="12" s="1"/>
  <c r="D91" i="12"/>
  <c r="E89" i="12"/>
  <c r="H89" i="12" s="1"/>
  <c r="E87" i="12"/>
  <c r="H87" i="12" s="1"/>
  <c r="D85" i="12"/>
  <c r="B85" i="12"/>
  <c r="D81" i="12"/>
  <c r="E79" i="12"/>
  <c r="H79" i="12" s="1"/>
  <c r="D77" i="12"/>
  <c r="B77" i="12"/>
  <c r="E74" i="12"/>
  <c r="H74" i="12" s="1"/>
  <c r="D71" i="12"/>
  <c r="E69" i="12"/>
  <c r="H69" i="12" s="1"/>
  <c r="E67" i="12"/>
  <c r="H67" i="12" s="1"/>
  <c r="E65" i="12"/>
  <c r="H65" i="12" s="1"/>
  <c r="E63" i="12"/>
  <c r="H63" i="12" s="1"/>
  <c r="E61" i="12"/>
  <c r="H61" i="12" s="1"/>
  <c r="D59" i="12"/>
  <c r="B59" i="12"/>
  <c r="E56" i="12"/>
  <c r="H56" i="12" s="1"/>
  <c r="E54" i="12"/>
  <c r="H54" i="12" s="1"/>
  <c r="D51" i="12"/>
  <c r="E49" i="12"/>
  <c r="H49" i="12" s="1"/>
  <c r="E45" i="12"/>
  <c r="H45" i="12" s="1"/>
  <c r="E44" i="12"/>
  <c r="H44" i="12" s="1"/>
  <c r="G44" i="12"/>
  <c r="E43" i="12"/>
  <c r="H43" i="12" s="1"/>
  <c r="E42" i="12"/>
  <c r="H42" i="12" s="1"/>
  <c r="G42" i="12"/>
  <c r="E41" i="12"/>
  <c r="H41" i="12" s="1"/>
  <c r="G40" i="12"/>
  <c r="D39" i="12"/>
  <c r="B39" i="12"/>
  <c r="E37" i="12"/>
  <c r="H37" i="12" s="1"/>
  <c r="G37" i="12"/>
  <c r="D35" i="12"/>
  <c r="B35" i="12"/>
  <c r="E33" i="12"/>
  <c r="H33" i="12" s="1"/>
  <c r="E32" i="12"/>
  <c r="H32" i="12" s="1"/>
  <c r="G32" i="12"/>
  <c r="E31" i="12"/>
  <c r="H31" i="12" s="1"/>
  <c r="E30" i="12"/>
  <c r="H30" i="12" s="1"/>
  <c r="G30" i="12"/>
  <c r="E29" i="12"/>
  <c r="H29" i="12" s="1"/>
  <c r="E28" i="12"/>
  <c r="H28" i="12" s="1"/>
  <c r="G28" i="12"/>
  <c r="E27" i="12"/>
  <c r="H27" i="12" s="1"/>
  <c r="E26" i="12"/>
  <c r="H26" i="12" s="1"/>
  <c r="E25" i="12"/>
  <c r="H25" i="12" s="1"/>
  <c r="D23" i="12"/>
  <c r="B23" i="12"/>
  <c r="E21" i="12"/>
  <c r="H21" i="12" s="1"/>
  <c r="E19" i="12"/>
  <c r="H19" i="12" s="1"/>
  <c r="E17" i="12"/>
  <c r="H17" i="12" s="1"/>
  <c r="E15" i="12"/>
  <c r="H15" i="12" s="1"/>
  <c r="E14" i="12"/>
  <c r="H14" i="12" s="1"/>
  <c r="E13" i="12"/>
  <c r="H13" i="12" s="1"/>
  <c r="E12" i="12"/>
  <c r="H12" i="12" s="1"/>
  <c r="D10" i="12"/>
  <c r="B10" i="12"/>
  <c r="F29" i="12" l="1"/>
  <c r="F31" i="12"/>
  <c r="F33" i="12"/>
  <c r="F87" i="12"/>
  <c r="F89" i="12"/>
  <c r="F41" i="12"/>
  <c r="F43" i="12"/>
  <c r="F45" i="12"/>
  <c r="F49" i="12"/>
  <c r="G132" i="12"/>
  <c r="F192" i="12"/>
  <c r="F194" i="12"/>
  <c r="F196" i="12"/>
  <c r="E277" i="12"/>
  <c r="H277" i="12" s="1"/>
  <c r="F210" i="12"/>
  <c r="F212" i="12"/>
  <c r="F214" i="12"/>
  <c r="F183" i="12"/>
  <c r="F185" i="12"/>
  <c r="F187" i="12"/>
  <c r="F178" i="12"/>
  <c r="F163" i="12"/>
  <c r="E140" i="12"/>
  <c r="D126" i="12"/>
  <c r="D269" i="12" s="1"/>
  <c r="D284" i="12" s="1"/>
  <c r="D286" i="12" s="1"/>
  <c r="H137" i="12"/>
  <c r="H138" i="12"/>
  <c r="E132" i="12"/>
  <c r="H132" i="12" s="1"/>
  <c r="F79" i="12"/>
  <c r="F61" i="12"/>
  <c r="F63" i="12"/>
  <c r="F65" i="12"/>
  <c r="F67" i="12"/>
  <c r="F69" i="12"/>
  <c r="E279" i="12"/>
  <c r="H279" i="12" s="1"/>
  <c r="E45" i="11"/>
  <c r="N45" i="11" s="1"/>
  <c r="M45" i="11"/>
  <c r="E44" i="11"/>
  <c r="N44" i="11" s="1"/>
  <c r="M44" i="11"/>
  <c r="E43" i="11"/>
  <c r="N43" i="11" s="1"/>
  <c r="M43" i="11"/>
  <c r="E42" i="11"/>
  <c r="N42" i="11" s="1"/>
  <c r="M42" i="11"/>
  <c r="E41" i="11"/>
  <c r="N41" i="11" s="1"/>
  <c r="M41" i="11"/>
  <c r="E40" i="11"/>
  <c r="N40" i="11" s="1"/>
  <c r="M40" i="11"/>
  <c r="E39" i="11"/>
  <c r="N39" i="11" s="1"/>
  <c r="M39" i="11"/>
  <c r="E38" i="11"/>
  <c r="N38" i="11" s="1"/>
  <c r="M38" i="11"/>
  <c r="E37" i="11"/>
  <c r="N37" i="11" s="1"/>
  <c r="M37" i="11"/>
  <c r="E36" i="11"/>
  <c r="N36" i="11" s="1"/>
  <c r="M36" i="11"/>
  <c r="E35" i="11"/>
  <c r="N35" i="11" s="1"/>
  <c r="M35" i="11"/>
  <c r="E34" i="11"/>
  <c r="N34" i="11" s="1"/>
  <c r="M34" i="11"/>
  <c r="E33" i="11"/>
  <c r="N33" i="11" s="1"/>
  <c r="M33" i="11"/>
  <c r="E32" i="11"/>
  <c r="N32" i="11" s="1"/>
  <c r="M32" i="11"/>
  <c r="E31" i="11"/>
  <c r="N31" i="11" s="1"/>
  <c r="M31" i="11"/>
  <c r="E30" i="11"/>
  <c r="N30" i="11" s="1"/>
  <c r="M30" i="11"/>
  <c r="E29" i="11"/>
  <c r="N29" i="11" s="1"/>
  <c r="M29" i="11"/>
  <c r="E28" i="11"/>
  <c r="N28" i="11" s="1"/>
  <c r="M28" i="11"/>
  <c r="E27" i="11"/>
  <c r="N27" i="11" s="1"/>
  <c r="M27" i="11"/>
  <c r="E26" i="11"/>
  <c r="N26" i="11" s="1"/>
  <c r="M26" i="11"/>
  <c r="E25" i="11"/>
  <c r="N25" i="11" s="1"/>
  <c r="M25" i="11"/>
  <c r="J46" i="11"/>
  <c r="K46" i="11" s="1"/>
  <c r="K45" i="11"/>
  <c r="K44" i="11"/>
  <c r="K43" i="11"/>
  <c r="K42" i="11"/>
  <c r="K41" i="11"/>
  <c r="K40" i="11"/>
  <c r="K39" i="11"/>
  <c r="K38" i="11"/>
  <c r="K37" i="11"/>
  <c r="K36" i="11"/>
  <c r="K35" i="11"/>
  <c r="K34" i="11"/>
  <c r="K33" i="11"/>
  <c r="K32" i="11"/>
  <c r="K31" i="11"/>
  <c r="K30" i="11"/>
  <c r="K29" i="11"/>
  <c r="K28" i="11"/>
  <c r="K27" i="11"/>
  <c r="K26" i="11"/>
  <c r="K25" i="11"/>
  <c r="C10" i="12"/>
  <c r="E11" i="12"/>
  <c r="E24" i="12"/>
  <c r="F24" i="12" s="1"/>
  <c r="C23" i="12"/>
  <c r="C35" i="12"/>
  <c r="E36" i="12"/>
  <c r="E40" i="12"/>
  <c r="F40" i="12" s="1"/>
  <c r="C39" i="12"/>
  <c r="G47" i="12"/>
  <c r="E47" i="12"/>
  <c r="H47" i="12" s="1"/>
  <c r="F54" i="12"/>
  <c r="F56" i="12"/>
  <c r="G60" i="12"/>
  <c r="E60" i="12"/>
  <c r="C59" i="12"/>
  <c r="G62" i="12"/>
  <c r="E62" i="12"/>
  <c r="H62" i="12" s="1"/>
  <c r="G64" i="12"/>
  <c r="E64" i="12"/>
  <c r="H64" i="12" s="1"/>
  <c r="G66" i="12"/>
  <c r="E66" i="12"/>
  <c r="H66" i="12" s="1"/>
  <c r="G68" i="12"/>
  <c r="E68" i="12"/>
  <c r="H68" i="12" s="1"/>
  <c r="F74" i="12"/>
  <c r="G78" i="12"/>
  <c r="E78" i="12"/>
  <c r="C77" i="12"/>
  <c r="G86" i="12"/>
  <c r="E86" i="12"/>
  <c r="F86" i="12" s="1"/>
  <c r="C85" i="12"/>
  <c r="G88" i="12"/>
  <c r="E88" i="12"/>
  <c r="H88" i="12" s="1"/>
  <c r="F94" i="12"/>
  <c r="F96" i="12"/>
  <c r="F98" i="12"/>
  <c r="F11" i="12"/>
  <c r="G12" i="12"/>
  <c r="F13" i="12"/>
  <c r="G14" i="12"/>
  <c r="F15" i="12"/>
  <c r="G17" i="12"/>
  <c r="F19" i="12"/>
  <c r="G21" i="12"/>
  <c r="G24" i="12"/>
  <c r="F25" i="12"/>
  <c r="G26" i="12"/>
  <c r="F27" i="12"/>
  <c r="F36" i="12"/>
  <c r="F47" i="12"/>
  <c r="C51" i="12"/>
  <c r="E52" i="12"/>
  <c r="G53" i="12"/>
  <c r="E53" i="12"/>
  <c r="H53" i="12" s="1"/>
  <c r="G55" i="12"/>
  <c r="E55" i="12"/>
  <c r="H55" i="12" s="1"/>
  <c r="G57" i="12"/>
  <c r="E57" i="12"/>
  <c r="H57" i="12" s="1"/>
  <c r="F60" i="12"/>
  <c r="F62" i="12"/>
  <c r="C71" i="12"/>
  <c r="E72" i="12"/>
  <c r="G73" i="12"/>
  <c r="E73" i="12"/>
  <c r="H73" i="12" s="1"/>
  <c r="G75" i="12"/>
  <c r="E75" i="12"/>
  <c r="H75" i="12" s="1"/>
  <c r="F78" i="12"/>
  <c r="F77" i="12" s="1"/>
  <c r="C81" i="12"/>
  <c r="E82" i="12"/>
  <c r="G83" i="12"/>
  <c r="E83" i="12"/>
  <c r="H83" i="12" s="1"/>
  <c r="C91" i="12"/>
  <c r="E92" i="12"/>
  <c r="F92" i="12" s="1"/>
  <c r="G93" i="12"/>
  <c r="E93" i="12"/>
  <c r="H93" i="12" s="1"/>
  <c r="G95" i="12"/>
  <c r="E95" i="12"/>
  <c r="H95" i="12" s="1"/>
  <c r="G97" i="12"/>
  <c r="E97" i="12"/>
  <c r="H97" i="12" s="1"/>
  <c r="G11" i="12"/>
  <c r="F12" i="12"/>
  <c r="G13" i="12"/>
  <c r="F14" i="12"/>
  <c r="G15" i="12"/>
  <c r="F17" i="12"/>
  <c r="G19" i="12"/>
  <c r="F21" i="12"/>
  <c r="G25" i="12"/>
  <c r="F26" i="12"/>
  <c r="G27" i="12"/>
  <c r="F28" i="12"/>
  <c r="G29" i="12"/>
  <c r="F30" i="12"/>
  <c r="G31" i="12"/>
  <c r="F32" i="12"/>
  <c r="G33" i="12"/>
  <c r="G36" i="12"/>
  <c r="G35" i="12" s="1"/>
  <c r="F37" i="12"/>
  <c r="G41" i="12"/>
  <c r="F42" i="12"/>
  <c r="G43" i="12"/>
  <c r="F44" i="12"/>
  <c r="G45" i="12"/>
  <c r="G49" i="12"/>
  <c r="B51" i="12"/>
  <c r="G52" i="12"/>
  <c r="G54" i="12"/>
  <c r="G56" i="12"/>
  <c r="G61" i="12"/>
  <c r="G63" i="12"/>
  <c r="G65" i="12"/>
  <c r="G67" i="12"/>
  <c r="G69" i="12"/>
  <c r="B71" i="12"/>
  <c r="G72" i="12"/>
  <c r="G74" i="12"/>
  <c r="G79" i="12"/>
  <c r="B81" i="12"/>
  <c r="G82" i="12"/>
  <c r="G87" i="12"/>
  <c r="G89" i="12"/>
  <c r="B91" i="12"/>
  <c r="G92" i="12"/>
  <c r="G94" i="12"/>
  <c r="G96" i="12"/>
  <c r="G98" i="12"/>
  <c r="G99" i="12"/>
  <c r="F99" i="12"/>
  <c r="F100" i="12"/>
  <c r="G101" i="12"/>
  <c r="G104" i="12"/>
  <c r="F105" i="12"/>
  <c r="G106" i="12"/>
  <c r="F107" i="12"/>
  <c r="G108" i="12"/>
  <c r="F109" i="12"/>
  <c r="G110" i="12"/>
  <c r="F111" i="12"/>
  <c r="G112" i="12"/>
  <c r="F113" i="12"/>
  <c r="G117" i="12"/>
  <c r="F118" i="12"/>
  <c r="G119" i="12"/>
  <c r="F120" i="12"/>
  <c r="G121" i="12"/>
  <c r="F122" i="12"/>
  <c r="G123" i="12"/>
  <c r="F124" i="12"/>
  <c r="G128" i="12"/>
  <c r="F129" i="12"/>
  <c r="G130" i="12"/>
  <c r="F131" i="12"/>
  <c r="F133" i="12"/>
  <c r="G134" i="12"/>
  <c r="G136" i="12"/>
  <c r="G138" i="12"/>
  <c r="G140" i="12"/>
  <c r="G139" i="12" s="1"/>
  <c r="F142" i="12"/>
  <c r="G146" i="12"/>
  <c r="F147" i="12"/>
  <c r="G148" i="12"/>
  <c r="F149" i="12"/>
  <c r="G150" i="12"/>
  <c r="F151" i="12"/>
  <c r="G152" i="12"/>
  <c r="F153" i="12"/>
  <c r="G154" i="12"/>
  <c r="F155" i="12"/>
  <c r="G156" i="12"/>
  <c r="F157" i="12"/>
  <c r="G158" i="12"/>
  <c r="F159" i="12"/>
  <c r="G160" i="12"/>
  <c r="F161" i="12"/>
  <c r="E104" i="12"/>
  <c r="C103" i="12"/>
  <c r="C115" i="12"/>
  <c r="E116" i="12"/>
  <c r="E128" i="12"/>
  <c r="F128" i="12" s="1"/>
  <c r="E136" i="12"/>
  <c r="C135" i="12"/>
  <c r="C144" i="12"/>
  <c r="E145" i="12"/>
  <c r="F145" i="12" s="1"/>
  <c r="G100" i="12"/>
  <c r="F101" i="12"/>
  <c r="F104" i="12"/>
  <c r="G105" i="12"/>
  <c r="F106" i="12"/>
  <c r="G107" i="12"/>
  <c r="F108" i="12"/>
  <c r="G109" i="12"/>
  <c r="F110" i="12"/>
  <c r="G111" i="12"/>
  <c r="F112" i="12"/>
  <c r="G113" i="12"/>
  <c r="G116" i="12"/>
  <c r="F117" i="12"/>
  <c r="G118" i="12"/>
  <c r="F119" i="12"/>
  <c r="G120" i="12"/>
  <c r="F121" i="12"/>
  <c r="G122" i="12"/>
  <c r="F123" i="12"/>
  <c r="G124" i="12"/>
  <c r="G129" i="12"/>
  <c r="F130" i="12"/>
  <c r="G131" i="12"/>
  <c r="G133" i="12"/>
  <c r="F134" i="12"/>
  <c r="F136" i="12"/>
  <c r="G137" i="12"/>
  <c r="G142" i="12"/>
  <c r="G145" i="12"/>
  <c r="F146" i="12"/>
  <c r="G147" i="12"/>
  <c r="F148" i="12"/>
  <c r="G149" i="12"/>
  <c r="F150" i="12"/>
  <c r="G151" i="12"/>
  <c r="F152" i="12"/>
  <c r="G153" i="12"/>
  <c r="F154" i="12"/>
  <c r="G155" i="12"/>
  <c r="F156" i="12"/>
  <c r="G157" i="12"/>
  <c r="F158" i="12"/>
  <c r="G159" i="12"/>
  <c r="F160" i="12"/>
  <c r="G161" i="12"/>
  <c r="F162" i="12"/>
  <c r="G163" i="12"/>
  <c r="C175" i="12"/>
  <c r="E176" i="12"/>
  <c r="C180" i="12"/>
  <c r="E181" i="12"/>
  <c r="F181" i="12" s="1"/>
  <c r="C189" i="12"/>
  <c r="E190" i="12"/>
  <c r="F190" i="12" s="1"/>
  <c r="F201" i="12"/>
  <c r="F203" i="12"/>
  <c r="F205" i="12"/>
  <c r="C207" i="12"/>
  <c r="E208" i="12"/>
  <c r="F208" i="12" s="1"/>
  <c r="G209" i="12"/>
  <c r="E209" i="12"/>
  <c r="H209" i="12" s="1"/>
  <c r="G211" i="12"/>
  <c r="E211" i="12"/>
  <c r="H211" i="12" s="1"/>
  <c r="G213" i="12"/>
  <c r="E213" i="12"/>
  <c r="H213" i="12" s="1"/>
  <c r="F219" i="12"/>
  <c r="F221" i="12"/>
  <c r="F223" i="12"/>
  <c r="F225" i="12"/>
  <c r="G166" i="12"/>
  <c r="F167" i="12"/>
  <c r="G168" i="12"/>
  <c r="F169" i="12"/>
  <c r="G170" i="12"/>
  <c r="F171" i="12"/>
  <c r="G172" i="12"/>
  <c r="F173" i="12"/>
  <c r="F176" i="12"/>
  <c r="C198" i="12"/>
  <c r="E199" i="12"/>
  <c r="G200" i="12"/>
  <c r="E200" i="12"/>
  <c r="H200" i="12" s="1"/>
  <c r="G202" i="12"/>
  <c r="E202" i="12"/>
  <c r="H202" i="12" s="1"/>
  <c r="G204" i="12"/>
  <c r="E204" i="12"/>
  <c r="H204" i="12" s="1"/>
  <c r="F209" i="12"/>
  <c r="E217" i="12"/>
  <c r="F217" i="12" s="1"/>
  <c r="G218" i="12"/>
  <c r="E218" i="12"/>
  <c r="H218" i="12" s="1"/>
  <c r="G220" i="12"/>
  <c r="E220" i="12"/>
  <c r="H220" i="12" s="1"/>
  <c r="G222" i="12"/>
  <c r="E222" i="12"/>
  <c r="H222" i="12" s="1"/>
  <c r="G224" i="12"/>
  <c r="E224" i="12"/>
  <c r="H224" i="12" s="1"/>
  <c r="G167" i="12"/>
  <c r="F168" i="12"/>
  <c r="G169" i="12"/>
  <c r="F170" i="12"/>
  <c r="G171" i="12"/>
  <c r="F172" i="12"/>
  <c r="G173" i="12"/>
  <c r="G176" i="12"/>
  <c r="F177" i="12"/>
  <c r="G178" i="12"/>
  <c r="G181" i="12"/>
  <c r="F182" i="12"/>
  <c r="G183" i="12"/>
  <c r="F184" i="12"/>
  <c r="G185" i="12"/>
  <c r="F186" i="12"/>
  <c r="G187" i="12"/>
  <c r="G190" i="12"/>
  <c r="F191" i="12"/>
  <c r="G192" i="12"/>
  <c r="F193" i="12"/>
  <c r="G194" i="12"/>
  <c r="F195" i="12"/>
  <c r="G196" i="12"/>
  <c r="B198" i="12"/>
  <c r="G199" i="12"/>
  <c r="G201" i="12"/>
  <c r="G203" i="12"/>
  <c r="G205" i="12"/>
  <c r="B207" i="12"/>
  <c r="G208" i="12"/>
  <c r="G210" i="12"/>
  <c r="G212" i="12"/>
  <c r="G214" i="12"/>
  <c r="B216" i="12"/>
  <c r="G217" i="12"/>
  <c r="G219" i="12"/>
  <c r="G221" i="12"/>
  <c r="G223" i="12"/>
  <c r="G225" i="12"/>
  <c r="F226" i="12"/>
  <c r="G226" i="12"/>
  <c r="G227" i="12"/>
  <c r="F228" i="12"/>
  <c r="G231" i="12"/>
  <c r="F232" i="12"/>
  <c r="G233" i="12"/>
  <c r="F234" i="12"/>
  <c r="G235" i="12"/>
  <c r="F236" i="12"/>
  <c r="G237" i="12"/>
  <c r="F238" i="12"/>
  <c r="G239" i="12"/>
  <c r="F240" i="12"/>
  <c r="G241" i="12"/>
  <c r="F242" i="12"/>
  <c r="G243" i="12"/>
  <c r="F244" i="12"/>
  <c r="G246" i="12"/>
  <c r="G249" i="12"/>
  <c r="F250" i="12"/>
  <c r="G251" i="12"/>
  <c r="F252" i="12"/>
  <c r="G253" i="12"/>
  <c r="G256" i="12"/>
  <c r="F257" i="12"/>
  <c r="G259" i="12"/>
  <c r="F261" i="12"/>
  <c r="C229" i="12"/>
  <c r="C216" i="12" s="1"/>
  <c r="E230" i="12"/>
  <c r="E249" i="12"/>
  <c r="C248" i="12"/>
  <c r="F227" i="12"/>
  <c r="G228" i="12"/>
  <c r="G230" i="12"/>
  <c r="F231" i="12"/>
  <c r="G232" i="12"/>
  <c r="F233" i="12"/>
  <c r="G234" i="12"/>
  <c r="F235" i="12"/>
  <c r="G236" i="12"/>
  <c r="F237" i="12"/>
  <c r="G238" i="12"/>
  <c r="F239" i="12"/>
  <c r="G240" i="12"/>
  <c r="F241" i="12"/>
  <c r="G242" i="12"/>
  <c r="F243" i="12"/>
  <c r="G244" i="12"/>
  <c r="F246" i="12"/>
  <c r="F249" i="12"/>
  <c r="G250" i="12"/>
  <c r="F251" i="12"/>
  <c r="G252" i="12"/>
  <c r="F253" i="12"/>
  <c r="G257" i="12"/>
  <c r="F259" i="12"/>
  <c r="G261" i="12"/>
  <c r="G263" i="12"/>
  <c r="F263" i="12"/>
  <c r="G266" i="12"/>
  <c r="F267" i="12"/>
  <c r="G280" i="12"/>
  <c r="E266" i="12"/>
  <c r="F266" i="12" s="1"/>
  <c r="F265" i="12" s="1"/>
  <c r="C265" i="12"/>
  <c r="C274" i="12"/>
  <c r="C282" i="12" s="1"/>
  <c r="E275" i="12"/>
  <c r="G267" i="12"/>
  <c r="G272" i="12"/>
  <c r="G275" i="12"/>
  <c r="F280" i="12"/>
  <c r="E276" i="12"/>
  <c r="E278" i="12"/>
  <c r="F213" i="12" l="1"/>
  <c r="F132" i="12"/>
  <c r="F144" i="12"/>
  <c r="C127" i="12"/>
  <c r="C126" i="12" s="1"/>
  <c r="G81" i="12"/>
  <c r="G71" i="12"/>
  <c r="F66" i="12"/>
  <c r="G274" i="12"/>
  <c r="G282" i="12" s="1"/>
  <c r="F68" i="12"/>
  <c r="F64" i="12"/>
  <c r="F59" i="12" s="1"/>
  <c r="F279" i="12"/>
  <c r="F277" i="12"/>
  <c r="C255" i="12"/>
  <c r="E256" i="12"/>
  <c r="H256" i="12" s="1"/>
  <c r="F189" i="12"/>
  <c r="F175" i="12"/>
  <c r="F140" i="12"/>
  <c r="F139" i="12" s="1"/>
  <c r="F135" i="12" s="1"/>
  <c r="E139" i="12"/>
  <c r="E135" i="12" s="1"/>
  <c r="H135" i="12" s="1"/>
  <c r="F88" i="12"/>
  <c r="F85" i="12" s="1"/>
  <c r="B269" i="12"/>
  <c r="B284" i="12" s="1"/>
  <c r="B286" i="12" s="1"/>
  <c r="G39" i="12"/>
  <c r="H275" i="12"/>
  <c r="E274" i="12"/>
  <c r="F275" i="12"/>
  <c r="G265" i="12"/>
  <c r="H230" i="12"/>
  <c r="E229" i="12"/>
  <c r="H229" i="12" s="1"/>
  <c r="G248" i="12"/>
  <c r="F230" i="12"/>
  <c r="F229" i="12" s="1"/>
  <c r="G207" i="12"/>
  <c r="G180" i="12"/>
  <c r="F211" i="12"/>
  <c r="F207" i="12" s="1"/>
  <c r="F180" i="12"/>
  <c r="F204" i="12"/>
  <c r="F202" i="12"/>
  <c r="F200" i="12"/>
  <c r="H190" i="12"/>
  <c r="E189" i="12"/>
  <c r="H189" i="12" s="1"/>
  <c r="H181" i="12"/>
  <c r="E180" i="12"/>
  <c r="H180" i="12" s="1"/>
  <c r="H176" i="12"/>
  <c r="E175" i="12"/>
  <c r="H175" i="12" s="1"/>
  <c r="E166" i="12"/>
  <c r="C165" i="12"/>
  <c r="G115" i="12"/>
  <c r="F103" i="12"/>
  <c r="H140" i="12"/>
  <c r="H139" i="12" s="1"/>
  <c r="H136" i="12"/>
  <c r="H128" i="12"/>
  <c r="E127" i="12"/>
  <c r="H104" i="12"/>
  <c r="E103" i="12"/>
  <c r="H103" i="12" s="1"/>
  <c r="G127" i="12"/>
  <c r="H72" i="12"/>
  <c r="E71" i="12"/>
  <c r="H71" i="12" s="1"/>
  <c r="H86" i="12"/>
  <c r="E85" i="12"/>
  <c r="H85" i="12" s="1"/>
  <c r="F83" i="12"/>
  <c r="G77" i="12"/>
  <c r="F72" i="12"/>
  <c r="H60" i="12"/>
  <c r="E59" i="12"/>
  <c r="H59" i="12" s="1"/>
  <c r="F57" i="12"/>
  <c r="F55" i="12"/>
  <c r="F53" i="12"/>
  <c r="H36" i="12"/>
  <c r="E35" i="12"/>
  <c r="H35" i="12" s="1"/>
  <c r="H11" i="12"/>
  <c r="E10" i="12"/>
  <c r="H278" i="12"/>
  <c r="F278" i="12"/>
  <c r="H276" i="12"/>
  <c r="F276" i="12"/>
  <c r="E272" i="12"/>
  <c r="H266" i="12"/>
  <c r="E265" i="12"/>
  <c r="H265" i="12" s="1"/>
  <c r="F248" i="12"/>
  <c r="G229" i="12"/>
  <c r="G216" i="12" s="1"/>
  <c r="H249" i="12"/>
  <c r="E248" i="12"/>
  <c r="H248" i="12" s="1"/>
  <c r="G255" i="12"/>
  <c r="G198" i="12"/>
  <c r="G189" i="12"/>
  <c r="G175" i="12"/>
  <c r="H217" i="12"/>
  <c r="H199" i="12"/>
  <c r="E198" i="12"/>
  <c r="H198" i="12" s="1"/>
  <c r="G165" i="12"/>
  <c r="F224" i="12"/>
  <c r="F222" i="12"/>
  <c r="F220" i="12"/>
  <c r="F218" i="12"/>
  <c r="H208" i="12"/>
  <c r="E207" i="12"/>
  <c r="H207" i="12" s="1"/>
  <c r="F199" i="12"/>
  <c r="G144" i="12"/>
  <c r="F127" i="12"/>
  <c r="H145" i="12"/>
  <c r="E144" i="12"/>
  <c r="H144" i="12" s="1"/>
  <c r="H116" i="12"/>
  <c r="E115" i="12"/>
  <c r="H115" i="12" s="1"/>
  <c r="G135" i="12"/>
  <c r="F116" i="12"/>
  <c r="F115" i="12" s="1"/>
  <c r="G103" i="12"/>
  <c r="G91" i="12"/>
  <c r="G51" i="12"/>
  <c r="F39" i="12"/>
  <c r="F23" i="12"/>
  <c r="G10" i="12"/>
  <c r="H92" i="12"/>
  <c r="E91" i="12"/>
  <c r="H91" i="12" s="1"/>
  <c r="H82" i="12"/>
  <c r="E81" i="12"/>
  <c r="H81" i="12" s="1"/>
  <c r="H52" i="12"/>
  <c r="E51" i="12"/>
  <c r="H51" i="12" s="1"/>
  <c r="F35" i="12"/>
  <c r="G23" i="12"/>
  <c r="F10" i="12"/>
  <c r="F97" i="12"/>
  <c r="F95" i="12"/>
  <c r="F93" i="12"/>
  <c r="G85" i="12"/>
  <c r="F82" i="12"/>
  <c r="H78" i="12"/>
  <c r="E77" i="12"/>
  <c r="H77" i="12" s="1"/>
  <c r="F75" i="12"/>
  <c r="F73" i="12"/>
  <c r="G59" i="12"/>
  <c r="F52" i="12"/>
  <c r="H40" i="12"/>
  <c r="E39" i="12"/>
  <c r="H39" i="12" s="1"/>
  <c r="H24" i="12"/>
  <c r="E23" i="12"/>
  <c r="H23" i="12" s="1"/>
  <c r="H274" i="12" l="1"/>
  <c r="E282" i="12"/>
  <c r="F198" i="12"/>
  <c r="E255" i="12"/>
  <c r="H255" i="12" s="1"/>
  <c r="F256" i="12"/>
  <c r="F255" i="12" s="1"/>
  <c r="E216" i="12"/>
  <c r="H216" i="12" s="1"/>
  <c r="F216" i="12"/>
  <c r="C269" i="12"/>
  <c r="C284" i="12" s="1"/>
  <c r="C286" i="12" s="1"/>
  <c r="F126" i="12"/>
  <c r="F91" i="12"/>
  <c r="F81" i="12"/>
  <c r="F51" i="12"/>
  <c r="H10" i="12"/>
  <c r="G126" i="12"/>
  <c r="F274" i="12"/>
  <c r="G269" i="12"/>
  <c r="G284" i="12" s="1"/>
  <c r="G286" i="12" s="1"/>
  <c r="H272" i="12"/>
  <c r="F272" i="12"/>
  <c r="F71" i="12"/>
  <c r="H127" i="12"/>
  <c r="E126" i="12"/>
  <c r="H126" i="12" s="1"/>
  <c r="H166" i="12"/>
  <c r="E165" i="12"/>
  <c r="H165" i="12" s="1"/>
  <c r="F166" i="12"/>
  <c r="F165" i="12" s="1"/>
  <c r="F282" i="12" l="1"/>
  <c r="F269" i="12"/>
  <c r="F284" i="12" s="1"/>
  <c r="F286" i="12" s="1"/>
  <c r="H282" i="12"/>
  <c r="E269" i="12"/>
  <c r="H269" i="12" s="1"/>
  <c r="E284" i="12" l="1"/>
  <c r="E286" i="12" s="1"/>
  <c r="H284" i="12" l="1"/>
  <c r="H286" i="12"/>
  <c r="J5" i="6" l="1"/>
  <c r="K5" i="6" s="1"/>
  <c r="L5" i="6" s="1"/>
  <c r="M5" i="6" s="1"/>
  <c r="N5" i="6" s="1"/>
  <c r="O5" i="6" s="1"/>
  <c r="J6" i="6"/>
  <c r="K6" i="6" s="1"/>
  <c r="L6" i="6" s="1"/>
  <c r="H6" i="6"/>
  <c r="H5" i="6"/>
  <c r="L7" i="6" l="1"/>
  <c r="D7" i="6" s="1"/>
  <c r="M6" i="6"/>
  <c r="J7" i="6"/>
  <c r="B7" i="6" s="1"/>
  <c r="K7" i="6"/>
  <c r="C7" i="6" s="1"/>
  <c r="N6" i="6" l="1"/>
  <c r="M7" i="6"/>
  <c r="E7" i="6" s="1"/>
  <c r="N7" i="6" l="1"/>
  <c r="F7" i="6" s="1"/>
  <c r="O6" i="6"/>
  <c r="O7" i="6" s="1"/>
  <c r="G7" i="6" s="1"/>
  <c r="D48" i="11" l="1"/>
  <c r="D10" i="11"/>
  <c r="D8" i="11" l="1"/>
  <c r="I17" i="11" l="1"/>
  <c r="E17" i="11"/>
  <c r="I23" i="11"/>
  <c r="E23" i="11"/>
  <c r="I15" i="11"/>
  <c r="E15" i="11"/>
  <c r="E20" i="11"/>
  <c r="E53" i="11"/>
  <c r="C48" i="11"/>
  <c r="E50" i="11"/>
  <c r="C10" i="11"/>
  <c r="C8" i="11" s="1"/>
  <c r="E12" i="11"/>
  <c r="E19" i="11"/>
  <c r="E21" i="11"/>
  <c r="I18" i="11"/>
  <c r="E18" i="11"/>
  <c r="E24" i="11"/>
  <c r="E16" i="11"/>
  <c r="H23" i="11"/>
  <c r="L23" i="11"/>
  <c r="E14" i="11"/>
  <c r="E52" i="11"/>
  <c r="L18" i="11"/>
  <c r="E13" i="11"/>
  <c r="H15" i="11"/>
  <c r="L15" i="11"/>
  <c r="E22" i="11"/>
  <c r="H12" i="11" l="1"/>
  <c r="L12" i="11"/>
  <c r="M12" i="11"/>
  <c r="J12" i="11"/>
  <c r="M20" i="11"/>
  <c r="J20" i="11"/>
  <c r="M13" i="11"/>
  <c r="J13" i="11"/>
  <c r="N15" i="11"/>
  <c r="M24" i="11"/>
  <c r="J24" i="11"/>
  <c r="M21" i="11"/>
  <c r="J21" i="11"/>
  <c r="M23" i="11"/>
  <c r="J23" i="11"/>
  <c r="E10" i="11"/>
  <c r="I12" i="11"/>
  <c r="M16" i="11"/>
  <c r="J16" i="11"/>
  <c r="N23" i="11"/>
  <c r="M19" i="11"/>
  <c r="J19" i="11"/>
  <c r="M15" i="11"/>
  <c r="J15" i="11"/>
  <c r="K15" i="11" s="1"/>
  <c r="E48" i="11"/>
  <c r="K23" i="11"/>
  <c r="H17" i="11"/>
  <c r="L17" i="11"/>
  <c r="N17" i="11" l="1"/>
  <c r="M17" i="11"/>
  <c r="J17" i="11"/>
  <c r="K17" i="11" s="1"/>
  <c r="H20" i="11"/>
  <c r="L20" i="11"/>
  <c r="I20" i="11"/>
  <c r="M14" i="11"/>
  <c r="J14" i="11"/>
  <c r="H24" i="11"/>
  <c r="L24" i="11"/>
  <c r="I24" i="11"/>
  <c r="K12" i="11"/>
  <c r="K24" i="11"/>
  <c r="M22" i="11"/>
  <c r="J22" i="11"/>
  <c r="G10" i="11"/>
  <c r="M18" i="11"/>
  <c r="J18" i="11"/>
  <c r="K18" i="11" s="1"/>
  <c r="H18" i="11"/>
  <c r="H14" i="11"/>
  <c r="L14" i="11"/>
  <c r="I14" i="11"/>
  <c r="M52" i="11"/>
  <c r="J52" i="11"/>
  <c r="M53" i="11"/>
  <c r="J53" i="11"/>
  <c r="E8" i="11"/>
  <c r="H16" i="11"/>
  <c r="L16" i="11"/>
  <c r="I16" i="11"/>
  <c r="K16" i="11" s="1"/>
  <c r="H22" i="11"/>
  <c r="L22" i="11"/>
  <c r="I22" i="11"/>
  <c r="G48" i="11"/>
  <c r="M48" i="11" s="1"/>
  <c r="M50" i="11"/>
  <c r="J50" i="11"/>
  <c r="J48" i="11" s="1"/>
  <c r="F48" i="11"/>
  <c r="L48" i="11" s="1"/>
  <c r="L50" i="11"/>
  <c r="H50" i="11"/>
  <c r="I50" i="11"/>
  <c r="H19" i="11"/>
  <c r="L19" i="11"/>
  <c r="I19" i="11"/>
  <c r="K19" i="11" s="1"/>
  <c r="K20" i="11"/>
  <c r="N12" i="11"/>
  <c r="H21" i="11" l="1"/>
  <c r="L21" i="11"/>
  <c r="I21" i="11"/>
  <c r="K21" i="11" s="1"/>
  <c r="H13" i="11"/>
  <c r="L13" i="11"/>
  <c r="I13" i="11"/>
  <c r="F10" i="11"/>
  <c r="K50" i="11"/>
  <c r="N22" i="11"/>
  <c r="N16" i="11"/>
  <c r="L53" i="11"/>
  <c r="H53" i="11"/>
  <c r="I53" i="11"/>
  <c r="K53" i="11" s="1"/>
  <c r="N14" i="11"/>
  <c r="N18" i="11"/>
  <c r="J10" i="11"/>
  <c r="J8" i="11" s="1"/>
  <c r="N19" i="11"/>
  <c r="N50" i="11"/>
  <c r="L52" i="11"/>
  <c r="H52" i="11"/>
  <c r="I52" i="11"/>
  <c r="K52" i="11" s="1"/>
  <c r="G8" i="11"/>
  <c r="M10" i="11"/>
  <c r="K22" i="11"/>
  <c r="N24" i="11"/>
  <c r="K14" i="11"/>
  <c r="N20" i="11"/>
  <c r="M8" i="11" l="1"/>
  <c r="N53" i="11"/>
  <c r="K48" i="11"/>
  <c r="K13" i="11"/>
  <c r="K10" i="11" s="1"/>
  <c r="K8" i="11" s="1"/>
  <c r="I10" i="11"/>
  <c r="N13" i="11"/>
  <c r="H10" i="11"/>
  <c r="N21" i="11"/>
  <c r="N52" i="11"/>
  <c r="H48" i="11"/>
  <c r="N48" i="11" s="1"/>
  <c r="I48" i="11"/>
  <c r="F8" i="11"/>
  <c r="L10" i="11"/>
  <c r="L8" i="11" l="1"/>
  <c r="I8" i="11"/>
  <c r="N10" i="11"/>
  <c r="H8" i="11"/>
  <c r="N8" i="11" l="1"/>
</calcChain>
</file>

<file path=xl/sharedStrings.xml><?xml version="1.0" encoding="utf-8"?>
<sst xmlns="http://schemas.openxmlformats.org/spreadsheetml/2006/main" count="354" uniqueCount="325">
  <si>
    <t>All Departments</t>
  </si>
  <si>
    <t>in millions</t>
  </si>
  <si>
    <t>CUMULATIVE</t>
  </si>
  <si>
    <t>JAN</t>
  </si>
  <si>
    <t>FEB</t>
  </si>
  <si>
    <t>MAR</t>
  </si>
  <si>
    <t>APR</t>
  </si>
  <si>
    <t>Monthly NCA Credited</t>
  </si>
  <si>
    <t>Monthly NCA Utilized</t>
  </si>
  <si>
    <t>MAY</t>
  </si>
  <si>
    <t>JUNE</t>
  </si>
  <si>
    <t>AS OF JUNE</t>
  </si>
  <si>
    <t>NCA Utilized / NCAs Credited - Cumulative</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</si>
  <si>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</si>
  <si>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</si>
  <si>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</si>
  <si>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</si>
  <si>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</si>
  <si>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</si>
  <si>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</si>
  <si>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</si>
  <si>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</si>
  <si>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</si>
  <si>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</si>
  <si>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</si>
  <si>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</si>
  <si>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</si>
  <si>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</si>
  <si>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</si>
  <si>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</si>
  <si>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</si>
  <si>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</si>
  <si>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</si>
  <si>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</si>
  <si>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</si>
  <si>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</si>
  <si>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</si>
  <si>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</si>
  <si>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</si>
  <si>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</si>
  <si>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</si>
  <si>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</si>
  <si>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</si>
  <si>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</si>
  <si>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</si>
  <si>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</si>
  <si>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</si>
  <si>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</si>
  <si>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</si>
  <si>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</si>
  <si>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</si>
  <si>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</si>
  <si>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</si>
  <si>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</si>
  <si>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</si>
  <si>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</si>
  <si>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</si>
  <si>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</si>
  <si>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</si>
  <si>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</si>
  <si>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</si>
  <si>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</si>
  <si>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</si>
  <si>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</si>
  <si>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</si>
  <si>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</si>
  <si>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</si>
  <si>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</si>
  <si>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</si>
  <si>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</si>
  <si>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</si>
  <si>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</si>
  <si>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t>Based on Report of MDS-Government Servicing Banks</t>
  </si>
  <si>
    <t>In Thousand Pesos</t>
  </si>
  <si>
    <t>PARTICULARS</t>
  </si>
  <si>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</si>
  <si>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</si>
  <si>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</si>
  <si>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</si>
  <si>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</si>
  <si>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</si>
  <si>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</si>
  <si>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</si>
  <si>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</si>
  <si>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</si>
  <si>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</si>
  <si>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</si>
  <si>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</si>
  <si>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</si>
  <si>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</si>
  <si>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</si>
  <si>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</si>
  <si>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</si>
  <si>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</si>
  <si>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</si>
  <si>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</si>
  <si>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</si>
  <si>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</si>
  <si>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</si>
  <si>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</si>
  <si>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</si>
  <si>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</si>
  <si>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</si>
  <si>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</si>
  <si>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</si>
  <si>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</si>
  <si>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</si>
  <si>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</si>
  <si>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</si>
  <si>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</si>
  <si>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</si>
  <si>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</si>
  <si>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</si>
  <si>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</si>
  <si>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</si>
  <si>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</si>
  <si>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</si>
  <si>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</si>
  <si>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</si>
  <si>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</si>
  <si>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</si>
  <si>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</si>
  <si>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</si>
  <si>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</si>
  <si>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</si>
  <si>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</si>
  <si>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</si>
  <si>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</si>
  <si>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</si>
  <si>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</si>
  <si>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</si>
  <si>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</si>
  <si>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</si>
  <si>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</si>
  <si>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</si>
  <si>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</si>
  <si>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</si>
  <si>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</si>
  <si>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</si>
  <si>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</si>
  <si>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</si>
  <si>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</si>
  <si>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</si>
  <si>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</si>
  <si>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</si>
  <si>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</si>
  <si>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</si>
  <si>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</si>
  <si>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</si>
  <si>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</si>
  <si>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</si>
  <si>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</si>
  <si>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</si>
  <si>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</si>
  <si>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</si>
  <si>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</si>
  <si>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</si>
  <si>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</si>
  <si>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</si>
  <si>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</si>
  <si>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</si>
  <si>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</si>
  <si>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</si>
  <si>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</si>
  <si>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</si>
  <si>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</si>
  <si>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</si>
  <si>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</si>
  <si>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</si>
  <si>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</si>
  <si>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</si>
  <si>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</si>
  <si>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</si>
  <si>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</si>
  <si>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</si>
  <si>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</si>
  <si>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</si>
  <si>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</si>
  <si>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</si>
  <si>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</si>
  <si>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</si>
  <si>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</si>
  <si>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</si>
  <si>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</si>
  <si>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</si>
  <si>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</si>
  <si>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</si>
  <si>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</si>
  <si>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</si>
  <si>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</si>
  <si>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</si>
  <si>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</si>
  <si>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</si>
  <si>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</si>
  <si>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</si>
  <si>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</si>
  <si>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</si>
  <si>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</si>
  <si>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</si>
  <si>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</si>
  <si>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</si>
  <si>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</si>
  <si>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</si>
  <si>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</si>
  <si>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</si>
  <si>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</si>
  <si>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DOT</t>
  </si>
  <si>
    <t xml:space="preserve">    IA</t>
  </si>
  <si>
    <t xml:space="preserve">    NPDC</t>
  </si>
  <si>
    <t xml:space="preserve"> </t>
  </si>
  <si>
    <t>DTI</t>
  </si>
  <si>
    <t xml:space="preserve">    BOI</t>
  </si>
  <si>
    <t xml:space="preserve">    PTTC</t>
  </si>
  <si>
    <t xml:space="preserve">    DCP</t>
  </si>
  <si>
    <t xml:space="preserve">    CIAP</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</si>
  <si>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</si>
  <si>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</si>
  <si>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</si>
  <si>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</si>
  <si>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</si>
  <si>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</si>
  <si>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</si>
  <si>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</si>
  <si>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</si>
  <si>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</si>
  <si>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</si>
  <si>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</si>
  <si>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</si>
  <si>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</si>
  <si>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</si>
  <si>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</si>
  <si>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</si>
  <si>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</si>
  <si>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</si>
  <si>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</si>
  <si>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</si>
  <si>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</si>
  <si>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</si>
  <si>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</si>
  <si>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</si>
  <si>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</si>
  <si>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</si>
  <si>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CDA</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</si>
  <si>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</si>
  <si>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</si>
  <si>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</si>
  <si>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</si>
  <si>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</si>
  <si>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</si>
  <si>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</si>
  <si>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</si>
  <si>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</si>
  <si>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</si>
  <si>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 (NHI)</t>
  </si>
  <si>
    <t xml:space="preserve">     NLP</t>
  </si>
  <si>
    <t xml:space="preserve">     NAP (RMAO) </t>
  </si>
  <si>
    <t xml:space="preserve">   NCIP</t>
  </si>
  <si>
    <t xml:space="preserve">   NICA</t>
  </si>
  <si>
    <t xml:space="preserve">   NSC  </t>
  </si>
  <si>
    <t xml:space="preserve">   NYC</t>
  </si>
  <si>
    <t xml:space="preserve">   OPAPP</t>
  </si>
  <si>
    <t xml:space="preserve">   OMB (VRB)</t>
  </si>
  <si>
    <t xml:space="preserve">   PDEA</t>
  </si>
  <si>
    <t xml:space="preserve">   PHILRACOM</t>
  </si>
  <si>
    <t xml:space="preserve">   PSC  </t>
  </si>
  <si>
    <t xml:space="preserve">   PCUP</t>
  </si>
  <si>
    <t xml:space="preserve">   PLLO</t>
  </si>
  <si>
    <t xml:space="preserve">   PMS</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</si>
  <si>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</si>
  <si>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</si>
  <si>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</si>
  <si>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</si>
  <si>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</si>
  <si>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</si>
  <si>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</si>
  <si>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</si>
  <si>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</si>
  <si>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</si>
  <si>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</si>
  <si>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</si>
  <si>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</si>
  <si>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</si>
  <si>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Sub-Total, Departments</t>
  </si>
  <si>
    <t>Special Purpose Funds (SPFs)</t>
  </si>
  <si>
    <t xml:space="preserve">BSGC   </t>
  </si>
  <si>
    <t>ALGU</t>
  </si>
  <si>
    <t xml:space="preserve">    o.w. MMDA (Fund 101)</t>
  </si>
  <si>
    <t>Sub-Total, SPFs</t>
  </si>
  <si>
    <t xml:space="preserve">     TOTAL (Departments &amp; SPFs)</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</si>
  <si>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</si>
  <si>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</si>
  <si>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</si>
  <si>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</si>
  <si>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</si>
  <si>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</si>
  <si>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</si>
  <si>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</si>
  <si>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 xml:space="preserve">    LGUs</t>
  </si>
  <si>
    <r>
      <t>Allotment to Local Government Units</t>
    </r>
    <r>
      <rPr>
        <vertAlign val="superscript"/>
        <sz val="10"/>
        <rFont val="Arial"/>
        <family val="2"/>
      </rPr>
      <t>/7</t>
    </r>
  </si>
  <si>
    <r>
      <t xml:space="preserve">     Owned and Controlled Corporations</t>
    </r>
    <r>
      <rPr>
        <vertAlign val="superscript"/>
        <sz val="10"/>
        <rFont val="Arial"/>
        <family val="2"/>
      </rPr>
      <t>/6</t>
    </r>
  </si>
  <si>
    <t>Department of Budget and Management</t>
  </si>
  <si>
    <t xml:space="preserve">   FPA</t>
  </si>
  <si>
    <t xml:space="preserve">   NCMF</t>
  </si>
  <si>
    <t xml:space="preserve">   PCW</t>
  </si>
  <si>
    <t xml:space="preserve">   NAPC</t>
  </si>
  <si>
    <t xml:space="preserve">    TESDA</t>
  </si>
  <si>
    <t xml:space="preserve">     CHR</t>
  </si>
  <si>
    <t xml:space="preserve">     HRVVMC</t>
  </si>
  <si>
    <t>STATUS OF NCA UTILIZATION (Net Trust and Working Fund), as of June 30, 2020</t>
  </si>
  <si>
    <t>NCAs CREDITED VS NCA UTILIZATION, JANUARY-JUNE 2020</t>
  </si>
  <si>
    <t>AS OF JUNE 30, 2020</t>
  </si>
  <si>
    <t>As of end        Q2</t>
  </si>
  <si>
    <t>Source: Report of MDS-Government Servicing Banks as of June 2020</t>
  </si>
  <si>
    <t>ALGU: inclusive of IRA, special shares for LGUs, MMDA, BARMM and other transfers to LGUs</t>
  </si>
  <si>
    <t xml:space="preserve">   NFRDI</t>
  </si>
  <si>
    <t>DHSUD</t>
  </si>
  <si>
    <t xml:space="preserve">   HSAC</t>
  </si>
  <si>
    <t xml:space="preserve">    CPD</t>
  </si>
  <si>
    <t xml:space="preserve">   ARTA</t>
  </si>
  <si>
    <t xml:space="preserve">    Spec. Shares </t>
  </si>
  <si>
    <t xml:space="preserve">    BODBF</t>
  </si>
  <si>
    <t xml:space="preserve">    LGSF (FSLGU)</t>
  </si>
  <si>
    <t>Shares of LGUs in the Proceeds of Fire Code Fees</t>
  </si>
  <si>
    <t>Department of Human Settlements and Urban Development</t>
  </si>
  <si>
    <t>NCAs UTILIZED /2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</si>
</sst>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_(* #,##0.0_);_(* \(#,##0.0\);_(* &quot;-&quot;??_);_(@_)"/>
  </numFmts>
  <fonts count="38"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0"/>
      <name val="Arial"/>
      <family val="2"/>
    </font>
    <font>
      <vertAlign val="superscript"/>
      <sz val="10"/>
      <name val="Arial"/>
      <family val="2"/>
    </font>
    <font>
      <b/>
      <i/>
      <sz val="10"/>
      <name val="Arial"/>
      <family val="2"/>
    </font>
    <font>
      <i/>
      <sz val="10"/>
      <name val="Arial"/>
      <family val="2"/>
    </font>
    <font>
      <u val="singleAccounting"/>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s>
  <borders count="2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cellStyleXfs>
  <cellXfs count="131">
    <xf numFmtId="0" fontId="0" fillId="0" borderId="0" xfId="0"/>
    <xf numFmtId="0" fontId="0" fillId="0" borderId="0" xfId="0" applyAlignment="1">
      <alignment horizontal="center"/>
    </xf>
    <xf numFmtId="41" fontId="0" fillId="0" borderId="0" xfId="0" applyNumberFormat="1"/>
    <xf numFmtId="165" fontId="0" fillId="0" borderId="0" xfId="0" applyNumberFormat="1"/>
    <xf numFmtId="164" fontId="0" fillId="0" borderId="0" xfId="0" applyNumberFormat="1"/>
    <xf numFmtId="0" fontId="20" fillId="0" borderId="0" xfId="0" applyFont="1" applyAlignment="1">
      <alignment horizontal="center"/>
    </xf>
    <xf numFmtId="0" fontId="14" fillId="0" borderId="0" xfId="0" applyFont="1"/>
    <xf numFmtId="0" fontId="14" fillId="0" borderId="0" xfId="43" applyNumberFormat="1" applyFont="1"/>
    <xf numFmtId="0" fontId="25" fillId="24" borderId="0" xfId="0" applyFont="1" applyFill="1" applyAlignment="1"/>
    <xf numFmtId="0" fontId="19" fillId="24" borderId="0" xfId="0" applyFont="1" applyFill="1"/>
    <xf numFmtId="164" fontId="19" fillId="24" borderId="0" xfId="43" applyNumberFormat="1" applyFont="1" applyFill="1" applyBorder="1"/>
    <xf numFmtId="164" fontId="19" fillId="25" borderId="0" xfId="43" applyNumberFormat="1" applyFont="1" applyFill="1" applyBorder="1"/>
    <xf numFmtId="0" fontId="19" fillId="25" borderId="0" xfId="0" applyFont="1" applyFill="1"/>
    <xf numFmtId="0" fontId="19" fillId="0" borderId="0" xfId="0" applyFont="1" applyFill="1"/>
    <xf numFmtId="0" fontId="26" fillId="24" borderId="0" xfId="0" applyFont="1" applyFill="1" applyBorder="1" applyAlignment="1">
      <alignment horizontal="left"/>
    </xf>
    <xf numFmtId="41" fontId="19" fillId="24" borderId="0" xfId="0" applyNumberFormat="1" applyFont="1" applyFill="1" applyBorder="1" applyAlignment="1">
      <alignment horizontal="left"/>
    </xf>
    <xf numFmtId="41" fontId="19" fillId="25" borderId="0" xfId="0" applyNumberFormat="1" applyFont="1" applyFill="1" applyBorder="1" applyAlignment="1">
      <alignment horizontal="left"/>
    </xf>
    <xf numFmtId="0" fontId="19" fillId="25" borderId="0" xfId="0" applyFont="1" applyFill="1" applyBorder="1"/>
    <xf numFmtId="0" fontId="19" fillId="0" borderId="0" xfId="0" applyFont="1" applyFill="1" applyBorder="1"/>
    <xf numFmtId="0" fontId="27" fillId="24" borderId="0" xfId="0" applyFont="1" applyFill="1" applyBorder="1" applyAlignment="1">
      <alignment horizontal="left"/>
    </xf>
    <xf numFmtId="41" fontId="19" fillId="24" borderId="0" xfId="0" applyNumberFormat="1" applyFont="1" applyFill="1"/>
    <xf numFmtId="41" fontId="19" fillId="25" borderId="0" xfId="0" applyNumberFormat="1" applyFont="1" applyFill="1"/>
    <xf numFmtId="0" fontId="27" fillId="24" borderId="0" xfId="0" applyFont="1" applyFill="1" applyBorder="1"/>
    <xf numFmtId="41" fontId="19" fillId="24" borderId="0" xfId="0" applyNumberFormat="1" applyFont="1" applyFill="1" applyBorder="1"/>
    <xf numFmtId="41" fontId="19" fillId="25" borderId="0" xfId="0" applyNumberFormat="1" applyFont="1" applyFill="1" applyBorder="1"/>
    <xf numFmtId="164" fontId="27" fillId="26" borderId="12" xfId="43" applyNumberFormat="1" applyFont="1" applyFill="1" applyBorder="1" applyAlignment="1"/>
    <xf numFmtId="164" fontId="27" fillId="26" borderId="14" xfId="43" applyNumberFormat="1" applyFont="1" applyFill="1" applyBorder="1" applyAlignment="1"/>
    <xf numFmtId="0" fontId="27" fillId="26" borderId="10" xfId="0" applyFont="1" applyFill="1" applyBorder="1" applyAlignment="1">
      <alignment horizontal="center" vertical="center" wrapText="1"/>
    </xf>
    <xf numFmtId="0" fontId="27" fillId="0" borderId="0" xfId="0" applyFont="1" applyAlignment="1">
      <alignment horizontal="center"/>
    </xf>
    <xf numFmtId="164" fontId="19" fillId="0" borderId="0" xfId="43" applyNumberFormat="1" applyFont="1" applyBorder="1"/>
    <xf numFmtId="0" fontId="19" fillId="0" borderId="0" xfId="0" applyFont="1"/>
    <xf numFmtId="0" fontId="27" fillId="0" borderId="0" xfId="0" applyFont="1" applyAlignment="1">
      <alignment horizontal="left"/>
    </xf>
    <xf numFmtId="0" fontId="33" fillId="0" borderId="0" xfId="0" applyFont="1" applyAlignment="1">
      <alignment horizontal="left" indent="1"/>
    </xf>
    <xf numFmtId="164" fontId="34" fillId="0" borderId="11" xfId="43" applyNumberFormat="1" applyFont="1" applyBorder="1" applyAlignment="1">
      <alignment horizontal="right"/>
    </xf>
    <xf numFmtId="164" fontId="35" fillId="0" borderId="0" xfId="43" applyNumberFormat="1" applyFont="1" applyBorder="1" applyAlignment="1"/>
    <xf numFmtId="164" fontId="19" fillId="0" borderId="0" xfId="0" applyNumberFormat="1" applyFont="1"/>
    <xf numFmtId="0" fontId="19" fillId="0" borderId="0" xfId="0" applyFont="1" applyAlignment="1">
      <alignment horizontal="left" indent="1"/>
    </xf>
    <xf numFmtId="164" fontId="34" fillId="0" borderId="0" xfId="43" applyNumberFormat="1" applyFont="1" applyFill="1"/>
    <xf numFmtId="164" fontId="34" fillId="0" borderId="0" xfId="43" applyNumberFormat="1" applyFont="1"/>
    <xf numFmtId="164" fontId="35" fillId="0" borderId="0" xfId="43" applyNumberFormat="1" applyFont="1" applyAlignment="1"/>
    <xf numFmtId="0" fontId="19" fillId="0" borderId="0" xfId="0" applyFont="1" applyAlignment="1" applyProtection="1">
      <alignment horizontal="left" indent="1"/>
      <protection locked="0"/>
    </xf>
    <xf numFmtId="164" fontId="34" fillId="0" borderId="0" xfId="43" applyNumberFormat="1" applyFont="1" applyBorder="1"/>
    <xf numFmtId="164" fontId="34" fillId="0" borderId="0" xfId="43" applyNumberFormat="1" applyFont="1" applyFill="1" applyBorder="1"/>
    <xf numFmtId="164" fontId="34" fillId="0" borderId="11" xfId="43" applyNumberFormat="1" applyFont="1" applyBorder="1"/>
    <xf numFmtId="0" fontId="19" fillId="0" borderId="0" xfId="0" quotePrefix="1" applyFont="1" applyAlignment="1">
      <alignment horizontal="left" indent="1"/>
    </xf>
    <xf numFmtId="0" fontId="36" fillId="0" borderId="0" xfId="0" applyFont="1" applyAlignment="1">
      <alignment horizontal="left" indent="1"/>
    </xf>
    <xf numFmtId="37" fontId="34" fillId="0" borderId="11" xfId="43" applyNumberFormat="1" applyFont="1" applyBorder="1" applyAlignment="1">
      <alignment horizontal="right"/>
    </xf>
    <xf numFmtId="0" fontId="14" fillId="0" borderId="0" xfId="45" applyFont="1" applyFill="1" applyAlignment="1">
      <alignment horizontal="left" indent="2"/>
    </xf>
    <xf numFmtId="0" fontId="19" fillId="0" borderId="0" xfId="0" applyFont="1" applyAlignment="1">
      <alignment horizontal="left" wrapText="1" indent="2"/>
    </xf>
    <xf numFmtId="37" fontId="34" fillId="0" borderId="20" xfId="43" applyNumberFormat="1" applyFont="1" applyFill="1" applyBorder="1"/>
    <xf numFmtId="37" fontId="34" fillId="0" borderId="20" xfId="43" applyNumberFormat="1" applyFont="1" applyBorder="1"/>
    <xf numFmtId="0" fontId="19" fillId="0" borderId="0" xfId="0" applyFont="1" applyAlignment="1">
      <alignment horizontal="left" indent="2"/>
    </xf>
    <xf numFmtId="37" fontId="34" fillId="0" borderId="11" xfId="43" applyNumberFormat="1" applyFont="1" applyFill="1" applyBorder="1"/>
    <xf numFmtId="0" fontId="19" fillId="0" borderId="0" xfId="0" applyFont="1" applyAlignment="1">
      <alignment horizontal="left" indent="3"/>
    </xf>
    <xf numFmtId="164" fontId="34" fillId="0" borderId="11" xfId="43" applyNumberFormat="1" applyFont="1" applyFill="1" applyBorder="1"/>
    <xf numFmtId="0" fontId="19" fillId="0" borderId="0" xfId="0" applyFont="1" applyFill="1" applyAlignment="1">
      <alignment horizontal="left" indent="1"/>
    </xf>
    <xf numFmtId="164" fontId="34" fillId="0" borderId="11" xfId="43" applyNumberFormat="1" applyFont="1" applyFill="1" applyBorder="1" applyAlignment="1">
      <alignment horizontal="right" vertical="top"/>
    </xf>
    <xf numFmtId="0" fontId="27" fillId="0" borderId="0" xfId="0" applyFont="1" applyAlignment="1">
      <alignment horizontal="left" indent="1"/>
    </xf>
    <xf numFmtId="0" fontId="19" fillId="0" borderId="0" xfId="0" applyFont="1" applyAlignment="1">
      <alignment horizontal="left"/>
    </xf>
    <xf numFmtId="164" fontId="34" fillId="0" borderId="20" xfId="43" applyNumberFormat="1" applyFont="1" applyBorder="1" applyAlignment="1">
      <alignment horizontal="right" vertical="top"/>
    </xf>
    <xf numFmtId="164" fontId="35" fillId="0" borderId="0" xfId="43" applyNumberFormat="1" applyFont="1" applyFill="1" applyBorder="1" applyAlignment="1"/>
    <xf numFmtId="0" fontId="27" fillId="0" borderId="0" xfId="0" applyFont="1" applyAlignment="1">
      <alignment horizontal="left" vertical="top"/>
    </xf>
    <xf numFmtId="164" fontId="25" fillId="0" borderId="21" xfId="0" applyNumberFormat="1" applyFont="1" applyBorder="1"/>
    <xf numFmtId="0" fontId="19" fillId="0" borderId="0" xfId="0" applyFont="1" applyBorder="1"/>
    <xf numFmtId="0" fontId="19" fillId="0" borderId="0" xfId="0" applyFont="1" applyAlignment="1"/>
    <xf numFmtId="0" fontId="36" fillId="0" borderId="0" xfId="0" applyFont="1" applyBorder="1"/>
    <xf numFmtId="0" fontId="14" fillId="0" borderId="0" xfId="0" applyNumberFormat="1" applyFont="1" applyAlignment="1"/>
    <xf numFmtId="0" fontId="14" fillId="0" borderId="0" xfId="0" applyNumberFormat="1" applyFont="1"/>
    <xf numFmtId="0" fontId="14" fillId="0" borderId="0" xfId="0" applyFont="1" applyAlignment="1">
      <alignment horizontal="center" wrapText="1"/>
    </xf>
    <xf numFmtId="0" fontId="14" fillId="0" borderId="0" xfId="0" applyNumberFormat="1" applyFont="1" applyAlignment="1">
      <alignment horizontal="center"/>
    </xf>
    <xf numFmtId="41" fontId="14" fillId="0" borderId="0" xfId="0" applyNumberFormat="1" applyFont="1"/>
    <xf numFmtId="0" fontId="20" fillId="0" borderId="0" xfId="0" applyNumberFormat="1" applyFont="1"/>
    <xf numFmtId="41" fontId="20" fillId="0" borderId="0" xfId="0" applyNumberFormat="1" applyFont="1"/>
    <xf numFmtId="0" fontId="20" fillId="0" borderId="0" xfId="0" applyFont="1"/>
    <xf numFmtId="41" fontId="24" fillId="0" borderId="0" xfId="0" applyNumberFormat="1" applyFont="1"/>
    <xf numFmtId="0" fontId="14" fillId="0" borderId="0" xfId="0" applyNumberFormat="1" applyFont="1" applyFill="1"/>
    <xf numFmtId="0" fontId="14" fillId="0" borderId="0" xfId="0" applyNumberFormat="1" applyFont="1" applyAlignment="1">
      <alignment wrapText="1"/>
    </xf>
    <xf numFmtId="0" fontId="14" fillId="0" borderId="11" xfId="0" applyNumberFormat="1" applyFont="1" applyBorder="1"/>
    <xf numFmtId="41" fontId="14" fillId="0" borderId="11" xfId="0" applyNumberFormat="1" applyFont="1" applyBorder="1"/>
    <xf numFmtId="0" fontId="14" fillId="0" borderId="11" xfId="0" applyFont="1" applyBorder="1"/>
    <xf numFmtId="0" fontId="14" fillId="0" borderId="0" xfId="0" applyNumberFormat="1" applyFont="1" applyBorder="1"/>
    <xf numFmtId="41" fontId="14" fillId="0" borderId="0" xfId="0" applyNumberFormat="1" applyFont="1" applyBorder="1"/>
    <xf numFmtId="0" fontId="14" fillId="0" borderId="0" xfId="0" applyFont="1" applyBorder="1"/>
    <xf numFmtId="0" fontId="14" fillId="0" borderId="0" xfId="0" applyNumberFormat="1" applyFont="1" applyBorder="1" applyAlignment="1"/>
    <xf numFmtId="164" fontId="14" fillId="0" borderId="0" xfId="0" applyNumberFormat="1" applyFont="1"/>
    <xf numFmtId="164" fontId="22" fillId="0" borderId="0" xfId="0" applyNumberFormat="1" applyFont="1"/>
    <xf numFmtId="164" fontId="23" fillId="0" borderId="0" xfId="0" applyNumberFormat="1" applyFont="1"/>
    <xf numFmtId="0" fontId="14" fillId="0" borderId="10" xfId="0" applyFont="1" applyBorder="1" applyAlignment="1">
      <alignment horizontal="center" wrapText="1"/>
    </xf>
    <xf numFmtId="164" fontId="37" fillId="0" borderId="0" xfId="0" applyNumberFormat="1" applyFont="1" applyBorder="1"/>
    <xf numFmtId="0" fontId="14" fillId="0" borderId="10" xfId="0" applyNumberFormat="1" applyFont="1" applyBorder="1" applyAlignment="1">
      <alignment horizontal="center" wrapText="1"/>
    </xf>
    <xf numFmtId="0" fontId="14" fillId="0" borderId="10" xfId="0" applyFont="1" applyBorder="1" applyAlignment="1">
      <alignment horizontal="center" wrapText="1"/>
    </xf>
    <xf numFmtId="164" fontId="31" fillId="26" borderId="15" xfId="43" applyNumberFormat="1" applyFont="1" applyFill="1" applyBorder="1" applyAlignment="1">
      <alignment horizontal="center" vertical="center" wrapText="1"/>
    </xf>
    <xf numFmtId="164" fontId="31" fillId="26" borderId="19" xfId="43" applyNumberFormat="1" applyFont="1" applyFill="1" applyBorder="1" applyAlignment="1">
      <alignment horizontal="center" vertical="center" wrapText="1"/>
    </xf>
    <xf numFmtId="0" fontId="27" fillId="26" borderId="17" xfId="0" applyFont="1" applyFill="1" applyBorder="1" applyAlignment="1">
      <alignment horizontal="center" vertical="center" wrapText="1"/>
    </xf>
    <xf numFmtId="0" fontId="27" fillId="26" borderId="16" xfId="0" applyFont="1" applyFill="1" applyBorder="1" applyAlignment="1">
      <alignment horizontal="center" vertical="center" wrapText="1"/>
    </xf>
    <xf numFmtId="0" fontId="27" fillId="26" borderId="12" xfId="0" applyFont="1" applyFill="1" applyBorder="1" applyAlignment="1">
      <alignment horizontal="center" vertical="center"/>
    </xf>
    <xf numFmtId="0" fontId="27" fillId="26" borderId="15" xfId="0" applyFont="1" applyFill="1" applyBorder="1" applyAlignment="1">
      <alignment horizontal="center" vertical="center"/>
    </xf>
    <xf numFmtId="0" fontId="27" fillId="26" borderId="18" xfId="0" applyFont="1" applyFill="1" applyBorder="1" applyAlignment="1">
      <alignment horizontal="center" vertical="center"/>
    </xf>
    <xf numFmtId="164" fontId="27" fillId="26" borderId="13" xfId="43" applyNumberFormat="1" applyFont="1" applyFill="1" applyBorder="1" applyAlignment="1">
      <alignment horizontal="center"/>
    </xf>
    <xf numFmtId="164" fontId="27" fillId="26" borderId="14" xfId="43" applyNumberFormat="1" applyFont="1" applyFill="1" applyBorder="1" applyAlignment="1">
      <alignment horizontal="center"/>
    </xf>
    <xf numFmtId="0" fontId="28" fillId="26" borderId="15" xfId="0" applyFont="1" applyFill="1" applyBorder="1" applyAlignment="1">
      <alignment horizontal="center" vertical="center" wrapText="1"/>
    </xf>
    <xf numFmtId="0" fontId="0" fillId="0" borderId="19" xfId="0" applyBorder="1"/>
    <xf numFmtId="164" fontId="27" fillId="26" borderId="11" xfId="43" applyNumberFormat="1" applyFont="1" applyFill="1" applyBorder="1" applyAlignment="1">
      <alignment horizontal="center"/>
    </xf>
    <xf numFmtId="164" fontId="27" fillId="26" borderId="16" xfId="43" applyNumberFormat="1" applyFont="1" applyFill="1" applyBorder="1" applyAlignment="1">
      <alignment horizontal="center"/>
    </xf>
    <xf numFmtId="0" fontId="27" fillId="26" borderId="15" xfId="0" applyFont="1" applyFill="1" applyBorder="1" applyAlignment="1">
      <alignment horizontal="center" vertical="center" wrapText="1"/>
    </xf>
    <xf numFmtId="0" fontId="27" fillId="26" borderId="19" xfId="0" applyFont="1" applyFill="1" applyBorder="1" applyAlignment="1">
      <alignment horizontal="center" vertical="center" wrapText="1"/>
    </xf>
    <xf numFmtId="43" fontId="14" fillId="0" borderId="0" xfId="0" applyNumberFormat="1" applyFont="1"/>
    <xf numFmtId="37" fontId="34" fillId="0" borderId="11" xfId="43" applyNumberFormat="1" applyFont="1" applyBorder="1"/>
    <xf numFmtId="0" fontId="36" fillId="0" borderId="0" xfId="0" applyFont="1" applyAlignment="1">
      <alignment horizontal="left" indent="3"/>
    </xf>
    <xf numFmtId="0" fontId="36" fillId="0" borderId="0" xfId="0" applyFont="1" applyAlignment="1">
      <alignment horizontal="left" wrapText="1" indent="3"/>
    </xf>
    <xf numFmtId="37" fontId="35" fillId="0" borderId="0" xfId="43" applyNumberFormat="1" applyFont="1" applyBorder="1" applyAlignment="1"/>
    <xf numFmtId="164" fontId="34" fillId="0" borderId="11" xfId="43" applyNumberFormat="1" applyFont="1" applyBorder="1" applyAlignment="1"/>
    <xf numFmtId="0" fontId="36" fillId="0" borderId="0" xfId="0" applyFont="1" applyAlignment="1">
      <alignment horizontal="left" vertical="top" indent="1"/>
    </xf>
    <xf numFmtId="0" fontId="33" fillId="0" borderId="0" xfId="0" applyFont="1" applyAlignment="1">
      <alignment horizontal="left" vertical="top" indent="1"/>
    </xf>
    <xf numFmtId="0" fontId="36" fillId="0" borderId="0" xfId="0" applyFont="1" applyFill="1" applyAlignment="1">
      <alignment horizontal="left" indent="1"/>
    </xf>
    <xf numFmtId="164" fontId="35" fillId="0" borderId="0" xfId="43" applyNumberFormat="1" applyFont="1" applyFill="1" applyAlignment="1"/>
    <xf numFmtId="0" fontId="33" fillId="0" borderId="0" xfId="0" applyFont="1" applyFill="1" applyAlignment="1">
      <alignment horizontal="left" indent="1"/>
    </xf>
    <xf numFmtId="0" fontId="19" fillId="0" borderId="0" xfId="0" applyFont="1" applyFill="1" applyAlignment="1"/>
    <xf numFmtId="0" fontId="27" fillId="0" borderId="0" xfId="0" applyFont="1" applyFill="1" applyAlignment="1">
      <alignment wrapText="1"/>
    </xf>
    <xf numFmtId="164" fontId="34" fillId="0" borderId="20" xfId="43" applyNumberFormat="1" applyFont="1" applyFill="1" applyBorder="1"/>
    <xf numFmtId="0" fontId="19" fillId="27" borderId="0" xfId="0" applyFont="1" applyFill="1" applyAlignment="1">
      <alignment horizontal="left" indent="1"/>
    </xf>
    <xf numFmtId="164" fontId="34" fillId="27" borderId="0" xfId="43" applyNumberFormat="1" applyFont="1" applyFill="1"/>
    <xf numFmtId="41" fontId="35" fillId="27" borderId="0" xfId="43" applyNumberFormat="1" applyFont="1" applyFill="1" applyBorder="1" applyAlignment="1"/>
    <xf numFmtId="164" fontId="35" fillId="27" borderId="0" xfId="43" applyNumberFormat="1" applyFont="1" applyFill="1" applyAlignment="1"/>
    <xf numFmtId="0" fontId="19" fillId="27" borderId="0" xfId="0" applyFont="1" applyFill="1" applyAlignment="1">
      <alignment horizontal="left"/>
    </xf>
    <xf numFmtId="164" fontId="35" fillId="27" borderId="0" xfId="43" applyNumberFormat="1" applyFont="1" applyFill="1" applyBorder="1" applyAlignment="1"/>
    <xf numFmtId="0" fontId="19" fillId="27" borderId="0" xfId="0" applyFont="1" applyFill="1" applyAlignment="1">
      <alignment horizontal="left" wrapText="1"/>
    </xf>
    <xf numFmtId="164" fontId="35" fillId="0" borderId="11" xfId="43" applyNumberFormat="1" applyFont="1" applyBorder="1" applyAlignment="1"/>
    <xf numFmtId="0" fontId="19" fillId="0" borderId="0" xfId="0" applyFont="1" applyAlignment="1">
      <alignment horizontal="left" vertical="top"/>
    </xf>
    <xf numFmtId="0" fontId="36" fillId="0" borderId="0" xfId="0" applyFont="1" applyFill="1" applyBorder="1"/>
    <xf numFmtId="0" fontId="19" fillId="0" borderId="0" xfId="0" applyFont="1" applyAlignment="1">
      <alignment vertical="top"/>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Comma 4" xfId="4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400" b="1" i="0" u="none" strike="noStrike" baseline="0">
                <a:solidFill>
                  <a:srgbClr val="000000"/>
                </a:solidFill>
                <a:latin typeface="Arial"/>
                <a:ea typeface="Arial"/>
                <a:cs typeface="Arial"/>
              </a:defRPr>
            </a:pPr>
            <a:r>
              <a:rPr lang="en-PH" sz="1400" b="1" i="0" u="none" strike="noStrike" baseline="0">
                <a:solidFill>
                  <a:srgbClr val="000000"/>
                </a:solidFill>
                <a:latin typeface="Arial"/>
                <a:cs typeface="Arial"/>
              </a:rPr>
              <a:t>JANUARY- JUNE 2020</a:t>
            </a:r>
            <a:endParaRPr lang="en-PH" sz="8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en-PH" sz="800" b="1" i="0" u="none" strike="noStrike" baseline="0">
              <a:solidFill>
                <a:srgbClr val="000000"/>
              </a:solidFill>
              <a:latin typeface="Arial"/>
              <a:cs typeface="Arial"/>
            </a:endParaRPr>
          </a:p>
        </c:rich>
      </c:tx>
      <c:layout>
        <c:manualLayout>
          <c:xMode val="edge"/>
          <c:yMode val="edge"/>
          <c:x val="0.40686805272220744"/>
          <c:y val="7.6805030729512787E-3"/>
        </c:manualLayout>
      </c:layout>
      <c:overlay val="0"/>
      <c:spPr>
        <a:solidFill>
          <a:srgbClr val="FFFFFF"/>
        </a:solidFill>
        <a:ln w="25400">
          <a:noFill/>
        </a:ln>
      </c:spPr>
    </c:title>
    <c:autoTitleDeleted val="0"/>
    <c:plotArea>
      <c:layout>
        <c:manualLayout>
          <c:layoutTarget val="inner"/>
          <c:xMode val="edge"/>
          <c:yMode val="edge"/>
          <c:x val="0.29136331141232247"/>
          <c:y val="0.10599094240672764"/>
          <c:w val="0.64828336789241747"/>
          <c:h val="0.66666766673217093"/>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Graph!$B$4:$G$4</c:f>
              <c:strCache>
                <c:ptCount val="6"/>
                <c:pt idx="0">
                  <c:v>JAN</c:v>
                </c:pt>
                <c:pt idx="1">
                  <c:v>FEB</c:v>
                </c:pt>
                <c:pt idx="2">
                  <c:v>MAR</c:v>
                </c:pt>
                <c:pt idx="3">
                  <c:v>APR</c:v>
                </c:pt>
                <c:pt idx="4">
                  <c:v>MAY</c:v>
                </c:pt>
                <c:pt idx="5">
                  <c:v>JUNE</c:v>
                </c:pt>
              </c:strCache>
            </c:strRef>
          </c:cat>
          <c:val>
            <c:numRef>
              <c:f>Graph!$B$5:$G$5</c:f>
              <c:numCache>
                <c:formatCode>_(* #,##0_);_(* \(#,##0\);_(* "-"_);_(@_)</c:formatCode>
                <c:ptCount val="6"/>
                <c:pt idx="0">
                  <c:v>197280.37400000001</c:v>
                </c:pt>
                <c:pt idx="1">
                  <c:v>218551.98</c:v>
                </c:pt>
                <c:pt idx="2">
                  <c:v>234979.63800000001</c:v>
                </c:pt>
                <c:pt idx="3">
                  <c:v>1075614.496</c:v>
                </c:pt>
                <c:pt idx="4">
                  <c:v>94082.13</c:v>
                </c:pt>
                <c:pt idx="5">
                  <c:v>32038.673999999999</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Graph!$B$4:$G$4</c:f>
              <c:strCache>
                <c:ptCount val="6"/>
                <c:pt idx="0">
                  <c:v>JAN</c:v>
                </c:pt>
                <c:pt idx="1">
                  <c:v>FEB</c:v>
                </c:pt>
                <c:pt idx="2">
                  <c:v>MAR</c:v>
                </c:pt>
                <c:pt idx="3">
                  <c:v>APR</c:v>
                </c:pt>
                <c:pt idx="4">
                  <c:v>MAY</c:v>
                </c:pt>
                <c:pt idx="5">
                  <c:v>JUNE</c:v>
                </c:pt>
              </c:strCache>
            </c:strRef>
          </c:cat>
          <c:val>
            <c:numRef>
              <c:f>Graph!$B$6:$G$6</c:f>
              <c:numCache>
                <c:formatCode>_(* #,##0_);_(* \(#,##0\);_(* "-"_);_(@_)</c:formatCode>
                <c:ptCount val="6"/>
                <c:pt idx="0">
                  <c:v>145576.10399999999</c:v>
                </c:pt>
                <c:pt idx="1">
                  <c:v>217009.91399999999</c:v>
                </c:pt>
                <c:pt idx="2">
                  <c:v>278567.462</c:v>
                </c:pt>
                <c:pt idx="3">
                  <c:v>445894.359</c:v>
                </c:pt>
                <c:pt idx="4">
                  <c:v>333061.39299999998</c:v>
                </c:pt>
                <c:pt idx="5">
                  <c:v>298626.929</c:v>
                </c:pt>
              </c:numCache>
            </c:numRef>
          </c:val>
        </c:ser>
        <c:dLbls>
          <c:showLegendKey val="0"/>
          <c:showVal val="0"/>
          <c:showCatName val="0"/>
          <c:showSerName val="0"/>
          <c:showPercent val="0"/>
          <c:showBubbleSize val="0"/>
        </c:dLbls>
        <c:gapWidth val="150"/>
        <c:axId val="208155264"/>
        <c:axId val="208156944"/>
      </c:barChart>
      <c:lineChart>
        <c:grouping val="standard"/>
        <c:varyColors val="0"/>
        <c:ser>
          <c:idx val="4"/>
          <c:order val="3"/>
          <c:tx>
            <c:strRef>
              <c:f>Graph!$A$7</c:f>
              <c:strCache>
                <c:ptCount val="1"/>
                <c:pt idx="0">
                  <c:v>NCA Utilized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Graph!$B$4:$G$4</c:f>
              <c:strCache>
                <c:ptCount val="6"/>
                <c:pt idx="0">
                  <c:v>JAN</c:v>
                </c:pt>
                <c:pt idx="1">
                  <c:v>FEB</c:v>
                </c:pt>
                <c:pt idx="2">
                  <c:v>MAR</c:v>
                </c:pt>
                <c:pt idx="3">
                  <c:v>APR</c:v>
                </c:pt>
                <c:pt idx="4">
                  <c:v>MAY</c:v>
                </c:pt>
                <c:pt idx="5">
                  <c:v>JUNE</c:v>
                </c:pt>
              </c:strCache>
            </c:strRef>
          </c:cat>
          <c:val>
            <c:numRef>
              <c:f>Graph!$B$7:$G$7</c:f>
              <c:numCache>
                <c:formatCode>_(* #,##0_);_(* \(#,##0\);_(* "-"??_);_(@_)</c:formatCode>
                <c:ptCount val="6"/>
                <c:pt idx="0">
                  <c:v>73.791478112262695</c:v>
                </c:pt>
                <c:pt idx="1">
                  <c:v>87.195239743177837</c:v>
                </c:pt>
                <c:pt idx="2">
                  <c:v>98.515929005807251</c:v>
                </c:pt>
                <c:pt idx="3">
                  <c:v>62.965196986713515</c:v>
                </c:pt>
                <c:pt idx="4">
                  <c:v>78.006180138829734</c:v>
                </c:pt>
                <c:pt idx="5">
                  <c:v>92.776911467909756</c:v>
                </c:pt>
              </c:numCache>
            </c:numRef>
          </c:val>
          <c:smooth val="0"/>
        </c:ser>
        <c:dLbls>
          <c:showLegendKey val="0"/>
          <c:showVal val="0"/>
          <c:showCatName val="0"/>
          <c:showSerName val="0"/>
          <c:showPercent val="0"/>
          <c:showBubbleSize val="0"/>
        </c:dLbls>
        <c:marker val="1"/>
        <c:smooth val="0"/>
        <c:axId val="208161424"/>
        <c:axId val="208154704"/>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c:ext uri="{02D57815-91ED-43cb-92C2-25804820EDAC}">
                        <c15:formulaRef>
                          <c15:sqref>Graph!$B$4:$G$4</c15:sqref>
                        </c15:formulaRef>
                      </c:ext>
                    </c:extLst>
                    <c:strCache>
                      <c:ptCount val="6"/>
                      <c:pt idx="0">
                        <c:v>JAN</c:v>
                      </c:pt>
                      <c:pt idx="1">
                        <c:v>FEB</c:v>
                      </c:pt>
                      <c:pt idx="2">
                        <c:v>MAR</c:v>
                      </c:pt>
                      <c:pt idx="3">
                        <c:v>APR</c:v>
                      </c:pt>
                      <c:pt idx="4">
                        <c:v>MAY</c:v>
                      </c:pt>
                      <c:pt idx="5">
                        <c:v>JUNE</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208155264"/>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8156944"/>
        <c:crossesAt val="0"/>
        <c:auto val="0"/>
        <c:lblAlgn val="ctr"/>
        <c:lblOffset val="100"/>
        <c:tickLblSkip val="1"/>
        <c:tickMarkSkip val="1"/>
        <c:noMultiLvlLbl val="0"/>
      </c:catAx>
      <c:valAx>
        <c:axId val="208156944"/>
        <c:scaling>
          <c:orientation val="minMax"/>
          <c:max val="1110000"/>
          <c:min val="1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16649332080704141"/>
              <c:y val="0.3256533302931342"/>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8155264"/>
        <c:crosses val="autoZero"/>
        <c:crossBetween val="between"/>
        <c:majorUnit val="50000"/>
        <c:minorUnit val="10000"/>
      </c:valAx>
      <c:catAx>
        <c:axId val="208161424"/>
        <c:scaling>
          <c:orientation val="minMax"/>
        </c:scaling>
        <c:delete val="1"/>
        <c:axPos val="b"/>
        <c:numFmt formatCode="General" sourceLinked="1"/>
        <c:majorTickMark val="out"/>
        <c:minorTickMark val="none"/>
        <c:tickLblPos val="nextTo"/>
        <c:crossAx val="208154704"/>
        <c:crossesAt val="85"/>
        <c:auto val="0"/>
        <c:lblAlgn val="ctr"/>
        <c:lblOffset val="100"/>
        <c:noMultiLvlLbl val="0"/>
      </c:catAx>
      <c:valAx>
        <c:axId val="208154704"/>
        <c:scaling>
          <c:orientation val="minMax"/>
          <c:max val="45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7775688808129768"/>
              <c:y val="0.30261185093798759"/>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8161424"/>
        <c:crosses val="max"/>
        <c:crossBetween val="between"/>
        <c:majorUnit val="2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9</xdr:row>
      <xdr:rowOff>9525</xdr:rowOff>
    </xdr:from>
    <xdr:to>
      <xdr:col>10</xdr:col>
      <xdr:colOff>619125</xdr:colOff>
      <xdr:row>47</xdr:row>
      <xdr:rowOff>57150</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5"/>
  <sheetViews>
    <sheetView tabSelected="1" view="pageBreakPreview" zoomScaleNormal="100" zoomScaleSheetLayoutView="100" workbookViewId="0">
      <pane xSplit="2" ySplit="6" topLeftCell="C46" activePane="bottomRight" state="frozen"/>
      <selection pane="topRight" activeCell="C1" sqref="C1"/>
      <selection pane="bottomLeft" activeCell="A7" sqref="A7"/>
      <selection pane="bottomRight" activeCell="C48" sqref="C48"/>
    </sheetView>
  </sheetViews>
  <sheetFormatPr defaultRowHeight="12.75" x14ac:dyDescent="0.2"/>
  <cols>
    <col min="1" max="1" width="2.140625" style="67" customWidth="1"/>
    <col min="2" max="2" width="48.140625" style="67" customWidth="1"/>
    <col min="3" max="11" width="14.28515625" style="6" customWidth="1"/>
    <col min="12" max="12" width="11.7109375" style="6" customWidth="1"/>
    <col min="13" max="13" width="11.7109375" style="6" hidden="1" customWidth="1"/>
    <col min="14" max="14" width="11.7109375" style="6" customWidth="1"/>
    <col min="15" max="16384" width="9.140625" style="6"/>
  </cols>
  <sheetData>
    <row r="1" spans="1:15" ht="14.25" x14ac:dyDescent="0.2">
      <c r="A1" s="66" t="s">
        <v>13</v>
      </c>
      <c r="B1" s="66"/>
      <c r="C1" s="66"/>
      <c r="D1" s="66"/>
      <c r="E1" s="66"/>
      <c r="F1" s="66"/>
      <c r="G1" s="66"/>
      <c r="H1" s="66"/>
      <c r="I1" s="66"/>
      <c r="J1" s="66"/>
      <c r="K1" s="66"/>
      <c r="L1" s="66"/>
      <c r="M1" s="66"/>
      <c r="N1" s="66"/>
      <c r="O1" s="66"/>
    </row>
    <row r="2" spans="1:15" x14ac:dyDescent="0.2">
      <c r="A2" s="67" t="s">
        <v>310</v>
      </c>
    </row>
    <row r="3" spans="1:15" x14ac:dyDescent="0.2">
      <c r="A3" s="67" t="s">
        <v>14</v>
      </c>
    </row>
    <row r="5" spans="1:15" s="68" customFormat="1" ht="21" customHeight="1" x14ac:dyDescent="0.2">
      <c r="A5" s="89" t="s">
        <v>15</v>
      </c>
      <c r="B5" s="89"/>
      <c r="C5" s="90" t="s">
        <v>16</v>
      </c>
      <c r="D5" s="90"/>
      <c r="E5" s="90"/>
      <c r="F5" s="90" t="s">
        <v>17</v>
      </c>
      <c r="G5" s="90"/>
      <c r="H5" s="90"/>
      <c r="I5" s="90" t="s">
        <v>18</v>
      </c>
      <c r="J5" s="90"/>
      <c r="K5" s="90"/>
      <c r="L5" s="90" t="s">
        <v>19</v>
      </c>
      <c r="M5" s="90"/>
      <c r="N5" s="90"/>
    </row>
    <row r="6" spans="1:15" s="68" customFormat="1" ht="25.5" x14ac:dyDescent="0.2">
      <c r="A6" s="89"/>
      <c r="B6" s="89"/>
      <c r="C6" s="87" t="s">
        <v>20</v>
      </c>
      <c r="D6" s="87" t="s">
        <v>21</v>
      </c>
      <c r="E6" s="87" t="s">
        <v>311</v>
      </c>
      <c r="F6" s="87" t="s">
        <v>20</v>
      </c>
      <c r="G6" s="87" t="s">
        <v>21</v>
      </c>
      <c r="H6" s="87" t="s">
        <v>311</v>
      </c>
      <c r="I6" s="87" t="s">
        <v>20</v>
      </c>
      <c r="J6" s="87" t="s">
        <v>21</v>
      </c>
      <c r="K6" s="87" t="s">
        <v>311</v>
      </c>
      <c r="L6" s="87" t="s">
        <v>20</v>
      </c>
      <c r="M6" s="87" t="s">
        <v>21</v>
      </c>
      <c r="N6" s="87" t="s">
        <v>311</v>
      </c>
    </row>
    <row r="7" spans="1:15" x14ac:dyDescent="0.2">
      <c r="A7" s="69"/>
      <c r="B7" s="69"/>
      <c r="C7" s="70"/>
      <c r="D7" s="70"/>
      <c r="E7" s="70"/>
      <c r="F7" s="70"/>
      <c r="G7" s="70"/>
      <c r="H7" s="70"/>
      <c r="I7" s="70"/>
      <c r="J7" s="70"/>
      <c r="K7" s="70"/>
      <c r="L7" s="106"/>
      <c r="M7" s="106"/>
      <c r="N7" s="106"/>
    </row>
    <row r="8" spans="1:15" s="73" customFormat="1" x14ac:dyDescent="0.2">
      <c r="A8" s="71" t="s">
        <v>22</v>
      </c>
      <c r="B8" s="71"/>
      <c r="C8" s="72">
        <f>+C10+C48</f>
        <v>650811993.53663993</v>
      </c>
      <c r="D8" s="72">
        <f>+D10+D48</f>
        <v>1201735301.75597</v>
      </c>
      <c r="E8" s="72">
        <f>+E10+E48</f>
        <v>1852547295.2926097</v>
      </c>
      <c r="F8" s="72">
        <f>+F10+F48</f>
        <v>641153482.30822992</v>
      </c>
      <c r="G8" s="72">
        <f>+G10+G48</f>
        <v>1077582681.9397101</v>
      </c>
      <c r="H8" s="72">
        <f>+H10+H48</f>
        <v>1718736164.2479401</v>
      </c>
      <c r="I8" s="72">
        <f>+I10+I48</f>
        <v>9658511.2284099981</v>
      </c>
      <c r="J8" s="72">
        <f>+J10+J48</f>
        <v>124152619.81625997</v>
      </c>
      <c r="K8" s="72">
        <f>+K10+K48</f>
        <v>133811131.04466996</v>
      </c>
      <c r="L8" s="85">
        <f>+F8/C8*100</f>
        <v>98.515929127869356</v>
      </c>
      <c r="M8" s="85">
        <f>+G8/D8*100</f>
        <v>89.668888012622361</v>
      </c>
      <c r="N8" s="85">
        <f>+H8/E8*100</f>
        <v>92.776911478336416</v>
      </c>
    </row>
    <row r="9" spans="1:15" x14ac:dyDescent="0.2">
      <c r="C9" s="70"/>
      <c r="D9" s="70"/>
      <c r="E9" s="70"/>
      <c r="F9" s="70"/>
      <c r="G9" s="70"/>
      <c r="H9" s="70"/>
      <c r="I9" s="70"/>
      <c r="J9" s="70"/>
      <c r="K9" s="70"/>
      <c r="L9" s="86"/>
      <c r="M9" s="86"/>
      <c r="N9" s="86"/>
    </row>
    <row r="10" spans="1:15" ht="15" x14ac:dyDescent="0.35">
      <c r="A10" s="67" t="s">
        <v>23</v>
      </c>
      <c r="C10" s="74">
        <f>SUM(C12:C46)</f>
        <v>444413984.65464002</v>
      </c>
      <c r="D10" s="74">
        <f>SUM(D12:D46)</f>
        <v>873782361.96230006</v>
      </c>
      <c r="E10" s="74">
        <f>SUM(E12:E46)</f>
        <v>1318196346.6169398</v>
      </c>
      <c r="F10" s="74">
        <f>SUM(F12:F46)</f>
        <v>435581614.11992002</v>
      </c>
      <c r="G10" s="74">
        <f>SUM(G12:G46)</f>
        <v>750270047.16389</v>
      </c>
      <c r="H10" s="74">
        <f>SUM(H12:H46)</f>
        <v>1185851661.2838101</v>
      </c>
      <c r="I10" s="74">
        <f>SUM(I12:I46)</f>
        <v>8832370.5347200055</v>
      </c>
      <c r="J10" s="74">
        <f>SUM(J12:J46)</f>
        <v>123512314.79841004</v>
      </c>
      <c r="K10" s="74">
        <f>SUM(K12:K46)</f>
        <v>132344685.33313005</v>
      </c>
      <c r="L10" s="86">
        <f>+F10/C10*100</f>
        <v>98.012580422827213</v>
      </c>
      <c r="M10" s="86">
        <f>+G10/D10*100</f>
        <v>85.864636301305978</v>
      </c>
      <c r="N10" s="86">
        <f>+H10/E10*100</f>
        <v>89.960169008753283</v>
      </c>
    </row>
    <row r="11" spans="1:15" x14ac:dyDescent="0.2">
      <c r="C11" s="70"/>
      <c r="D11" s="70"/>
      <c r="E11" s="70"/>
      <c r="F11" s="70"/>
      <c r="G11" s="70"/>
      <c r="H11" s="70"/>
      <c r="I11" s="70"/>
      <c r="J11" s="70"/>
      <c r="K11" s="70"/>
      <c r="L11" s="86"/>
      <c r="M11" s="86"/>
      <c r="N11" s="86"/>
    </row>
    <row r="12" spans="1:15" x14ac:dyDescent="0.2">
      <c r="B12" s="7" t="s">
        <v>24</v>
      </c>
      <c r="C12" s="70">
        <v>4241996.5480000004</v>
      </c>
      <c r="D12" s="70">
        <v>6091697</v>
      </c>
      <c r="E12" s="70">
        <f t="shared" ref="E12:E24" si="0">SUM(C12:D12)</f>
        <v>10333693.548</v>
      </c>
      <c r="F12" s="70">
        <v>4232779.6836299999</v>
      </c>
      <c r="G12" s="70">
        <v>5655584.4900300009</v>
      </c>
      <c r="H12" s="70">
        <f t="shared" ref="H12:H24" si="1">SUM(F12:G12)</f>
        <v>9888364.1736600008</v>
      </c>
      <c r="I12" s="70">
        <f t="shared" ref="I12:J24" si="2">+C12-F12</f>
        <v>9216.8643700005487</v>
      </c>
      <c r="J12" s="70">
        <f t="shared" si="2"/>
        <v>436112.50996999908</v>
      </c>
      <c r="K12" s="70">
        <f t="shared" ref="K12:K24" si="3">SUM(I12:J12)</f>
        <v>445329.37433999963</v>
      </c>
      <c r="L12" s="86">
        <f t="shared" ref="L12:N24" si="4">+F12/C12*100</f>
        <v>99.782723435398694</v>
      </c>
      <c r="M12" s="86">
        <f t="shared" si="4"/>
        <v>92.840869958404042</v>
      </c>
      <c r="N12" s="86">
        <f t="shared" si="4"/>
        <v>95.690511120041975</v>
      </c>
    </row>
    <row r="13" spans="1:15" x14ac:dyDescent="0.2">
      <c r="B13" s="7" t="s">
        <v>25</v>
      </c>
      <c r="C13" s="70">
        <v>1729483.612</v>
      </c>
      <c r="D13" s="70">
        <v>1963042.689</v>
      </c>
      <c r="E13" s="70">
        <f t="shared" si="0"/>
        <v>3692526.301</v>
      </c>
      <c r="F13" s="70">
        <v>1642027.4916999999</v>
      </c>
      <c r="G13" s="70">
        <v>1480749.5674599998</v>
      </c>
      <c r="H13" s="70">
        <f t="shared" si="1"/>
        <v>3122777.0591599997</v>
      </c>
      <c r="I13" s="70">
        <f t="shared" si="2"/>
        <v>87456.120300000068</v>
      </c>
      <c r="J13" s="70">
        <f t="shared" si="2"/>
        <v>482293.1215400002</v>
      </c>
      <c r="K13" s="70">
        <f t="shared" si="3"/>
        <v>569749.24184000026</v>
      </c>
      <c r="L13" s="86">
        <f t="shared" si="4"/>
        <v>94.943223532551173</v>
      </c>
      <c r="M13" s="86">
        <f t="shared" si="4"/>
        <v>75.431348271611625</v>
      </c>
      <c r="N13" s="86">
        <f t="shared" si="4"/>
        <v>84.570204911317703</v>
      </c>
    </row>
    <row r="14" spans="1:15" x14ac:dyDescent="0.2">
      <c r="B14" s="7" t="s">
        <v>26</v>
      </c>
      <c r="C14" s="70">
        <v>161033.598</v>
      </c>
      <c r="D14" s="70">
        <v>177042</v>
      </c>
      <c r="E14" s="70">
        <f t="shared" si="0"/>
        <v>338075.598</v>
      </c>
      <c r="F14" s="70">
        <v>152074.82163000002</v>
      </c>
      <c r="G14" s="70">
        <v>176757.31365000003</v>
      </c>
      <c r="H14" s="70">
        <f t="shared" si="1"/>
        <v>328832.13528000005</v>
      </c>
      <c r="I14" s="70">
        <f t="shared" si="2"/>
        <v>8958.7763699999778</v>
      </c>
      <c r="J14" s="70">
        <f t="shared" si="2"/>
        <v>284.68634999997448</v>
      </c>
      <c r="K14" s="70">
        <f t="shared" si="3"/>
        <v>9243.4627199999522</v>
      </c>
      <c r="L14" s="86">
        <f t="shared" si="4"/>
        <v>94.436703593991624</v>
      </c>
      <c r="M14" s="86">
        <f t="shared" si="4"/>
        <v>99.839198410546658</v>
      </c>
      <c r="N14" s="86">
        <f t="shared" si="4"/>
        <v>97.265859241340465</v>
      </c>
    </row>
    <row r="15" spans="1:15" x14ac:dyDescent="0.2">
      <c r="B15" s="7" t="s">
        <v>27</v>
      </c>
      <c r="C15" s="70">
        <v>1403258</v>
      </c>
      <c r="D15" s="70">
        <v>2266467.8229999999</v>
      </c>
      <c r="E15" s="70">
        <f t="shared" si="0"/>
        <v>3669725.8229999999</v>
      </c>
      <c r="F15" s="70">
        <v>1401338.7392400003</v>
      </c>
      <c r="G15" s="70">
        <v>1966188.6829299999</v>
      </c>
      <c r="H15" s="70">
        <f t="shared" si="1"/>
        <v>3367527.4221700002</v>
      </c>
      <c r="I15" s="70">
        <f t="shared" si="2"/>
        <v>1919.2607599997427</v>
      </c>
      <c r="J15" s="70">
        <f t="shared" si="2"/>
        <v>300279.14006999996</v>
      </c>
      <c r="K15" s="70">
        <f t="shared" si="3"/>
        <v>302198.40082999971</v>
      </c>
      <c r="L15" s="86">
        <f t="shared" si="4"/>
        <v>99.863228233154572</v>
      </c>
      <c r="M15" s="86">
        <f t="shared" si="4"/>
        <v>86.751228628847826</v>
      </c>
      <c r="N15" s="86">
        <f t="shared" si="4"/>
        <v>91.765095938885352</v>
      </c>
    </row>
    <row r="16" spans="1:15" x14ac:dyDescent="0.2">
      <c r="B16" s="7" t="s">
        <v>28</v>
      </c>
      <c r="C16" s="70">
        <v>7556260.9649999999</v>
      </c>
      <c r="D16" s="70">
        <v>23679376.868250001</v>
      </c>
      <c r="E16" s="70">
        <f t="shared" si="0"/>
        <v>31235637.833250001</v>
      </c>
      <c r="F16" s="70">
        <v>7437293.4021500014</v>
      </c>
      <c r="G16" s="70">
        <v>19619250.272409998</v>
      </c>
      <c r="H16" s="70">
        <f t="shared" si="1"/>
        <v>27056543.674559999</v>
      </c>
      <c r="I16" s="70">
        <f t="shared" si="2"/>
        <v>118967.56284999847</v>
      </c>
      <c r="J16" s="70">
        <f t="shared" si="2"/>
        <v>4060126.5958400033</v>
      </c>
      <c r="K16" s="70">
        <f t="shared" si="3"/>
        <v>4179094.1586900018</v>
      </c>
      <c r="L16" s="86">
        <f t="shared" si="4"/>
        <v>98.425576308162903</v>
      </c>
      <c r="M16" s="86">
        <f t="shared" si="4"/>
        <v>82.853743920584591</v>
      </c>
      <c r="N16" s="86">
        <f t="shared" si="4"/>
        <v>86.620749731444889</v>
      </c>
    </row>
    <row r="17" spans="2:14" ht="14.25" x14ac:dyDescent="0.2">
      <c r="B17" s="7" t="s">
        <v>300</v>
      </c>
      <c r="C17" s="70">
        <v>707854.76100000006</v>
      </c>
      <c r="D17" s="70">
        <v>13460959.26</v>
      </c>
      <c r="E17" s="70">
        <f t="shared" si="0"/>
        <v>14168814.021</v>
      </c>
      <c r="F17" s="70">
        <v>570564.09005</v>
      </c>
      <c r="G17" s="70">
        <v>13114666.823270002</v>
      </c>
      <c r="H17" s="70">
        <f t="shared" si="1"/>
        <v>13685230.913320003</v>
      </c>
      <c r="I17" s="70">
        <f t="shared" si="2"/>
        <v>137290.67095000006</v>
      </c>
      <c r="J17" s="70">
        <f t="shared" si="2"/>
        <v>346292.4367299974</v>
      </c>
      <c r="K17" s="70">
        <f t="shared" si="3"/>
        <v>483583.10767999745</v>
      </c>
      <c r="L17" s="86">
        <f t="shared" si="4"/>
        <v>80.604683543267143</v>
      </c>
      <c r="M17" s="86">
        <f t="shared" si="4"/>
        <v>97.42743121020338</v>
      </c>
      <c r="N17" s="86">
        <f t="shared" si="4"/>
        <v>96.58698951822457</v>
      </c>
    </row>
    <row r="18" spans="2:14" x14ac:dyDescent="0.2">
      <c r="B18" s="7" t="s">
        <v>29</v>
      </c>
      <c r="C18" s="70">
        <v>100416620.873</v>
      </c>
      <c r="D18" s="70">
        <v>160397293.37245002</v>
      </c>
      <c r="E18" s="70">
        <f t="shared" si="0"/>
        <v>260813914.24545002</v>
      </c>
      <c r="F18" s="70">
        <v>100197092.29682</v>
      </c>
      <c r="G18" s="70">
        <v>156260823.93425006</v>
      </c>
      <c r="H18" s="70">
        <f t="shared" si="1"/>
        <v>256457916.23107004</v>
      </c>
      <c r="I18" s="70">
        <f t="shared" si="2"/>
        <v>219528.57617999613</v>
      </c>
      <c r="J18" s="70">
        <f t="shared" si="2"/>
        <v>4136469.4381999671</v>
      </c>
      <c r="K18" s="70">
        <f t="shared" si="3"/>
        <v>4355998.0143799633</v>
      </c>
      <c r="L18" s="86">
        <f t="shared" si="4"/>
        <v>99.781382231077416</v>
      </c>
      <c r="M18" s="86">
        <f t="shared" si="4"/>
        <v>97.421110200036296</v>
      </c>
      <c r="N18" s="86">
        <f t="shared" si="4"/>
        <v>98.329844469003064</v>
      </c>
    </row>
    <row r="19" spans="2:14" x14ac:dyDescent="0.2">
      <c r="B19" s="7" t="s">
        <v>30</v>
      </c>
      <c r="C19" s="70">
        <v>14022061.888</v>
      </c>
      <c r="D19" s="70">
        <v>20070419.698000003</v>
      </c>
      <c r="E19" s="70">
        <f t="shared" si="0"/>
        <v>34092481.586000003</v>
      </c>
      <c r="F19" s="70">
        <v>13837721.088700002</v>
      </c>
      <c r="G19" s="70">
        <v>18088097.85402</v>
      </c>
      <c r="H19" s="70">
        <f t="shared" si="1"/>
        <v>31925818.942720003</v>
      </c>
      <c r="I19" s="70">
        <f t="shared" si="2"/>
        <v>184340.79929999821</v>
      </c>
      <c r="J19" s="70">
        <f t="shared" si="2"/>
        <v>1982321.8439800031</v>
      </c>
      <c r="K19" s="70">
        <f t="shared" si="3"/>
        <v>2166662.6432800014</v>
      </c>
      <c r="L19" s="86">
        <f t="shared" si="4"/>
        <v>98.685351692408688</v>
      </c>
      <c r="M19" s="86">
        <f t="shared" si="4"/>
        <v>90.123166960093315</v>
      </c>
      <c r="N19" s="86">
        <f t="shared" si="4"/>
        <v>93.64474939198989</v>
      </c>
    </row>
    <row r="20" spans="2:14" x14ac:dyDescent="0.2">
      <c r="B20" s="7" t="s">
        <v>31</v>
      </c>
      <c r="C20" s="70">
        <v>785477</v>
      </c>
      <c r="D20" s="70">
        <v>361119</v>
      </c>
      <c r="E20" s="70">
        <f t="shared" si="0"/>
        <v>1146596</v>
      </c>
      <c r="F20" s="70">
        <v>290285.11934999994</v>
      </c>
      <c r="G20" s="70">
        <v>270324.6357300001</v>
      </c>
      <c r="H20" s="70">
        <f t="shared" si="1"/>
        <v>560609.75508000003</v>
      </c>
      <c r="I20" s="70">
        <f t="shared" si="2"/>
        <v>495191.88065000006</v>
      </c>
      <c r="J20" s="70">
        <f t="shared" si="2"/>
        <v>90794.364269999904</v>
      </c>
      <c r="K20" s="70">
        <f t="shared" si="3"/>
        <v>585986.24491999997</v>
      </c>
      <c r="L20" s="86">
        <f t="shared" si="4"/>
        <v>36.956539701353435</v>
      </c>
      <c r="M20" s="86">
        <f t="shared" si="4"/>
        <v>74.85749454611917</v>
      </c>
      <c r="N20" s="86">
        <f t="shared" si="4"/>
        <v>48.89339881527583</v>
      </c>
    </row>
    <row r="21" spans="2:14" x14ac:dyDescent="0.2">
      <c r="B21" s="7" t="s">
        <v>32</v>
      </c>
      <c r="C21" s="70">
        <v>4409525.4689999996</v>
      </c>
      <c r="D21" s="70">
        <v>5571763.7822000021</v>
      </c>
      <c r="E21" s="70">
        <f t="shared" si="0"/>
        <v>9981289.2512000017</v>
      </c>
      <c r="F21" s="70">
        <v>4260560.5420000004</v>
      </c>
      <c r="G21" s="70">
        <v>4731115.3140599998</v>
      </c>
      <c r="H21" s="70">
        <f t="shared" si="1"/>
        <v>8991675.8560600001</v>
      </c>
      <c r="I21" s="70">
        <f t="shared" si="2"/>
        <v>148964.92699999921</v>
      </c>
      <c r="J21" s="70">
        <f t="shared" si="2"/>
        <v>840648.46814000234</v>
      </c>
      <c r="K21" s="70">
        <f t="shared" si="3"/>
        <v>989613.39514000155</v>
      </c>
      <c r="L21" s="86">
        <f t="shared" si="4"/>
        <v>96.621746987351415</v>
      </c>
      <c r="M21" s="86">
        <f t="shared" si="4"/>
        <v>84.912345515694611</v>
      </c>
      <c r="N21" s="86">
        <f t="shared" si="4"/>
        <v>90.085314930423195</v>
      </c>
    </row>
    <row r="22" spans="2:14" x14ac:dyDescent="0.2">
      <c r="B22" s="7" t="s">
        <v>33</v>
      </c>
      <c r="C22" s="70">
        <v>3803629.2400000305</v>
      </c>
      <c r="D22" s="70">
        <v>4359989.5466500157</v>
      </c>
      <c r="E22" s="70">
        <f t="shared" si="0"/>
        <v>8163618.7866500467</v>
      </c>
      <c r="F22" s="70">
        <v>2962155.8509099982</v>
      </c>
      <c r="G22" s="70">
        <v>3551270.3920799806</v>
      </c>
      <c r="H22" s="70">
        <f t="shared" si="1"/>
        <v>6513426.2429899788</v>
      </c>
      <c r="I22" s="70">
        <f t="shared" si="2"/>
        <v>841473.38909003232</v>
      </c>
      <c r="J22" s="70">
        <f t="shared" si="2"/>
        <v>808719.15457003517</v>
      </c>
      <c r="K22" s="70">
        <f t="shared" si="3"/>
        <v>1650192.5436600675</v>
      </c>
      <c r="L22" s="86">
        <f t="shared" si="4"/>
        <v>77.8770922191663</v>
      </c>
      <c r="M22" s="86">
        <f t="shared" si="4"/>
        <v>81.451351065935199</v>
      </c>
      <c r="N22" s="86">
        <f t="shared" si="4"/>
        <v>79.78601663322857</v>
      </c>
    </row>
    <row r="23" spans="2:14" x14ac:dyDescent="0.2">
      <c r="B23" s="7" t="s">
        <v>34</v>
      </c>
      <c r="C23" s="70">
        <v>4041524.9279999998</v>
      </c>
      <c r="D23" s="70">
        <v>6054604.1560000014</v>
      </c>
      <c r="E23" s="70">
        <f t="shared" si="0"/>
        <v>10096129.084000001</v>
      </c>
      <c r="F23" s="70">
        <v>3935907.5446800003</v>
      </c>
      <c r="G23" s="70">
        <v>3085579.5658400003</v>
      </c>
      <c r="H23" s="70">
        <f t="shared" si="1"/>
        <v>7021487.1105200006</v>
      </c>
      <c r="I23" s="70">
        <f t="shared" si="2"/>
        <v>105617.38331999956</v>
      </c>
      <c r="J23" s="70">
        <f t="shared" si="2"/>
        <v>2969024.5901600011</v>
      </c>
      <c r="K23" s="70">
        <f t="shared" si="3"/>
        <v>3074641.9734800006</v>
      </c>
      <c r="L23" s="86">
        <f t="shared" si="4"/>
        <v>97.386694745137561</v>
      </c>
      <c r="M23" s="86">
        <f t="shared" si="4"/>
        <v>50.96253175828592</v>
      </c>
      <c r="N23" s="86">
        <f t="shared" si="4"/>
        <v>69.546328618632785</v>
      </c>
    </row>
    <row r="24" spans="2:14" x14ac:dyDescent="0.2">
      <c r="B24" s="7" t="s">
        <v>35</v>
      </c>
      <c r="C24" s="70">
        <v>18734729.881999999</v>
      </c>
      <c r="D24" s="70">
        <v>77202762.548999995</v>
      </c>
      <c r="E24" s="70">
        <f t="shared" si="0"/>
        <v>95937492.430999994</v>
      </c>
      <c r="F24" s="70">
        <v>18496794.246929999</v>
      </c>
      <c r="G24" s="70">
        <v>67488047.08860001</v>
      </c>
      <c r="H24" s="70">
        <f t="shared" si="1"/>
        <v>85984841.335530013</v>
      </c>
      <c r="I24" s="70">
        <f t="shared" si="2"/>
        <v>237935.63506999984</v>
      </c>
      <c r="J24" s="70">
        <f t="shared" si="2"/>
        <v>9714715.4603999853</v>
      </c>
      <c r="K24" s="70">
        <f t="shared" si="3"/>
        <v>9952651.0954699852</v>
      </c>
      <c r="L24" s="86">
        <f t="shared" si="4"/>
        <v>98.729975630454092</v>
      </c>
      <c r="M24" s="86">
        <f t="shared" si="4"/>
        <v>87.416621970963632</v>
      </c>
      <c r="N24" s="86">
        <f t="shared" si="4"/>
        <v>89.625900319806547</v>
      </c>
    </row>
    <row r="25" spans="2:14" x14ac:dyDescent="0.2">
      <c r="B25" s="7" t="s">
        <v>323</v>
      </c>
      <c r="C25" s="70">
        <v>91489.04</v>
      </c>
      <c r="D25" s="70">
        <v>169473.74400000004</v>
      </c>
      <c r="E25" s="70">
        <f t="shared" ref="E25:E46" si="5">SUM(C25:D25)</f>
        <v>260962.78400000004</v>
      </c>
      <c r="F25" s="70">
        <v>65054.198110000005</v>
      </c>
      <c r="G25" s="70">
        <v>138163.83593999999</v>
      </c>
      <c r="H25" s="70">
        <f t="shared" ref="H25:H46" si="6">SUM(F25:G25)</f>
        <v>203218.03404999999</v>
      </c>
      <c r="I25" s="70">
        <f t="shared" ref="I25:I46" si="7">+C25-F25</f>
        <v>26434.841889999989</v>
      </c>
      <c r="J25" s="70">
        <f t="shared" ref="J25:J46" si="8">+D25-G25</f>
        <v>31309.908060000045</v>
      </c>
      <c r="K25" s="70">
        <f t="shared" ref="K25:K46" si="9">SUM(I25:J25)</f>
        <v>57744.749950000034</v>
      </c>
      <c r="L25" s="86">
        <f t="shared" ref="L25:L46" si="10">+F25/C25*100</f>
        <v>71.106001451102784</v>
      </c>
      <c r="M25" s="86">
        <f t="shared" ref="M25:M46" si="11">+G25/D25*100</f>
        <v>81.525216047625619</v>
      </c>
      <c r="N25" s="86">
        <f t="shared" ref="N25:N46" si="12">+H25/E25*100</f>
        <v>77.872419559257906</v>
      </c>
    </row>
    <row r="26" spans="2:14" x14ac:dyDescent="0.2">
      <c r="B26" s="7" t="s">
        <v>36</v>
      </c>
      <c r="C26" s="70">
        <v>735179.57499999995</v>
      </c>
      <c r="D26" s="70">
        <v>976413</v>
      </c>
      <c r="E26" s="70">
        <f t="shared" si="5"/>
        <v>1711592.575</v>
      </c>
      <c r="F26" s="70">
        <v>429918.81213000003</v>
      </c>
      <c r="G26" s="70">
        <v>769614.99231000012</v>
      </c>
      <c r="H26" s="70">
        <f t="shared" si="6"/>
        <v>1199533.8044400001</v>
      </c>
      <c r="I26" s="70">
        <f t="shared" si="7"/>
        <v>305260.76286999992</v>
      </c>
      <c r="J26" s="70">
        <f t="shared" si="8"/>
        <v>206798.00768999988</v>
      </c>
      <c r="K26" s="70">
        <f t="shared" si="9"/>
        <v>512058.7705599998</v>
      </c>
      <c r="L26" s="86">
        <f t="shared" si="10"/>
        <v>58.478068046164097</v>
      </c>
      <c r="M26" s="86">
        <f t="shared" si="11"/>
        <v>78.820641706941643</v>
      </c>
      <c r="N26" s="86">
        <f t="shared" si="12"/>
        <v>70.082905357310281</v>
      </c>
    </row>
    <row r="27" spans="2:14" x14ac:dyDescent="0.2">
      <c r="B27" s="7" t="s">
        <v>37</v>
      </c>
      <c r="C27" s="70">
        <v>60848357.60943</v>
      </c>
      <c r="D27" s="70">
        <v>77344108.153210029</v>
      </c>
      <c r="E27" s="70">
        <f t="shared" si="5"/>
        <v>138192465.76264003</v>
      </c>
      <c r="F27" s="70">
        <v>60671212.195050001</v>
      </c>
      <c r="G27" s="70">
        <v>76772426.260960013</v>
      </c>
      <c r="H27" s="70">
        <f t="shared" si="6"/>
        <v>137443638.45601001</v>
      </c>
      <c r="I27" s="70">
        <f t="shared" si="7"/>
        <v>177145.41437999904</v>
      </c>
      <c r="J27" s="70">
        <f t="shared" si="8"/>
        <v>571681.89225001633</v>
      </c>
      <c r="K27" s="70">
        <f t="shared" si="9"/>
        <v>748827.30663001537</v>
      </c>
      <c r="L27" s="86">
        <f t="shared" si="10"/>
        <v>99.708873959233131</v>
      </c>
      <c r="M27" s="86">
        <f t="shared" si="11"/>
        <v>99.260859157988378</v>
      </c>
      <c r="N27" s="86">
        <f t="shared" si="12"/>
        <v>99.458127255710011</v>
      </c>
    </row>
    <row r="28" spans="2:14" x14ac:dyDescent="0.2">
      <c r="B28" s="7" t="s">
        <v>38</v>
      </c>
      <c r="C28" s="70">
        <v>5212403.8389999997</v>
      </c>
      <c r="D28" s="70">
        <v>6569624.4050000012</v>
      </c>
      <c r="E28" s="70">
        <f t="shared" si="5"/>
        <v>11782028.244000001</v>
      </c>
      <c r="F28" s="70">
        <v>4908433.6491</v>
      </c>
      <c r="G28" s="70">
        <v>5602311.1456700005</v>
      </c>
      <c r="H28" s="70">
        <f t="shared" si="6"/>
        <v>10510744.794770001</v>
      </c>
      <c r="I28" s="70">
        <f t="shared" si="7"/>
        <v>303970.18989999965</v>
      </c>
      <c r="J28" s="70">
        <f t="shared" si="8"/>
        <v>967313.25933000073</v>
      </c>
      <c r="K28" s="70">
        <f t="shared" si="9"/>
        <v>1271283.4492300004</v>
      </c>
      <c r="L28" s="86">
        <f t="shared" si="10"/>
        <v>94.168330020294121</v>
      </c>
      <c r="M28" s="86">
        <f t="shared" si="11"/>
        <v>85.275973180539836</v>
      </c>
      <c r="N28" s="86">
        <f t="shared" si="12"/>
        <v>89.20997791804308</v>
      </c>
    </row>
    <row r="29" spans="2:14" x14ac:dyDescent="0.2">
      <c r="B29" s="67" t="s">
        <v>39</v>
      </c>
      <c r="C29" s="70">
        <v>3208976.88</v>
      </c>
      <c r="D29" s="70">
        <v>11556107.597000001</v>
      </c>
      <c r="E29" s="70">
        <f t="shared" si="5"/>
        <v>14765084.477000002</v>
      </c>
      <c r="F29" s="70">
        <v>3112875.0704600001</v>
      </c>
      <c r="G29" s="70">
        <v>11225480.01503</v>
      </c>
      <c r="H29" s="70">
        <f t="shared" si="6"/>
        <v>14338355.08549</v>
      </c>
      <c r="I29" s="70">
        <f t="shared" si="7"/>
        <v>96101.809539999813</v>
      </c>
      <c r="J29" s="70">
        <f t="shared" si="8"/>
        <v>330627.58197000064</v>
      </c>
      <c r="K29" s="70">
        <f t="shared" si="9"/>
        <v>426729.39151000045</v>
      </c>
      <c r="L29" s="86">
        <f t="shared" si="10"/>
        <v>97.005219634365218</v>
      </c>
      <c r="M29" s="86">
        <f t="shared" si="11"/>
        <v>97.138936452479612</v>
      </c>
      <c r="N29" s="86">
        <f t="shared" si="12"/>
        <v>97.109875042200187</v>
      </c>
    </row>
    <row r="30" spans="2:14" x14ac:dyDescent="0.2">
      <c r="B30" s="67" t="s">
        <v>40</v>
      </c>
      <c r="C30" s="70">
        <v>57342850.369000003</v>
      </c>
      <c r="D30" s="70">
        <v>61530192.978</v>
      </c>
      <c r="E30" s="70">
        <f t="shared" si="5"/>
        <v>118873043.347</v>
      </c>
      <c r="F30" s="70">
        <v>57295265.661700003</v>
      </c>
      <c r="G30" s="70">
        <v>61163241.681099989</v>
      </c>
      <c r="H30" s="70">
        <f t="shared" si="6"/>
        <v>118458507.34279999</v>
      </c>
      <c r="I30" s="70">
        <f t="shared" si="7"/>
        <v>47584.707299999893</v>
      </c>
      <c r="J30" s="70">
        <f t="shared" si="8"/>
        <v>366951.2969000116</v>
      </c>
      <c r="K30" s="70">
        <f t="shared" si="9"/>
        <v>414536.00420001149</v>
      </c>
      <c r="L30" s="86">
        <f t="shared" si="10"/>
        <v>99.917017192215269</v>
      </c>
      <c r="M30" s="86">
        <f t="shared" si="11"/>
        <v>99.403624011009981</v>
      </c>
      <c r="N30" s="86">
        <f t="shared" si="12"/>
        <v>99.651278378572385</v>
      </c>
    </row>
    <row r="31" spans="2:14" x14ac:dyDescent="0.2">
      <c r="B31" s="67" t="s">
        <v>41</v>
      </c>
      <c r="C31" s="70">
        <v>82875541.784079999</v>
      </c>
      <c r="D31" s="70">
        <v>105069247.58406001</v>
      </c>
      <c r="E31" s="70">
        <f t="shared" si="5"/>
        <v>187944789.36814001</v>
      </c>
      <c r="F31" s="70">
        <v>81450303.843530014</v>
      </c>
      <c r="G31" s="70">
        <v>103686922.53175999</v>
      </c>
      <c r="H31" s="70">
        <f t="shared" si="6"/>
        <v>185137226.37529001</v>
      </c>
      <c r="I31" s="70">
        <f t="shared" si="7"/>
        <v>1425237.9405499846</v>
      </c>
      <c r="J31" s="70">
        <f t="shared" si="8"/>
        <v>1382325.0523000211</v>
      </c>
      <c r="K31" s="70">
        <f t="shared" si="9"/>
        <v>2807562.9928500056</v>
      </c>
      <c r="L31" s="86">
        <f t="shared" si="10"/>
        <v>98.280267121193333</v>
      </c>
      <c r="M31" s="86">
        <f t="shared" si="11"/>
        <v>98.684367610804387</v>
      </c>
      <c r="N31" s="86">
        <f t="shared" si="12"/>
        <v>98.506176732917751</v>
      </c>
    </row>
    <row r="32" spans="2:14" x14ac:dyDescent="0.2">
      <c r="B32" s="67" t="s">
        <v>42</v>
      </c>
      <c r="C32" s="70">
        <v>4311303.3550000004</v>
      </c>
      <c r="D32" s="70">
        <v>6170745.8949999996</v>
      </c>
      <c r="E32" s="70">
        <f t="shared" si="5"/>
        <v>10482049.25</v>
      </c>
      <c r="F32" s="70">
        <v>4253733.6106599998</v>
      </c>
      <c r="G32" s="70">
        <v>5657612.8344500009</v>
      </c>
      <c r="H32" s="70">
        <f t="shared" si="6"/>
        <v>9911346.4451100007</v>
      </c>
      <c r="I32" s="70">
        <f t="shared" si="7"/>
        <v>57569.744340000674</v>
      </c>
      <c r="J32" s="70">
        <f t="shared" si="8"/>
        <v>513133.06054999866</v>
      </c>
      <c r="K32" s="70">
        <f t="shared" si="9"/>
        <v>570702.80488999933</v>
      </c>
      <c r="L32" s="86">
        <f t="shared" si="10"/>
        <v>98.664678877833197</v>
      </c>
      <c r="M32" s="86">
        <f t="shared" si="11"/>
        <v>91.684424066695442</v>
      </c>
      <c r="N32" s="86">
        <f t="shared" si="12"/>
        <v>94.555427175750012</v>
      </c>
    </row>
    <row r="33" spans="1:14" x14ac:dyDescent="0.2">
      <c r="B33" s="67" t="s">
        <v>43</v>
      </c>
      <c r="C33" s="70">
        <v>28580149.884500004</v>
      </c>
      <c r="D33" s="70">
        <v>233090099.40487</v>
      </c>
      <c r="E33" s="70">
        <f t="shared" si="5"/>
        <v>261670249.28937</v>
      </c>
      <c r="F33" s="70">
        <v>26585689.727790002</v>
      </c>
      <c r="G33" s="70">
        <v>144603690.36274999</v>
      </c>
      <c r="H33" s="70">
        <f t="shared" si="6"/>
        <v>171189380.09053999</v>
      </c>
      <c r="I33" s="70">
        <f t="shared" si="7"/>
        <v>1994460.1567100026</v>
      </c>
      <c r="J33" s="70">
        <f t="shared" si="8"/>
        <v>88486409.04212001</v>
      </c>
      <c r="K33" s="70">
        <f t="shared" si="9"/>
        <v>90480869.198830009</v>
      </c>
      <c r="L33" s="86">
        <f t="shared" si="10"/>
        <v>93.021519604445217</v>
      </c>
      <c r="M33" s="86">
        <f t="shared" si="11"/>
        <v>62.037680164003042</v>
      </c>
      <c r="N33" s="86">
        <f t="shared" si="12"/>
        <v>65.421797302309642</v>
      </c>
    </row>
    <row r="34" spans="1:14" x14ac:dyDescent="0.2">
      <c r="B34" s="67" t="s">
        <v>44</v>
      </c>
      <c r="C34" s="70">
        <v>473387.01899999997</v>
      </c>
      <c r="D34" s="70">
        <v>867602.00000000012</v>
      </c>
      <c r="E34" s="70">
        <f t="shared" si="5"/>
        <v>1340989.0190000001</v>
      </c>
      <c r="F34" s="70">
        <v>464358.08440000005</v>
      </c>
      <c r="G34" s="70">
        <v>560638.22416999983</v>
      </c>
      <c r="H34" s="70">
        <f t="shared" si="6"/>
        <v>1024996.3085699999</v>
      </c>
      <c r="I34" s="70">
        <f t="shared" si="7"/>
        <v>9028.9345999999205</v>
      </c>
      <c r="J34" s="70">
        <f t="shared" si="8"/>
        <v>306963.77583000029</v>
      </c>
      <c r="K34" s="70">
        <f t="shared" si="9"/>
        <v>315992.71043000021</v>
      </c>
      <c r="L34" s="86">
        <f t="shared" si="10"/>
        <v>98.092694932980436</v>
      </c>
      <c r="M34" s="86">
        <f t="shared" si="11"/>
        <v>64.619286743230163</v>
      </c>
      <c r="N34" s="86">
        <f t="shared" si="12"/>
        <v>76.435846531715697</v>
      </c>
    </row>
    <row r="35" spans="1:14" x14ac:dyDescent="0.2">
      <c r="B35" s="67" t="s">
        <v>45</v>
      </c>
      <c r="C35" s="70">
        <v>2940426.923</v>
      </c>
      <c r="D35" s="70">
        <v>4211009.01</v>
      </c>
      <c r="E35" s="70">
        <f t="shared" si="5"/>
        <v>7151435.9330000002</v>
      </c>
      <c r="F35" s="70">
        <v>2748332.7865200005</v>
      </c>
      <c r="G35" s="70">
        <v>3548942.3471099995</v>
      </c>
      <c r="H35" s="70">
        <f t="shared" si="6"/>
        <v>6297275.1336300001</v>
      </c>
      <c r="I35" s="70">
        <f t="shared" si="7"/>
        <v>192094.1364799994</v>
      </c>
      <c r="J35" s="70">
        <f t="shared" si="8"/>
        <v>662066.66289000027</v>
      </c>
      <c r="K35" s="70">
        <f t="shared" si="9"/>
        <v>854160.79936999967</v>
      </c>
      <c r="L35" s="86">
        <f t="shared" si="10"/>
        <v>93.467134483858786</v>
      </c>
      <c r="M35" s="86">
        <f t="shared" si="11"/>
        <v>84.277719156673086</v>
      </c>
      <c r="N35" s="86">
        <f t="shared" si="12"/>
        <v>88.056093805881545</v>
      </c>
    </row>
    <row r="36" spans="1:14" x14ac:dyDescent="0.2">
      <c r="B36" s="67" t="s">
        <v>46</v>
      </c>
      <c r="C36" s="70">
        <v>14433800.260629999</v>
      </c>
      <c r="D36" s="70">
        <v>13656499.310110001</v>
      </c>
      <c r="E36" s="70">
        <f t="shared" si="5"/>
        <v>28090299.570739999</v>
      </c>
      <c r="F36" s="70">
        <v>13576110.507020002</v>
      </c>
      <c r="G36" s="70">
        <v>13498644.993309999</v>
      </c>
      <c r="H36" s="70">
        <f t="shared" si="6"/>
        <v>27074755.500330001</v>
      </c>
      <c r="I36" s="70">
        <f t="shared" si="7"/>
        <v>857689.75360999629</v>
      </c>
      <c r="J36" s="70">
        <f t="shared" si="8"/>
        <v>157854.31680000201</v>
      </c>
      <c r="K36" s="70">
        <f t="shared" si="9"/>
        <v>1015544.0704099983</v>
      </c>
      <c r="L36" s="86">
        <f t="shared" si="10"/>
        <v>94.057768999689898</v>
      </c>
      <c r="M36" s="86">
        <f t="shared" si="11"/>
        <v>98.844108484791988</v>
      </c>
      <c r="N36" s="86">
        <f t="shared" si="12"/>
        <v>96.384716126460148</v>
      </c>
    </row>
    <row r="37" spans="1:14" x14ac:dyDescent="0.2">
      <c r="B37" s="75" t="s">
        <v>47</v>
      </c>
      <c r="C37" s="70">
        <v>1201932.787</v>
      </c>
      <c r="D37" s="70">
        <v>4062315.14</v>
      </c>
      <c r="E37" s="70">
        <f t="shared" si="5"/>
        <v>5264247.9270000001</v>
      </c>
      <c r="F37" s="70">
        <v>1179451.5404999999</v>
      </c>
      <c r="G37" s="70">
        <v>1869431.0846800006</v>
      </c>
      <c r="H37" s="70">
        <f t="shared" si="6"/>
        <v>3048882.6251800004</v>
      </c>
      <c r="I37" s="70">
        <f t="shared" si="7"/>
        <v>22481.246500000125</v>
      </c>
      <c r="J37" s="70">
        <f t="shared" si="8"/>
        <v>2192884.0553199993</v>
      </c>
      <c r="K37" s="70">
        <f t="shared" si="9"/>
        <v>2215365.3018199997</v>
      </c>
      <c r="L37" s="86">
        <f t="shared" si="10"/>
        <v>98.129575401956302</v>
      </c>
      <c r="M37" s="86">
        <f t="shared" si="11"/>
        <v>46.018859203523057</v>
      </c>
      <c r="N37" s="86">
        <f t="shared" si="12"/>
        <v>57.916774959296106</v>
      </c>
    </row>
    <row r="38" spans="1:14" x14ac:dyDescent="0.2">
      <c r="B38" s="67" t="s">
        <v>48</v>
      </c>
      <c r="C38" s="70">
        <v>360693.72499999998</v>
      </c>
      <c r="D38" s="70">
        <v>496739.65100000007</v>
      </c>
      <c r="E38" s="70">
        <f t="shared" si="5"/>
        <v>857433.37600000005</v>
      </c>
      <c r="F38" s="70">
        <v>326216.51912999997</v>
      </c>
      <c r="G38" s="70">
        <v>347199.64197000006</v>
      </c>
      <c r="H38" s="70">
        <f t="shared" si="6"/>
        <v>673416.16110000003</v>
      </c>
      <c r="I38" s="70">
        <f t="shared" si="7"/>
        <v>34477.205870000005</v>
      </c>
      <c r="J38" s="70">
        <f t="shared" si="8"/>
        <v>149540.00903000002</v>
      </c>
      <c r="K38" s="70">
        <f t="shared" si="9"/>
        <v>184017.21490000002</v>
      </c>
      <c r="L38" s="86">
        <f t="shared" si="10"/>
        <v>90.44141788992863</v>
      </c>
      <c r="M38" s="86">
        <f t="shared" si="11"/>
        <v>69.895697126461116</v>
      </c>
      <c r="N38" s="86">
        <f t="shared" si="12"/>
        <v>78.538599026963922</v>
      </c>
    </row>
    <row r="39" spans="1:14" x14ac:dyDescent="0.2">
      <c r="B39" s="67" t="s">
        <v>49</v>
      </c>
      <c r="C39" s="70">
        <v>6418194.7510000002</v>
      </c>
      <c r="D39" s="70">
        <v>8509259.0995000005</v>
      </c>
      <c r="E39" s="70">
        <f t="shared" si="5"/>
        <v>14927453.850500001</v>
      </c>
      <c r="F39" s="70">
        <v>5975282.4953999994</v>
      </c>
      <c r="G39" s="70">
        <v>7794830.1346699977</v>
      </c>
      <c r="H39" s="70">
        <f t="shared" si="6"/>
        <v>13770112.630069997</v>
      </c>
      <c r="I39" s="70">
        <f t="shared" si="7"/>
        <v>442912.25560000073</v>
      </c>
      <c r="J39" s="70">
        <f t="shared" si="8"/>
        <v>714428.96483000275</v>
      </c>
      <c r="K39" s="70">
        <f t="shared" si="9"/>
        <v>1157341.2204300035</v>
      </c>
      <c r="L39" s="86">
        <f t="shared" si="10"/>
        <v>93.099114738907048</v>
      </c>
      <c r="M39" s="86">
        <f t="shared" si="11"/>
        <v>91.604099058730242</v>
      </c>
      <c r="N39" s="86">
        <f t="shared" si="12"/>
        <v>92.246894667899198</v>
      </c>
    </row>
    <row r="40" spans="1:14" x14ac:dyDescent="0.2">
      <c r="B40" s="67" t="s">
        <v>50</v>
      </c>
      <c r="C40" s="70">
        <v>881.23199999999997</v>
      </c>
      <c r="D40" s="70">
        <v>1083</v>
      </c>
      <c r="E40" s="70">
        <f t="shared" si="5"/>
        <v>1964.232</v>
      </c>
      <c r="F40" s="70">
        <v>793.77520000000004</v>
      </c>
      <c r="G40" s="70">
        <v>793.00855000000001</v>
      </c>
      <c r="H40" s="70">
        <f t="shared" si="6"/>
        <v>1586.7837500000001</v>
      </c>
      <c r="I40" s="70">
        <f t="shared" si="7"/>
        <v>87.45679999999993</v>
      </c>
      <c r="J40" s="70">
        <f t="shared" si="8"/>
        <v>289.99144999999999</v>
      </c>
      <c r="K40" s="70">
        <f t="shared" si="9"/>
        <v>377.44824999999992</v>
      </c>
      <c r="L40" s="86">
        <f t="shared" si="10"/>
        <v>90.075621402763403</v>
      </c>
      <c r="M40" s="86">
        <f t="shared" si="11"/>
        <v>73.22331948291783</v>
      </c>
      <c r="N40" s="86">
        <f t="shared" si="12"/>
        <v>80.783927255028942</v>
      </c>
    </row>
    <row r="41" spans="1:14" x14ac:dyDescent="0.2">
      <c r="B41" s="67" t="s">
        <v>51</v>
      </c>
      <c r="C41" s="70">
        <v>8415437.8599999994</v>
      </c>
      <c r="D41" s="70">
        <v>11537724.283</v>
      </c>
      <c r="E41" s="70">
        <f t="shared" si="5"/>
        <v>19953162.142999999</v>
      </c>
      <c r="F41" s="70">
        <v>8412767.5685600005</v>
      </c>
      <c r="G41" s="70">
        <v>11533275.153480001</v>
      </c>
      <c r="H41" s="70">
        <f t="shared" si="6"/>
        <v>19946042.722040001</v>
      </c>
      <c r="I41" s="70">
        <f t="shared" si="7"/>
        <v>2670.2914399988949</v>
      </c>
      <c r="J41" s="70">
        <f t="shared" si="8"/>
        <v>4449.1295199990273</v>
      </c>
      <c r="K41" s="70">
        <f t="shared" si="9"/>
        <v>7119.4209599979222</v>
      </c>
      <c r="L41" s="86">
        <f t="shared" si="10"/>
        <v>99.968269132463192</v>
      </c>
      <c r="M41" s="86">
        <f t="shared" si="11"/>
        <v>99.961438413582528</v>
      </c>
      <c r="N41" s="86">
        <f t="shared" si="12"/>
        <v>99.964319334905539</v>
      </c>
    </row>
    <row r="42" spans="1:14" x14ac:dyDescent="0.2">
      <c r="B42" s="67" t="s">
        <v>52</v>
      </c>
      <c r="C42" s="70">
        <v>369649.97399999999</v>
      </c>
      <c r="D42" s="70">
        <v>520447.27100000001</v>
      </c>
      <c r="E42" s="70">
        <f t="shared" si="5"/>
        <v>890097.245</v>
      </c>
      <c r="F42" s="70">
        <v>359744.80322</v>
      </c>
      <c r="G42" s="70">
        <v>514607.80330999999</v>
      </c>
      <c r="H42" s="70">
        <f t="shared" si="6"/>
        <v>874352.60652999999</v>
      </c>
      <c r="I42" s="70">
        <f t="shared" si="7"/>
        <v>9905.1707799999858</v>
      </c>
      <c r="J42" s="70">
        <f t="shared" si="8"/>
        <v>5839.4676900000195</v>
      </c>
      <c r="K42" s="70">
        <f t="shared" si="9"/>
        <v>15744.638470000005</v>
      </c>
      <c r="L42" s="86">
        <f t="shared" si="10"/>
        <v>97.320391863465943</v>
      </c>
      <c r="M42" s="86">
        <f t="shared" si="11"/>
        <v>98.877990525576223</v>
      </c>
      <c r="N42" s="86">
        <f t="shared" si="12"/>
        <v>98.23113277134118</v>
      </c>
    </row>
    <row r="43" spans="1:14" x14ac:dyDescent="0.2">
      <c r="B43" s="67" t="s">
        <v>53</v>
      </c>
      <c r="C43" s="70">
        <v>1599583.7479999999</v>
      </c>
      <c r="D43" s="70">
        <v>3795343</v>
      </c>
      <c r="E43" s="70">
        <f t="shared" si="5"/>
        <v>5394926.7479999997</v>
      </c>
      <c r="F43" s="70">
        <v>1598496.6194799999</v>
      </c>
      <c r="G43" s="70">
        <v>3780238.5502000004</v>
      </c>
      <c r="H43" s="70">
        <f t="shared" si="6"/>
        <v>5378735.1696800003</v>
      </c>
      <c r="I43" s="70">
        <f t="shared" si="7"/>
        <v>1087.1285200000275</v>
      </c>
      <c r="J43" s="70">
        <f t="shared" si="8"/>
        <v>15104.449799999595</v>
      </c>
      <c r="K43" s="70">
        <f t="shared" si="9"/>
        <v>16191.578319999622</v>
      </c>
      <c r="L43" s="86">
        <f t="shared" si="10"/>
        <v>99.932036786360243</v>
      </c>
      <c r="M43" s="86">
        <f t="shared" si="11"/>
        <v>99.602026752259292</v>
      </c>
      <c r="N43" s="86">
        <f t="shared" si="12"/>
        <v>99.699873991319677</v>
      </c>
    </row>
    <row r="44" spans="1:14" x14ac:dyDescent="0.2">
      <c r="B44" s="67" t="s">
        <v>54</v>
      </c>
      <c r="C44" s="70">
        <v>2124330</v>
      </c>
      <c r="D44" s="70">
        <v>691708</v>
      </c>
      <c r="E44" s="70">
        <f t="shared" si="5"/>
        <v>2816038</v>
      </c>
      <c r="F44" s="70">
        <v>1895124.05574</v>
      </c>
      <c r="G44" s="70">
        <v>689047.73469000007</v>
      </c>
      <c r="H44" s="70">
        <f t="shared" si="6"/>
        <v>2584171.7904300001</v>
      </c>
      <c r="I44" s="70">
        <f t="shared" si="7"/>
        <v>229205.94426000002</v>
      </c>
      <c r="J44" s="70">
        <f t="shared" si="8"/>
        <v>2660.2653099999297</v>
      </c>
      <c r="K44" s="70">
        <f t="shared" si="9"/>
        <v>231866.20956999995</v>
      </c>
      <c r="L44" s="86">
        <f t="shared" si="10"/>
        <v>89.210436031125113</v>
      </c>
      <c r="M44" s="86">
        <f t="shared" si="11"/>
        <v>99.615406311622834</v>
      </c>
      <c r="N44" s="86">
        <f t="shared" si="12"/>
        <v>91.766225826142971</v>
      </c>
    </row>
    <row r="45" spans="1:14" x14ac:dyDescent="0.2">
      <c r="B45" s="67" t="s">
        <v>55</v>
      </c>
      <c r="C45" s="70">
        <v>673296.94900000002</v>
      </c>
      <c r="D45" s="70">
        <v>1058112.4439999999</v>
      </c>
      <c r="E45" s="70">
        <f t="shared" si="5"/>
        <v>1731409.3929999999</v>
      </c>
      <c r="F45" s="70">
        <v>673296.94900000002</v>
      </c>
      <c r="G45" s="70">
        <v>786310.44711999968</v>
      </c>
      <c r="H45" s="70">
        <f t="shared" si="6"/>
        <v>1459607.3961199997</v>
      </c>
      <c r="I45" s="70">
        <f t="shared" si="7"/>
        <v>0</v>
      </c>
      <c r="J45" s="70">
        <f t="shared" si="8"/>
        <v>271801.99688000022</v>
      </c>
      <c r="K45" s="70">
        <f t="shared" si="9"/>
        <v>271801.99688000022</v>
      </c>
      <c r="L45" s="86">
        <f t="shared" si="10"/>
        <v>100</v>
      </c>
      <c r="M45" s="86">
        <f t="shared" si="11"/>
        <v>74.312560217843895</v>
      </c>
      <c r="N45" s="86">
        <f t="shared" si="12"/>
        <v>84.301690981989481</v>
      </c>
    </row>
    <row r="46" spans="1:14" x14ac:dyDescent="0.2">
      <c r="B46" s="67" t="s">
        <v>56</v>
      </c>
      <c r="C46" s="70">
        <v>182660.326</v>
      </c>
      <c r="D46" s="70">
        <v>241969.24800000002</v>
      </c>
      <c r="E46" s="70">
        <f t="shared" si="5"/>
        <v>424629.57400000002</v>
      </c>
      <c r="F46" s="70">
        <v>182556.72943000001</v>
      </c>
      <c r="G46" s="70">
        <v>238168.44633000006</v>
      </c>
      <c r="H46" s="70">
        <f t="shared" si="6"/>
        <v>420725.17576000007</v>
      </c>
      <c r="I46" s="70">
        <f t="shared" si="7"/>
        <v>103.59656999999424</v>
      </c>
      <c r="J46" s="70">
        <f t="shared" si="8"/>
        <v>3800.8016699999571</v>
      </c>
      <c r="K46" s="70">
        <f t="shared" si="9"/>
        <v>3904.3982399999513</v>
      </c>
      <c r="L46" s="86">
        <f t="shared" si="10"/>
        <v>99.943284580582642</v>
      </c>
      <c r="M46" s="86">
        <f t="shared" si="11"/>
        <v>98.429221191777245</v>
      </c>
      <c r="N46" s="86">
        <f t="shared" si="12"/>
        <v>99.080516648140957</v>
      </c>
    </row>
    <row r="47" spans="1:14" x14ac:dyDescent="0.2">
      <c r="C47" s="70"/>
      <c r="D47" s="70"/>
      <c r="E47" s="70"/>
      <c r="F47" s="70"/>
      <c r="G47" s="70"/>
      <c r="H47" s="70"/>
      <c r="I47" s="70"/>
      <c r="J47" s="70"/>
      <c r="K47" s="70"/>
      <c r="L47" s="86"/>
      <c r="M47" s="86"/>
      <c r="N47" s="86"/>
    </row>
    <row r="48" spans="1:14" ht="15" x14ac:dyDescent="0.35">
      <c r="A48" s="67" t="s">
        <v>57</v>
      </c>
      <c r="C48" s="74">
        <f t="shared" ref="C48:K48" si="13">SUM(C50:C52)</f>
        <v>206398008.88199997</v>
      </c>
      <c r="D48" s="74">
        <f t="shared" si="13"/>
        <v>327952939.79366994</v>
      </c>
      <c r="E48" s="74">
        <f t="shared" si="13"/>
        <v>534350948.67566991</v>
      </c>
      <c r="F48" s="74">
        <f t="shared" si="13"/>
        <v>205571868.18830997</v>
      </c>
      <c r="G48" s="74">
        <f t="shared" si="13"/>
        <v>327312634.77582002</v>
      </c>
      <c r="H48" s="74">
        <f t="shared" si="13"/>
        <v>532884502.96413004</v>
      </c>
      <c r="I48" s="74">
        <f t="shared" si="13"/>
        <v>826140.69368999265</v>
      </c>
      <c r="J48" s="74">
        <f t="shared" si="13"/>
        <v>640305.01784992218</v>
      </c>
      <c r="K48" s="74">
        <f t="shared" si="13"/>
        <v>1466445.7115399148</v>
      </c>
      <c r="L48" s="86">
        <f>+F48/C48*100</f>
        <v>99.599734174682709</v>
      </c>
      <c r="M48" s="86">
        <f>+G48/D48*100</f>
        <v>99.804757042808419</v>
      </c>
      <c r="N48" s="86">
        <f>+H48/E48*100</f>
        <v>99.72556505884863</v>
      </c>
    </row>
    <row r="49" spans="1:14" x14ac:dyDescent="0.2">
      <c r="C49" s="70"/>
      <c r="D49" s="70"/>
      <c r="E49" s="70"/>
      <c r="F49" s="70"/>
      <c r="G49" s="70"/>
      <c r="H49" s="70"/>
      <c r="I49" s="70"/>
      <c r="J49" s="70"/>
      <c r="K49" s="70"/>
      <c r="L49" s="86"/>
      <c r="M49" s="86"/>
      <c r="N49" s="86"/>
    </row>
    <row r="50" spans="1:14" x14ac:dyDescent="0.2">
      <c r="B50" s="67" t="s">
        <v>58</v>
      </c>
      <c r="C50" s="70">
        <v>15666822.481000001</v>
      </c>
      <c r="D50" s="70">
        <v>103888550.292</v>
      </c>
      <c r="E50" s="70">
        <f>SUM(C50:D50)</f>
        <v>119555372.773</v>
      </c>
      <c r="F50" s="70">
        <v>15644552.248440001</v>
      </c>
      <c r="G50" s="70">
        <v>103383883.2277</v>
      </c>
      <c r="H50" s="70">
        <f>SUM(F50:G50)</f>
        <v>119028435.47613999</v>
      </c>
      <c r="I50" s="70">
        <f>+C50-F50</f>
        <v>22270.232559999451</v>
      </c>
      <c r="J50" s="70">
        <f>+D50-G50</f>
        <v>504667.06430000067</v>
      </c>
      <c r="K50" s="70">
        <f>SUM(I50:J50)</f>
        <v>526937.29686000012</v>
      </c>
      <c r="L50" s="86">
        <f>+F50/C50*100</f>
        <v>99.85785099316081</v>
      </c>
      <c r="M50" s="86">
        <f>+G50/D50*100</f>
        <v>99.514222632925836</v>
      </c>
      <c r="N50" s="86">
        <f>+H50/E50*100</f>
        <v>99.559252516521781</v>
      </c>
    </row>
    <row r="51" spans="1:14" ht="14.25" x14ac:dyDescent="0.2">
      <c r="B51" s="67" t="s">
        <v>299</v>
      </c>
      <c r="C51" s="70"/>
      <c r="D51" s="70"/>
      <c r="E51" s="70"/>
      <c r="F51" s="70"/>
      <c r="G51" s="70"/>
      <c r="H51" s="70"/>
      <c r="I51" s="70"/>
      <c r="J51" s="70"/>
      <c r="K51" s="70"/>
      <c r="L51" s="86"/>
      <c r="M51" s="86"/>
      <c r="N51" s="86"/>
    </row>
    <row r="52" spans="1:14" ht="14.25" x14ac:dyDescent="0.2">
      <c r="B52" s="67" t="s">
        <v>298</v>
      </c>
      <c r="C52" s="70">
        <v>190731186.40099996</v>
      </c>
      <c r="D52" s="70">
        <v>224064389.50166994</v>
      </c>
      <c r="E52" s="70">
        <f>SUM(C52:D52)</f>
        <v>414795575.90266991</v>
      </c>
      <c r="F52" s="70">
        <v>189927315.93986997</v>
      </c>
      <c r="G52" s="70">
        <v>223928751.54812002</v>
      </c>
      <c r="H52" s="70">
        <f>SUM(F52:G52)</f>
        <v>413856067.48799002</v>
      </c>
      <c r="I52" s="70">
        <f>+C52-F52</f>
        <v>803870.4611299932</v>
      </c>
      <c r="J52" s="70">
        <f>+D52-G52</f>
        <v>135637.95354992151</v>
      </c>
      <c r="K52" s="70">
        <f>SUM(I52:J52)</f>
        <v>939508.41467991471</v>
      </c>
      <c r="L52" s="86">
        <f t="shared" ref="L52:N53" si="14">+F52/C52*100</f>
        <v>99.578532238854791</v>
      </c>
      <c r="M52" s="86">
        <f t="shared" si="14"/>
        <v>99.939464743214401</v>
      </c>
      <c r="N52" s="86">
        <f t="shared" si="14"/>
        <v>99.773500859396748</v>
      </c>
    </row>
    <row r="53" spans="1:14" ht="25.5" x14ac:dyDescent="0.2">
      <c r="B53" s="76" t="s">
        <v>59</v>
      </c>
      <c r="C53" s="70">
        <v>643409.005</v>
      </c>
      <c r="D53" s="70">
        <v>650110.99999999988</v>
      </c>
      <c r="E53" s="70">
        <f>SUM(C53:D53)</f>
        <v>1293520.0049999999</v>
      </c>
      <c r="F53" s="70">
        <v>641130.73405999993</v>
      </c>
      <c r="G53" s="70">
        <v>641064.78659000015</v>
      </c>
      <c r="H53" s="70">
        <f>SUM(F53:G53)</f>
        <v>1282195.5206500001</v>
      </c>
      <c r="I53" s="70">
        <f>+C53-F53</f>
        <v>2278.2709400000749</v>
      </c>
      <c r="J53" s="70">
        <f>+D53-G53</f>
        <v>9046.2134099997347</v>
      </c>
      <c r="K53" s="70">
        <f>SUM(I53:J53)</f>
        <v>11324.48434999981</v>
      </c>
      <c r="L53" s="86">
        <f t="shared" si="14"/>
        <v>99.645906270770951</v>
      </c>
      <c r="M53" s="86">
        <f t="shared" si="14"/>
        <v>98.608512483252895</v>
      </c>
      <c r="N53" s="86">
        <f t="shared" si="14"/>
        <v>99.124521900996825</v>
      </c>
    </row>
    <row r="54" spans="1:14" x14ac:dyDescent="0.2">
      <c r="C54" s="70"/>
      <c r="D54" s="70"/>
      <c r="E54" s="70"/>
      <c r="F54" s="70"/>
      <c r="G54" s="70"/>
      <c r="H54" s="70"/>
      <c r="I54" s="70"/>
      <c r="J54" s="70"/>
      <c r="K54" s="70"/>
      <c r="L54" s="84"/>
      <c r="M54" s="84"/>
      <c r="N54" s="84"/>
    </row>
    <row r="55" spans="1:14" x14ac:dyDescent="0.2">
      <c r="C55" s="70"/>
      <c r="D55" s="70"/>
      <c r="E55" s="70"/>
      <c r="F55" s="70"/>
      <c r="G55" s="70"/>
      <c r="H55" s="70"/>
      <c r="I55" s="70"/>
      <c r="J55" s="70"/>
      <c r="K55" s="70"/>
    </row>
    <row r="56" spans="1:14" x14ac:dyDescent="0.2">
      <c r="A56" s="77"/>
      <c r="B56" s="77"/>
      <c r="C56" s="78"/>
      <c r="D56" s="78"/>
      <c r="E56" s="78"/>
      <c r="F56" s="78"/>
      <c r="G56" s="78"/>
      <c r="H56" s="78"/>
      <c r="I56" s="78"/>
      <c r="J56" s="78"/>
      <c r="K56" s="78"/>
      <c r="L56" s="79"/>
      <c r="M56" s="79"/>
      <c r="N56" s="79"/>
    </row>
    <row r="57" spans="1:14" x14ac:dyDescent="0.2">
      <c r="A57" s="80"/>
      <c r="B57" s="80"/>
      <c r="C57" s="81"/>
      <c r="D57" s="81"/>
      <c r="E57" s="81"/>
      <c r="F57" s="81"/>
      <c r="G57" s="81"/>
      <c r="H57" s="81"/>
      <c r="I57" s="81"/>
      <c r="J57" s="81"/>
      <c r="K57" s="81"/>
      <c r="L57" s="82"/>
      <c r="M57" s="82"/>
      <c r="N57" s="82"/>
    </row>
    <row r="58" spans="1:14" ht="12.75" customHeight="1" x14ac:dyDescent="0.2">
      <c r="A58" s="80" t="s">
        <v>60</v>
      </c>
      <c r="B58" s="83" t="s">
        <v>312</v>
      </c>
      <c r="C58" s="83"/>
      <c r="D58" s="83"/>
      <c r="E58" s="83"/>
      <c r="F58" s="83"/>
      <c r="G58" s="81"/>
      <c r="H58" s="81"/>
      <c r="I58" s="81"/>
      <c r="J58" s="81"/>
      <c r="K58" s="81"/>
      <c r="L58" s="82"/>
      <c r="M58" s="82"/>
      <c r="N58" s="82"/>
    </row>
    <row r="59" spans="1:14" ht="12.75" customHeight="1" x14ac:dyDescent="0.2">
      <c r="A59" s="80" t="s">
        <v>61</v>
      </c>
      <c r="B59" s="83" t="s">
        <v>62</v>
      </c>
      <c r="C59" s="83"/>
      <c r="D59" s="83"/>
      <c r="E59" s="83"/>
      <c r="F59" s="83"/>
      <c r="G59" s="81"/>
      <c r="H59" s="81"/>
      <c r="I59" s="81"/>
      <c r="J59" s="81"/>
      <c r="K59" s="81"/>
      <c r="L59" s="82"/>
      <c r="M59" s="82"/>
      <c r="N59" s="82"/>
    </row>
    <row r="60" spans="1:14" x14ac:dyDescent="0.2">
      <c r="A60" s="80" t="s">
        <v>63</v>
      </c>
      <c r="B60" s="80" t="s">
        <v>64</v>
      </c>
      <c r="C60" s="81"/>
      <c r="D60" s="81"/>
      <c r="E60" s="81"/>
      <c r="F60" s="81"/>
      <c r="G60" s="81"/>
      <c r="H60" s="81"/>
      <c r="I60" s="81"/>
      <c r="J60" s="81"/>
      <c r="K60" s="81"/>
      <c r="L60" s="82"/>
      <c r="M60" s="82"/>
      <c r="N60" s="82"/>
    </row>
    <row r="61" spans="1:14" x14ac:dyDescent="0.2">
      <c r="A61" s="80" t="s">
        <v>65</v>
      </c>
      <c r="B61" s="80" t="s">
        <v>66</v>
      </c>
      <c r="C61" s="81"/>
      <c r="D61" s="81"/>
      <c r="E61" s="81"/>
      <c r="F61" s="81"/>
      <c r="G61" s="81"/>
      <c r="H61" s="81"/>
      <c r="I61" s="81"/>
      <c r="J61" s="81"/>
      <c r="K61" s="81"/>
      <c r="L61" s="82"/>
      <c r="M61" s="82"/>
      <c r="N61" s="82"/>
    </row>
    <row r="62" spans="1:14" x14ac:dyDescent="0.2">
      <c r="A62" s="80" t="s">
        <v>67</v>
      </c>
      <c r="B62" s="80" t="s">
        <v>68</v>
      </c>
      <c r="C62" s="81"/>
      <c r="D62" s="81"/>
      <c r="E62" s="81"/>
      <c r="F62" s="81"/>
      <c r="G62" s="81"/>
      <c r="H62" s="81"/>
      <c r="I62" s="81"/>
      <c r="J62" s="81"/>
      <c r="K62" s="81"/>
      <c r="L62" s="82"/>
      <c r="M62" s="82"/>
      <c r="N62" s="82"/>
    </row>
    <row r="63" spans="1:14" x14ac:dyDescent="0.2">
      <c r="A63" s="80" t="s">
        <v>69</v>
      </c>
      <c r="B63" s="80" t="s">
        <v>71</v>
      </c>
      <c r="C63" s="81"/>
      <c r="D63" s="81"/>
      <c r="E63" s="81"/>
      <c r="F63" s="81"/>
      <c r="G63" s="81"/>
      <c r="H63" s="81"/>
      <c r="I63" s="81"/>
      <c r="J63" s="81"/>
      <c r="K63" s="81"/>
      <c r="L63" s="82"/>
      <c r="M63" s="82"/>
      <c r="N63" s="82"/>
    </row>
    <row r="64" spans="1:14" x14ac:dyDescent="0.2">
      <c r="A64" s="80" t="s">
        <v>70</v>
      </c>
      <c r="B64" s="80" t="s">
        <v>313</v>
      </c>
      <c r="C64" s="70"/>
      <c r="D64" s="70"/>
      <c r="E64" s="70"/>
      <c r="F64" s="70"/>
      <c r="G64" s="70"/>
      <c r="H64" s="70"/>
      <c r="I64" s="70"/>
      <c r="J64" s="70"/>
      <c r="K64" s="70"/>
    </row>
    <row r="65" spans="3:11" x14ac:dyDescent="0.2">
      <c r="C65" s="70"/>
      <c r="D65" s="70"/>
      <c r="E65" s="70"/>
      <c r="F65" s="70"/>
      <c r="G65" s="70"/>
      <c r="H65" s="70"/>
      <c r="I65" s="70"/>
      <c r="J65" s="70"/>
      <c r="K65" s="70"/>
    </row>
    <row r="66" spans="3:11" x14ac:dyDescent="0.2">
      <c r="C66" s="70"/>
      <c r="D66" s="70"/>
      <c r="E66" s="70"/>
      <c r="F66" s="70"/>
      <c r="G66" s="70"/>
      <c r="H66" s="70"/>
      <c r="I66" s="70"/>
      <c r="J66" s="70"/>
      <c r="K66" s="70"/>
    </row>
    <row r="67" spans="3:11" x14ac:dyDescent="0.2">
      <c r="C67" s="70"/>
      <c r="D67" s="70"/>
      <c r="E67" s="70"/>
      <c r="F67" s="70"/>
      <c r="G67" s="70"/>
      <c r="H67" s="70"/>
      <c r="I67" s="70"/>
      <c r="J67" s="70"/>
      <c r="K67" s="70"/>
    </row>
    <row r="68" spans="3:11" x14ac:dyDescent="0.2">
      <c r="C68" s="70"/>
      <c r="D68" s="70"/>
      <c r="E68" s="70"/>
      <c r="F68" s="70"/>
      <c r="G68" s="70"/>
      <c r="H68" s="70"/>
      <c r="I68" s="70"/>
      <c r="J68" s="70"/>
      <c r="K68" s="70"/>
    </row>
    <row r="69" spans="3:11" x14ac:dyDescent="0.2">
      <c r="C69" s="70"/>
      <c r="D69" s="70"/>
      <c r="E69" s="70"/>
      <c r="F69" s="70"/>
      <c r="G69" s="70"/>
      <c r="H69" s="70"/>
      <c r="I69" s="70"/>
      <c r="J69" s="70"/>
      <c r="K69" s="70"/>
    </row>
    <row r="70" spans="3:11" x14ac:dyDescent="0.2">
      <c r="C70" s="70"/>
      <c r="D70" s="70"/>
      <c r="E70" s="70"/>
      <c r="F70" s="70"/>
      <c r="G70" s="70"/>
      <c r="H70" s="70"/>
      <c r="I70" s="70"/>
      <c r="J70" s="70"/>
      <c r="K70" s="70"/>
    </row>
    <row r="71" spans="3:11" x14ac:dyDescent="0.2">
      <c r="C71" s="70"/>
      <c r="D71" s="70"/>
      <c r="E71" s="70"/>
      <c r="F71" s="70"/>
      <c r="G71" s="70"/>
      <c r="H71" s="70"/>
      <c r="I71" s="70"/>
      <c r="J71" s="70"/>
      <c r="K71" s="70"/>
    </row>
    <row r="72" spans="3:11" x14ac:dyDescent="0.2">
      <c r="C72" s="70"/>
      <c r="D72" s="70"/>
      <c r="E72" s="70"/>
      <c r="F72" s="70"/>
      <c r="G72" s="70"/>
      <c r="H72" s="70"/>
      <c r="I72" s="70"/>
      <c r="J72" s="70"/>
      <c r="K72" s="70"/>
    </row>
    <row r="73" spans="3:11" x14ac:dyDescent="0.2">
      <c r="C73" s="70"/>
      <c r="D73" s="70"/>
      <c r="E73" s="70"/>
      <c r="F73" s="70"/>
      <c r="G73" s="70"/>
      <c r="H73" s="70"/>
      <c r="I73" s="70"/>
      <c r="J73" s="70"/>
      <c r="K73" s="70"/>
    </row>
    <row r="74" spans="3:11" x14ac:dyDescent="0.2">
      <c r="C74" s="70"/>
      <c r="D74" s="70"/>
      <c r="E74" s="70"/>
      <c r="F74" s="70"/>
      <c r="G74" s="70"/>
      <c r="H74" s="70"/>
      <c r="I74" s="70"/>
      <c r="J74" s="70"/>
      <c r="K74" s="70"/>
    </row>
    <row r="75" spans="3:11" x14ac:dyDescent="0.2">
      <c r="C75" s="70"/>
      <c r="D75" s="70"/>
      <c r="E75" s="70"/>
      <c r="F75" s="70"/>
      <c r="G75" s="70"/>
      <c r="H75" s="70"/>
      <c r="I75" s="70"/>
      <c r="J75" s="70"/>
      <c r="K75" s="70"/>
    </row>
  </sheetData>
  <mergeCells count="5">
    <mergeCell ref="A5:B6"/>
    <mergeCell ref="C5:E5"/>
    <mergeCell ref="F5:H5"/>
    <mergeCell ref="I5:K5"/>
    <mergeCell ref="L5:N5"/>
  </mergeCells>
  <pageMargins left="0.49" right="0.2" top="0.27" bottom="0.23" header="0.17" footer="0.17"/>
  <pageSetup paperSize="9" scale="6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5"/>
  <sheetViews>
    <sheetView view="pageBreakPreview" zoomScale="115" zoomScaleNormal="175" zoomScaleSheetLayoutView="115" workbookViewId="0">
      <pane xSplit="1" ySplit="7" topLeftCell="B268" activePane="bottomRight" state="frozen"/>
      <selection pane="topRight" activeCell="B1" sqref="B1"/>
      <selection pane="bottomLeft" activeCell="A8" sqref="A8"/>
      <selection pane="bottomRight" activeCell="F6" sqref="F6:F7"/>
    </sheetView>
  </sheetViews>
  <sheetFormatPr defaultColWidth="9.140625" defaultRowHeight="11.25" x14ac:dyDescent="0.2"/>
  <cols>
    <col min="1" max="1" width="30.28515625" style="30" customWidth="1"/>
    <col min="2" max="3" width="15" style="30" customWidth="1"/>
    <col min="4" max="4" width="14.28515625" style="30" customWidth="1"/>
    <col min="5" max="5" width="14.28515625" style="65" customWidth="1"/>
    <col min="6" max="6" width="14.28515625" style="63" customWidth="1"/>
    <col min="7" max="7" width="14.28515625" style="18" customWidth="1"/>
    <col min="8" max="8" width="12.85546875" style="63" customWidth="1"/>
    <col min="9" max="16384" width="9.140625" style="63"/>
  </cols>
  <sheetData>
    <row r="1" spans="1:22" s="13" customFormat="1" ht="12.75" customHeight="1" x14ac:dyDescent="0.2">
      <c r="A1" s="8"/>
      <c r="B1" s="9"/>
      <c r="C1" s="9"/>
      <c r="D1" s="9"/>
      <c r="E1" s="9"/>
      <c r="F1" s="10"/>
      <c r="G1" s="11"/>
      <c r="H1" s="12"/>
    </row>
    <row r="2" spans="1:22" s="18" customFormat="1" ht="14.25" x14ac:dyDescent="0.3">
      <c r="A2" s="14" t="s">
        <v>308</v>
      </c>
      <c r="B2" s="15"/>
      <c r="C2" s="15"/>
      <c r="D2" s="15"/>
      <c r="E2" s="15"/>
      <c r="F2" s="15"/>
      <c r="G2" s="16"/>
      <c r="H2" s="17"/>
    </row>
    <row r="3" spans="1:22" s="18" customFormat="1" x14ac:dyDescent="0.2">
      <c r="A3" s="19" t="s">
        <v>72</v>
      </c>
      <c r="B3" s="15"/>
      <c r="C3" s="15"/>
      <c r="D3" s="15"/>
      <c r="E3" s="15"/>
      <c r="F3" s="20"/>
      <c r="G3" s="21"/>
      <c r="H3" s="17"/>
    </row>
    <row r="4" spans="1:22" s="18" customFormat="1" x14ac:dyDescent="0.2">
      <c r="A4" s="22" t="s">
        <v>73</v>
      </c>
      <c r="B4" s="23"/>
      <c r="C4" s="23"/>
      <c r="D4" s="23"/>
      <c r="E4" s="23"/>
      <c r="F4" s="23"/>
      <c r="G4" s="24"/>
      <c r="H4" s="17"/>
    </row>
    <row r="5" spans="1:22" s="13" customFormat="1" ht="6" customHeight="1" x14ac:dyDescent="0.2">
      <c r="A5" s="95" t="s">
        <v>74</v>
      </c>
      <c r="B5" s="25"/>
      <c r="C5" s="98"/>
      <c r="D5" s="98"/>
      <c r="E5" s="99"/>
      <c r="F5" s="25"/>
      <c r="G5" s="26"/>
      <c r="H5" s="26"/>
    </row>
    <row r="6" spans="1:22" s="13" customFormat="1" ht="14.25" customHeight="1" x14ac:dyDescent="0.2">
      <c r="A6" s="96"/>
      <c r="B6" s="100" t="s">
        <v>75</v>
      </c>
      <c r="C6" s="102" t="s">
        <v>324</v>
      </c>
      <c r="D6" s="102"/>
      <c r="E6" s="103"/>
      <c r="F6" s="104" t="s">
        <v>76</v>
      </c>
      <c r="G6" s="93" t="s">
        <v>77</v>
      </c>
      <c r="H6" s="91" t="s">
        <v>78</v>
      </c>
    </row>
    <row r="7" spans="1:22" s="13" customFormat="1" ht="37.15" customHeight="1" x14ac:dyDescent="0.2">
      <c r="A7" s="97"/>
      <c r="B7" s="101"/>
      <c r="C7" s="27" t="s">
        <v>79</v>
      </c>
      <c r="D7" s="27" t="s">
        <v>80</v>
      </c>
      <c r="E7" s="27" t="s">
        <v>22</v>
      </c>
      <c r="F7" s="105"/>
      <c r="G7" s="94"/>
      <c r="H7" s="92"/>
    </row>
    <row r="8" spans="1:22" s="30" customFormat="1" x14ac:dyDescent="0.2">
      <c r="A8" s="28"/>
      <c r="B8" s="29"/>
      <c r="C8" s="29"/>
      <c r="D8" s="29"/>
      <c r="E8" s="29"/>
      <c r="F8" s="29"/>
      <c r="G8" s="29"/>
      <c r="H8" s="29"/>
    </row>
    <row r="9" spans="1:22" s="30" customFormat="1" ht="13.5" x14ac:dyDescent="0.2">
      <c r="A9" s="31" t="s">
        <v>81</v>
      </c>
      <c r="B9" s="29"/>
      <c r="C9" s="29"/>
      <c r="D9" s="29"/>
      <c r="E9" s="29"/>
      <c r="F9" s="29"/>
      <c r="G9" s="29"/>
      <c r="H9" s="29"/>
    </row>
    <row r="10" spans="1:22" s="30" customFormat="1" ht="11.25" customHeight="1" x14ac:dyDescent="0.2">
      <c r="A10" s="32" t="s">
        <v>82</v>
      </c>
      <c r="B10" s="33">
        <f t="shared" ref="B10:G10" si="0">SUM(B11:B15)</f>
        <v>10333693.547999999</v>
      </c>
      <c r="C10" s="33">
        <f t="shared" si="0"/>
        <v>8944091.6355900001</v>
      </c>
      <c r="D10" s="33">
        <f t="shared" ref="D10" si="1">SUM(D11:D15)</f>
        <v>944272.53806999989</v>
      </c>
      <c r="E10" s="33">
        <f t="shared" si="0"/>
        <v>9888364.1736600008</v>
      </c>
      <c r="F10" s="33">
        <f t="shared" si="0"/>
        <v>445329.37433999858</v>
      </c>
      <c r="G10" s="33">
        <f t="shared" si="0"/>
        <v>1389601.9124099985</v>
      </c>
      <c r="H10" s="34">
        <f>E10/B10*100</f>
        <v>95.690511120042004</v>
      </c>
      <c r="I10" s="35"/>
      <c r="J10" s="35"/>
      <c r="K10" s="35"/>
      <c r="L10" s="35"/>
      <c r="M10" s="35"/>
      <c r="N10" s="35"/>
      <c r="O10" s="35"/>
      <c r="P10" s="35"/>
      <c r="Q10" s="35"/>
      <c r="R10" s="35"/>
      <c r="S10" s="35"/>
      <c r="T10" s="35"/>
      <c r="U10" s="35"/>
      <c r="V10" s="35"/>
    </row>
    <row r="11" spans="1:22" s="30" customFormat="1" ht="11.25" customHeight="1" x14ac:dyDescent="0.2">
      <c r="A11" s="36" t="s">
        <v>83</v>
      </c>
      <c r="B11" s="37">
        <v>2371840.5479999986</v>
      </c>
      <c r="C11" s="38">
        <v>1923785.2448900011</v>
      </c>
      <c r="D11" s="37">
        <v>79005.363700000031</v>
      </c>
      <c r="E11" s="38">
        <f>SUM(C11:D11)</f>
        <v>2002790.6085900012</v>
      </c>
      <c r="F11" s="38">
        <f>B11-E11</f>
        <v>369049.93940999731</v>
      </c>
      <c r="G11" s="38">
        <f>B11-C11</f>
        <v>448055.30310999742</v>
      </c>
      <c r="H11" s="39">
        <f>E11/B11*100</f>
        <v>84.440356257456244</v>
      </c>
    </row>
    <row r="12" spans="1:22" s="30" customFormat="1" ht="11.25" customHeight="1" x14ac:dyDescent="0.2">
      <c r="A12" s="40" t="s">
        <v>84</v>
      </c>
      <c r="B12" s="37">
        <v>131666</v>
      </c>
      <c r="C12" s="38">
        <v>83184.9234</v>
      </c>
      <c r="D12" s="37">
        <v>2267.3896</v>
      </c>
      <c r="E12" s="38">
        <f>SUM(C12:D12)</f>
        <v>85452.312999999995</v>
      </c>
      <c r="F12" s="38">
        <f>B12-E12</f>
        <v>46213.687000000005</v>
      </c>
      <c r="G12" s="38">
        <f>B12-C12</f>
        <v>48481.0766</v>
      </c>
      <c r="H12" s="39">
        <f>E12/B12*100</f>
        <v>64.900819497820237</v>
      </c>
    </row>
    <row r="13" spans="1:22" s="30" customFormat="1" ht="11.25" customHeight="1" x14ac:dyDescent="0.2">
      <c r="A13" s="36" t="s">
        <v>85</v>
      </c>
      <c r="B13" s="37">
        <v>424150</v>
      </c>
      <c r="C13" s="38">
        <v>319579.1825</v>
      </c>
      <c r="D13" s="37">
        <v>88557.094200000007</v>
      </c>
      <c r="E13" s="38">
        <f>SUM(C13:D13)</f>
        <v>408136.27669999999</v>
      </c>
      <c r="F13" s="38">
        <f>B13-E13</f>
        <v>16013.723300000012</v>
      </c>
      <c r="G13" s="38">
        <f>B13-C13</f>
        <v>104570.8175</v>
      </c>
      <c r="H13" s="39">
        <f>E13/B13*100</f>
        <v>96.224514134150652</v>
      </c>
    </row>
    <row r="14" spans="1:22" s="30" customFormat="1" ht="11.25" customHeight="1" x14ac:dyDescent="0.2">
      <c r="A14" s="36" t="s">
        <v>86</v>
      </c>
      <c r="B14" s="37">
        <v>7305984</v>
      </c>
      <c r="C14" s="38">
        <v>6541022.0152299991</v>
      </c>
      <c r="D14" s="37">
        <v>764961.5949299999</v>
      </c>
      <c r="E14" s="38">
        <f>SUM(C14:D14)</f>
        <v>7305983.6101599988</v>
      </c>
      <c r="F14" s="38">
        <f>B14-E14</f>
        <v>0.38984000124037266</v>
      </c>
      <c r="G14" s="38">
        <f>B14-C14</f>
        <v>764961.98477000091</v>
      </c>
      <c r="H14" s="39">
        <f>E14/B14*100</f>
        <v>99.999994664099987</v>
      </c>
    </row>
    <row r="15" spans="1:22" s="30" customFormat="1" ht="11.25" customHeight="1" x14ac:dyDescent="0.2">
      <c r="A15" s="36" t="s">
        <v>87</v>
      </c>
      <c r="B15" s="37">
        <v>100053</v>
      </c>
      <c r="C15" s="38">
        <v>76520.269569999989</v>
      </c>
      <c r="D15" s="37">
        <v>9481.0956400000014</v>
      </c>
      <c r="E15" s="38">
        <f>SUM(C15:D15)</f>
        <v>86001.365209999989</v>
      </c>
      <c r="F15" s="38">
        <f>B15-E15</f>
        <v>14051.634790000011</v>
      </c>
      <c r="G15" s="38">
        <f>B15-C15</f>
        <v>23532.730430000011</v>
      </c>
      <c r="H15" s="39">
        <f>E15/B15*100</f>
        <v>85.955808631425327</v>
      </c>
    </row>
    <row r="16" spans="1:22" s="30" customFormat="1" ht="11.25" customHeight="1" x14ac:dyDescent="0.2">
      <c r="B16" s="41"/>
      <c r="C16" s="41"/>
      <c r="D16" s="41"/>
      <c r="E16" s="41"/>
      <c r="F16" s="41"/>
      <c r="G16" s="41"/>
      <c r="H16" s="34"/>
    </row>
    <row r="17" spans="1:8" s="30" customFormat="1" ht="11.25" customHeight="1" x14ac:dyDescent="0.2">
      <c r="A17" s="32" t="s">
        <v>88</v>
      </c>
      <c r="B17" s="37">
        <v>3692526.301</v>
      </c>
      <c r="C17" s="38">
        <v>3038790.7481799996</v>
      </c>
      <c r="D17" s="37">
        <v>83986.310980000009</v>
      </c>
      <c r="E17" s="38">
        <f>SUM(C17:D17)</f>
        <v>3122777.0591599997</v>
      </c>
      <c r="F17" s="38">
        <f>B17-E17</f>
        <v>569749.24184000026</v>
      </c>
      <c r="G17" s="38">
        <f>B17-C17</f>
        <v>653735.55282000033</v>
      </c>
      <c r="H17" s="39">
        <f>E17/B17*100</f>
        <v>84.570204911317703</v>
      </c>
    </row>
    <row r="18" spans="1:8" s="30" customFormat="1" ht="11.25" customHeight="1" x14ac:dyDescent="0.2">
      <c r="A18" s="36"/>
      <c r="B18" s="42"/>
      <c r="C18" s="41"/>
      <c r="D18" s="42"/>
      <c r="E18" s="41"/>
      <c r="F18" s="41"/>
      <c r="G18" s="41"/>
      <c r="H18" s="34"/>
    </row>
    <row r="19" spans="1:8" s="30" customFormat="1" ht="11.25" customHeight="1" x14ac:dyDescent="0.2">
      <c r="A19" s="32" t="s">
        <v>89</v>
      </c>
      <c r="B19" s="37">
        <v>338075.598</v>
      </c>
      <c r="C19" s="38">
        <v>278984.67531000002</v>
      </c>
      <c r="D19" s="37">
        <v>49847.459969999996</v>
      </c>
      <c r="E19" s="38">
        <f>SUM(C19:D19)</f>
        <v>328832.13528000005</v>
      </c>
      <c r="F19" s="38">
        <f>B19-E19</f>
        <v>9243.4627199999522</v>
      </c>
      <c r="G19" s="38">
        <f>B19-C19</f>
        <v>59090.922689999978</v>
      </c>
      <c r="H19" s="39">
        <f>E19/B19*100</f>
        <v>97.265859241340465</v>
      </c>
    </row>
    <row r="20" spans="1:8" s="30" customFormat="1" ht="11.25" customHeight="1" x14ac:dyDescent="0.2">
      <c r="A20" s="36"/>
      <c r="B20" s="42"/>
      <c r="C20" s="41"/>
      <c r="D20" s="42"/>
      <c r="E20" s="41"/>
      <c r="F20" s="41"/>
      <c r="G20" s="41"/>
      <c r="H20" s="34"/>
    </row>
    <row r="21" spans="1:8" s="30" customFormat="1" ht="11.25" customHeight="1" x14ac:dyDescent="0.2">
      <c r="A21" s="32" t="s">
        <v>90</v>
      </c>
      <c r="B21" s="37">
        <v>3669725.8230000003</v>
      </c>
      <c r="C21" s="38">
        <v>3208859.5638800003</v>
      </c>
      <c r="D21" s="37">
        <v>158667.85829</v>
      </c>
      <c r="E21" s="38">
        <f>SUM(C21:D21)</f>
        <v>3367527.4221700002</v>
      </c>
      <c r="F21" s="38">
        <f>B21-E21</f>
        <v>302198.40083000017</v>
      </c>
      <c r="G21" s="38">
        <f>B21-C21</f>
        <v>460866.25912000006</v>
      </c>
      <c r="H21" s="39">
        <f>E21/B21*100</f>
        <v>91.765095938885338</v>
      </c>
    </row>
    <row r="22" spans="1:8" s="30" customFormat="1" ht="11.25" customHeight="1" x14ac:dyDescent="0.2">
      <c r="A22" s="36"/>
      <c r="B22" s="41"/>
      <c r="C22" s="41"/>
      <c r="D22" s="41"/>
      <c r="E22" s="41"/>
      <c r="F22" s="41"/>
      <c r="G22" s="41"/>
      <c r="H22" s="34"/>
    </row>
    <row r="23" spans="1:8" s="30" customFormat="1" ht="11.25" customHeight="1" x14ac:dyDescent="0.2">
      <c r="A23" s="32" t="s">
        <v>91</v>
      </c>
      <c r="B23" s="33">
        <f>SUM(B24:B33)</f>
        <v>31235637.833249997</v>
      </c>
      <c r="C23" s="33">
        <f t="shared" ref="C23:G23" si="2">SUM(C24:C33)</f>
        <v>24634645.890180007</v>
      </c>
      <c r="D23" s="33">
        <f t="shared" si="2"/>
        <v>2421897.7843800001</v>
      </c>
      <c r="E23" s="33">
        <f t="shared" si="2"/>
        <v>27056543.67456001</v>
      </c>
      <c r="F23" s="33">
        <f t="shared" si="2"/>
        <v>4179094.1586899906</v>
      </c>
      <c r="G23" s="33">
        <f t="shared" si="2"/>
        <v>6600991.9430699917</v>
      </c>
      <c r="H23" s="34">
        <f>E23/B23*100</f>
        <v>86.620749731444931</v>
      </c>
    </row>
    <row r="24" spans="1:8" s="30" customFormat="1" ht="11.25" customHeight="1" x14ac:dyDescent="0.2">
      <c r="A24" s="36" t="s">
        <v>92</v>
      </c>
      <c r="B24" s="37">
        <v>25666116.445249997</v>
      </c>
      <c r="C24" s="38">
        <v>20096653.494910005</v>
      </c>
      <c r="D24" s="37">
        <v>1491876.2511500004</v>
      </c>
      <c r="E24" s="38">
        <f t="shared" ref="E24:E33" si="3">SUM(C24:D24)</f>
        <v>21588529.746060006</v>
      </c>
      <c r="F24" s="38">
        <f>B24-E24</f>
        <v>4077586.6991899908</v>
      </c>
      <c r="G24" s="38">
        <f>B24-C24</f>
        <v>5569462.9503399916</v>
      </c>
      <c r="H24" s="39">
        <f>E24/B24*100</f>
        <v>84.112958000918653</v>
      </c>
    </row>
    <row r="25" spans="1:8" s="30" customFormat="1" ht="11.25" customHeight="1" x14ac:dyDescent="0.2">
      <c r="A25" s="36" t="s">
        <v>93</v>
      </c>
      <c r="B25" s="37">
        <v>2044685.399</v>
      </c>
      <c r="C25" s="38">
        <v>1937791.95414</v>
      </c>
      <c r="D25" s="37">
        <v>106845.38059999999</v>
      </c>
      <c r="E25" s="38">
        <f t="shared" si="3"/>
        <v>2044637.3347400001</v>
      </c>
      <c r="F25" s="38">
        <f>B25-E25</f>
        <v>48.064259999897331</v>
      </c>
      <c r="G25" s="38">
        <f>B25-C25</f>
        <v>106893.44485999993</v>
      </c>
      <c r="H25" s="39">
        <f>E25/B25*100</f>
        <v>99.99764930780924</v>
      </c>
    </row>
    <row r="26" spans="1:8" s="30" customFormat="1" ht="11.25" customHeight="1" x14ac:dyDescent="0.2">
      <c r="A26" s="36" t="s">
        <v>94</v>
      </c>
      <c r="B26" s="37">
        <v>2324362.9769999995</v>
      </c>
      <c r="C26" s="38">
        <v>1564103.36032</v>
      </c>
      <c r="D26" s="37">
        <v>734463.3726499998</v>
      </c>
      <c r="E26" s="38">
        <f t="shared" si="3"/>
        <v>2298566.7329699998</v>
      </c>
      <c r="F26" s="38">
        <f>B26-E26</f>
        <v>25796.244029999711</v>
      </c>
      <c r="G26" s="38">
        <f>B26-C26</f>
        <v>760259.61667999951</v>
      </c>
      <c r="H26" s="39">
        <f>E26/B26*100</f>
        <v>98.890180049963874</v>
      </c>
    </row>
    <row r="27" spans="1:8" s="30" customFormat="1" ht="11.25" customHeight="1" x14ac:dyDescent="0.2">
      <c r="A27" s="36" t="s">
        <v>301</v>
      </c>
      <c r="B27" s="37">
        <v>155844.22700000001</v>
      </c>
      <c r="C27" s="38">
        <v>123186.54565</v>
      </c>
      <c r="D27" s="37">
        <v>814.27927</v>
      </c>
      <c r="E27" s="38">
        <f t="shared" si="3"/>
        <v>124000.82492</v>
      </c>
      <c r="F27" s="38">
        <f>B27-E27</f>
        <v>31843.402080000014</v>
      </c>
      <c r="G27" s="38">
        <f>B27-C27</f>
        <v>32657.681350000013</v>
      </c>
      <c r="H27" s="39">
        <f>E27/B27*100</f>
        <v>79.56715966129434</v>
      </c>
    </row>
    <row r="28" spans="1:8" s="30" customFormat="1" ht="11.25" customHeight="1" x14ac:dyDescent="0.2">
      <c r="A28" s="36" t="s">
        <v>95</v>
      </c>
      <c r="B28" s="37">
        <v>162656</v>
      </c>
      <c r="C28" s="38">
        <v>162524.60891000001</v>
      </c>
      <c r="D28" s="37">
        <v>131.27178000000001</v>
      </c>
      <c r="E28" s="38">
        <f t="shared" si="3"/>
        <v>162655.88069000002</v>
      </c>
      <c r="F28" s="38">
        <f>B28-E28</f>
        <v>0.11930999998003244</v>
      </c>
      <c r="G28" s="38">
        <f>B28-C28</f>
        <v>131.39108999999007</v>
      </c>
      <c r="H28" s="39">
        <f>E28/B28*100</f>
        <v>99.999926648878628</v>
      </c>
    </row>
    <row r="29" spans="1:8" s="30" customFormat="1" ht="11.25" customHeight="1" x14ac:dyDescent="0.2">
      <c r="A29" s="36" t="s">
        <v>96</v>
      </c>
      <c r="B29" s="37">
        <v>270205.97700000001</v>
      </c>
      <c r="C29" s="38">
        <v>248475.56555</v>
      </c>
      <c r="D29" s="37">
        <v>21730.212950000001</v>
      </c>
      <c r="E29" s="38">
        <f t="shared" si="3"/>
        <v>270205.77850000001</v>
      </c>
      <c r="F29" s="38">
        <f>B29-E29</f>
        <v>0.19849999999860302</v>
      </c>
      <c r="G29" s="38">
        <f>B29-C29</f>
        <v>21730.411450000014</v>
      </c>
      <c r="H29" s="39">
        <f>E29/B29*100</f>
        <v>99.999926537524374</v>
      </c>
    </row>
    <row r="30" spans="1:8" s="30" customFormat="1" ht="11.25" customHeight="1" x14ac:dyDescent="0.2">
      <c r="A30" s="36" t="s">
        <v>97</v>
      </c>
      <c r="B30" s="37">
        <v>159554.22899999999</v>
      </c>
      <c r="C30" s="38">
        <v>112498.17225</v>
      </c>
      <c r="D30" s="37">
        <v>22204.54423</v>
      </c>
      <c r="E30" s="38">
        <f t="shared" si="3"/>
        <v>134702.71648</v>
      </c>
      <c r="F30" s="38">
        <f>B30-E30</f>
        <v>24851.512519999989</v>
      </c>
      <c r="G30" s="38">
        <f>B30-C30</f>
        <v>47056.056749999989</v>
      </c>
      <c r="H30" s="39">
        <f>E30/B30*100</f>
        <v>84.424410010467355</v>
      </c>
    </row>
    <row r="31" spans="1:8" s="30" customFormat="1" ht="11.25" customHeight="1" x14ac:dyDescent="0.2">
      <c r="A31" s="36" t="s">
        <v>98</v>
      </c>
      <c r="B31" s="37">
        <v>199490</v>
      </c>
      <c r="C31" s="38">
        <v>140275.46635</v>
      </c>
      <c r="D31" s="37">
        <v>42602.686259999995</v>
      </c>
      <c r="E31" s="38">
        <f t="shared" si="3"/>
        <v>182878.15260999999</v>
      </c>
      <c r="F31" s="38">
        <f>B31-E31</f>
        <v>16611.84739000001</v>
      </c>
      <c r="G31" s="38">
        <f>B31-C31</f>
        <v>59214.533649999998</v>
      </c>
      <c r="H31" s="39">
        <f>E31/B31*100</f>
        <v>91.672842052233193</v>
      </c>
    </row>
    <row r="32" spans="1:8" s="30" customFormat="1" ht="11.25" customHeight="1" x14ac:dyDescent="0.2">
      <c r="A32" s="36" t="s">
        <v>99</v>
      </c>
      <c r="B32" s="37">
        <v>85319</v>
      </c>
      <c r="C32" s="38">
        <v>82123.374120000008</v>
      </c>
      <c r="D32" s="37">
        <v>839.55846999999994</v>
      </c>
      <c r="E32" s="38">
        <f t="shared" si="3"/>
        <v>82962.932590000011</v>
      </c>
      <c r="F32" s="38">
        <f>B32-E32</f>
        <v>2356.0674099999887</v>
      </c>
      <c r="G32" s="38">
        <f>B32-C32</f>
        <v>3195.6258799999923</v>
      </c>
      <c r="H32" s="39">
        <f>E32/B32*100</f>
        <v>97.238519661505649</v>
      </c>
    </row>
    <row r="33" spans="1:8" s="30" customFormat="1" ht="11.25" customHeight="1" x14ac:dyDescent="0.2">
      <c r="A33" s="36" t="s">
        <v>314</v>
      </c>
      <c r="B33" s="37">
        <v>167403.57900000003</v>
      </c>
      <c r="C33" s="38">
        <v>167013.34797999999</v>
      </c>
      <c r="D33" s="37">
        <v>390.22702000000004</v>
      </c>
      <c r="E33" s="38">
        <f t="shared" si="3"/>
        <v>167403.57499999998</v>
      </c>
      <c r="F33" s="38">
        <f>B33-E33</f>
        <v>4.0000000444706529E-3</v>
      </c>
      <c r="G33" s="38">
        <f>B33-C33</f>
        <v>390.23102000003564</v>
      </c>
      <c r="H33" s="39">
        <f>E33/B33*100</f>
        <v>99.99999761056479</v>
      </c>
    </row>
    <row r="34" spans="1:8" s="30" customFormat="1" ht="11.25" customHeight="1" x14ac:dyDescent="0.2">
      <c r="A34" s="36"/>
      <c r="B34" s="41"/>
      <c r="C34" s="41"/>
      <c r="D34" s="41"/>
      <c r="E34" s="41"/>
      <c r="F34" s="41"/>
      <c r="G34" s="41"/>
      <c r="H34" s="34"/>
    </row>
    <row r="35" spans="1:8" s="30" customFormat="1" ht="11.25" customHeight="1" x14ac:dyDescent="0.2">
      <c r="A35" s="32" t="s">
        <v>100</v>
      </c>
      <c r="B35" s="43">
        <f t="shared" ref="B35:G35" si="4">+B36+B37</f>
        <v>14168814.020999998</v>
      </c>
      <c r="C35" s="43">
        <f t="shared" si="4"/>
        <v>13483397.316570001</v>
      </c>
      <c r="D35" s="43">
        <f t="shared" si="4"/>
        <v>201833.59674999997</v>
      </c>
      <c r="E35" s="43">
        <f t="shared" si="4"/>
        <v>13685230.913320001</v>
      </c>
      <c r="F35" s="43">
        <f t="shared" si="4"/>
        <v>483583.10767999676</v>
      </c>
      <c r="G35" s="43">
        <f t="shared" si="4"/>
        <v>685416.70442999608</v>
      </c>
      <c r="H35" s="34">
        <f>E35/B35*100</f>
        <v>96.58698951822457</v>
      </c>
    </row>
    <row r="36" spans="1:8" s="30" customFormat="1" ht="11.25" customHeight="1" x14ac:dyDescent="0.2">
      <c r="A36" s="36" t="s">
        <v>101</v>
      </c>
      <c r="B36" s="37">
        <v>13940110.174999997</v>
      </c>
      <c r="C36" s="38">
        <v>13463624.213060001</v>
      </c>
      <c r="D36" s="37">
        <v>75045.924389999986</v>
      </c>
      <c r="E36" s="38">
        <f t="shared" ref="E36:E37" si="5">SUM(C36:D36)</f>
        <v>13538670.13745</v>
      </c>
      <c r="F36" s="38">
        <f>B36-E36</f>
        <v>401440.03754999675</v>
      </c>
      <c r="G36" s="38">
        <f>B36-C36</f>
        <v>476485.96193999611</v>
      </c>
      <c r="H36" s="39">
        <f>E36/B36*100</f>
        <v>97.120252045999365</v>
      </c>
    </row>
    <row r="37" spans="1:8" s="30" customFormat="1" ht="11.25" customHeight="1" x14ac:dyDescent="0.2">
      <c r="A37" s="36" t="s">
        <v>102</v>
      </c>
      <c r="B37" s="37">
        <v>228703.84599999999</v>
      </c>
      <c r="C37" s="38">
        <v>19773.103510000001</v>
      </c>
      <c r="D37" s="37">
        <v>126787.67236</v>
      </c>
      <c r="E37" s="38">
        <f t="shared" si="5"/>
        <v>146560.77587000001</v>
      </c>
      <c r="F37" s="38">
        <f>B37-E37</f>
        <v>82143.070129999978</v>
      </c>
      <c r="G37" s="38">
        <f>B37-C37</f>
        <v>208930.74248999998</v>
      </c>
      <c r="H37" s="39">
        <f>E37/B37*100</f>
        <v>64.083214354864865</v>
      </c>
    </row>
    <row r="38" spans="1:8" s="30" customFormat="1" ht="11.25" customHeight="1" x14ac:dyDescent="0.2">
      <c r="A38" s="36"/>
      <c r="B38" s="41"/>
      <c r="C38" s="41"/>
      <c r="D38" s="41"/>
      <c r="E38" s="41"/>
      <c r="F38" s="41"/>
      <c r="G38" s="41"/>
      <c r="H38" s="34"/>
    </row>
    <row r="39" spans="1:8" s="30" customFormat="1" ht="11.25" customHeight="1" x14ac:dyDescent="0.2">
      <c r="A39" s="32" t="s">
        <v>103</v>
      </c>
      <c r="B39" s="43">
        <f t="shared" ref="B39:G39" si="6">SUM(B40:B45)</f>
        <v>260813914.24544999</v>
      </c>
      <c r="C39" s="43">
        <f t="shared" si="6"/>
        <v>249675130.76091</v>
      </c>
      <c r="D39" s="43">
        <f t="shared" ref="D39" si="7">SUM(D40:D45)</f>
        <v>6782785.4701599991</v>
      </c>
      <c r="E39" s="43">
        <f t="shared" si="6"/>
        <v>256457916.23107001</v>
      </c>
      <c r="F39" s="43">
        <f t="shared" si="6"/>
        <v>4355998.014379994</v>
      </c>
      <c r="G39" s="43">
        <f t="shared" si="6"/>
        <v>11138783.48453998</v>
      </c>
      <c r="H39" s="34">
        <f>E39/B39*100</f>
        <v>98.329844469003064</v>
      </c>
    </row>
    <row r="40" spans="1:8" s="30" customFormat="1" ht="11.25" customHeight="1" x14ac:dyDescent="0.2">
      <c r="A40" s="36" t="s">
        <v>104</v>
      </c>
      <c r="B40" s="37">
        <v>260455516.63845</v>
      </c>
      <c r="C40" s="38">
        <v>249370386.36033002</v>
      </c>
      <c r="D40" s="37">
        <v>6770179.50337</v>
      </c>
      <c r="E40" s="38">
        <f t="shared" ref="E40:E45" si="8">SUM(C40:D40)</f>
        <v>256140565.8637</v>
      </c>
      <c r="F40" s="38">
        <f>B40-E40</f>
        <v>4314950.7747499943</v>
      </c>
      <c r="G40" s="38">
        <f>B40-C40</f>
        <v>11085130.278119981</v>
      </c>
      <c r="H40" s="39">
        <f>E40/B40*100</f>
        <v>98.343306054546048</v>
      </c>
    </row>
    <row r="41" spans="1:8" s="30" customFormat="1" ht="11.25" customHeight="1" x14ac:dyDescent="0.2">
      <c r="A41" s="44" t="s">
        <v>105</v>
      </c>
      <c r="B41" s="37">
        <v>24294</v>
      </c>
      <c r="C41" s="38">
        <v>17587.83916</v>
      </c>
      <c r="D41" s="37">
        <v>582.16592000000003</v>
      </c>
      <c r="E41" s="38">
        <f t="shared" si="8"/>
        <v>18170.005079999999</v>
      </c>
      <c r="F41" s="38">
        <f>B41-E41</f>
        <v>6123.994920000001</v>
      </c>
      <c r="G41" s="38">
        <f>B41-C41</f>
        <v>6706.1608400000005</v>
      </c>
      <c r="H41" s="39">
        <f>E41/B41*100</f>
        <v>74.792150654482583</v>
      </c>
    </row>
    <row r="42" spans="1:8" s="30" customFormat="1" ht="11.25" customHeight="1" x14ac:dyDescent="0.2">
      <c r="A42" s="44" t="s">
        <v>106</v>
      </c>
      <c r="B42" s="37">
        <v>6454</v>
      </c>
      <c r="C42" s="38">
        <v>3632.2259399999998</v>
      </c>
      <c r="D42" s="37">
        <v>303.34755999999999</v>
      </c>
      <c r="E42" s="38">
        <f t="shared" si="8"/>
        <v>3935.5735</v>
      </c>
      <c r="F42" s="38">
        <f>B42-E42</f>
        <v>2518.4265</v>
      </c>
      <c r="G42" s="38">
        <f>B42-C42</f>
        <v>2821.7740600000002</v>
      </c>
      <c r="H42" s="39">
        <f>E42/B42*100</f>
        <v>60.978827083978928</v>
      </c>
    </row>
    <row r="43" spans="1:8" s="30" customFormat="1" ht="11.25" customHeight="1" x14ac:dyDescent="0.2">
      <c r="A43" s="36" t="s">
        <v>107</v>
      </c>
      <c r="B43" s="37">
        <v>216490</v>
      </c>
      <c r="C43" s="38">
        <v>205138.74959999998</v>
      </c>
      <c r="D43" s="37">
        <v>11351.250400000001</v>
      </c>
      <c r="E43" s="38">
        <f t="shared" si="8"/>
        <v>216489.99999999997</v>
      </c>
      <c r="F43" s="38">
        <f>B43-E43</f>
        <v>0</v>
      </c>
      <c r="G43" s="38">
        <f>B43-C43</f>
        <v>11351.250400000019</v>
      </c>
      <c r="H43" s="39">
        <f>E43/B43*100</f>
        <v>99.999999999999986</v>
      </c>
    </row>
    <row r="44" spans="1:8" s="30" customFormat="1" ht="11.25" customHeight="1" x14ac:dyDescent="0.2">
      <c r="A44" s="36" t="s">
        <v>108</v>
      </c>
      <c r="B44" s="37">
        <v>53894.256999999998</v>
      </c>
      <c r="C44" s="38">
        <v>50736.466740000003</v>
      </c>
      <c r="D44" s="37">
        <v>10.52</v>
      </c>
      <c r="E44" s="38">
        <f t="shared" si="8"/>
        <v>50746.98674</v>
      </c>
      <c r="F44" s="38">
        <f>B44-E44</f>
        <v>3147.2702599999975</v>
      </c>
      <c r="G44" s="38">
        <f>B44-C44</f>
        <v>3157.7902599999943</v>
      </c>
      <c r="H44" s="39">
        <f>E44/B44*100</f>
        <v>94.160286391924842</v>
      </c>
    </row>
    <row r="45" spans="1:8" s="30" customFormat="1" ht="11.25" customHeight="1" x14ac:dyDescent="0.2">
      <c r="A45" s="36" t="s">
        <v>109</v>
      </c>
      <c r="B45" s="37">
        <v>57265.35</v>
      </c>
      <c r="C45" s="38">
        <v>27649.119139999999</v>
      </c>
      <c r="D45" s="37">
        <v>358.68290999999999</v>
      </c>
      <c r="E45" s="38">
        <f t="shared" si="8"/>
        <v>28007.802049999998</v>
      </c>
      <c r="F45" s="38">
        <f>B45-E45</f>
        <v>29257.54795</v>
      </c>
      <c r="G45" s="38">
        <f>B45-C45</f>
        <v>29616.23086</v>
      </c>
      <c r="H45" s="39">
        <f>E45/B45*100</f>
        <v>48.908811436584251</v>
      </c>
    </row>
    <row r="46" spans="1:8" s="30" customFormat="1" ht="11.25" customHeight="1" x14ac:dyDescent="0.2">
      <c r="A46" s="36"/>
      <c r="B46" s="38"/>
      <c r="C46" s="38"/>
      <c r="D46" s="38"/>
      <c r="E46" s="38"/>
      <c r="F46" s="38"/>
      <c r="G46" s="38"/>
      <c r="H46" s="39"/>
    </row>
    <row r="47" spans="1:8" s="30" customFormat="1" ht="11.25" customHeight="1" x14ac:dyDescent="0.2">
      <c r="A47" s="32" t="s">
        <v>110</v>
      </c>
      <c r="B47" s="37">
        <v>34092481.586000003</v>
      </c>
      <c r="C47" s="38">
        <v>30617170.979149997</v>
      </c>
      <c r="D47" s="37">
        <v>1308647.9635700001</v>
      </c>
      <c r="E47" s="38">
        <f t="shared" ref="E47" si="9">SUM(C47:D47)</f>
        <v>31925818.942719996</v>
      </c>
      <c r="F47" s="38">
        <f>B47-E47</f>
        <v>2166662.6432800069</v>
      </c>
      <c r="G47" s="38">
        <f>B47-C47</f>
        <v>3475310.6068500057</v>
      </c>
      <c r="H47" s="39">
        <f>E47/B47*100</f>
        <v>93.644749391989862</v>
      </c>
    </row>
    <row r="48" spans="1:8" s="30" customFormat="1" ht="11.25" customHeight="1" x14ac:dyDescent="0.2">
      <c r="A48" s="45"/>
      <c r="B48" s="41"/>
      <c r="C48" s="41"/>
      <c r="D48" s="41"/>
      <c r="E48" s="41"/>
      <c r="F48" s="41"/>
      <c r="G48" s="41"/>
      <c r="H48" s="34"/>
    </row>
    <row r="49" spans="1:8" s="30" customFormat="1" ht="11.25" customHeight="1" x14ac:dyDescent="0.2">
      <c r="A49" s="32" t="s">
        <v>111</v>
      </c>
      <c r="B49" s="37">
        <v>1146596</v>
      </c>
      <c r="C49" s="38">
        <v>544315.00284000009</v>
      </c>
      <c r="D49" s="37">
        <v>16294.75224</v>
      </c>
      <c r="E49" s="38">
        <f>SUM(C49:D49)</f>
        <v>560609.75508000003</v>
      </c>
      <c r="F49" s="38">
        <f>B49-E49</f>
        <v>585986.24491999997</v>
      </c>
      <c r="G49" s="38">
        <f>B49-C49</f>
        <v>602280.99715999991</v>
      </c>
      <c r="H49" s="39">
        <f>E49/B49*100</f>
        <v>48.89339881527583</v>
      </c>
    </row>
    <row r="50" spans="1:8" s="30" customFormat="1" ht="11.25" customHeight="1" x14ac:dyDescent="0.2">
      <c r="A50" s="36"/>
      <c r="B50" s="41"/>
      <c r="C50" s="41"/>
      <c r="D50" s="41"/>
      <c r="E50" s="41"/>
      <c r="F50" s="41"/>
      <c r="G50" s="41"/>
      <c r="H50" s="34"/>
    </row>
    <row r="51" spans="1:8" s="30" customFormat="1" ht="11.25" customHeight="1" x14ac:dyDescent="0.2">
      <c r="A51" s="32" t="s">
        <v>112</v>
      </c>
      <c r="B51" s="43">
        <f t="shared" ref="B51:G51" si="10">SUM(B52:B57)</f>
        <v>9981289.2511999998</v>
      </c>
      <c r="C51" s="43">
        <f t="shared" si="10"/>
        <v>8300515.4139600014</v>
      </c>
      <c r="D51" s="43">
        <f t="shared" ref="D51" si="11">SUM(D52:D57)</f>
        <v>691160.44209999999</v>
      </c>
      <c r="E51" s="43">
        <f t="shared" si="10"/>
        <v>8991675.856060002</v>
      </c>
      <c r="F51" s="43">
        <f t="shared" si="10"/>
        <v>989613.39513999852</v>
      </c>
      <c r="G51" s="43">
        <f t="shared" si="10"/>
        <v>1680773.8372399989</v>
      </c>
      <c r="H51" s="34">
        <f>E51/B51*100</f>
        <v>90.085314930423223</v>
      </c>
    </row>
    <row r="52" spans="1:8" s="30" customFormat="1" ht="11.25" customHeight="1" x14ac:dyDescent="0.2">
      <c r="A52" s="36" t="s">
        <v>92</v>
      </c>
      <c r="B52" s="37">
        <v>7432169.9991999995</v>
      </c>
      <c r="C52" s="38">
        <v>6250437.0511600012</v>
      </c>
      <c r="D52" s="37">
        <v>513762.54537000007</v>
      </c>
      <c r="E52" s="38">
        <f t="shared" ref="E52:E57" si="12">SUM(C52:D52)</f>
        <v>6764199.5965300016</v>
      </c>
      <c r="F52" s="38">
        <f>B52-E52</f>
        <v>667970.40266999789</v>
      </c>
      <c r="G52" s="38">
        <f>B52-C52</f>
        <v>1181732.9480399983</v>
      </c>
      <c r="H52" s="39">
        <f>E52/B52*100</f>
        <v>91.012444511604301</v>
      </c>
    </row>
    <row r="53" spans="1:8" s="30" customFormat="1" ht="11.25" customHeight="1" x14ac:dyDescent="0.2">
      <c r="A53" s="36" t="s">
        <v>113</v>
      </c>
      <c r="B53" s="37">
        <v>1078278.8460000001</v>
      </c>
      <c r="C53" s="38">
        <v>910439.28741999983</v>
      </c>
      <c r="D53" s="37">
        <v>77071.461620000002</v>
      </c>
      <c r="E53" s="38">
        <f t="shared" si="12"/>
        <v>987510.74903999979</v>
      </c>
      <c r="F53" s="38">
        <f>B53-E53</f>
        <v>90768.096960000345</v>
      </c>
      <c r="G53" s="38">
        <f>B53-C53</f>
        <v>167839.5585800003</v>
      </c>
      <c r="H53" s="39">
        <f>E53/B53*100</f>
        <v>91.582131347868398</v>
      </c>
    </row>
    <row r="54" spans="1:8" s="30" customFormat="1" ht="11.25" customHeight="1" x14ac:dyDescent="0.2">
      <c r="A54" s="36" t="s">
        <v>114</v>
      </c>
      <c r="B54" s="37">
        <v>617856.40700000012</v>
      </c>
      <c r="C54" s="38">
        <v>507222.27373000002</v>
      </c>
      <c r="D54" s="37">
        <v>44676.119140000003</v>
      </c>
      <c r="E54" s="38">
        <f t="shared" si="12"/>
        <v>551898.39286999998</v>
      </c>
      <c r="F54" s="38">
        <f>B54-E54</f>
        <v>65958.014130000141</v>
      </c>
      <c r="G54" s="38">
        <f>B54-C54</f>
        <v>110634.13327000011</v>
      </c>
      <c r="H54" s="39">
        <f>E54/B54*100</f>
        <v>89.324701761974268</v>
      </c>
    </row>
    <row r="55" spans="1:8" s="30" customFormat="1" ht="11.25" customHeight="1" x14ac:dyDescent="0.2">
      <c r="A55" s="36" t="s">
        <v>115</v>
      </c>
      <c r="B55" s="37">
        <v>692390.38600000006</v>
      </c>
      <c r="C55" s="38">
        <v>529291.21846</v>
      </c>
      <c r="D55" s="37">
        <v>47885.222139999998</v>
      </c>
      <c r="E55" s="38">
        <f t="shared" si="12"/>
        <v>577176.44059999997</v>
      </c>
      <c r="F55" s="38">
        <f>B55-E55</f>
        <v>115213.94540000008</v>
      </c>
      <c r="G55" s="38">
        <f>B55-C55</f>
        <v>163099.16754000005</v>
      </c>
      <c r="H55" s="39">
        <f>E55/B55*100</f>
        <v>83.359973256474404</v>
      </c>
    </row>
    <row r="56" spans="1:8" s="30" customFormat="1" ht="11.25" customHeight="1" x14ac:dyDescent="0.2">
      <c r="A56" s="36" t="s">
        <v>116</v>
      </c>
      <c r="B56" s="37">
        <v>85967</v>
      </c>
      <c r="C56" s="38">
        <v>54276.552369999998</v>
      </c>
      <c r="D56" s="37">
        <v>1089.9008899999999</v>
      </c>
      <c r="E56" s="38">
        <f t="shared" si="12"/>
        <v>55366.453259999995</v>
      </c>
      <c r="F56" s="38">
        <f>B56-E56</f>
        <v>30600.546740000005</v>
      </c>
      <c r="G56" s="38">
        <f>B56-C56</f>
        <v>31690.447630000002</v>
      </c>
      <c r="H56" s="39">
        <f>E56/B56*100</f>
        <v>64.404310095734402</v>
      </c>
    </row>
    <row r="57" spans="1:8" s="30" customFormat="1" ht="11.25" customHeight="1" x14ac:dyDescent="0.2">
      <c r="A57" s="36" t="s">
        <v>117</v>
      </c>
      <c r="B57" s="37">
        <v>74626.612999999998</v>
      </c>
      <c r="C57" s="38">
        <v>48849.03082</v>
      </c>
      <c r="D57" s="37">
        <v>6675.1929400000008</v>
      </c>
      <c r="E57" s="38">
        <f t="shared" si="12"/>
        <v>55524.223760000001</v>
      </c>
      <c r="F57" s="38">
        <f>B57-E57</f>
        <v>19102.389239999997</v>
      </c>
      <c r="G57" s="38">
        <f>B57-C57</f>
        <v>25777.582179999998</v>
      </c>
      <c r="H57" s="39">
        <f>E57/B57*100</f>
        <v>74.40271175110145</v>
      </c>
    </row>
    <row r="58" spans="1:8" s="30" customFormat="1" ht="11.25" customHeight="1" x14ac:dyDescent="0.2">
      <c r="A58" s="36"/>
      <c r="B58" s="41"/>
      <c r="C58" s="41"/>
      <c r="D58" s="41"/>
      <c r="E58" s="41"/>
      <c r="F58" s="41"/>
      <c r="G58" s="41"/>
      <c r="H58" s="34"/>
    </row>
    <row r="59" spans="1:8" s="30" customFormat="1" ht="11.25" customHeight="1" x14ac:dyDescent="0.2">
      <c r="A59" s="32" t="s">
        <v>118</v>
      </c>
      <c r="B59" s="46">
        <f t="shared" ref="B59:G59" si="13">SUM(B60:B69)</f>
        <v>8163618.7867500093</v>
      </c>
      <c r="C59" s="46">
        <f t="shared" si="13"/>
        <v>6233847.1787599334</v>
      </c>
      <c r="D59" s="46">
        <f t="shared" si="13"/>
        <v>279579.06423000002</v>
      </c>
      <c r="E59" s="46">
        <f t="shared" si="13"/>
        <v>6513426.2429899359</v>
      </c>
      <c r="F59" s="46">
        <f t="shared" si="13"/>
        <v>1650192.5437600755</v>
      </c>
      <c r="G59" s="46">
        <f t="shared" si="13"/>
        <v>1929771.6079900756</v>
      </c>
      <c r="H59" s="34">
        <f>E59/B59*100</f>
        <v>79.786016632251076</v>
      </c>
    </row>
    <row r="60" spans="1:8" s="30" customFormat="1" ht="11.25" customHeight="1" x14ac:dyDescent="0.2">
      <c r="A60" s="36" t="s">
        <v>119</v>
      </c>
      <c r="B60" s="37">
        <v>484832.54251001118</v>
      </c>
      <c r="C60" s="38">
        <v>254702.03129993382</v>
      </c>
      <c r="D60" s="37">
        <v>26665.912200000006</v>
      </c>
      <c r="E60" s="38">
        <f t="shared" ref="E60:E69" si="14">SUM(C60:D60)</f>
        <v>281367.94349993381</v>
      </c>
      <c r="F60" s="38">
        <f>B60-E60</f>
        <v>203464.59901007736</v>
      </c>
      <c r="G60" s="38">
        <f>B60-C60</f>
        <v>230130.51121007735</v>
      </c>
      <c r="H60" s="39">
        <f>E60/B60*100</f>
        <v>58.03404656858897</v>
      </c>
    </row>
    <row r="61" spans="1:8" s="30" customFormat="1" ht="11.25" customHeight="1" x14ac:dyDescent="0.2">
      <c r="A61" s="36" t="s">
        <v>120</v>
      </c>
      <c r="B61" s="37">
        <v>1668662.0749999997</v>
      </c>
      <c r="C61" s="38">
        <v>1148786.91231</v>
      </c>
      <c r="D61" s="37">
        <v>72319.641300000003</v>
      </c>
      <c r="E61" s="38">
        <f t="shared" si="14"/>
        <v>1221106.5536100001</v>
      </c>
      <c r="F61" s="38">
        <f>B61-E61</f>
        <v>447555.52138999966</v>
      </c>
      <c r="G61" s="38">
        <f>B61-C61</f>
        <v>519875.16268999968</v>
      </c>
      <c r="H61" s="39">
        <f>E61/B61*100</f>
        <v>73.178780287794353</v>
      </c>
    </row>
    <row r="62" spans="1:8" s="30" customFormat="1" ht="11.25" customHeight="1" x14ac:dyDescent="0.2">
      <c r="A62" s="36" t="s">
        <v>121</v>
      </c>
      <c r="B62" s="37">
        <v>4590258.9596499987</v>
      </c>
      <c r="C62" s="38">
        <v>4041508.98055</v>
      </c>
      <c r="D62" s="37">
        <v>144405.94318</v>
      </c>
      <c r="E62" s="38">
        <f t="shared" si="14"/>
        <v>4185914.9237299999</v>
      </c>
      <c r="F62" s="38">
        <f>B62-E62</f>
        <v>404344.03591999877</v>
      </c>
      <c r="G62" s="38">
        <f>B62-C62</f>
        <v>548749.97909999872</v>
      </c>
      <c r="H62" s="39">
        <f>E62/B62*100</f>
        <v>91.191258718204665</v>
      </c>
    </row>
    <row r="63" spans="1:8" s="30" customFormat="1" ht="11.25" customHeight="1" x14ac:dyDescent="0.2">
      <c r="A63" s="36" t="s">
        <v>122</v>
      </c>
      <c r="B63" s="37">
        <v>136302.36499999999</v>
      </c>
      <c r="C63" s="38">
        <v>106359.59731</v>
      </c>
      <c r="D63" s="37">
        <v>4487.2338300000001</v>
      </c>
      <c r="E63" s="38">
        <f t="shared" si="14"/>
        <v>110846.83113999999</v>
      </c>
      <c r="F63" s="38">
        <f>B63-E63</f>
        <v>25455.533859999996</v>
      </c>
      <c r="G63" s="38">
        <f>B63-C63</f>
        <v>29942.767689999993</v>
      </c>
      <c r="H63" s="39">
        <f>E63/B63*100</f>
        <v>81.324217037613394</v>
      </c>
    </row>
    <row r="64" spans="1:8" s="30" customFormat="1" ht="11.25" customHeight="1" x14ac:dyDescent="0.2">
      <c r="A64" s="36" t="s">
        <v>123</v>
      </c>
      <c r="B64" s="37">
        <v>1045539.8245899999</v>
      </c>
      <c r="C64" s="38">
        <v>482644.30237000005</v>
      </c>
      <c r="D64" s="37">
        <v>22298.786679999997</v>
      </c>
      <c r="E64" s="38">
        <f t="shared" si="14"/>
        <v>504943.08905000007</v>
      </c>
      <c r="F64" s="38">
        <f>B64-E64</f>
        <v>540596.73553999979</v>
      </c>
      <c r="G64" s="38">
        <f>B64-C64</f>
        <v>562895.52221999981</v>
      </c>
      <c r="H64" s="39">
        <f>E64/B64*100</f>
        <v>48.294964684679464</v>
      </c>
    </row>
    <row r="65" spans="1:8" s="30" customFormat="1" ht="11.25" customHeight="1" x14ac:dyDescent="0.2">
      <c r="A65" s="36" t="s">
        <v>124</v>
      </c>
      <c r="B65" s="37">
        <v>9525.2000000000007</v>
      </c>
      <c r="C65" s="38">
        <v>7321.05645</v>
      </c>
      <c r="D65" s="37">
        <v>369.27696000000003</v>
      </c>
      <c r="E65" s="38">
        <f t="shared" si="14"/>
        <v>7690.3334100000002</v>
      </c>
      <c r="F65" s="38">
        <f>B65-E65</f>
        <v>1834.8665900000005</v>
      </c>
      <c r="G65" s="38">
        <f>B65-C65</f>
        <v>2204.1435500000007</v>
      </c>
      <c r="H65" s="39">
        <f>E65/B65*100</f>
        <v>80.736713244866237</v>
      </c>
    </row>
    <row r="66" spans="1:8" s="30" customFormat="1" ht="11.25" customHeight="1" x14ac:dyDescent="0.2">
      <c r="A66" s="36" t="s">
        <v>125</v>
      </c>
      <c r="B66" s="37">
        <v>108559</v>
      </c>
      <c r="C66" s="38">
        <v>88541.026360000003</v>
      </c>
      <c r="D66" s="37">
        <v>4062.9699799999999</v>
      </c>
      <c r="E66" s="38">
        <f t="shared" si="14"/>
        <v>92603.996339999998</v>
      </c>
      <c r="F66" s="38">
        <f>B66-E66</f>
        <v>15955.003660000002</v>
      </c>
      <c r="G66" s="38">
        <f>B66-C66</f>
        <v>20017.973639999997</v>
      </c>
      <c r="H66" s="39">
        <f>E66/B66*100</f>
        <v>85.302919463149067</v>
      </c>
    </row>
    <row r="67" spans="1:8" s="30" customFormat="1" ht="11.25" customHeight="1" x14ac:dyDescent="0.2">
      <c r="A67" s="36" t="s">
        <v>126</v>
      </c>
      <c r="B67" s="37">
        <v>32703.43</v>
      </c>
      <c r="C67" s="38">
        <v>29331.53184</v>
      </c>
      <c r="D67" s="37">
        <v>1048.07474</v>
      </c>
      <c r="E67" s="38">
        <f t="shared" si="14"/>
        <v>30379.60658</v>
      </c>
      <c r="F67" s="38">
        <f>B67-E67</f>
        <v>2323.8234200000006</v>
      </c>
      <c r="G67" s="38">
        <f>B67-C67</f>
        <v>3371.8981600000006</v>
      </c>
      <c r="H67" s="39">
        <f>E67/B67*100</f>
        <v>92.894251703873266</v>
      </c>
    </row>
    <row r="68" spans="1:8" s="30" customFormat="1" ht="11.25" customHeight="1" x14ac:dyDescent="0.2">
      <c r="A68" s="44" t="s">
        <v>127</v>
      </c>
      <c r="B68" s="37">
        <v>39183</v>
      </c>
      <c r="C68" s="38">
        <v>31242.745239999997</v>
      </c>
      <c r="D68" s="37">
        <v>3920.2972400000003</v>
      </c>
      <c r="E68" s="38">
        <f t="shared" si="14"/>
        <v>35163.042479999996</v>
      </c>
      <c r="F68" s="38">
        <f>B68-E68</f>
        <v>4019.9575200000036</v>
      </c>
      <c r="G68" s="38">
        <f>B68-C68</f>
        <v>7940.2547600000034</v>
      </c>
      <c r="H68" s="39">
        <f>E68/B68*100</f>
        <v>89.740557078324784</v>
      </c>
    </row>
    <row r="69" spans="1:8" s="30" customFormat="1" ht="11.25" customHeight="1" x14ac:dyDescent="0.2">
      <c r="A69" s="36" t="s">
        <v>128</v>
      </c>
      <c r="B69" s="37">
        <v>48052.39</v>
      </c>
      <c r="C69" s="38">
        <v>43408.995029999998</v>
      </c>
      <c r="D69" s="37">
        <v>0.92812000000000006</v>
      </c>
      <c r="E69" s="38">
        <f t="shared" si="14"/>
        <v>43409.923149999995</v>
      </c>
      <c r="F69" s="38">
        <f>B69-E69</f>
        <v>4642.4668500000043</v>
      </c>
      <c r="G69" s="38">
        <f>B69-C69</f>
        <v>4643.3949700000012</v>
      </c>
      <c r="H69" s="39">
        <f>E69/B69*100</f>
        <v>90.338738926409263</v>
      </c>
    </row>
    <row r="70" spans="1:8" s="30" customFormat="1" ht="11.25" customHeight="1" x14ac:dyDescent="0.2">
      <c r="A70" s="36"/>
      <c r="B70" s="41"/>
      <c r="C70" s="41"/>
      <c r="D70" s="41"/>
      <c r="E70" s="41"/>
      <c r="F70" s="41"/>
      <c r="G70" s="41"/>
      <c r="H70" s="34"/>
    </row>
    <row r="71" spans="1:8" s="30" customFormat="1" ht="11.25" customHeight="1" x14ac:dyDescent="0.2">
      <c r="A71" s="32" t="s">
        <v>129</v>
      </c>
      <c r="B71" s="43">
        <f t="shared" ref="B71:G71" si="15">SUM(B72:B75)</f>
        <v>10096129.084000001</v>
      </c>
      <c r="C71" s="43">
        <f t="shared" si="15"/>
        <v>5836533.4218799993</v>
      </c>
      <c r="D71" s="43">
        <f t="shared" si="15"/>
        <v>1184953.6886399998</v>
      </c>
      <c r="E71" s="43">
        <f t="shared" si="15"/>
        <v>7021487.1105199987</v>
      </c>
      <c r="F71" s="43">
        <f t="shared" si="15"/>
        <v>3074641.973480002</v>
      </c>
      <c r="G71" s="43">
        <f t="shared" si="15"/>
        <v>4259595.6621200014</v>
      </c>
      <c r="H71" s="34">
        <f>E71/B71*100</f>
        <v>69.546328618632771</v>
      </c>
    </row>
    <row r="72" spans="1:8" s="30" customFormat="1" ht="11.25" customHeight="1" x14ac:dyDescent="0.2">
      <c r="A72" s="36" t="s">
        <v>92</v>
      </c>
      <c r="B72" s="37">
        <v>10047329.084000001</v>
      </c>
      <c r="C72" s="38">
        <v>5794610.393459999</v>
      </c>
      <c r="D72" s="37">
        <v>1183688.15181</v>
      </c>
      <c r="E72" s="38">
        <f t="shared" ref="E72:E75" si="16">SUM(C72:D72)</f>
        <v>6978298.5452699987</v>
      </c>
      <c r="F72" s="38">
        <f>B72-E72</f>
        <v>3069030.538730002</v>
      </c>
      <c r="G72" s="38">
        <f>B72-C72</f>
        <v>4252718.6905400017</v>
      </c>
      <c r="H72" s="39">
        <f>E72/B72*100</f>
        <v>69.454264779509217</v>
      </c>
    </row>
    <row r="73" spans="1:8" s="30" customFormat="1" ht="11.25" customHeight="1" x14ac:dyDescent="0.2">
      <c r="A73" s="36" t="s">
        <v>130</v>
      </c>
      <c r="B73" s="37">
        <v>34464.000000000007</v>
      </c>
      <c r="C73" s="38">
        <v>33941.03039</v>
      </c>
      <c r="D73" s="37">
        <v>522.00088000000005</v>
      </c>
      <c r="E73" s="38">
        <f t="shared" si="16"/>
        <v>34463.031269999999</v>
      </c>
      <c r="F73" s="38">
        <f>B73-E73</f>
        <v>0.9687300000077812</v>
      </c>
      <c r="G73" s="38">
        <f>B73-C73</f>
        <v>522.96961000000738</v>
      </c>
      <c r="H73" s="39">
        <f>E73/B73*100</f>
        <v>99.997189153899697</v>
      </c>
    </row>
    <row r="74" spans="1:8" s="30" customFormat="1" ht="11.25" customHeight="1" x14ac:dyDescent="0.2">
      <c r="A74" s="36" t="s">
        <v>131</v>
      </c>
      <c r="B74" s="37">
        <v>2561.0000000000005</v>
      </c>
      <c r="C74" s="38">
        <v>2062.2635100000002</v>
      </c>
      <c r="D74" s="37">
        <v>422.17631</v>
      </c>
      <c r="E74" s="38">
        <f t="shared" si="16"/>
        <v>2484.4398200000001</v>
      </c>
      <c r="F74" s="38">
        <f>B74-E74</f>
        <v>76.5601800000004</v>
      </c>
      <c r="G74" s="38">
        <f>B74-C74</f>
        <v>498.73649000000023</v>
      </c>
      <c r="H74" s="39">
        <f>E74/B74*100</f>
        <v>97.010535728231133</v>
      </c>
    </row>
    <row r="75" spans="1:8" s="30" customFormat="1" ht="11.25" customHeight="1" x14ac:dyDescent="0.2">
      <c r="A75" s="36" t="s">
        <v>132</v>
      </c>
      <c r="B75" s="37">
        <v>11775</v>
      </c>
      <c r="C75" s="38">
        <v>5919.73452</v>
      </c>
      <c r="D75" s="37">
        <v>321.35964000000001</v>
      </c>
      <c r="E75" s="38">
        <f t="shared" si="16"/>
        <v>6241.0941599999996</v>
      </c>
      <c r="F75" s="38">
        <f>B75-E75</f>
        <v>5533.9058400000004</v>
      </c>
      <c r="G75" s="38">
        <f>B75-C75</f>
        <v>5855.26548</v>
      </c>
      <c r="H75" s="39">
        <f>E75/B75*100</f>
        <v>53.002922802547772</v>
      </c>
    </row>
    <row r="76" spans="1:8" s="30" customFormat="1" ht="11.25" customHeight="1" x14ac:dyDescent="0.2">
      <c r="A76" s="36"/>
      <c r="B76" s="41"/>
      <c r="C76" s="41"/>
      <c r="D76" s="41"/>
      <c r="E76" s="41"/>
      <c r="F76" s="41"/>
      <c r="G76" s="41"/>
      <c r="H76" s="34"/>
    </row>
    <row r="77" spans="1:8" s="30" customFormat="1" ht="11.25" customHeight="1" x14ac:dyDescent="0.2">
      <c r="A77" s="32" t="s">
        <v>133</v>
      </c>
      <c r="B77" s="43">
        <f t="shared" ref="B77:G77" si="17">SUM(B78:B79)</f>
        <v>95937492.430999994</v>
      </c>
      <c r="C77" s="43">
        <f t="shared" si="17"/>
        <v>82596228.656160012</v>
      </c>
      <c r="D77" s="43">
        <f t="shared" si="17"/>
        <v>3388612.67937</v>
      </c>
      <c r="E77" s="43">
        <f t="shared" si="17"/>
        <v>85984841.335530013</v>
      </c>
      <c r="F77" s="43">
        <f t="shared" si="17"/>
        <v>9952651.0954699852</v>
      </c>
      <c r="G77" s="43">
        <f t="shared" si="17"/>
        <v>13341263.774839988</v>
      </c>
      <c r="H77" s="34">
        <f>E77/B77*100</f>
        <v>89.625900319806547</v>
      </c>
    </row>
    <row r="78" spans="1:8" s="30" customFormat="1" ht="11.25" customHeight="1" x14ac:dyDescent="0.2">
      <c r="A78" s="36" t="s">
        <v>134</v>
      </c>
      <c r="B78" s="37">
        <v>95712741.430999994</v>
      </c>
      <c r="C78" s="38">
        <v>82472677.154960006</v>
      </c>
      <c r="D78" s="37">
        <v>3384894.0480400003</v>
      </c>
      <c r="E78" s="38">
        <f t="shared" ref="E78:E79" si="18">SUM(C78:D78)</f>
        <v>85857571.203000009</v>
      </c>
      <c r="F78" s="38">
        <f>B78-E78</f>
        <v>9855170.2279999852</v>
      </c>
      <c r="G78" s="38">
        <f>B78-C78</f>
        <v>13240064.276039988</v>
      </c>
      <c r="H78" s="39">
        <f>E78/B78*100</f>
        <v>89.703387364466352</v>
      </c>
    </row>
    <row r="79" spans="1:8" s="30" customFormat="1" ht="11.25" customHeight="1" x14ac:dyDescent="0.2">
      <c r="A79" s="36" t="s">
        <v>135</v>
      </c>
      <c r="B79" s="37">
        <v>224751</v>
      </c>
      <c r="C79" s="38">
        <v>123551.5012</v>
      </c>
      <c r="D79" s="37">
        <v>3718.6313300000002</v>
      </c>
      <c r="E79" s="38">
        <f t="shared" si="18"/>
        <v>127270.13253</v>
      </c>
      <c r="F79" s="38">
        <f>B79-E79</f>
        <v>97480.867469999997</v>
      </c>
      <c r="G79" s="38">
        <f>B79-C79</f>
        <v>101199.4988</v>
      </c>
      <c r="H79" s="39">
        <f>E79/B79*100</f>
        <v>56.627170748962186</v>
      </c>
    </row>
    <row r="80" spans="1:8" s="30" customFormat="1" ht="11.25" customHeight="1" x14ac:dyDescent="0.2">
      <c r="A80" s="36"/>
      <c r="B80" s="41"/>
      <c r="C80" s="41"/>
      <c r="D80" s="41"/>
      <c r="E80" s="41"/>
      <c r="F80" s="41"/>
      <c r="G80" s="41"/>
      <c r="H80" s="34"/>
    </row>
    <row r="81" spans="1:8" s="30" customFormat="1" ht="11.25" customHeight="1" x14ac:dyDescent="0.2">
      <c r="A81" s="32" t="s">
        <v>315</v>
      </c>
      <c r="B81" s="43">
        <f t="shared" ref="B81:G81" si="19">+B82+B83</f>
        <v>260962.78399999999</v>
      </c>
      <c r="C81" s="43">
        <f t="shared" si="19"/>
        <v>185075.00326</v>
      </c>
      <c r="D81" s="43">
        <f t="shared" si="19"/>
        <v>18143.030790000001</v>
      </c>
      <c r="E81" s="43">
        <f t="shared" si="19"/>
        <v>203218.03405000002</v>
      </c>
      <c r="F81" s="43">
        <f t="shared" si="19"/>
        <v>57744.749949999998</v>
      </c>
      <c r="G81" s="43">
        <f t="shared" si="19"/>
        <v>75887.780740000002</v>
      </c>
      <c r="H81" s="34">
        <f>E81/B81*100</f>
        <v>77.872419559257935</v>
      </c>
    </row>
    <row r="82" spans="1:8" s="30" customFormat="1" ht="11.25" customHeight="1" x14ac:dyDescent="0.2">
      <c r="A82" s="36" t="s">
        <v>101</v>
      </c>
      <c r="B82" s="37">
        <v>163728.46711999999</v>
      </c>
      <c r="C82" s="38">
        <v>113751.96729999999</v>
      </c>
      <c r="D82" s="37">
        <v>8506.6311400000013</v>
      </c>
      <c r="E82" s="38">
        <f t="shared" ref="E82:E83" si="20">SUM(C82:D82)</f>
        <v>122258.59843999999</v>
      </c>
      <c r="F82" s="38">
        <f>B82-E82</f>
        <v>41469.86868</v>
      </c>
      <c r="G82" s="38">
        <f>B82-C82</f>
        <v>49976.499819999997</v>
      </c>
      <c r="H82" s="39">
        <f>E82/B82*100</f>
        <v>74.671558703590705</v>
      </c>
    </row>
    <row r="83" spans="1:8" s="30" customFormat="1" ht="11.25" customHeight="1" x14ac:dyDescent="0.2">
      <c r="A83" s="36" t="s">
        <v>316</v>
      </c>
      <c r="B83" s="37">
        <v>97234.316880000013</v>
      </c>
      <c r="C83" s="38">
        <v>71323.035960000008</v>
      </c>
      <c r="D83" s="37">
        <v>9636.3996499999994</v>
      </c>
      <c r="E83" s="38">
        <f t="shared" si="20"/>
        <v>80959.435610000015</v>
      </c>
      <c r="F83" s="38">
        <f>B83-E83</f>
        <v>16274.881269999998</v>
      </c>
      <c r="G83" s="38">
        <f>B83-C83</f>
        <v>25911.280920000005</v>
      </c>
      <c r="H83" s="39">
        <f>E83/B83*100</f>
        <v>83.262204340793232</v>
      </c>
    </row>
    <row r="84" spans="1:8" s="30" customFormat="1" ht="11.25" customHeight="1" x14ac:dyDescent="0.2">
      <c r="A84" s="36"/>
      <c r="B84" s="41"/>
      <c r="C84" s="41"/>
      <c r="D84" s="41"/>
      <c r="E84" s="41"/>
      <c r="F84" s="41"/>
      <c r="G84" s="41"/>
      <c r="H84" s="34"/>
    </row>
    <row r="85" spans="1:8" s="30" customFormat="1" ht="11.25" customHeight="1" x14ac:dyDescent="0.2">
      <c r="A85" s="32" t="s">
        <v>136</v>
      </c>
      <c r="B85" s="43">
        <f t="shared" ref="B85:G85" si="21">SUM(B86:B89)</f>
        <v>1711592.575</v>
      </c>
      <c r="C85" s="43">
        <f t="shared" si="21"/>
        <v>1143148.7552400001</v>
      </c>
      <c r="D85" s="43">
        <f t="shared" ref="D85" si="22">SUM(D86:D89)</f>
        <v>56385.049200000001</v>
      </c>
      <c r="E85" s="43">
        <f t="shared" si="21"/>
        <v>1199533.8044400001</v>
      </c>
      <c r="F85" s="43">
        <f t="shared" si="21"/>
        <v>512058.77055999986</v>
      </c>
      <c r="G85" s="43">
        <f t="shared" si="21"/>
        <v>568443.81975999987</v>
      </c>
      <c r="H85" s="34">
        <f>E85/B85*100</f>
        <v>70.082905357310281</v>
      </c>
    </row>
    <row r="86" spans="1:8" s="30" customFormat="1" ht="11.25" customHeight="1" x14ac:dyDescent="0.2">
      <c r="A86" s="36" t="s">
        <v>104</v>
      </c>
      <c r="B86" s="37">
        <v>1336248</v>
      </c>
      <c r="C86" s="38">
        <v>895141.34730000014</v>
      </c>
      <c r="D86" s="37">
        <v>30130.499209999998</v>
      </c>
      <c r="E86" s="38">
        <f t="shared" ref="E86:E89" si="23">SUM(C86:D86)</f>
        <v>925271.84651000018</v>
      </c>
      <c r="F86" s="38">
        <f>B86-E86</f>
        <v>410976.15348999982</v>
      </c>
      <c r="G86" s="38">
        <f>B86-C86</f>
        <v>441106.65269999986</v>
      </c>
      <c r="H86" s="39">
        <f>E86/B86*100</f>
        <v>69.244021058216759</v>
      </c>
    </row>
    <row r="87" spans="1:8" s="30" customFormat="1" ht="11.25" customHeight="1" x14ac:dyDescent="0.2">
      <c r="A87" s="36" t="s">
        <v>137</v>
      </c>
      <c r="B87" s="37">
        <v>0</v>
      </c>
      <c r="C87" s="38">
        <v>0</v>
      </c>
      <c r="D87" s="37">
        <v>0</v>
      </c>
      <c r="E87" s="38">
        <f t="shared" si="23"/>
        <v>0</v>
      </c>
      <c r="F87" s="38">
        <f>B87-E87</f>
        <v>0</v>
      </c>
      <c r="G87" s="38">
        <f>B87-C87</f>
        <v>0</v>
      </c>
      <c r="H87" s="39" t="e">
        <f>E87/B87*100</f>
        <v>#DIV/0!</v>
      </c>
    </row>
    <row r="88" spans="1:8" s="30" customFormat="1" ht="11.25" customHeight="1" x14ac:dyDescent="0.2">
      <c r="A88" s="36" t="s">
        <v>138</v>
      </c>
      <c r="B88" s="37">
        <v>116752</v>
      </c>
      <c r="C88" s="38">
        <v>61213.522349999999</v>
      </c>
      <c r="D88" s="37">
        <v>1126.45198</v>
      </c>
      <c r="E88" s="38">
        <f t="shared" si="23"/>
        <v>62339.974329999997</v>
      </c>
      <c r="F88" s="38">
        <f>B88-E88</f>
        <v>54412.025670000003</v>
      </c>
      <c r="G88" s="38">
        <f>B88-C88</f>
        <v>55538.477650000001</v>
      </c>
      <c r="H88" s="39">
        <f>E88/B88*100</f>
        <v>53.395208930039736</v>
      </c>
    </row>
    <row r="89" spans="1:8" s="30" customFormat="1" ht="11.25" customHeight="1" x14ac:dyDescent="0.2">
      <c r="A89" s="36" t="s">
        <v>139</v>
      </c>
      <c r="B89" s="37">
        <v>258592.57500000001</v>
      </c>
      <c r="C89" s="38">
        <v>186793.88558999996</v>
      </c>
      <c r="D89" s="37">
        <v>25128.098010000002</v>
      </c>
      <c r="E89" s="38">
        <f t="shared" si="23"/>
        <v>211921.98359999998</v>
      </c>
      <c r="F89" s="38">
        <f>B89-E89</f>
        <v>46670.591400000034</v>
      </c>
      <c r="G89" s="38">
        <f>B89-C89</f>
        <v>71798.68941000005</v>
      </c>
      <c r="H89" s="39">
        <f>E89/B89*100</f>
        <v>81.952076002182181</v>
      </c>
    </row>
    <row r="90" spans="1:8" s="30" customFormat="1" ht="11.25" customHeight="1" x14ac:dyDescent="0.2">
      <c r="A90" s="47"/>
      <c r="B90" s="37"/>
      <c r="C90" s="38"/>
      <c r="D90" s="37"/>
      <c r="E90" s="38"/>
      <c r="F90" s="38"/>
      <c r="G90" s="38"/>
      <c r="H90" s="39"/>
    </row>
    <row r="91" spans="1:8" s="30" customFormat="1" ht="11.25" customHeight="1" x14ac:dyDescent="0.2">
      <c r="A91" s="32" t="s">
        <v>140</v>
      </c>
      <c r="B91" s="43">
        <f t="shared" ref="B91:G91" si="24">SUM(B92:B101)</f>
        <v>138192465.76264006</v>
      </c>
      <c r="C91" s="43">
        <f t="shared" si="24"/>
        <v>134005149.72584</v>
      </c>
      <c r="D91" s="43">
        <f t="shared" ref="D91" si="25">SUM(D92:D101)</f>
        <v>3438488.7301699999</v>
      </c>
      <c r="E91" s="43">
        <f t="shared" si="24"/>
        <v>137443638.45600998</v>
      </c>
      <c r="F91" s="43">
        <f t="shared" si="24"/>
        <v>748827.30663003831</v>
      </c>
      <c r="G91" s="43">
        <f t="shared" si="24"/>
        <v>4187316.0368000362</v>
      </c>
      <c r="H91" s="34">
        <f>E91/B91*100</f>
        <v>99.458127255709968</v>
      </c>
    </row>
    <row r="92" spans="1:8" s="30" customFormat="1" ht="11.25" customHeight="1" x14ac:dyDescent="0.2">
      <c r="A92" s="36" t="s">
        <v>119</v>
      </c>
      <c r="B92" s="37">
        <v>3846694.1764099998</v>
      </c>
      <c r="C92" s="38">
        <v>3238505.9418800003</v>
      </c>
      <c r="D92" s="37">
        <v>155383.22745999999</v>
      </c>
      <c r="E92" s="38">
        <f t="shared" ref="E92:E101" si="26">SUM(C92:D92)</f>
        <v>3393889.1693400005</v>
      </c>
      <c r="F92" s="38">
        <f>B92-E92</f>
        <v>452805.00706999935</v>
      </c>
      <c r="G92" s="38">
        <f>B92-C92</f>
        <v>608188.23452999955</v>
      </c>
      <c r="H92" s="39">
        <f>E92/B92*100</f>
        <v>88.228723514158119</v>
      </c>
    </row>
    <row r="93" spans="1:8" s="30" customFormat="1" ht="11.25" customHeight="1" x14ac:dyDescent="0.2">
      <c r="A93" s="36" t="s">
        <v>141</v>
      </c>
      <c r="B93" s="37">
        <v>11795054.69021</v>
      </c>
      <c r="C93" s="38">
        <v>11673041.053400004</v>
      </c>
      <c r="D93" s="37">
        <v>82397.471560000005</v>
      </c>
      <c r="E93" s="38">
        <f t="shared" si="26"/>
        <v>11755438.524960004</v>
      </c>
      <c r="F93" s="38">
        <f>B93-E93</f>
        <v>39616.165249995887</v>
      </c>
      <c r="G93" s="38">
        <f>B93-C93</f>
        <v>122013.6368099954</v>
      </c>
      <c r="H93" s="39">
        <f>E93/B93*100</f>
        <v>99.664129024489583</v>
      </c>
    </row>
    <row r="94" spans="1:8" s="30" customFormat="1" ht="11.25" customHeight="1" x14ac:dyDescent="0.2">
      <c r="A94" s="36" t="s">
        <v>142</v>
      </c>
      <c r="B94" s="37">
        <v>8744346.6989999991</v>
      </c>
      <c r="C94" s="38">
        <v>8666681.9188199993</v>
      </c>
      <c r="D94" s="37">
        <v>73694.642810000005</v>
      </c>
      <c r="E94" s="38">
        <f t="shared" si="26"/>
        <v>8740376.5616299994</v>
      </c>
      <c r="F94" s="38">
        <f>B94-E94</f>
        <v>3970.137369999662</v>
      </c>
      <c r="G94" s="38">
        <f>B94-C94</f>
        <v>77664.780179999769</v>
      </c>
      <c r="H94" s="39">
        <f>E94/B94*100</f>
        <v>99.954597667422618</v>
      </c>
    </row>
    <row r="95" spans="1:8" s="30" customFormat="1" ht="11.25" customHeight="1" x14ac:dyDescent="0.2">
      <c r="A95" s="36" t="s">
        <v>143</v>
      </c>
      <c r="B95" s="37">
        <v>118959.32</v>
      </c>
      <c r="C95" s="38">
        <v>63737.246399999996</v>
      </c>
      <c r="D95" s="37">
        <v>8956.4499299999989</v>
      </c>
      <c r="E95" s="38">
        <f t="shared" si="26"/>
        <v>72693.696329999992</v>
      </c>
      <c r="F95" s="38">
        <f>B95-E95</f>
        <v>46265.623670000015</v>
      </c>
      <c r="G95" s="38">
        <f>B95-C95</f>
        <v>55222.073600000011</v>
      </c>
      <c r="H95" s="39">
        <f>E95/B95*100</f>
        <v>61.108029475958659</v>
      </c>
    </row>
    <row r="96" spans="1:8" s="30" customFormat="1" ht="11.25" customHeight="1" x14ac:dyDescent="0.2">
      <c r="A96" s="36" t="s">
        <v>144</v>
      </c>
      <c r="B96" s="37">
        <v>590387.12900000007</v>
      </c>
      <c r="C96" s="38">
        <v>389684.12364999996</v>
      </c>
      <c r="D96" s="37">
        <v>33271.094519999999</v>
      </c>
      <c r="E96" s="38">
        <f t="shared" si="26"/>
        <v>422955.21816999995</v>
      </c>
      <c r="F96" s="38">
        <f>B96-E96</f>
        <v>167431.91083000012</v>
      </c>
      <c r="G96" s="38">
        <f>B96-C96</f>
        <v>200703.00535000011</v>
      </c>
      <c r="H96" s="39">
        <f>E96/B96*100</f>
        <v>71.640318258022177</v>
      </c>
    </row>
    <row r="97" spans="1:8" s="30" customFormat="1" ht="11.25" customHeight="1" x14ac:dyDescent="0.2">
      <c r="A97" s="36" t="s">
        <v>145</v>
      </c>
      <c r="B97" s="37">
        <v>112318785.09902003</v>
      </c>
      <c r="C97" s="38">
        <v>109245834.95187999</v>
      </c>
      <c r="D97" s="37">
        <v>3064187.4216100001</v>
      </c>
      <c r="E97" s="38">
        <f t="shared" si="26"/>
        <v>112310022.37348999</v>
      </c>
      <c r="F97" s="38">
        <f>B97-E97</f>
        <v>8762.7255300432444</v>
      </c>
      <c r="G97" s="38">
        <f>B97-C97</f>
        <v>3072950.147140041</v>
      </c>
      <c r="H97" s="39">
        <f>E97/B97*100</f>
        <v>99.99219834373892</v>
      </c>
    </row>
    <row r="98" spans="1:8" s="30" customFormat="1" ht="11.25" customHeight="1" x14ac:dyDescent="0.2">
      <c r="A98" s="36" t="s">
        <v>146</v>
      </c>
      <c r="B98" s="37">
        <v>284226.81199999998</v>
      </c>
      <c r="C98" s="38">
        <v>275453.71860000002</v>
      </c>
      <c r="D98" s="37">
        <v>7705.7048199999999</v>
      </c>
      <c r="E98" s="38">
        <f t="shared" si="26"/>
        <v>283159.42342000001</v>
      </c>
      <c r="F98" s="38">
        <f>B98-E98</f>
        <v>1067.3885799999698</v>
      </c>
      <c r="G98" s="38">
        <f>B98-C98</f>
        <v>8773.0933999999543</v>
      </c>
      <c r="H98" s="39">
        <f>E98/B98*100</f>
        <v>99.624458870544558</v>
      </c>
    </row>
    <row r="99" spans="1:8" s="30" customFormat="1" ht="11.25" customHeight="1" x14ac:dyDescent="0.2">
      <c r="A99" s="36" t="s">
        <v>302</v>
      </c>
      <c r="B99" s="37">
        <v>371269.13899999997</v>
      </c>
      <c r="C99" s="38">
        <v>362613.29439</v>
      </c>
      <c r="D99" s="37">
        <v>8653.8369600000005</v>
      </c>
      <c r="E99" s="38">
        <f t="shared" si="26"/>
        <v>371267.13134999998</v>
      </c>
      <c r="F99" s="38">
        <f>B99-E99</f>
        <v>2.0076499999850057</v>
      </c>
      <c r="G99" s="38">
        <f>B99-C99</f>
        <v>8655.844609999971</v>
      </c>
      <c r="H99" s="39">
        <f>E99/B99*100</f>
        <v>99.999459246732599</v>
      </c>
    </row>
    <row r="100" spans="1:8" s="30" customFormat="1" ht="11.25" customHeight="1" x14ac:dyDescent="0.2">
      <c r="A100" s="45" t="s">
        <v>303</v>
      </c>
      <c r="B100" s="37">
        <v>52164</v>
      </c>
      <c r="C100" s="38">
        <v>44609.225829999996</v>
      </c>
      <c r="D100" s="37">
        <v>123.12588000000001</v>
      </c>
      <c r="E100" s="38">
        <f t="shared" si="26"/>
        <v>44732.351709999995</v>
      </c>
      <c r="F100" s="38">
        <f>B100-E100</f>
        <v>7431.6482900000046</v>
      </c>
      <c r="G100" s="38">
        <f>B100-C100</f>
        <v>7554.7741700000042</v>
      </c>
      <c r="H100" s="39">
        <f>E100/B100*100</f>
        <v>85.753300571275204</v>
      </c>
    </row>
    <row r="101" spans="1:8" s="30" customFormat="1" ht="11.25" customHeight="1" x14ac:dyDescent="0.2">
      <c r="A101" s="36" t="s">
        <v>259</v>
      </c>
      <c r="B101" s="37">
        <v>70578.698000000004</v>
      </c>
      <c r="C101" s="38">
        <v>44988.25099</v>
      </c>
      <c r="D101" s="37">
        <v>4115.7546199999997</v>
      </c>
      <c r="E101" s="38">
        <f t="shared" si="26"/>
        <v>49104.00561</v>
      </c>
      <c r="F101" s="38">
        <f>B101-E101</f>
        <v>21474.692390000004</v>
      </c>
      <c r="G101" s="38">
        <f>B101-C101</f>
        <v>25590.447010000004</v>
      </c>
      <c r="H101" s="39">
        <f>E101/B101*100</f>
        <v>69.573408126627669</v>
      </c>
    </row>
    <row r="102" spans="1:8" s="30" customFormat="1" ht="11.25" customHeight="1" x14ac:dyDescent="0.2">
      <c r="A102" s="36"/>
      <c r="B102" s="37"/>
      <c r="C102" s="38"/>
      <c r="D102" s="37"/>
      <c r="E102" s="38"/>
      <c r="F102" s="38"/>
      <c r="G102" s="38"/>
      <c r="H102" s="39"/>
    </row>
    <row r="103" spans="1:8" s="30" customFormat="1" ht="11.25" customHeight="1" x14ac:dyDescent="0.2">
      <c r="A103" s="32" t="s">
        <v>147</v>
      </c>
      <c r="B103" s="54">
        <f t="shared" ref="B103:G103" si="27">SUM(B104:B113)</f>
        <v>11782028.243999999</v>
      </c>
      <c r="C103" s="43">
        <f t="shared" si="27"/>
        <v>10110448.48223</v>
      </c>
      <c r="D103" s="54">
        <f t="shared" ref="D103" si="28">SUM(D104:D113)</f>
        <v>400296.31254000001</v>
      </c>
      <c r="E103" s="43">
        <f t="shared" si="27"/>
        <v>10510744.794770001</v>
      </c>
      <c r="F103" s="43">
        <f t="shared" si="27"/>
        <v>1271283.4492299999</v>
      </c>
      <c r="G103" s="43">
        <f t="shared" si="27"/>
        <v>1671579.7617699997</v>
      </c>
      <c r="H103" s="39">
        <f>E103/B103*100</f>
        <v>89.209977918043109</v>
      </c>
    </row>
    <row r="104" spans="1:8" s="30" customFormat="1" ht="11.25" customHeight="1" x14ac:dyDescent="0.2">
      <c r="A104" s="36" t="s">
        <v>92</v>
      </c>
      <c r="B104" s="37">
        <v>3861086.2519999999</v>
      </c>
      <c r="C104" s="38">
        <v>3251708.10041</v>
      </c>
      <c r="D104" s="37">
        <v>66086.629539999994</v>
      </c>
      <c r="E104" s="38">
        <f t="shared" ref="E104:E113" si="29">SUM(C104:D104)</f>
        <v>3317794.7299500001</v>
      </c>
      <c r="F104" s="38">
        <f>B104-E104</f>
        <v>543291.5220499998</v>
      </c>
      <c r="G104" s="38">
        <f>B104-C104</f>
        <v>609378.15158999991</v>
      </c>
      <c r="H104" s="39">
        <f>E104/B104*100</f>
        <v>85.929049842681422</v>
      </c>
    </row>
    <row r="105" spans="1:8" s="30" customFormat="1" ht="11.25" customHeight="1" x14ac:dyDescent="0.2">
      <c r="A105" s="36" t="s">
        <v>148</v>
      </c>
      <c r="B105" s="37">
        <v>2128157.2390000001</v>
      </c>
      <c r="C105" s="38">
        <v>1884318.9293399998</v>
      </c>
      <c r="D105" s="37">
        <v>39390.749809999994</v>
      </c>
      <c r="E105" s="38">
        <f t="shared" si="29"/>
        <v>1923709.6791499997</v>
      </c>
      <c r="F105" s="38">
        <f>B105-E105</f>
        <v>204447.55985000031</v>
      </c>
      <c r="G105" s="38">
        <f>B105-C105</f>
        <v>243838.30966000026</v>
      </c>
      <c r="H105" s="39">
        <f>E105/B105*100</f>
        <v>90.393211737208475</v>
      </c>
    </row>
    <row r="106" spans="1:8" s="30" customFormat="1" ht="11.25" customHeight="1" x14ac:dyDescent="0.2">
      <c r="A106" s="36" t="s">
        <v>149</v>
      </c>
      <c r="B106" s="37">
        <v>648046</v>
      </c>
      <c r="C106" s="38">
        <v>508112.91937999998</v>
      </c>
      <c r="D106" s="37">
        <v>32164.37271</v>
      </c>
      <c r="E106" s="38">
        <f t="shared" si="29"/>
        <v>540277.29209</v>
      </c>
      <c r="F106" s="38">
        <f>B106-E106</f>
        <v>107768.70791</v>
      </c>
      <c r="G106" s="38">
        <f>B106-C106</f>
        <v>139933.08062000002</v>
      </c>
      <c r="H106" s="39">
        <f>E106/B106*100</f>
        <v>83.370207067090917</v>
      </c>
    </row>
    <row r="107" spans="1:8" s="30" customFormat="1" ht="11.25" customHeight="1" x14ac:dyDescent="0.2">
      <c r="A107" s="36" t="s">
        <v>150</v>
      </c>
      <c r="B107" s="37">
        <v>755499.70399999991</v>
      </c>
      <c r="C107" s="38">
        <v>567285.13433999999</v>
      </c>
      <c r="D107" s="37">
        <v>90623.944390000004</v>
      </c>
      <c r="E107" s="38">
        <f t="shared" si="29"/>
        <v>657909.07872999995</v>
      </c>
      <c r="F107" s="38">
        <f>B107-E107</f>
        <v>97590.62526999996</v>
      </c>
      <c r="G107" s="38">
        <f>B107-C107</f>
        <v>188214.56965999992</v>
      </c>
      <c r="H107" s="39">
        <f>E107/B107*100</f>
        <v>87.082638847731445</v>
      </c>
    </row>
    <row r="108" spans="1:8" s="30" customFormat="1" ht="11.25" customHeight="1" x14ac:dyDescent="0.2">
      <c r="A108" s="36" t="s">
        <v>151</v>
      </c>
      <c r="B108" s="37">
        <v>915252.66399999999</v>
      </c>
      <c r="C108" s="38">
        <v>675520.42945000005</v>
      </c>
      <c r="D108" s="37">
        <v>98796.28645</v>
      </c>
      <c r="E108" s="38">
        <f t="shared" si="29"/>
        <v>774316.71590000007</v>
      </c>
      <c r="F108" s="38">
        <f>B108-E108</f>
        <v>140935.94809999992</v>
      </c>
      <c r="G108" s="38">
        <f>B108-C108</f>
        <v>239732.23454999994</v>
      </c>
      <c r="H108" s="39">
        <f>E108/B108*100</f>
        <v>84.601416237997427</v>
      </c>
    </row>
    <row r="109" spans="1:8" s="30" customFormat="1" ht="11.25" customHeight="1" x14ac:dyDescent="0.2">
      <c r="A109" s="36" t="s">
        <v>152</v>
      </c>
      <c r="B109" s="37">
        <v>111065.435</v>
      </c>
      <c r="C109" s="38">
        <v>90389.736550000001</v>
      </c>
      <c r="D109" s="37">
        <v>1890.27504</v>
      </c>
      <c r="E109" s="38">
        <f t="shared" si="29"/>
        <v>92280.011589999995</v>
      </c>
      <c r="F109" s="38">
        <f>B109-E109</f>
        <v>18785.423410000003</v>
      </c>
      <c r="G109" s="38">
        <f>B109-C109</f>
        <v>20675.698449999996</v>
      </c>
      <c r="H109" s="39">
        <f>E109/B109*100</f>
        <v>83.086165907512083</v>
      </c>
    </row>
    <row r="110" spans="1:8" s="30" customFormat="1" ht="11.25" customHeight="1" x14ac:dyDescent="0.2">
      <c r="A110" s="36" t="s">
        <v>153</v>
      </c>
      <c r="B110" s="37">
        <v>525635.679</v>
      </c>
      <c r="C110" s="38">
        <v>456057.31225000002</v>
      </c>
      <c r="D110" s="37">
        <v>2177.1650299999997</v>
      </c>
      <c r="E110" s="38">
        <f t="shared" si="29"/>
        <v>458234.47727999999</v>
      </c>
      <c r="F110" s="38">
        <f>B110-E110</f>
        <v>67401.201720000012</v>
      </c>
      <c r="G110" s="38">
        <f>B110-C110</f>
        <v>69578.366749999986</v>
      </c>
      <c r="H110" s="39">
        <f>E110/B110*100</f>
        <v>87.17720192658382</v>
      </c>
    </row>
    <row r="111" spans="1:8" s="30" customFormat="1" ht="11.25" customHeight="1" x14ac:dyDescent="0.2">
      <c r="A111" s="36" t="s">
        <v>154</v>
      </c>
      <c r="B111" s="37">
        <v>464725.25200000021</v>
      </c>
      <c r="C111" s="38">
        <v>382943.8280600002</v>
      </c>
      <c r="D111" s="37">
        <v>16995.872380000048</v>
      </c>
      <c r="E111" s="38">
        <f t="shared" si="29"/>
        <v>399939.70044000028</v>
      </c>
      <c r="F111" s="38">
        <f>B111-E111</f>
        <v>64785.551559999934</v>
      </c>
      <c r="G111" s="38">
        <f>B111-C111</f>
        <v>81781.423940000008</v>
      </c>
      <c r="H111" s="39">
        <f>E111/B111*100</f>
        <v>86.059386426455703</v>
      </c>
    </row>
    <row r="112" spans="1:8" s="30" customFormat="1" ht="11.25" customHeight="1" x14ac:dyDescent="0.2">
      <c r="A112" s="45" t="s">
        <v>155</v>
      </c>
      <c r="B112" s="37">
        <v>80592.000000000015</v>
      </c>
      <c r="C112" s="38">
        <v>51697.27319</v>
      </c>
      <c r="D112" s="37">
        <v>2617.81745</v>
      </c>
      <c r="E112" s="38">
        <f t="shared" si="29"/>
        <v>54315.090640000002</v>
      </c>
      <c r="F112" s="38">
        <f>B112-E112</f>
        <v>26276.909360000012</v>
      </c>
      <c r="G112" s="38">
        <f>B112-C112</f>
        <v>28894.726810000015</v>
      </c>
      <c r="H112" s="39">
        <f>E112/B112*100</f>
        <v>67.395139269406386</v>
      </c>
    </row>
    <row r="113" spans="1:8" s="30" customFormat="1" ht="11.25" customHeight="1" x14ac:dyDescent="0.2">
      <c r="A113" s="36" t="s">
        <v>156</v>
      </c>
      <c r="B113" s="37">
        <v>2291968.0189999999</v>
      </c>
      <c r="C113" s="38">
        <v>2242414.8192600003</v>
      </c>
      <c r="D113" s="37">
        <v>49553.199740000004</v>
      </c>
      <c r="E113" s="38">
        <f t="shared" si="29"/>
        <v>2291968.0190000003</v>
      </c>
      <c r="F113" s="38">
        <f>B113-E113</f>
        <v>0</v>
      </c>
      <c r="G113" s="38">
        <f>B113-C113</f>
        <v>49553.199739999603</v>
      </c>
      <c r="H113" s="39">
        <f>E113/B113*100</f>
        <v>100.00000000000003</v>
      </c>
    </row>
    <row r="114" spans="1:8" s="30" customFormat="1" ht="11.25" customHeight="1" x14ac:dyDescent="0.2">
      <c r="A114" s="36"/>
      <c r="B114" s="37"/>
      <c r="C114" s="38"/>
      <c r="D114" s="37"/>
      <c r="E114" s="38"/>
      <c r="F114" s="38"/>
      <c r="G114" s="38"/>
      <c r="H114" s="39"/>
    </row>
    <row r="115" spans="1:8" s="30" customFormat="1" ht="11.25" customHeight="1" x14ac:dyDescent="0.2">
      <c r="A115" s="32" t="s">
        <v>157</v>
      </c>
      <c r="B115" s="54">
        <f t="shared" ref="B115:G115" si="30">SUM(B116:B124)</f>
        <v>14765084.476999994</v>
      </c>
      <c r="C115" s="43">
        <f t="shared" si="30"/>
        <v>13330402.800580001</v>
      </c>
      <c r="D115" s="54">
        <f t="shared" si="30"/>
        <v>1007952.28463</v>
      </c>
      <c r="E115" s="43">
        <f t="shared" si="30"/>
        <v>14338355.085210001</v>
      </c>
      <c r="F115" s="43">
        <f t="shared" si="30"/>
        <v>426729.3917899956</v>
      </c>
      <c r="G115" s="43">
        <f t="shared" si="30"/>
        <v>1434681.6764199964</v>
      </c>
      <c r="H115" s="39">
        <f>E115/B115*100</f>
        <v>97.109875040303876</v>
      </c>
    </row>
    <row r="116" spans="1:8" s="30" customFormat="1" ht="11.25" customHeight="1" x14ac:dyDescent="0.2">
      <c r="A116" s="36" t="s">
        <v>92</v>
      </c>
      <c r="B116" s="37">
        <v>11872009.698999997</v>
      </c>
      <c r="C116" s="38">
        <v>10999996.412560001</v>
      </c>
      <c r="D116" s="37">
        <v>811729.49887999997</v>
      </c>
      <c r="E116" s="38">
        <f t="shared" ref="E116:E124" si="31">SUM(C116:D116)</f>
        <v>11811725.911440002</v>
      </c>
      <c r="F116" s="38">
        <f>B116-E116</f>
        <v>60283.787559995428</v>
      </c>
      <c r="G116" s="38">
        <f>B116-C116</f>
        <v>872013.28643999621</v>
      </c>
      <c r="H116" s="39">
        <f>E116/B116*100</f>
        <v>99.492219185391392</v>
      </c>
    </row>
    <row r="117" spans="1:8" s="30" customFormat="1" ht="11.25" customHeight="1" x14ac:dyDescent="0.2">
      <c r="A117" s="36" t="s">
        <v>158</v>
      </c>
      <c r="B117" s="37">
        <v>24099.178</v>
      </c>
      <c r="C117" s="38">
        <v>21602.456850000002</v>
      </c>
      <c r="D117" s="37">
        <v>1175.83835</v>
      </c>
      <c r="E117" s="38">
        <f t="shared" si="31"/>
        <v>22778.2952</v>
      </c>
      <c r="F117" s="38">
        <f>B117-E117</f>
        <v>1320.8827999999994</v>
      </c>
      <c r="G117" s="38">
        <f>B117-C117</f>
        <v>2496.7211499999976</v>
      </c>
      <c r="H117" s="39">
        <f>E117/B117*100</f>
        <v>94.518971559942827</v>
      </c>
    </row>
    <row r="118" spans="1:8" s="30" customFormat="1" ht="11.25" customHeight="1" x14ac:dyDescent="0.2">
      <c r="A118" s="36" t="s">
        <v>159</v>
      </c>
      <c r="B118" s="37">
        <v>121225.37699999998</v>
      </c>
      <c r="C118" s="38">
        <v>101044.02664</v>
      </c>
      <c r="D118" s="37">
        <v>13143.88485</v>
      </c>
      <c r="E118" s="38">
        <f t="shared" si="31"/>
        <v>114187.91149</v>
      </c>
      <c r="F118" s="38">
        <f>B118-E118</f>
        <v>7037.46550999998</v>
      </c>
      <c r="G118" s="38">
        <f>B118-C118</f>
        <v>20181.350359999982</v>
      </c>
      <c r="H118" s="39">
        <f>E118/B118*100</f>
        <v>94.194725820485601</v>
      </c>
    </row>
    <row r="119" spans="1:8" s="30" customFormat="1" ht="11.25" customHeight="1" x14ac:dyDescent="0.2">
      <c r="A119" s="36" t="s">
        <v>160</v>
      </c>
      <c r="B119" s="37">
        <v>797902.40800000005</v>
      </c>
      <c r="C119" s="38">
        <v>667569.84993999999</v>
      </c>
      <c r="D119" s="37">
        <v>61470.034950000001</v>
      </c>
      <c r="E119" s="38">
        <f t="shared" si="31"/>
        <v>729039.88488999999</v>
      </c>
      <c r="F119" s="38">
        <f>B119-E119</f>
        <v>68862.523110000067</v>
      </c>
      <c r="G119" s="38">
        <f>B119-C119</f>
        <v>130332.55806000007</v>
      </c>
      <c r="H119" s="39">
        <f>E119/B119*100</f>
        <v>91.36955567252781</v>
      </c>
    </row>
    <row r="120" spans="1:8" s="30" customFormat="1" ht="11.25" customHeight="1" x14ac:dyDescent="0.2">
      <c r="A120" s="36" t="s">
        <v>161</v>
      </c>
      <c r="B120" s="37">
        <v>48401</v>
      </c>
      <c r="C120" s="38">
        <v>37405.555830000005</v>
      </c>
      <c r="D120" s="37">
        <v>5381.0439299999998</v>
      </c>
      <c r="E120" s="38">
        <f t="shared" si="31"/>
        <v>42786.599760000005</v>
      </c>
      <c r="F120" s="38">
        <f>B120-E120</f>
        <v>5614.4002399999954</v>
      </c>
      <c r="G120" s="38">
        <f>B120-C120</f>
        <v>10995.444169999995</v>
      </c>
      <c r="H120" s="39">
        <f>E120/B120*100</f>
        <v>88.400239168612231</v>
      </c>
    </row>
    <row r="121" spans="1:8" s="30" customFormat="1" ht="11.25" customHeight="1" x14ac:dyDescent="0.2">
      <c r="A121" s="36" t="s">
        <v>162</v>
      </c>
      <c r="B121" s="37">
        <v>112274</v>
      </c>
      <c r="C121" s="38">
        <v>91503.453569999998</v>
      </c>
      <c r="D121" s="37">
        <v>3865.9612699999993</v>
      </c>
      <c r="E121" s="38">
        <f t="shared" si="31"/>
        <v>95369.414839999998</v>
      </c>
      <c r="F121" s="38">
        <f>B121-E121</f>
        <v>16904.585160000002</v>
      </c>
      <c r="G121" s="38">
        <f>B121-C121</f>
        <v>20770.546430000002</v>
      </c>
      <c r="H121" s="39">
        <f>E121/B121*100</f>
        <v>84.943455154354524</v>
      </c>
    </row>
    <row r="122" spans="1:8" s="30" customFormat="1" ht="11.25" customHeight="1" x14ac:dyDescent="0.2">
      <c r="A122" s="45" t="s">
        <v>163</v>
      </c>
      <c r="B122" s="37">
        <v>868284.47200000007</v>
      </c>
      <c r="C122" s="38">
        <v>764457.80615999992</v>
      </c>
      <c r="D122" s="37">
        <v>103825.21848000001</v>
      </c>
      <c r="E122" s="38">
        <f t="shared" si="31"/>
        <v>868283.02463999996</v>
      </c>
      <c r="F122" s="38">
        <f>B122-E122</f>
        <v>1.4473600001074374</v>
      </c>
      <c r="G122" s="38">
        <f>B122-C122</f>
        <v>103826.66584000015</v>
      </c>
      <c r="H122" s="39">
        <f>E122/B122*100</f>
        <v>99.999833308086608</v>
      </c>
    </row>
    <row r="123" spans="1:8" s="30" customFormat="1" ht="12" x14ac:dyDescent="0.2">
      <c r="A123" s="45" t="s">
        <v>164</v>
      </c>
      <c r="B123" s="37">
        <v>240000.16499999998</v>
      </c>
      <c r="C123" s="38">
        <v>231617.62274000002</v>
      </c>
      <c r="D123" s="37">
        <v>4558.6177800000005</v>
      </c>
      <c r="E123" s="38">
        <f t="shared" si="31"/>
        <v>236176.24052000002</v>
      </c>
      <c r="F123" s="38">
        <f>B123-E123</f>
        <v>3823.9244799999578</v>
      </c>
      <c r="G123" s="38">
        <f>B123-C123</f>
        <v>8382.5422599999583</v>
      </c>
      <c r="H123" s="39">
        <f>E123/B123*100</f>
        <v>98.406699228727632</v>
      </c>
    </row>
    <row r="124" spans="1:8" s="30" customFormat="1" ht="11.25" customHeight="1" x14ac:dyDescent="0.2">
      <c r="A124" s="36" t="s">
        <v>165</v>
      </c>
      <c r="B124" s="37">
        <v>680888.17800000007</v>
      </c>
      <c r="C124" s="38">
        <v>415205.61629000003</v>
      </c>
      <c r="D124" s="37">
        <v>2802.1861400000003</v>
      </c>
      <c r="E124" s="38">
        <f t="shared" si="31"/>
        <v>418007.80243000004</v>
      </c>
      <c r="F124" s="38">
        <f>B124-E124</f>
        <v>262880.37557000003</v>
      </c>
      <c r="G124" s="38">
        <f>B124-C124</f>
        <v>265682.56171000004</v>
      </c>
      <c r="H124" s="39">
        <f>E124/B124*100</f>
        <v>61.391549440295911</v>
      </c>
    </row>
    <row r="125" spans="1:8" s="30" customFormat="1" ht="11.25" customHeight="1" x14ac:dyDescent="0.2">
      <c r="A125" s="45"/>
      <c r="B125" s="37"/>
      <c r="C125" s="38"/>
      <c r="D125" s="37"/>
      <c r="E125" s="38"/>
      <c r="F125" s="38"/>
      <c r="G125" s="38"/>
      <c r="H125" s="39"/>
    </row>
    <row r="126" spans="1:8" s="30" customFormat="1" ht="11.25" customHeight="1" x14ac:dyDescent="0.2">
      <c r="A126" s="32" t="s">
        <v>166</v>
      </c>
      <c r="B126" s="54">
        <f t="shared" ref="B126:G126" si="32">+B127+B135</f>
        <v>118873043.347</v>
      </c>
      <c r="C126" s="43">
        <f t="shared" si="32"/>
        <v>116112266.87421</v>
      </c>
      <c r="D126" s="54">
        <f t="shared" si="32"/>
        <v>2346240.4685900002</v>
      </c>
      <c r="E126" s="43">
        <f t="shared" si="32"/>
        <v>118458507.34279999</v>
      </c>
      <c r="F126" s="43">
        <f t="shared" si="32"/>
        <v>414536.00420000579</v>
      </c>
      <c r="G126" s="43">
        <f t="shared" si="32"/>
        <v>2760776.4727900028</v>
      </c>
      <c r="H126" s="39">
        <f>E126/B126*100</f>
        <v>99.651278378572385</v>
      </c>
    </row>
    <row r="127" spans="1:8" s="30" customFormat="1" ht="11.25" customHeight="1" x14ac:dyDescent="0.2">
      <c r="A127" s="48" t="s">
        <v>167</v>
      </c>
      <c r="B127" s="49">
        <f t="shared" ref="B127:G127" si="33">SUM(B128:B132)</f>
        <v>8199745.8669999996</v>
      </c>
      <c r="C127" s="50">
        <f t="shared" si="33"/>
        <v>7934681.4132399997</v>
      </c>
      <c r="D127" s="49">
        <f t="shared" ref="D127" si="34">SUM(D128:D132)</f>
        <v>116224.43369000001</v>
      </c>
      <c r="E127" s="50">
        <f t="shared" si="33"/>
        <v>8050905.84693</v>
      </c>
      <c r="F127" s="50">
        <f t="shared" si="33"/>
        <v>148840.0200699995</v>
      </c>
      <c r="G127" s="50">
        <f t="shared" si="33"/>
        <v>265064.45375999971</v>
      </c>
      <c r="H127" s="39">
        <f>E127/B127*100</f>
        <v>98.184821548323725</v>
      </c>
    </row>
    <row r="128" spans="1:8" s="30" customFormat="1" ht="11.25" customHeight="1" x14ac:dyDescent="0.2">
      <c r="A128" s="51" t="s">
        <v>168</v>
      </c>
      <c r="B128" s="37">
        <v>329159.13100000005</v>
      </c>
      <c r="C128" s="38">
        <v>266855.11366999999</v>
      </c>
      <c r="D128" s="37">
        <v>7362.8194199999998</v>
      </c>
      <c r="E128" s="38">
        <f t="shared" ref="E128:E134" si="35">SUM(C128:D128)</f>
        <v>274217.93309000001</v>
      </c>
      <c r="F128" s="38">
        <f>B128-E128</f>
        <v>54941.197910000046</v>
      </c>
      <c r="G128" s="38">
        <f>B128-C128</f>
        <v>62304.017330000061</v>
      </c>
      <c r="H128" s="39">
        <f>E128/B128*100</f>
        <v>83.308621048097237</v>
      </c>
    </row>
    <row r="129" spans="1:8" s="30" customFormat="1" ht="11.25" customHeight="1" x14ac:dyDescent="0.2">
      <c r="A129" s="51" t="s">
        <v>169</v>
      </c>
      <c r="B129" s="37">
        <v>788177.86199999996</v>
      </c>
      <c r="C129" s="38">
        <v>720485.39717000001</v>
      </c>
      <c r="D129" s="37">
        <v>20189.061679999999</v>
      </c>
      <c r="E129" s="38">
        <f t="shared" si="35"/>
        <v>740674.45885000005</v>
      </c>
      <c r="F129" s="38">
        <f>B129-E129</f>
        <v>47503.403149999911</v>
      </c>
      <c r="G129" s="38">
        <f>B129-C129</f>
        <v>67692.464829999954</v>
      </c>
      <c r="H129" s="39">
        <f>E129/B129*100</f>
        <v>93.973009717697465</v>
      </c>
    </row>
    <row r="130" spans="1:8" s="30" customFormat="1" ht="11.25" customHeight="1" x14ac:dyDescent="0.2">
      <c r="A130" s="51" t="s">
        <v>170</v>
      </c>
      <c r="B130" s="37">
        <v>56478.144999999997</v>
      </c>
      <c r="C130" s="38">
        <v>49165.053380000005</v>
      </c>
      <c r="D130" s="37">
        <v>1539.7305100000001</v>
      </c>
      <c r="E130" s="38">
        <f t="shared" si="35"/>
        <v>50704.783890000006</v>
      </c>
      <c r="F130" s="38">
        <f>B130-E130</f>
        <v>5773.3611099999907</v>
      </c>
      <c r="G130" s="38">
        <f>B130-C130</f>
        <v>7313.091619999992</v>
      </c>
      <c r="H130" s="39">
        <f>E130/B130*100</f>
        <v>89.777707624781243</v>
      </c>
    </row>
    <row r="131" spans="1:8" s="30" customFormat="1" ht="11.25" customHeight="1" x14ac:dyDescent="0.2">
      <c r="A131" s="51" t="s">
        <v>171</v>
      </c>
      <c r="B131" s="37">
        <v>706441.79999999993</v>
      </c>
      <c r="C131" s="38">
        <v>705417.10774000001</v>
      </c>
      <c r="D131" s="37">
        <v>1017.32689</v>
      </c>
      <c r="E131" s="38">
        <f t="shared" si="35"/>
        <v>706434.43463000003</v>
      </c>
      <c r="F131" s="38">
        <f>B131-E131</f>
        <v>7.3653699998976663</v>
      </c>
      <c r="G131" s="38">
        <f>B131-C131</f>
        <v>1024.6922599999234</v>
      </c>
      <c r="H131" s="39">
        <f>E131/B131*100</f>
        <v>99.998957398896849</v>
      </c>
    </row>
    <row r="132" spans="1:8" s="30" customFormat="1" ht="11.25" customHeight="1" x14ac:dyDescent="0.2">
      <c r="A132" s="48" t="s">
        <v>172</v>
      </c>
      <c r="B132" s="52">
        <f>SUM(B133:B134)</f>
        <v>6319488.9289999995</v>
      </c>
      <c r="C132" s="52">
        <f>SUM(C133:C134)</f>
        <v>6192758.7412799997</v>
      </c>
      <c r="D132" s="52">
        <f>SUM(D133:D134)</f>
        <v>86115.495190000001</v>
      </c>
      <c r="E132" s="52">
        <f>SUM(E133:E134)</f>
        <v>6278874.2364699999</v>
      </c>
      <c r="F132" s="43">
        <f>B132-E132</f>
        <v>40614.692529999651</v>
      </c>
      <c r="G132" s="43">
        <f>B132-C132</f>
        <v>126730.18771999981</v>
      </c>
      <c r="H132" s="39">
        <f>E132/B132*100</f>
        <v>99.357310488453905</v>
      </c>
    </row>
    <row r="133" spans="1:8" s="30" customFormat="1" ht="11.25" customHeight="1" x14ac:dyDescent="0.2">
      <c r="A133" s="53" t="s">
        <v>172</v>
      </c>
      <c r="B133" s="37">
        <v>5504393.0899999999</v>
      </c>
      <c r="C133" s="38">
        <v>5457869.2367799999</v>
      </c>
      <c r="D133" s="37">
        <v>40393.562740000001</v>
      </c>
      <c r="E133" s="38">
        <f t="shared" si="35"/>
        <v>5498262.7995199999</v>
      </c>
      <c r="F133" s="38">
        <f>B133-E133</f>
        <v>6130.2904799999669</v>
      </c>
      <c r="G133" s="38">
        <f>B133-C133</f>
        <v>46523.853219999932</v>
      </c>
      <c r="H133" s="39">
        <f>E133/B133*100</f>
        <v>99.888629129864697</v>
      </c>
    </row>
    <row r="134" spans="1:8" s="30" customFormat="1" ht="11.25" customHeight="1" x14ac:dyDescent="0.2">
      <c r="A134" s="53" t="s">
        <v>173</v>
      </c>
      <c r="B134" s="37">
        <v>815095.83900000015</v>
      </c>
      <c r="C134" s="38">
        <v>734889.50450000004</v>
      </c>
      <c r="D134" s="37">
        <v>45721.93245</v>
      </c>
      <c r="E134" s="38">
        <f t="shared" si="35"/>
        <v>780611.43695</v>
      </c>
      <c r="F134" s="38">
        <f>B134-E134</f>
        <v>34484.40205000015</v>
      </c>
      <c r="G134" s="38">
        <f>B134-C134</f>
        <v>80206.334500000114</v>
      </c>
      <c r="H134" s="39">
        <f>E134/B134*100</f>
        <v>95.769282530958904</v>
      </c>
    </row>
    <row r="135" spans="1:8" s="30" customFormat="1" ht="11.25" customHeight="1" x14ac:dyDescent="0.2">
      <c r="A135" s="48" t="s">
        <v>174</v>
      </c>
      <c r="B135" s="107">
        <f t="shared" ref="B135:G135" si="36">SUM(B136:B139)</f>
        <v>110673297.48</v>
      </c>
      <c r="C135" s="107">
        <f t="shared" si="36"/>
        <v>108177585.46097</v>
      </c>
      <c r="D135" s="107">
        <f t="shared" si="36"/>
        <v>2230016.0349000003</v>
      </c>
      <c r="E135" s="107">
        <f t="shared" si="36"/>
        <v>110407601.49586999</v>
      </c>
      <c r="F135" s="107">
        <f t="shared" si="36"/>
        <v>265695.98413000628</v>
      </c>
      <c r="G135" s="107">
        <f t="shared" si="36"/>
        <v>2495712.0190300029</v>
      </c>
      <c r="H135" s="39">
        <f>E135/B135*100</f>
        <v>99.7599276517644</v>
      </c>
    </row>
    <row r="136" spans="1:8" s="30" customFormat="1" ht="11.25" customHeight="1" x14ac:dyDescent="0.2">
      <c r="A136" s="53" t="s">
        <v>175</v>
      </c>
      <c r="B136" s="37">
        <v>44042743.777979992</v>
      </c>
      <c r="C136" s="38">
        <v>43316996.645650007</v>
      </c>
      <c r="D136" s="37">
        <v>658360.62141000025</v>
      </c>
      <c r="E136" s="38">
        <f t="shared" ref="E136:E138" si="37">SUM(C136:D136)</f>
        <v>43975357.267060004</v>
      </c>
      <c r="F136" s="38">
        <f>B136-E136</f>
        <v>67386.510919988155</v>
      </c>
      <c r="G136" s="38">
        <f>B136-C136</f>
        <v>725747.1323299855</v>
      </c>
      <c r="H136" s="39">
        <f>E136/B136*100</f>
        <v>99.846997473046457</v>
      </c>
    </row>
    <row r="137" spans="1:8" s="30" customFormat="1" ht="11.25" customHeight="1" x14ac:dyDescent="0.2">
      <c r="A137" s="53" t="s">
        <v>176</v>
      </c>
      <c r="B137" s="37">
        <v>10057617.131460002</v>
      </c>
      <c r="C137" s="38">
        <v>9481815.8045899998</v>
      </c>
      <c r="D137" s="37">
        <v>575799.82377000013</v>
      </c>
      <c r="E137" s="38">
        <f t="shared" si="37"/>
        <v>10057615.62836</v>
      </c>
      <c r="F137" s="38">
        <f>B137-E137</f>
        <v>1.5031000021845102</v>
      </c>
      <c r="G137" s="38">
        <f>B137-C137</f>
        <v>575801.32687000185</v>
      </c>
      <c r="H137" s="39">
        <f>E137/B137*100</f>
        <v>99.999985055108155</v>
      </c>
    </row>
    <row r="138" spans="1:8" s="30" customFormat="1" ht="11.25" customHeight="1" x14ac:dyDescent="0.2">
      <c r="A138" s="108" t="s">
        <v>177</v>
      </c>
      <c r="B138" s="37">
        <v>11925921.18602</v>
      </c>
      <c r="C138" s="38">
        <v>11585668.025309995</v>
      </c>
      <c r="D138" s="37">
        <v>326929.35967999994</v>
      </c>
      <c r="E138" s="38">
        <f t="shared" si="37"/>
        <v>11912597.384989996</v>
      </c>
      <c r="F138" s="38">
        <f>B138-E138</f>
        <v>13323.801030004397</v>
      </c>
      <c r="G138" s="38">
        <f>B138-C138</f>
        <v>340253.16071000509</v>
      </c>
      <c r="H138" s="39">
        <f>E138/B138*100</f>
        <v>99.888278642612335</v>
      </c>
    </row>
    <row r="139" spans="1:8" s="30" customFormat="1" ht="11.25" customHeight="1" x14ac:dyDescent="0.2">
      <c r="A139" s="109" t="s">
        <v>178</v>
      </c>
      <c r="B139" s="43">
        <v>44647015.384540007</v>
      </c>
      <c r="C139" s="43">
        <v>43793104.985419996</v>
      </c>
      <c r="D139" s="43">
        <v>668926.23003999994</v>
      </c>
      <c r="E139" s="43">
        <f t="shared" ref="E139:G139" si="38">SUM(E140)</f>
        <v>44462031.215459995</v>
      </c>
      <c r="F139" s="43">
        <f t="shared" si="38"/>
        <v>184984.16908001155</v>
      </c>
      <c r="G139" s="43">
        <f t="shared" si="38"/>
        <v>853910.39912001044</v>
      </c>
      <c r="H139" s="110">
        <f>+H140</f>
        <v>99.585674053491005</v>
      </c>
    </row>
    <row r="140" spans="1:8" s="30" customFormat="1" ht="11.25" customHeight="1" x14ac:dyDescent="0.2">
      <c r="A140" s="108" t="s">
        <v>179</v>
      </c>
      <c r="B140" s="37">
        <v>44647015.384540007</v>
      </c>
      <c r="C140" s="38">
        <v>43793104.985419996</v>
      </c>
      <c r="D140" s="37">
        <v>668926.23003999994</v>
      </c>
      <c r="E140" s="38">
        <f>SUM(C140:D140)</f>
        <v>44462031.215459995</v>
      </c>
      <c r="F140" s="38">
        <f>B140-E140</f>
        <v>184984.16908001155</v>
      </c>
      <c r="G140" s="38">
        <f>B140-C140</f>
        <v>853910.39912001044</v>
      </c>
      <c r="H140" s="39">
        <f>E140/B140*100</f>
        <v>99.585674053491005</v>
      </c>
    </row>
    <row r="141" spans="1:8" s="30" customFormat="1" ht="11.25" customHeight="1" x14ac:dyDescent="0.2">
      <c r="A141" s="45"/>
      <c r="B141" s="42"/>
      <c r="C141" s="41"/>
      <c r="D141" s="42"/>
      <c r="E141" s="41"/>
      <c r="F141" s="41"/>
      <c r="G141" s="41"/>
      <c r="H141" s="39"/>
    </row>
    <row r="142" spans="1:8" s="30" customFormat="1" ht="11.25" customHeight="1" x14ac:dyDescent="0.2">
      <c r="A142" s="32" t="s">
        <v>180</v>
      </c>
      <c r="B142" s="37">
        <v>187944789.36813998</v>
      </c>
      <c r="C142" s="38">
        <v>175050572.26497</v>
      </c>
      <c r="D142" s="37">
        <v>10086654.11032</v>
      </c>
      <c r="E142" s="38">
        <f>SUM(C142:D142)</f>
        <v>185137226.37529001</v>
      </c>
      <c r="F142" s="38">
        <f>B142-E142</f>
        <v>2807562.9928499758</v>
      </c>
      <c r="G142" s="38">
        <f>B142-C142</f>
        <v>12894217.103169978</v>
      </c>
      <c r="H142" s="39">
        <f>E142/B142*100</f>
        <v>98.506176732917766</v>
      </c>
    </row>
    <row r="143" spans="1:8" s="30" customFormat="1" ht="11.25" customHeight="1" x14ac:dyDescent="0.2">
      <c r="A143" s="45"/>
      <c r="B143" s="37"/>
      <c r="C143" s="38"/>
      <c r="D143" s="37"/>
      <c r="E143" s="38"/>
      <c r="F143" s="38"/>
      <c r="G143" s="38"/>
      <c r="H143" s="39"/>
    </row>
    <row r="144" spans="1:8" s="30" customFormat="1" ht="11.25" customHeight="1" x14ac:dyDescent="0.2">
      <c r="A144" s="32" t="s">
        <v>181</v>
      </c>
      <c r="B144" s="54">
        <f t="shared" ref="B144:G144" si="39">SUM(B145:B163)</f>
        <v>10482049.249999998</v>
      </c>
      <c r="C144" s="43">
        <f t="shared" si="39"/>
        <v>8817502.6333900001</v>
      </c>
      <c r="D144" s="54">
        <f t="shared" ref="D144" si="40">SUM(D145:D163)</f>
        <v>1093843.8117200006</v>
      </c>
      <c r="E144" s="43">
        <f t="shared" si="39"/>
        <v>9911346.4451099988</v>
      </c>
      <c r="F144" s="43">
        <f t="shared" si="39"/>
        <v>570702.80488999654</v>
      </c>
      <c r="G144" s="43">
        <f t="shared" si="39"/>
        <v>1664546.6166099967</v>
      </c>
      <c r="H144" s="39">
        <f>E144/B144*100</f>
        <v>94.555427175750012</v>
      </c>
    </row>
    <row r="145" spans="1:8" s="30" customFormat="1" ht="11.25" customHeight="1" x14ac:dyDescent="0.2">
      <c r="A145" s="55" t="s">
        <v>182</v>
      </c>
      <c r="B145" s="37">
        <v>3491846.2019999968</v>
      </c>
      <c r="C145" s="38">
        <v>2557548.5509700007</v>
      </c>
      <c r="D145" s="37">
        <v>726568.37346000015</v>
      </c>
      <c r="E145" s="38">
        <f t="shared" ref="E145:E163" si="41">SUM(C145:D145)</f>
        <v>3284116.9244300006</v>
      </c>
      <c r="F145" s="38">
        <f>B145-E145</f>
        <v>207729.27756999619</v>
      </c>
      <c r="G145" s="38">
        <f>B145-C145</f>
        <v>934297.65102999611</v>
      </c>
      <c r="H145" s="39">
        <f>E145/B145*100</f>
        <v>94.051018700336314</v>
      </c>
    </row>
    <row r="146" spans="1:8" s="30" customFormat="1" ht="11.25" customHeight="1" x14ac:dyDescent="0.2">
      <c r="A146" s="55" t="s">
        <v>183</v>
      </c>
      <c r="B146" s="37">
        <v>153953.01999999999</v>
      </c>
      <c r="C146" s="38">
        <v>153651.33141999997</v>
      </c>
      <c r="D146" s="37">
        <v>301.68858</v>
      </c>
      <c r="E146" s="38">
        <f t="shared" si="41"/>
        <v>153953.01999999996</v>
      </c>
      <c r="F146" s="38">
        <f>B146-E146</f>
        <v>0</v>
      </c>
      <c r="G146" s="38">
        <f>B146-C146</f>
        <v>301.68858000001637</v>
      </c>
      <c r="H146" s="39">
        <f>E146/B146*100</f>
        <v>99.999999999999972</v>
      </c>
    </row>
    <row r="147" spans="1:8" s="30" customFormat="1" ht="11.25" customHeight="1" x14ac:dyDescent="0.2">
      <c r="A147" s="36" t="s">
        <v>184</v>
      </c>
      <c r="B147" s="37">
        <v>263996</v>
      </c>
      <c r="C147" s="38">
        <v>168613.47721000001</v>
      </c>
      <c r="D147" s="37">
        <v>17189.232370000002</v>
      </c>
      <c r="E147" s="38">
        <f t="shared" si="41"/>
        <v>185802.70958000002</v>
      </c>
      <c r="F147" s="38">
        <f>B147-E147</f>
        <v>78193.290419999976</v>
      </c>
      <c r="G147" s="38">
        <f>B147-C147</f>
        <v>95382.522789999988</v>
      </c>
      <c r="H147" s="39">
        <f>E147/B147*100</f>
        <v>70.38088061182745</v>
      </c>
    </row>
    <row r="148" spans="1:8" s="30" customFormat="1" ht="11.25" customHeight="1" x14ac:dyDescent="0.2">
      <c r="A148" s="36" t="s">
        <v>185</v>
      </c>
      <c r="B148" s="37">
        <v>98914.324999999997</v>
      </c>
      <c r="C148" s="38">
        <v>70349.244579999999</v>
      </c>
      <c r="D148" s="37">
        <v>625.27955000000009</v>
      </c>
      <c r="E148" s="38">
        <f t="shared" si="41"/>
        <v>70974.524130000005</v>
      </c>
      <c r="F148" s="38">
        <f>B148-E148</f>
        <v>27939.800869999992</v>
      </c>
      <c r="G148" s="38">
        <f>B148-C148</f>
        <v>28565.080419999998</v>
      </c>
      <c r="H148" s="39">
        <f>E148/B148*100</f>
        <v>71.753534313659841</v>
      </c>
    </row>
    <row r="149" spans="1:8" s="30" customFormat="1" ht="11.25" customHeight="1" x14ac:dyDescent="0.2">
      <c r="A149" s="36" t="s">
        <v>186</v>
      </c>
      <c r="B149" s="37">
        <v>245093.66399999999</v>
      </c>
      <c r="C149" s="38">
        <v>178993.82224000001</v>
      </c>
      <c r="D149" s="37">
        <v>6309.1313499999997</v>
      </c>
      <c r="E149" s="38">
        <f t="shared" si="41"/>
        <v>185302.95359000002</v>
      </c>
      <c r="F149" s="38">
        <f>B149-E149</f>
        <v>59790.710409999971</v>
      </c>
      <c r="G149" s="38">
        <f>B149-C149</f>
        <v>66099.841759999981</v>
      </c>
      <c r="H149" s="39">
        <f>E149/B149*100</f>
        <v>75.604954679693407</v>
      </c>
    </row>
    <row r="150" spans="1:8" s="30" customFormat="1" ht="11.25" customHeight="1" x14ac:dyDescent="0.2">
      <c r="A150" s="36" t="s">
        <v>187</v>
      </c>
      <c r="B150" s="37">
        <v>138473</v>
      </c>
      <c r="C150" s="38">
        <v>96168.185840000006</v>
      </c>
      <c r="D150" s="37">
        <v>380.15128999999996</v>
      </c>
      <c r="E150" s="38">
        <f t="shared" si="41"/>
        <v>96548.33713</v>
      </c>
      <c r="F150" s="38">
        <f>B150-E150</f>
        <v>41924.66287</v>
      </c>
      <c r="G150" s="38">
        <f>B150-C150</f>
        <v>42304.814159999994</v>
      </c>
      <c r="H150" s="39">
        <f>E150/B150*100</f>
        <v>69.723583030626912</v>
      </c>
    </row>
    <row r="151" spans="1:8" s="30" customFormat="1" ht="11.25" customHeight="1" x14ac:dyDescent="0.2">
      <c r="A151" s="36" t="s">
        <v>188</v>
      </c>
      <c r="B151" s="37">
        <v>38278</v>
      </c>
      <c r="C151" s="38">
        <v>23205.86983</v>
      </c>
      <c r="D151" s="37">
        <v>2495.3874500000002</v>
      </c>
      <c r="E151" s="38">
        <f t="shared" si="41"/>
        <v>25701.257279999998</v>
      </c>
      <c r="F151" s="38">
        <f>B151-E151</f>
        <v>12576.742720000002</v>
      </c>
      <c r="G151" s="38">
        <f>B151-C151</f>
        <v>15072.13017</v>
      </c>
      <c r="H151" s="39">
        <f>E151/B151*100</f>
        <v>67.14367856209833</v>
      </c>
    </row>
    <row r="152" spans="1:8" s="30" customFormat="1" ht="11.25" customHeight="1" x14ac:dyDescent="0.2">
      <c r="A152" s="55" t="s">
        <v>189</v>
      </c>
      <c r="B152" s="37">
        <v>46745</v>
      </c>
      <c r="C152" s="38">
        <v>44443.4231</v>
      </c>
      <c r="D152" s="37">
        <v>283.44859000000002</v>
      </c>
      <c r="E152" s="38">
        <f t="shared" si="41"/>
        <v>44726.87169</v>
      </c>
      <c r="F152" s="38">
        <f>B152-E152</f>
        <v>2018.1283100000001</v>
      </c>
      <c r="G152" s="38">
        <f>B152-C152</f>
        <v>2301.5769</v>
      </c>
      <c r="H152" s="39">
        <f>E152/B152*100</f>
        <v>95.682686255214463</v>
      </c>
    </row>
    <row r="153" spans="1:8" s="30" customFormat="1" ht="11.25" customHeight="1" x14ac:dyDescent="0.2">
      <c r="A153" s="36" t="s">
        <v>190</v>
      </c>
      <c r="B153" s="37">
        <v>672723.77299999993</v>
      </c>
      <c r="C153" s="38">
        <v>612975.20149999997</v>
      </c>
      <c r="D153" s="37">
        <v>58981.77534</v>
      </c>
      <c r="E153" s="38">
        <f t="shared" si="41"/>
        <v>671956.97684000002</v>
      </c>
      <c r="F153" s="38">
        <f>B153-E153</f>
        <v>766.79615999991074</v>
      </c>
      <c r="G153" s="38">
        <f>B153-C153</f>
        <v>59748.571499999962</v>
      </c>
      <c r="H153" s="39">
        <f>E153/B153*100</f>
        <v>99.886016194049404</v>
      </c>
    </row>
    <row r="154" spans="1:8" s="30" customFormat="1" ht="11.25" customHeight="1" x14ac:dyDescent="0.2">
      <c r="A154" s="36" t="s">
        <v>191</v>
      </c>
      <c r="B154" s="37">
        <v>595467</v>
      </c>
      <c r="C154" s="38">
        <v>584168.34849999996</v>
      </c>
      <c r="D154" s="37">
        <v>10374.44694</v>
      </c>
      <c r="E154" s="38">
        <f t="shared" si="41"/>
        <v>594542.79544000002</v>
      </c>
      <c r="F154" s="38">
        <f>B154-E154</f>
        <v>924.20455999998376</v>
      </c>
      <c r="G154" s="38">
        <f>B154-C154</f>
        <v>11298.651500000036</v>
      </c>
      <c r="H154" s="39">
        <f>E154/B154*100</f>
        <v>99.844793320200793</v>
      </c>
    </row>
    <row r="155" spans="1:8" s="30" customFormat="1" ht="11.25" customHeight="1" x14ac:dyDescent="0.2">
      <c r="A155" s="36" t="s">
        <v>192</v>
      </c>
      <c r="B155" s="37">
        <v>366295</v>
      </c>
      <c r="C155" s="38">
        <v>332563.41736000002</v>
      </c>
      <c r="D155" s="37">
        <v>33731.582640000001</v>
      </c>
      <c r="E155" s="38">
        <f t="shared" si="41"/>
        <v>366295</v>
      </c>
      <c r="F155" s="38">
        <f>B155-E155</f>
        <v>0</v>
      </c>
      <c r="G155" s="38">
        <f>B155-C155</f>
        <v>33731.582639999979</v>
      </c>
      <c r="H155" s="39">
        <f>E155/B155*100</f>
        <v>100</v>
      </c>
    </row>
    <row r="156" spans="1:8" s="30" customFormat="1" ht="11.25" customHeight="1" x14ac:dyDescent="0.2">
      <c r="A156" s="36" t="s">
        <v>193</v>
      </c>
      <c r="B156" s="37">
        <v>301066.35399999999</v>
      </c>
      <c r="C156" s="38">
        <v>300615.29369000002</v>
      </c>
      <c r="D156" s="37">
        <v>451.06031000000002</v>
      </c>
      <c r="E156" s="38">
        <f t="shared" si="41"/>
        <v>301066.35399999999</v>
      </c>
      <c r="F156" s="38">
        <f>B156-E156</f>
        <v>0</v>
      </c>
      <c r="G156" s="38">
        <f>B156-C156</f>
        <v>451.06030999997165</v>
      </c>
      <c r="H156" s="39">
        <f>E156/B156*100</f>
        <v>100</v>
      </c>
    </row>
    <row r="157" spans="1:8" s="30" customFormat="1" ht="11.25" customHeight="1" x14ac:dyDescent="0.2">
      <c r="A157" s="36" t="s">
        <v>194</v>
      </c>
      <c r="B157" s="37">
        <v>250070</v>
      </c>
      <c r="C157" s="38">
        <v>163677.30853000001</v>
      </c>
      <c r="D157" s="37">
        <v>75404.532609999995</v>
      </c>
      <c r="E157" s="38">
        <f t="shared" si="41"/>
        <v>239081.84114</v>
      </c>
      <c r="F157" s="38">
        <f>B157-E157</f>
        <v>10988.158859999996</v>
      </c>
      <c r="G157" s="38">
        <f>B157-C157</f>
        <v>86392.691469999991</v>
      </c>
      <c r="H157" s="39">
        <f>E157/B157*100</f>
        <v>95.605966785300126</v>
      </c>
    </row>
    <row r="158" spans="1:8" s="30" customFormat="1" ht="11.25" customHeight="1" x14ac:dyDescent="0.2">
      <c r="A158" s="36" t="s">
        <v>195</v>
      </c>
      <c r="B158" s="37">
        <v>176418.223</v>
      </c>
      <c r="C158" s="38">
        <v>100878.17553000001</v>
      </c>
      <c r="D158" s="37">
        <v>57076.459310000006</v>
      </c>
      <c r="E158" s="38">
        <f t="shared" si="41"/>
        <v>157954.63484000001</v>
      </c>
      <c r="F158" s="38">
        <f>B158-E158</f>
        <v>18463.588159999985</v>
      </c>
      <c r="G158" s="38">
        <f>B158-C158</f>
        <v>75540.04746999999</v>
      </c>
      <c r="H158" s="39">
        <f>E158/B158*100</f>
        <v>89.534194457904732</v>
      </c>
    </row>
    <row r="159" spans="1:8" s="30" customFormat="1" ht="11.25" customHeight="1" x14ac:dyDescent="0.2">
      <c r="A159" s="36" t="s">
        <v>196</v>
      </c>
      <c r="B159" s="37">
        <v>1141346.9809999997</v>
      </c>
      <c r="C159" s="38">
        <v>965981.86598999996</v>
      </c>
      <c r="D159" s="37">
        <v>81482.711879999988</v>
      </c>
      <c r="E159" s="38">
        <f t="shared" si="41"/>
        <v>1047464.5778699999</v>
      </c>
      <c r="F159" s="38">
        <f>B159-E159</f>
        <v>93882.403129999759</v>
      </c>
      <c r="G159" s="38">
        <f>B159-C159</f>
        <v>175365.11500999972</v>
      </c>
      <c r="H159" s="39">
        <f>E159/B159*100</f>
        <v>91.774420514281815</v>
      </c>
    </row>
    <row r="160" spans="1:8" s="30" customFormat="1" ht="11.25" customHeight="1" x14ac:dyDescent="0.2">
      <c r="A160" s="36" t="s">
        <v>197</v>
      </c>
      <c r="B160" s="37">
        <v>43468.591</v>
      </c>
      <c r="C160" s="38">
        <v>37658.462719999996</v>
      </c>
      <c r="D160" s="37">
        <v>4104.4774399999997</v>
      </c>
      <c r="E160" s="38">
        <f t="shared" si="41"/>
        <v>41762.940159999998</v>
      </c>
      <c r="F160" s="38">
        <f>B160-E160</f>
        <v>1705.6508400000021</v>
      </c>
      <c r="G160" s="38">
        <f>B160-C160</f>
        <v>5810.1282800000045</v>
      </c>
      <c r="H160" s="39">
        <f>E160/B160*100</f>
        <v>96.076130371927633</v>
      </c>
    </row>
    <row r="161" spans="1:8" s="30" customFormat="1" ht="11.25" customHeight="1" x14ac:dyDescent="0.2">
      <c r="A161" s="45" t="s">
        <v>198</v>
      </c>
      <c r="B161" s="37">
        <v>2361350.1170000006</v>
      </c>
      <c r="C161" s="38">
        <v>2355466.4574699998</v>
      </c>
      <c r="D161" s="37">
        <v>5796.6795599999996</v>
      </c>
      <c r="E161" s="38">
        <f t="shared" si="41"/>
        <v>2361263.1370299999</v>
      </c>
      <c r="F161" s="38">
        <f>B161-E161</f>
        <v>86.979970000684261</v>
      </c>
      <c r="G161" s="38">
        <f>B161-C161</f>
        <v>5883.6595300007612</v>
      </c>
      <c r="H161" s="39">
        <f>E161/B161*100</f>
        <v>99.996316515311534</v>
      </c>
    </row>
    <row r="162" spans="1:8" s="30" customFormat="1" ht="11.25" customHeight="1" x14ac:dyDescent="0.2">
      <c r="A162" s="45" t="s">
        <v>199</v>
      </c>
      <c r="B162" s="37">
        <v>40690</v>
      </c>
      <c r="C162" s="38">
        <v>33830.496770000005</v>
      </c>
      <c r="D162" s="37">
        <v>3034.6499900000003</v>
      </c>
      <c r="E162" s="38">
        <f t="shared" si="41"/>
        <v>36865.146760000003</v>
      </c>
      <c r="F162" s="38">
        <f>B162-E162</f>
        <v>3824.8532399999967</v>
      </c>
      <c r="G162" s="38">
        <f>B162-C162</f>
        <v>6859.5032299999948</v>
      </c>
      <c r="H162" s="39">
        <f>E162/B162*100</f>
        <v>90.600016613418546</v>
      </c>
    </row>
    <row r="163" spans="1:8" s="30" customFormat="1" ht="11.25" customHeight="1" x14ac:dyDescent="0.2">
      <c r="A163" s="36" t="s">
        <v>200</v>
      </c>
      <c r="B163" s="37">
        <v>55854</v>
      </c>
      <c r="C163" s="38">
        <v>36713.700140000001</v>
      </c>
      <c r="D163" s="37">
        <v>9252.7430600000007</v>
      </c>
      <c r="E163" s="38">
        <f t="shared" si="41"/>
        <v>45966.443200000002</v>
      </c>
      <c r="F163" s="38">
        <f>B163-E163</f>
        <v>9887.5567999999985</v>
      </c>
      <c r="G163" s="38">
        <f>B163-C163</f>
        <v>19140.299859999999</v>
      </c>
      <c r="H163" s="39">
        <f>E163/B163*100</f>
        <v>82.297495613563939</v>
      </c>
    </row>
    <row r="164" spans="1:8" s="30" customFormat="1" ht="11.25" customHeight="1" x14ac:dyDescent="0.2">
      <c r="A164" s="45"/>
      <c r="B164" s="37"/>
      <c r="C164" s="38"/>
      <c r="D164" s="37"/>
      <c r="E164" s="38"/>
      <c r="F164" s="38"/>
      <c r="G164" s="38"/>
      <c r="H164" s="39"/>
    </row>
    <row r="165" spans="1:8" s="30" customFormat="1" ht="11.25" customHeight="1" x14ac:dyDescent="0.2">
      <c r="A165" s="32" t="s">
        <v>201</v>
      </c>
      <c r="B165" s="54">
        <f t="shared" ref="B165:G165" si="42">SUM(B166:B173)</f>
        <v>261670249.28937</v>
      </c>
      <c r="C165" s="43">
        <f t="shared" si="42"/>
        <v>168836637.64538997</v>
      </c>
      <c r="D165" s="54">
        <f t="shared" si="42"/>
        <v>2352742.44515</v>
      </c>
      <c r="E165" s="43">
        <f t="shared" si="42"/>
        <v>171189380.09054002</v>
      </c>
      <c r="F165" s="43">
        <f t="shared" si="42"/>
        <v>90480869.198829979</v>
      </c>
      <c r="G165" s="43">
        <f t="shared" si="42"/>
        <v>92833611.643980011</v>
      </c>
      <c r="H165" s="39">
        <f>E165/B165*100</f>
        <v>65.421797302309656</v>
      </c>
    </row>
    <row r="166" spans="1:8" s="30" customFormat="1" ht="11.25" customHeight="1" x14ac:dyDescent="0.2">
      <c r="A166" s="36" t="s">
        <v>92</v>
      </c>
      <c r="B166" s="37">
        <v>260782712.28937</v>
      </c>
      <c r="C166" s="38">
        <v>168122106.77567002</v>
      </c>
      <c r="D166" s="37">
        <v>2307740.7177400002</v>
      </c>
      <c r="E166" s="38">
        <f t="shared" ref="E166:E173" si="43">SUM(C166:D166)</f>
        <v>170429847.49341002</v>
      </c>
      <c r="F166" s="38">
        <f>B166-E166</f>
        <v>90352864.795959979</v>
      </c>
      <c r="G166" s="38">
        <f>B166-C166</f>
        <v>92660605.513699979</v>
      </c>
      <c r="H166" s="39">
        <f>E166/B166*100</f>
        <v>65.353199986775763</v>
      </c>
    </row>
    <row r="167" spans="1:8" s="30" customFormat="1" ht="11.25" customHeight="1" x14ac:dyDescent="0.2">
      <c r="A167" s="36" t="s">
        <v>202</v>
      </c>
      <c r="B167" s="37">
        <v>35662</v>
      </c>
      <c r="C167" s="38">
        <v>17460.517620000002</v>
      </c>
      <c r="D167" s="37">
        <v>405.00765999999999</v>
      </c>
      <c r="E167" s="38">
        <f t="shared" si="43"/>
        <v>17865.525280000002</v>
      </c>
      <c r="F167" s="38">
        <f>B167-E167</f>
        <v>17796.474719999998</v>
      </c>
      <c r="G167" s="38">
        <f>B167-C167</f>
        <v>18201.482379999998</v>
      </c>
      <c r="H167" s="39">
        <f>E167/B167*100</f>
        <v>50.096812517525656</v>
      </c>
    </row>
    <row r="168" spans="1:8" s="30" customFormat="1" ht="11.25" customHeight="1" x14ac:dyDescent="0.2">
      <c r="A168" s="45" t="s">
        <v>203</v>
      </c>
      <c r="B168" s="37">
        <v>27121</v>
      </c>
      <c r="C168" s="38">
        <v>17643.893210000002</v>
      </c>
      <c r="D168" s="37">
        <v>616.04813000000001</v>
      </c>
      <c r="E168" s="38">
        <f t="shared" si="43"/>
        <v>18259.941340000001</v>
      </c>
      <c r="F168" s="38">
        <f>B168-E168</f>
        <v>8861.0586599999988</v>
      </c>
      <c r="G168" s="38">
        <f>B168-C168</f>
        <v>9477.106789999998</v>
      </c>
      <c r="H168" s="39">
        <f>E168/B168*100</f>
        <v>67.327684598650492</v>
      </c>
    </row>
    <row r="169" spans="1:8" s="30" customFormat="1" ht="11.25" customHeight="1" x14ac:dyDescent="0.2">
      <c r="A169" s="45" t="s">
        <v>204</v>
      </c>
      <c r="B169" s="37">
        <v>29246.074000000001</v>
      </c>
      <c r="C169" s="38">
        <v>17811.227350000001</v>
      </c>
      <c r="D169" s="37">
        <v>2184.9038399999999</v>
      </c>
      <c r="E169" s="38">
        <f t="shared" si="43"/>
        <v>19996.13119</v>
      </c>
      <c r="F169" s="38">
        <f>B169-E169</f>
        <v>9249.9428100000005</v>
      </c>
      <c r="G169" s="38">
        <f>B169-C169</f>
        <v>11434.846649999999</v>
      </c>
      <c r="H169" s="39">
        <f>E169/B169*100</f>
        <v>68.372018719504027</v>
      </c>
    </row>
    <row r="170" spans="1:8" s="30" customFormat="1" ht="11.25" customHeight="1" x14ac:dyDescent="0.2">
      <c r="A170" s="36" t="s">
        <v>205</v>
      </c>
      <c r="B170" s="37">
        <v>53221.652000000002</v>
      </c>
      <c r="C170" s="38">
        <v>43402.701799999995</v>
      </c>
      <c r="D170" s="37">
        <v>420.05205999999998</v>
      </c>
      <c r="E170" s="38">
        <f t="shared" si="43"/>
        <v>43822.753859999997</v>
      </c>
      <c r="F170" s="38">
        <f>B170-E170</f>
        <v>9398.8981400000048</v>
      </c>
      <c r="G170" s="38">
        <f>B170-C170</f>
        <v>9818.9502000000066</v>
      </c>
      <c r="H170" s="39">
        <f>E170/B170*100</f>
        <v>82.340085685427425</v>
      </c>
    </row>
    <row r="171" spans="1:8" s="30" customFormat="1" ht="11.25" customHeight="1" x14ac:dyDescent="0.2">
      <c r="A171" s="36" t="s">
        <v>304</v>
      </c>
      <c r="B171" s="37">
        <v>113228</v>
      </c>
      <c r="C171" s="38">
        <v>107300.35779000001</v>
      </c>
      <c r="D171" s="37">
        <v>2743.6192400000004</v>
      </c>
      <c r="E171" s="38">
        <f t="shared" si="43"/>
        <v>110043.97703000001</v>
      </c>
      <c r="F171" s="38">
        <f>B171-E171</f>
        <v>3184.0229699999909</v>
      </c>
      <c r="G171" s="38">
        <f>B171-C171</f>
        <v>5927.6422099999909</v>
      </c>
      <c r="H171" s="39">
        <f>E171/B171*100</f>
        <v>97.187954419401564</v>
      </c>
    </row>
    <row r="172" spans="1:8" s="30" customFormat="1" ht="11.25" customHeight="1" x14ac:dyDescent="0.2">
      <c r="A172" s="36" t="s">
        <v>256</v>
      </c>
      <c r="B172" s="37">
        <v>538345.54500000016</v>
      </c>
      <c r="C172" s="38">
        <v>441755.02413000003</v>
      </c>
      <c r="D172" s="37">
        <v>36563.053329999988</v>
      </c>
      <c r="E172" s="38">
        <f t="shared" si="43"/>
        <v>478318.07746</v>
      </c>
      <c r="F172" s="38">
        <f>B172-E172</f>
        <v>60027.467540000158</v>
      </c>
      <c r="G172" s="38">
        <f>B172-C172</f>
        <v>96590.520870000124</v>
      </c>
      <c r="H172" s="39">
        <f>E172/B172*100</f>
        <v>88.849639771793747</v>
      </c>
    </row>
    <row r="173" spans="1:8" s="30" customFormat="1" ht="11.25" customHeight="1" x14ac:dyDescent="0.2">
      <c r="A173" s="45" t="s">
        <v>265</v>
      </c>
      <c r="B173" s="37">
        <v>90712.728999999992</v>
      </c>
      <c r="C173" s="38">
        <v>69157.147819999998</v>
      </c>
      <c r="D173" s="37">
        <v>2069.04315</v>
      </c>
      <c r="E173" s="38">
        <f t="shared" si="43"/>
        <v>71226.190969999996</v>
      </c>
      <c r="F173" s="38">
        <f>B173-E173</f>
        <v>19486.538029999996</v>
      </c>
      <c r="G173" s="38">
        <f>B173-C173</f>
        <v>21555.581179999994</v>
      </c>
      <c r="H173" s="39">
        <f>E173/B173*100</f>
        <v>78.518408337158505</v>
      </c>
    </row>
    <row r="174" spans="1:8" s="30" customFormat="1" ht="11.25" customHeight="1" x14ac:dyDescent="0.2">
      <c r="A174" s="45"/>
      <c r="B174" s="42"/>
      <c r="C174" s="41"/>
      <c r="D174" s="42"/>
      <c r="E174" s="41"/>
      <c r="F174" s="41"/>
      <c r="G174" s="41"/>
      <c r="H174" s="39"/>
    </row>
    <row r="175" spans="1:8" s="30" customFormat="1" ht="11.25" customHeight="1" x14ac:dyDescent="0.2">
      <c r="A175" s="32" t="s">
        <v>206</v>
      </c>
      <c r="B175" s="54">
        <f t="shared" ref="B175:G175" si="44">SUM(B176:B178)</f>
        <v>1340989.0190000003</v>
      </c>
      <c r="C175" s="43">
        <f t="shared" si="44"/>
        <v>974580.02867000015</v>
      </c>
      <c r="D175" s="54">
        <f t="shared" si="44"/>
        <v>50416.279899999994</v>
      </c>
      <c r="E175" s="43">
        <f t="shared" si="44"/>
        <v>1024996.3085700001</v>
      </c>
      <c r="F175" s="43">
        <f t="shared" si="44"/>
        <v>315992.71043000021</v>
      </c>
      <c r="G175" s="43">
        <f t="shared" si="44"/>
        <v>366408.99033000023</v>
      </c>
      <c r="H175" s="39">
        <f>E175/B175*100</f>
        <v>76.435846531715697</v>
      </c>
    </row>
    <row r="176" spans="1:8" s="30" customFormat="1" ht="11.25" customHeight="1" x14ac:dyDescent="0.2">
      <c r="A176" s="36" t="s">
        <v>182</v>
      </c>
      <c r="B176" s="37">
        <v>1174759.4760000003</v>
      </c>
      <c r="C176" s="38">
        <v>862858.21501000004</v>
      </c>
      <c r="D176" s="37">
        <v>31868.502619999996</v>
      </c>
      <c r="E176" s="38">
        <f t="shared" ref="E176:E178" si="45">SUM(C176:D176)</f>
        <v>894726.71763000009</v>
      </c>
      <c r="F176" s="38">
        <f>B176-E176</f>
        <v>280032.75837000017</v>
      </c>
      <c r="G176" s="38">
        <f>B176-C176</f>
        <v>311901.26099000021</v>
      </c>
      <c r="H176" s="39">
        <f>E176/B176*100</f>
        <v>76.162545262158829</v>
      </c>
    </row>
    <row r="177" spans="1:8" s="30" customFormat="1" ht="11.45" customHeight="1" x14ac:dyDescent="0.2">
      <c r="A177" s="36" t="s">
        <v>207</v>
      </c>
      <c r="B177" s="37">
        <v>38471.000000000007</v>
      </c>
      <c r="C177" s="38">
        <v>22029.90453</v>
      </c>
      <c r="D177" s="37">
        <v>348.53967999999998</v>
      </c>
      <c r="E177" s="38">
        <f t="shared" si="45"/>
        <v>22378.444210000001</v>
      </c>
      <c r="F177" s="38">
        <f>B177-E177</f>
        <v>16092.555790000006</v>
      </c>
      <c r="G177" s="38">
        <f>B177-C177</f>
        <v>16441.095470000007</v>
      </c>
      <c r="H177" s="39">
        <f>E177/B177*100</f>
        <v>58.169645213277519</v>
      </c>
    </row>
    <row r="178" spans="1:8" s="30" customFormat="1" ht="11.25" customHeight="1" x14ac:dyDescent="0.2">
      <c r="A178" s="36" t="s">
        <v>208</v>
      </c>
      <c r="B178" s="37">
        <v>127758.54300000001</v>
      </c>
      <c r="C178" s="38">
        <v>89691.90913</v>
      </c>
      <c r="D178" s="37">
        <v>18199.2376</v>
      </c>
      <c r="E178" s="38">
        <f t="shared" si="45"/>
        <v>107891.14673000001</v>
      </c>
      <c r="F178" s="38">
        <f>B178-E178</f>
        <v>19867.396269999997</v>
      </c>
      <c r="G178" s="38">
        <f>B178-C178</f>
        <v>38066.633870000005</v>
      </c>
      <c r="H178" s="39">
        <f>E178/B178*100</f>
        <v>84.449262019213862</v>
      </c>
    </row>
    <row r="179" spans="1:8" s="30" customFormat="1" ht="11.25" customHeight="1" x14ac:dyDescent="0.2">
      <c r="A179" s="45" t="s">
        <v>209</v>
      </c>
      <c r="B179" s="41"/>
      <c r="C179" s="41"/>
      <c r="D179" s="41"/>
      <c r="E179" s="41"/>
      <c r="F179" s="41"/>
      <c r="G179" s="41"/>
      <c r="H179" s="34"/>
    </row>
    <row r="180" spans="1:8" s="30" customFormat="1" ht="11.25" customHeight="1" x14ac:dyDescent="0.2">
      <c r="A180" s="32" t="s">
        <v>210</v>
      </c>
      <c r="B180" s="43">
        <f t="shared" ref="B180:G180" si="46">SUM(B181:B187)</f>
        <v>7151435.9330000002</v>
      </c>
      <c r="C180" s="43">
        <f t="shared" si="46"/>
        <v>5963452.0222800011</v>
      </c>
      <c r="D180" s="43">
        <f t="shared" ref="D180" si="47">SUM(D181:D187)</f>
        <v>333823.1113499999</v>
      </c>
      <c r="E180" s="43">
        <f t="shared" si="46"/>
        <v>6297275.1336300001</v>
      </c>
      <c r="F180" s="43">
        <f t="shared" si="46"/>
        <v>854160.79936999897</v>
      </c>
      <c r="G180" s="43">
        <f t="shared" si="46"/>
        <v>1187983.9107199991</v>
      </c>
      <c r="H180" s="34">
        <f>E180/B180*100</f>
        <v>88.056093805881545</v>
      </c>
    </row>
    <row r="181" spans="1:8" s="30" customFormat="1" ht="11.25" customHeight="1" x14ac:dyDescent="0.2">
      <c r="A181" s="45" t="s">
        <v>182</v>
      </c>
      <c r="B181" s="37">
        <v>2473240.7660000012</v>
      </c>
      <c r="C181" s="38">
        <v>2347811.6411200012</v>
      </c>
      <c r="D181" s="37">
        <v>119107.95798999989</v>
      </c>
      <c r="E181" s="38">
        <f t="shared" ref="E181:E187" si="48">SUM(C181:D181)</f>
        <v>2466919.5991100012</v>
      </c>
      <c r="F181" s="38">
        <f>B181-E181</f>
        <v>6321.1668899999931</v>
      </c>
      <c r="G181" s="38">
        <f>B181-C181</f>
        <v>125429.12488000002</v>
      </c>
      <c r="H181" s="39">
        <f>E181/B181*100</f>
        <v>99.744417649227771</v>
      </c>
    </row>
    <row r="182" spans="1:8" s="30" customFormat="1" ht="11.25" customHeight="1" x14ac:dyDescent="0.2">
      <c r="A182" s="36" t="s">
        <v>211</v>
      </c>
      <c r="B182" s="37">
        <v>179383.318</v>
      </c>
      <c r="C182" s="38">
        <v>132527.52828</v>
      </c>
      <c r="D182" s="37">
        <v>3950.6751600000002</v>
      </c>
      <c r="E182" s="38">
        <f t="shared" si="48"/>
        <v>136478.20344000001</v>
      </c>
      <c r="F182" s="38">
        <f>B182-E182</f>
        <v>42905.114559999987</v>
      </c>
      <c r="G182" s="38">
        <f>B182-C182</f>
        <v>46855.789720000001</v>
      </c>
      <c r="H182" s="39">
        <f>E182/B182*100</f>
        <v>76.081881504722759</v>
      </c>
    </row>
    <row r="183" spans="1:8" s="30" customFormat="1" ht="11.25" customHeight="1" x14ac:dyDescent="0.2">
      <c r="A183" s="36" t="s">
        <v>212</v>
      </c>
      <c r="B183" s="37">
        <v>30064</v>
      </c>
      <c r="C183" s="38">
        <v>23594.893980000001</v>
      </c>
      <c r="D183" s="37">
        <v>3356.0173999999997</v>
      </c>
      <c r="E183" s="38">
        <f t="shared" si="48"/>
        <v>26950.911380000001</v>
      </c>
      <c r="F183" s="38">
        <f>B183-E183</f>
        <v>3113.0886199999986</v>
      </c>
      <c r="G183" s="38">
        <f>B183-C183</f>
        <v>6469.1060199999993</v>
      </c>
      <c r="H183" s="39">
        <f>E183/B183*100</f>
        <v>89.645128326237369</v>
      </c>
    </row>
    <row r="184" spans="1:8" s="30" customFormat="1" ht="11.25" customHeight="1" x14ac:dyDescent="0.2">
      <c r="A184" s="36" t="s">
        <v>213</v>
      </c>
      <c r="B184" s="37">
        <v>36618</v>
      </c>
      <c r="C184" s="38">
        <v>29666.76153</v>
      </c>
      <c r="D184" s="37">
        <v>2744.3082200000003</v>
      </c>
      <c r="E184" s="38">
        <f t="shared" si="48"/>
        <v>32411.069749999999</v>
      </c>
      <c r="F184" s="38">
        <f>B184-E184</f>
        <v>4206.9302500000013</v>
      </c>
      <c r="G184" s="38">
        <f>B184-C184</f>
        <v>6951.2384700000002</v>
      </c>
      <c r="H184" s="39">
        <f>E184/B184*100</f>
        <v>88.511305232399366</v>
      </c>
    </row>
    <row r="185" spans="1:8" s="30" customFormat="1" ht="11.25" customHeight="1" x14ac:dyDescent="0.2">
      <c r="A185" s="36" t="s">
        <v>214</v>
      </c>
      <c r="B185" s="37">
        <v>57929</v>
      </c>
      <c r="C185" s="38">
        <v>48960.787920000002</v>
      </c>
      <c r="D185" s="37">
        <v>8957.8402999999998</v>
      </c>
      <c r="E185" s="38">
        <f t="shared" si="48"/>
        <v>57918.628219999999</v>
      </c>
      <c r="F185" s="38">
        <f>B185-E185</f>
        <v>10.371780000001309</v>
      </c>
      <c r="G185" s="38">
        <f>B185-C185</f>
        <v>8968.2120799999975</v>
      </c>
      <c r="H185" s="39">
        <f>E185/B185*100</f>
        <v>99.982095703361011</v>
      </c>
    </row>
    <row r="186" spans="1:8" s="30" customFormat="1" ht="11.25" customHeight="1" x14ac:dyDescent="0.2">
      <c r="A186" s="36" t="s">
        <v>242</v>
      </c>
      <c r="B186" s="37">
        <v>309253.10000000009</v>
      </c>
      <c r="C186" s="38">
        <v>280895.72418000008</v>
      </c>
      <c r="D186" s="37">
        <v>16353.870289999999</v>
      </c>
      <c r="E186" s="38">
        <f t="shared" si="48"/>
        <v>297249.59447000007</v>
      </c>
      <c r="F186" s="38">
        <f>B186-E186</f>
        <v>12003.505530000024</v>
      </c>
      <c r="G186" s="38">
        <f>B186-C186</f>
        <v>28357.375820000016</v>
      </c>
      <c r="H186" s="39">
        <f>E186/B186*100</f>
        <v>96.118549650755313</v>
      </c>
    </row>
    <row r="187" spans="1:8" s="30" customFormat="1" ht="11.25" customHeight="1" x14ac:dyDescent="0.2">
      <c r="A187" s="36" t="s">
        <v>305</v>
      </c>
      <c r="B187" s="37">
        <v>4064947.7489999989</v>
      </c>
      <c r="C187" s="38">
        <v>3099994.6852699998</v>
      </c>
      <c r="D187" s="37">
        <v>179352.44199000005</v>
      </c>
      <c r="E187" s="38">
        <f t="shared" si="48"/>
        <v>3279347.12726</v>
      </c>
      <c r="F187" s="38">
        <f>B187-E187</f>
        <v>785600.62173999893</v>
      </c>
      <c r="G187" s="38">
        <f>B187-C187</f>
        <v>964953.06372999912</v>
      </c>
      <c r="H187" s="39">
        <f>E187/B187*100</f>
        <v>80.673783028742221</v>
      </c>
    </row>
    <row r="188" spans="1:8" s="30" customFormat="1" ht="11.25" customHeight="1" x14ac:dyDescent="0.2">
      <c r="A188" s="45"/>
      <c r="B188" s="41"/>
      <c r="C188" s="41"/>
      <c r="D188" s="41"/>
      <c r="E188" s="41"/>
      <c r="F188" s="41"/>
      <c r="G188" s="41"/>
      <c r="H188" s="34"/>
    </row>
    <row r="189" spans="1:8" s="30" customFormat="1" ht="11.25" customHeight="1" x14ac:dyDescent="0.2">
      <c r="A189" s="32" t="s">
        <v>215</v>
      </c>
      <c r="B189" s="111">
        <f t="shared" ref="B189:G189" si="49">SUM(B190:B196)</f>
        <v>28090299.570739992</v>
      </c>
      <c r="C189" s="111">
        <f t="shared" si="49"/>
        <v>24798815.826680001</v>
      </c>
      <c r="D189" s="111">
        <f t="shared" si="49"/>
        <v>2275939.6736500012</v>
      </c>
      <c r="E189" s="111">
        <f t="shared" si="49"/>
        <v>27074755.500330001</v>
      </c>
      <c r="F189" s="111">
        <f t="shared" si="49"/>
        <v>1015544.0704099957</v>
      </c>
      <c r="G189" s="111">
        <f t="shared" si="49"/>
        <v>3291483.7440599948</v>
      </c>
      <c r="H189" s="34">
        <f>E189/B189*100</f>
        <v>96.384716126460162</v>
      </c>
    </row>
    <row r="190" spans="1:8" s="30" customFormat="1" ht="11.25" customHeight="1" x14ac:dyDescent="0.2">
      <c r="A190" s="45" t="s">
        <v>182</v>
      </c>
      <c r="B190" s="37">
        <v>20794548.757839993</v>
      </c>
      <c r="C190" s="38">
        <v>17819616.822149999</v>
      </c>
      <c r="D190" s="37">
        <v>2072164.0932500006</v>
      </c>
      <c r="E190" s="38">
        <f t="shared" ref="E190:E196" si="50">SUM(C190:D190)</f>
        <v>19891780.915399998</v>
      </c>
      <c r="F190" s="38">
        <f>B190-E190</f>
        <v>902767.84243999422</v>
      </c>
      <c r="G190" s="38">
        <f>B190-C190</f>
        <v>2974931.9356899932</v>
      </c>
      <c r="H190" s="39">
        <f>E190/B190*100</f>
        <v>95.658632207156543</v>
      </c>
    </row>
    <row r="191" spans="1:8" s="30" customFormat="1" ht="11.25" customHeight="1" x14ac:dyDescent="0.2">
      <c r="A191" s="36" t="s">
        <v>216</v>
      </c>
      <c r="B191" s="37">
        <v>59139</v>
      </c>
      <c r="C191" s="38">
        <v>58511.639179999998</v>
      </c>
      <c r="D191" s="37">
        <v>626.66843000000006</v>
      </c>
      <c r="E191" s="38">
        <f t="shared" si="50"/>
        <v>59138.307609999996</v>
      </c>
      <c r="F191" s="38">
        <f>B191-E191</f>
        <v>0.69239000000379747</v>
      </c>
      <c r="G191" s="38">
        <f>B191-C191</f>
        <v>627.3608200000017</v>
      </c>
      <c r="H191" s="39">
        <f>E191/B191*100</f>
        <v>99.998829215915038</v>
      </c>
    </row>
    <row r="192" spans="1:8" s="30" customFormat="1" ht="11.25" customHeight="1" x14ac:dyDescent="0.2">
      <c r="A192" s="36" t="s">
        <v>217</v>
      </c>
      <c r="B192" s="37">
        <v>365551.03389999998</v>
      </c>
      <c r="C192" s="38">
        <v>325480.97410999995</v>
      </c>
      <c r="D192" s="37">
        <v>23188.489020000001</v>
      </c>
      <c r="E192" s="38">
        <f t="shared" si="50"/>
        <v>348669.46312999993</v>
      </c>
      <c r="F192" s="38">
        <f>B192-E192</f>
        <v>16881.570770000049</v>
      </c>
      <c r="G192" s="38">
        <f>B192-C192</f>
        <v>40070.059790000028</v>
      </c>
      <c r="H192" s="39">
        <f>E192/B192*100</f>
        <v>95.381884004021671</v>
      </c>
    </row>
    <row r="193" spans="1:8" s="30" customFormat="1" ht="11.25" customHeight="1" x14ac:dyDescent="0.2">
      <c r="A193" s="36" t="s">
        <v>218</v>
      </c>
      <c r="B193" s="37">
        <v>22225</v>
      </c>
      <c r="C193" s="38">
        <v>19576.985649999999</v>
      </c>
      <c r="D193" s="37">
        <v>946.77562</v>
      </c>
      <c r="E193" s="38">
        <f t="shared" si="50"/>
        <v>20523.761269999999</v>
      </c>
      <c r="F193" s="38">
        <f>B193-E193</f>
        <v>1701.2387300000009</v>
      </c>
      <c r="G193" s="38">
        <f>B193-C193</f>
        <v>2648.0143500000013</v>
      </c>
      <c r="H193" s="39">
        <f>E193/B193*100</f>
        <v>92.345382542182222</v>
      </c>
    </row>
    <row r="194" spans="1:8" s="30" customFormat="1" ht="11.25" customHeight="1" x14ac:dyDescent="0.2">
      <c r="A194" s="36" t="s">
        <v>219</v>
      </c>
      <c r="B194" s="37">
        <v>658663.10800000001</v>
      </c>
      <c r="C194" s="38">
        <v>562403.77207000006</v>
      </c>
      <c r="D194" s="37">
        <v>70757.873489999998</v>
      </c>
      <c r="E194" s="38">
        <f t="shared" si="50"/>
        <v>633161.64556000009</v>
      </c>
      <c r="F194" s="38">
        <f>B194-E194</f>
        <v>25501.462439999916</v>
      </c>
      <c r="G194" s="38">
        <f>B194-C194</f>
        <v>96259.335929999943</v>
      </c>
      <c r="H194" s="39">
        <f>E194/B194*100</f>
        <v>96.128299561602304</v>
      </c>
    </row>
    <row r="195" spans="1:8" s="30" customFormat="1" ht="11.25" customHeight="1" x14ac:dyDescent="0.2">
      <c r="A195" s="36" t="s">
        <v>220</v>
      </c>
      <c r="B195" s="37">
        <v>6171996.6710000001</v>
      </c>
      <c r="C195" s="38">
        <v>6001200.7433699984</v>
      </c>
      <c r="D195" s="37">
        <v>104149.55549</v>
      </c>
      <c r="E195" s="38">
        <f t="shared" si="50"/>
        <v>6105350.2988599986</v>
      </c>
      <c r="F195" s="38">
        <f>B195-E195</f>
        <v>66646.372140001506</v>
      </c>
      <c r="G195" s="38">
        <f>B195-C195</f>
        <v>170795.92763000168</v>
      </c>
      <c r="H195" s="39">
        <f>E195/B195*100</f>
        <v>98.92018133364931</v>
      </c>
    </row>
    <row r="196" spans="1:8" s="30" customFormat="1" ht="11.25" customHeight="1" x14ac:dyDescent="0.2">
      <c r="A196" s="36" t="s">
        <v>221</v>
      </c>
      <c r="B196" s="37">
        <v>18176</v>
      </c>
      <c r="C196" s="38">
        <v>12024.890150000001</v>
      </c>
      <c r="D196" s="37">
        <v>4106.2183500000001</v>
      </c>
      <c r="E196" s="38">
        <f t="shared" si="50"/>
        <v>16131.108500000002</v>
      </c>
      <c r="F196" s="38">
        <f>B196-E196</f>
        <v>2044.8914999999979</v>
      </c>
      <c r="G196" s="38">
        <f>B196-C196</f>
        <v>6151.1098499999989</v>
      </c>
      <c r="H196" s="39">
        <f>E196/B196*100</f>
        <v>88.749496588908457</v>
      </c>
    </row>
    <row r="197" spans="1:8" s="30" customFormat="1" ht="11.25" customHeight="1" x14ac:dyDescent="0.2">
      <c r="A197" s="45"/>
      <c r="B197" s="41"/>
      <c r="C197" s="41"/>
      <c r="D197" s="41"/>
      <c r="E197" s="41"/>
      <c r="F197" s="41"/>
      <c r="G197" s="41"/>
      <c r="H197" s="34"/>
    </row>
    <row r="198" spans="1:8" s="30" customFormat="1" ht="11.25" customHeight="1" x14ac:dyDescent="0.2">
      <c r="A198" s="32" t="s">
        <v>222</v>
      </c>
      <c r="B198" s="56">
        <f>SUM(B199:B205)</f>
        <v>5264247.9270000011</v>
      </c>
      <c r="C198" s="56">
        <f t="shared" ref="C198:G198" si="51">SUM(C199:C205)</f>
        <v>2835688.7129699998</v>
      </c>
      <c r="D198" s="56">
        <f>SUM(D199:D205)</f>
        <v>213193.91221000001</v>
      </c>
      <c r="E198" s="56">
        <f t="shared" si="51"/>
        <v>3048882.6251799995</v>
      </c>
      <c r="F198" s="56">
        <f t="shared" si="51"/>
        <v>2215365.3018200011</v>
      </c>
      <c r="G198" s="56">
        <f t="shared" si="51"/>
        <v>2428559.2140300008</v>
      </c>
      <c r="H198" s="39">
        <f>E198/B198*100</f>
        <v>57.916774959296077</v>
      </c>
    </row>
    <row r="199" spans="1:8" s="30" customFormat="1" ht="11.25" customHeight="1" x14ac:dyDescent="0.2">
      <c r="A199" s="36" t="s">
        <v>223</v>
      </c>
      <c r="B199" s="37">
        <v>836920.0060000011</v>
      </c>
      <c r="C199" s="38">
        <v>718663.28617999947</v>
      </c>
      <c r="D199" s="37">
        <v>39816.986860000005</v>
      </c>
      <c r="E199" s="38">
        <f t="shared" ref="E199:E205" si="52">SUM(C199:D199)</f>
        <v>758480.27303999942</v>
      </c>
      <c r="F199" s="38">
        <f>B199-E199</f>
        <v>78439.732960001682</v>
      </c>
      <c r="G199" s="38">
        <f>B199-C199</f>
        <v>118256.71982000163</v>
      </c>
      <c r="H199" s="39">
        <f>E199/B199*100</f>
        <v>90.627571046497181</v>
      </c>
    </row>
    <row r="200" spans="1:8" s="30" customFormat="1" ht="11.25" customHeight="1" x14ac:dyDescent="0.2">
      <c r="A200" s="36" t="s">
        <v>224</v>
      </c>
      <c r="B200" s="37">
        <v>14904</v>
      </c>
      <c r="C200" s="38">
        <v>9101.3141699999996</v>
      </c>
      <c r="D200" s="37">
        <v>1018.49794</v>
      </c>
      <c r="E200" s="38">
        <f t="shared" si="52"/>
        <v>10119.812109999999</v>
      </c>
      <c r="F200" s="38">
        <f>B200-E200</f>
        <v>4784.1878900000011</v>
      </c>
      <c r="G200" s="38">
        <f>B200-C200</f>
        <v>5802.6858300000004</v>
      </c>
      <c r="H200" s="39">
        <f>E200/B200*100</f>
        <v>67.899973899624257</v>
      </c>
    </row>
    <row r="201" spans="1:8" s="30" customFormat="1" ht="11.25" customHeight="1" x14ac:dyDescent="0.2">
      <c r="A201" s="36" t="s">
        <v>225</v>
      </c>
      <c r="B201" s="37">
        <v>97034</v>
      </c>
      <c r="C201" s="38">
        <v>77717.002010000011</v>
      </c>
      <c r="D201" s="37">
        <v>5050.7882</v>
      </c>
      <c r="E201" s="38">
        <f t="shared" si="52"/>
        <v>82767.790210000006</v>
      </c>
      <c r="F201" s="38">
        <f>B201-E201</f>
        <v>14266.209789999994</v>
      </c>
      <c r="G201" s="38">
        <f>B201-C201</f>
        <v>19316.997989999989</v>
      </c>
      <c r="H201" s="39">
        <f>E201/B201*100</f>
        <v>85.297720603087583</v>
      </c>
    </row>
    <row r="202" spans="1:8" s="30" customFormat="1" ht="11.25" customHeight="1" x14ac:dyDescent="0.2">
      <c r="A202" s="36" t="s">
        <v>226</v>
      </c>
      <c r="B202" s="37">
        <v>32625.112000000001</v>
      </c>
      <c r="C202" s="38">
        <v>17108.853159999999</v>
      </c>
      <c r="D202" s="37">
        <v>2091.15193</v>
      </c>
      <c r="E202" s="38">
        <f t="shared" si="52"/>
        <v>19200.005089999999</v>
      </c>
      <c r="F202" s="38">
        <f>B202-E202</f>
        <v>13425.106910000002</v>
      </c>
      <c r="G202" s="38">
        <f>B202-C202</f>
        <v>15516.258840000002</v>
      </c>
      <c r="H202" s="39">
        <f>E202/B202*100</f>
        <v>58.850388283724506</v>
      </c>
    </row>
    <row r="203" spans="1:8" s="30" customFormat="1" ht="11.25" customHeight="1" x14ac:dyDescent="0.2">
      <c r="A203" s="36" t="s">
        <v>227</v>
      </c>
      <c r="B203" s="37">
        <v>40754</v>
      </c>
      <c r="C203" s="38">
        <v>33595.197759999995</v>
      </c>
      <c r="D203" s="37">
        <v>2483.2824599999999</v>
      </c>
      <c r="E203" s="38">
        <f t="shared" si="52"/>
        <v>36078.480219999998</v>
      </c>
      <c r="F203" s="38">
        <f>B203-E203</f>
        <v>4675.5197800000024</v>
      </c>
      <c r="G203" s="38">
        <f>B203-C203</f>
        <v>7158.8022400000045</v>
      </c>
      <c r="H203" s="39">
        <f>E203/B203*100</f>
        <v>88.527457967316082</v>
      </c>
    </row>
    <row r="204" spans="1:8" s="30" customFormat="1" ht="11.25" customHeight="1" x14ac:dyDescent="0.2">
      <c r="A204" s="36" t="s">
        <v>228</v>
      </c>
      <c r="B204" s="37">
        <v>3970674.1989999996</v>
      </c>
      <c r="C204" s="38">
        <v>1750339.2812200002</v>
      </c>
      <c r="D204" s="37">
        <v>129713.85684000001</v>
      </c>
      <c r="E204" s="38">
        <f t="shared" si="52"/>
        <v>1880053.1380600003</v>
      </c>
      <c r="F204" s="38">
        <f>B204-E204</f>
        <v>2090621.0609399993</v>
      </c>
      <c r="G204" s="38">
        <f>B204-C204</f>
        <v>2220334.9177799993</v>
      </c>
      <c r="H204" s="39">
        <f>E204/B204*100</f>
        <v>47.34846134022996</v>
      </c>
    </row>
    <row r="205" spans="1:8" s="30" customFormat="1" ht="11.25" customHeight="1" x14ac:dyDescent="0.2">
      <c r="A205" s="36" t="s">
        <v>317</v>
      </c>
      <c r="B205" s="37">
        <v>271336.61</v>
      </c>
      <c r="C205" s="38">
        <v>229163.77846999999</v>
      </c>
      <c r="D205" s="37">
        <v>33019.347979999999</v>
      </c>
      <c r="E205" s="38">
        <f t="shared" si="52"/>
        <v>262183.12644999998</v>
      </c>
      <c r="F205" s="38">
        <f>B205-E205</f>
        <v>9153.4835500000045</v>
      </c>
      <c r="G205" s="38">
        <f>B205-C205</f>
        <v>42172.831529999996</v>
      </c>
      <c r="H205" s="39">
        <f>E205/B205*100</f>
        <v>96.626521002823765</v>
      </c>
    </row>
    <row r="206" spans="1:8" s="30" customFormat="1" ht="11.25" customHeight="1" x14ac:dyDescent="0.2">
      <c r="A206" s="45"/>
      <c r="B206" s="41"/>
      <c r="C206" s="41"/>
      <c r="D206" s="41"/>
      <c r="E206" s="41"/>
      <c r="F206" s="41"/>
      <c r="G206" s="41"/>
      <c r="H206" s="34"/>
    </row>
    <row r="207" spans="1:8" s="30" customFormat="1" ht="11.25" customHeight="1" x14ac:dyDescent="0.2">
      <c r="A207" s="32" t="s">
        <v>229</v>
      </c>
      <c r="B207" s="111">
        <f>SUM(B208:B214)</f>
        <v>857433.37600000005</v>
      </c>
      <c r="C207" s="111">
        <f t="shared" ref="C207:G207" si="53">SUM(C208:C214)</f>
        <v>657229.74580999999</v>
      </c>
      <c r="D207" s="111">
        <f t="shared" si="53"/>
        <v>16186.415290000001</v>
      </c>
      <c r="E207" s="111">
        <f t="shared" si="53"/>
        <v>673416.16109999991</v>
      </c>
      <c r="F207" s="111">
        <f t="shared" si="53"/>
        <v>184017.21490000014</v>
      </c>
      <c r="G207" s="111">
        <f t="shared" si="53"/>
        <v>200203.63019000011</v>
      </c>
      <c r="H207" s="34">
        <f>E207/B207*100</f>
        <v>78.538599026963922</v>
      </c>
    </row>
    <row r="208" spans="1:8" s="30" customFormat="1" ht="11.25" customHeight="1" x14ac:dyDescent="0.2">
      <c r="A208" s="45" t="s">
        <v>230</v>
      </c>
      <c r="B208" s="37">
        <v>206330.15800000005</v>
      </c>
      <c r="C208" s="38">
        <v>153391.85982999991</v>
      </c>
      <c r="D208" s="37">
        <v>6603.7685799999999</v>
      </c>
      <c r="E208" s="38">
        <f t="shared" ref="E208:E214" si="54">SUM(C208:D208)</f>
        <v>159995.62840999992</v>
      </c>
      <c r="F208" s="38">
        <f>B208-E208</f>
        <v>46334.529590000137</v>
      </c>
      <c r="G208" s="38">
        <f>B208-C208</f>
        <v>52938.29817000014</v>
      </c>
      <c r="H208" s="39">
        <f>E208/B208*100</f>
        <v>77.543501134720145</v>
      </c>
    </row>
    <row r="209" spans="1:8" s="30" customFormat="1" ht="11.25" customHeight="1" x14ac:dyDescent="0.2">
      <c r="A209" s="36" t="s">
        <v>231</v>
      </c>
      <c r="B209" s="37">
        <v>206103.603</v>
      </c>
      <c r="C209" s="38">
        <v>189013.31261000002</v>
      </c>
      <c r="D209" s="37">
        <v>3483.9562000000001</v>
      </c>
      <c r="E209" s="38">
        <f t="shared" si="54"/>
        <v>192497.26881000001</v>
      </c>
      <c r="F209" s="38">
        <f>B209-E209</f>
        <v>13606.334189999994</v>
      </c>
      <c r="G209" s="38">
        <f>B209-C209</f>
        <v>17090.29038999998</v>
      </c>
      <c r="H209" s="39">
        <f>E209/B209*100</f>
        <v>93.398303575508095</v>
      </c>
    </row>
    <row r="210" spans="1:8" s="30" customFormat="1" ht="11.25" customHeight="1" x14ac:dyDescent="0.2">
      <c r="A210" s="36" t="s">
        <v>232</v>
      </c>
      <c r="B210" s="37">
        <v>37467.392</v>
      </c>
      <c r="C210" s="38">
        <v>28649.96587</v>
      </c>
      <c r="D210" s="37">
        <v>369.97270000000003</v>
      </c>
      <c r="E210" s="38">
        <f t="shared" si="54"/>
        <v>29019.938569999998</v>
      </c>
      <c r="F210" s="38">
        <f>B210-E210</f>
        <v>8447.4534300000014</v>
      </c>
      <c r="G210" s="38">
        <f>B210-C210</f>
        <v>8817.4261299999998</v>
      </c>
      <c r="H210" s="39">
        <f>E210/B210*100</f>
        <v>77.453852592675787</v>
      </c>
    </row>
    <row r="211" spans="1:8" s="30" customFormat="1" ht="11.25" customHeight="1" x14ac:dyDescent="0.2">
      <c r="A211" s="36" t="s">
        <v>233</v>
      </c>
      <c r="B211" s="37">
        <v>8910</v>
      </c>
      <c r="C211" s="38">
        <v>0</v>
      </c>
      <c r="D211" s="37">
        <v>0</v>
      </c>
      <c r="E211" s="38">
        <f t="shared" si="54"/>
        <v>0</v>
      </c>
      <c r="F211" s="38">
        <f>B211-E211</f>
        <v>8910</v>
      </c>
      <c r="G211" s="38">
        <f>B211-C211</f>
        <v>8910</v>
      </c>
      <c r="H211" s="39">
        <f>E211/B211*100</f>
        <v>0</v>
      </c>
    </row>
    <row r="212" spans="1:8" s="30" customFormat="1" ht="11.25" customHeight="1" x14ac:dyDescent="0.2">
      <c r="A212" s="36" t="s">
        <v>234</v>
      </c>
      <c r="B212" s="37">
        <v>65337.055999999997</v>
      </c>
      <c r="C212" s="38">
        <v>58296.255320000004</v>
      </c>
      <c r="D212" s="37">
        <v>5140.5284800000009</v>
      </c>
      <c r="E212" s="38">
        <f t="shared" si="54"/>
        <v>63436.783800000005</v>
      </c>
      <c r="F212" s="38">
        <f>B212-E212</f>
        <v>1900.2721999999922</v>
      </c>
      <c r="G212" s="38">
        <f>B212-C212</f>
        <v>7040.800679999993</v>
      </c>
      <c r="H212" s="39">
        <f>E212/B212*100</f>
        <v>97.091585822293567</v>
      </c>
    </row>
    <row r="213" spans="1:8" s="30" customFormat="1" ht="11.25" customHeight="1" x14ac:dyDescent="0.2">
      <c r="A213" s="36" t="s">
        <v>235</v>
      </c>
      <c r="B213" s="37">
        <v>199907.16699999999</v>
      </c>
      <c r="C213" s="38">
        <v>172672.53232</v>
      </c>
      <c r="D213" s="37">
        <v>5.4336199999999995</v>
      </c>
      <c r="E213" s="38">
        <f t="shared" si="54"/>
        <v>172677.96593999999</v>
      </c>
      <c r="F213" s="38">
        <f>B213-E213</f>
        <v>27229.201059999992</v>
      </c>
      <c r="G213" s="38">
        <f>B213-C213</f>
        <v>27234.634679999988</v>
      </c>
      <c r="H213" s="39">
        <f>E213/B213*100</f>
        <v>86.379077114328766</v>
      </c>
    </row>
    <row r="214" spans="1:8" s="30" customFormat="1" ht="11.25" customHeight="1" x14ac:dyDescent="0.2">
      <c r="A214" s="36" t="s">
        <v>236</v>
      </c>
      <c r="B214" s="37">
        <v>133378</v>
      </c>
      <c r="C214" s="38">
        <v>55205.819859999996</v>
      </c>
      <c r="D214" s="37">
        <v>582.75570999999991</v>
      </c>
      <c r="E214" s="38">
        <f t="shared" si="54"/>
        <v>55788.575569999994</v>
      </c>
      <c r="F214" s="38">
        <f>B214-E214</f>
        <v>77589.424430000014</v>
      </c>
      <c r="G214" s="38">
        <f>B214-C214</f>
        <v>78172.180140000011</v>
      </c>
      <c r="H214" s="39">
        <f>E214/B214*100</f>
        <v>41.827419491970183</v>
      </c>
    </row>
    <row r="215" spans="1:8" s="30" customFormat="1" ht="11.25" customHeight="1" x14ac:dyDescent="0.2">
      <c r="A215" s="45"/>
      <c r="B215" s="37"/>
      <c r="C215" s="38"/>
      <c r="D215" s="37"/>
      <c r="E215" s="38"/>
      <c r="F215" s="38"/>
      <c r="G215" s="38"/>
      <c r="H215" s="39"/>
    </row>
    <row r="216" spans="1:8" s="30" customFormat="1" ht="11.25" customHeight="1" x14ac:dyDescent="0.2">
      <c r="A216" s="32" t="s">
        <v>237</v>
      </c>
      <c r="B216" s="56">
        <f t="shared" ref="B216:G216" si="55">SUM(B217:B229)+SUM(B234:B244)</f>
        <v>14927453.850500003</v>
      </c>
      <c r="C216" s="56">
        <f t="shared" si="55"/>
        <v>12706874.803439997</v>
      </c>
      <c r="D216" s="56">
        <f t="shared" si="55"/>
        <v>1063237.82663</v>
      </c>
      <c r="E216" s="56">
        <f t="shared" si="55"/>
        <v>13770112.630070003</v>
      </c>
      <c r="F216" s="56">
        <f t="shared" si="55"/>
        <v>1157341.2204299988</v>
      </c>
      <c r="G216" s="56">
        <f t="shared" si="55"/>
        <v>2220579.0470599984</v>
      </c>
      <c r="H216" s="39">
        <f>E216/B216*100</f>
        <v>92.246894667899213</v>
      </c>
    </row>
    <row r="217" spans="1:8" s="30" customFormat="1" ht="11.25" customHeight="1" x14ac:dyDescent="0.2">
      <c r="A217" s="36" t="s">
        <v>238</v>
      </c>
      <c r="B217" s="37">
        <v>77401</v>
      </c>
      <c r="C217" s="38">
        <v>21210.87801</v>
      </c>
      <c r="D217" s="37">
        <v>0</v>
      </c>
      <c r="E217" s="38">
        <f t="shared" ref="E217:E228" si="56">SUM(C217:D217)</f>
        <v>21210.87801</v>
      </c>
      <c r="F217" s="38">
        <f>B217-E217</f>
        <v>56190.12199</v>
      </c>
      <c r="G217" s="38">
        <f>B217-C217</f>
        <v>56190.12199</v>
      </c>
      <c r="H217" s="39">
        <f>E217/B217*100</f>
        <v>27.403881099727396</v>
      </c>
    </row>
    <row r="218" spans="1:8" s="30" customFormat="1" ht="11.25" customHeight="1" x14ac:dyDescent="0.2">
      <c r="A218" s="36" t="s">
        <v>239</v>
      </c>
      <c r="B218" s="37">
        <v>69707.988000000012</v>
      </c>
      <c r="C218" s="38">
        <v>62882.719840000005</v>
      </c>
      <c r="D218" s="37">
        <v>4580.5792599999995</v>
      </c>
      <c r="E218" s="38">
        <f t="shared" si="56"/>
        <v>67463.299100000004</v>
      </c>
      <c r="F218" s="38">
        <f>B218-E218</f>
        <v>2244.6889000000083</v>
      </c>
      <c r="G218" s="38">
        <f>B218-C218</f>
        <v>6825.2681600000069</v>
      </c>
      <c r="H218" s="39">
        <f>E218/B218*100</f>
        <v>96.779868470741107</v>
      </c>
    </row>
    <row r="219" spans="1:8" s="30" customFormat="1" ht="11.25" customHeight="1" x14ac:dyDescent="0.2">
      <c r="A219" s="36" t="s">
        <v>240</v>
      </c>
      <c r="B219" s="37">
        <v>69123</v>
      </c>
      <c r="C219" s="38">
        <v>49364.609859999997</v>
      </c>
      <c r="D219" s="37">
        <v>12135.439829999999</v>
      </c>
      <c r="E219" s="38">
        <f t="shared" si="56"/>
        <v>61500.04969</v>
      </c>
      <c r="F219" s="38">
        <f>B219-E219</f>
        <v>7622.9503100000002</v>
      </c>
      <c r="G219" s="38">
        <f>B219-C219</f>
        <v>19758.390140000003</v>
      </c>
      <c r="H219" s="39">
        <f>E219/B219*100</f>
        <v>88.971904706103615</v>
      </c>
    </row>
    <row r="220" spans="1:8" s="30" customFormat="1" ht="11.25" customHeight="1" x14ac:dyDescent="0.2">
      <c r="A220" s="36" t="s">
        <v>241</v>
      </c>
      <c r="B220" s="37">
        <v>9256115.3625000007</v>
      </c>
      <c r="C220" s="38">
        <v>8131641.3830100019</v>
      </c>
      <c r="D220" s="37">
        <v>554739.41110000003</v>
      </c>
      <c r="E220" s="38">
        <f t="shared" si="56"/>
        <v>8686380.794110002</v>
      </c>
      <c r="F220" s="38">
        <f>B220-E220</f>
        <v>569734.56838999875</v>
      </c>
      <c r="G220" s="38">
        <f>B220-C220</f>
        <v>1124473.9794899989</v>
      </c>
      <c r="H220" s="39">
        <f>E220/B220*100</f>
        <v>93.844776711640748</v>
      </c>
    </row>
    <row r="221" spans="1:8" s="30" customFormat="1" ht="11.25" customHeight="1" x14ac:dyDescent="0.2">
      <c r="A221" s="36" t="s">
        <v>243</v>
      </c>
      <c r="B221" s="37">
        <v>36066.737999999998</v>
      </c>
      <c r="C221" s="38">
        <v>23959.808270000001</v>
      </c>
      <c r="D221" s="37">
        <v>301.42953</v>
      </c>
      <c r="E221" s="38">
        <f t="shared" si="56"/>
        <v>24261.237800000003</v>
      </c>
      <c r="F221" s="38">
        <f>B221-E221</f>
        <v>11805.500199999995</v>
      </c>
      <c r="G221" s="38">
        <f>B221-C221</f>
        <v>12106.929729999996</v>
      </c>
      <c r="H221" s="39">
        <f>E221/B221*100</f>
        <v>67.267624258118403</v>
      </c>
    </row>
    <row r="222" spans="1:8" s="30" customFormat="1" ht="11.25" customHeight="1" x14ac:dyDescent="0.2">
      <c r="A222" s="36" t="s">
        <v>244</v>
      </c>
      <c r="B222" s="37">
        <v>142004.95300000001</v>
      </c>
      <c r="C222" s="38">
        <v>70661.330480000004</v>
      </c>
      <c r="D222" s="37">
        <v>1140.1878000000002</v>
      </c>
      <c r="E222" s="38">
        <f t="shared" si="56"/>
        <v>71801.518280000004</v>
      </c>
      <c r="F222" s="38">
        <f>B222-E222</f>
        <v>70203.434720000005</v>
      </c>
      <c r="G222" s="38">
        <f>B222-C222</f>
        <v>71343.622520000004</v>
      </c>
      <c r="H222" s="39">
        <f>E222/B222*100</f>
        <v>50.562685852232214</v>
      </c>
    </row>
    <row r="223" spans="1:8" s="30" customFormat="1" ht="11.25" customHeight="1" x14ac:dyDescent="0.2">
      <c r="A223" s="36" t="s">
        <v>245</v>
      </c>
      <c r="B223" s="37">
        <v>295978.87799999997</v>
      </c>
      <c r="C223" s="38">
        <v>220934.19357</v>
      </c>
      <c r="D223" s="37">
        <v>34266.629939999999</v>
      </c>
      <c r="E223" s="38">
        <f t="shared" si="56"/>
        <v>255200.82351000002</v>
      </c>
      <c r="F223" s="38">
        <f>B223-E223</f>
        <v>40778.054489999951</v>
      </c>
      <c r="G223" s="38">
        <f>B223-C223</f>
        <v>75044.684429999965</v>
      </c>
      <c r="H223" s="39">
        <f>E223/B223*100</f>
        <v>86.222647114028192</v>
      </c>
    </row>
    <row r="224" spans="1:8" s="30" customFormat="1" ht="11.25" customHeight="1" x14ac:dyDescent="0.2">
      <c r="A224" s="36" t="s">
        <v>246</v>
      </c>
      <c r="B224" s="37">
        <v>116943.07199999999</v>
      </c>
      <c r="C224" s="38">
        <v>79097.074829999998</v>
      </c>
      <c r="D224" s="37">
        <v>28032.48516</v>
      </c>
      <c r="E224" s="38">
        <f t="shared" si="56"/>
        <v>107129.55998999999</v>
      </c>
      <c r="F224" s="38">
        <f>B224-E224</f>
        <v>9813.5120099999913</v>
      </c>
      <c r="G224" s="38">
        <f>B224-C224</f>
        <v>37845.997169999988</v>
      </c>
      <c r="H224" s="39">
        <f>E224/B224*100</f>
        <v>91.608299797357816</v>
      </c>
    </row>
    <row r="225" spans="1:8" s="30" customFormat="1" ht="11.25" customHeight="1" x14ac:dyDescent="0.2">
      <c r="A225" s="36" t="s">
        <v>247</v>
      </c>
      <c r="B225" s="37">
        <v>60024.747000000003</v>
      </c>
      <c r="C225" s="38">
        <v>40895.873799999994</v>
      </c>
      <c r="D225" s="37">
        <v>1966.5848000000001</v>
      </c>
      <c r="E225" s="38">
        <f t="shared" si="56"/>
        <v>42862.458599999991</v>
      </c>
      <c r="F225" s="38">
        <f>B225-E225</f>
        <v>17162.288400000012</v>
      </c>
      <c r="G225" s="38">
        <f>B225-C225</f>
        <v>19128.873200000009</v>
      </c>
      <c r="H225" s="39">
        <f>E225/B225*100</f>
        <v>71.407978779152515</v>
      </c>
    </row>
    <row r="226" spans="1:8" s="30" customFormat="1" ht="11.25" customHeight="1" x14ac:dyDescent="0.2">
      <c r="A226" s="36" t="s">
        <v>248</v>
      </c>
      <c r="B226" s="37">
        <v>85654</v>
      </c>
      <c r="C226" s="38">
        <v>76638.991219999996</v>
      </c>
      <c r="D226" s="37">
        <v>2518.67625</v>
      </c>
      <c r="E226" s="38">
        <f t="shared" si="56"/>
        <v>79157.66747</v>
      </c>
      <c r="F226" s="38">
        <f>B226-E226</f>
        <v>6496.3325299999997</v>
      </c>
      <c r="G226" s="38">
        <f>B226-C226</f>
        <v>9015.0087800000038</v>
      </c>
      <c r="H226" s="39">
        <f>E226/B226*100</f>
        <v>92.415611028089756</v>
      </c>
    </row>
    <row r="227" spans="1:8" s="30" customFormat="1" ht="11.25" customHeight="1" x14ac:dyDescent="0.2">
      <c r="A227" s="36" t="s">
        <v>249</v>
      </c>
      <c r="B227" s="37">
        <v>95098.994000000006</v>
      </c>
      <c r="C227" s="38">
        <v>75481.11335</v>
      </c>
      <c r="D227" s="37">
        <v>3312.9140200000002</v>
      </c>
      <c r="E227" s="38">
        <f t="shared" si="56"/>
        <v>78794.027369999996</v>
      </c>
      <c r="F227" s="38">
        <f>B227-E227</f>
        <v>16304.96663000001</v>
      </c>
      <c r="G227" s="38">
        <f>B227-C227</f>
        <v>19617.880650000006</v>
      </c>
      <c r="H227" s="39">
        <f>E227/B227*100</f>
        <v>82.854743310954476</v>
      </c>
    </row>
    <row r="228" spans="1:8" s="30" customFormat="1" ht="11.25" customHeight="1" x14ac:dyDescent="0.2">
      <c r="A228" s="36" t="s">
        <v>250</v>
      </c>
      <c r="B228" s="37">
        <v>47938.38</v>
      </c>
      <c r="C228" s="38">
        <v>26628.412360000002</v>
      </c>
      <c r="D228" s="37">
        <v>313.41224999999997</v>
      </c>
      <c r="E228" s="38">
        <f t="shared" si="56"/>
        <v>26941.824610000003</v>
      </c>
      <c r="F228" s="38">
        <f>B228-E228</f>
        <v>20996.555389999994</v>
      </c>
      <c r="G228" s="38">
        <f>B228-C228</f>
        <v>21309.967639999995</v>
      </c>
      <c r="H228" s="39">
        <f>E228/B228*100</f>
        <v>56.200949239419451</v>
      </c>
    </row>
    <row r="229" spans="1:8" s="30" customFormat="1" ht="11.25" customHeight="1" x14ac:dyDescent="0.2">
      <c r="A229" s="36" t="s">
        <v>251</v>
      </c>
      <c r="B229" s="54">
        <f t="shared" ref="B229:G229" si="57">SUM(B230:B233)</f>
        <v>652071.66100000008</v>
      </c>
      <c r="C229" s="43">
        <f t="shared" si="57"/>
        <v>515515.63324000005</v>
      </c>
      <c r="D229" s="54">
        <f t="shared" si="57"/>
        <v>63999.197789999998</v>
      </c>
      <c r="E229" s="43">
        <f t="shared" si="57"/>
        <v>579514.83103</v>
      </c>
      <c r="F229" s="43">
        <f t="shared" si="57"/>
        <v>72556.829970000021</v>
      </c>
      <c r="G229" s="43">
        <f t="shared" si="57"/>
        <v>136556.02775999997</v>
      </c>
      <c r="H229" s="39">
        <f>E229/B229*100</f>
        <v>88.872874821959172</v>
      </c>
    </row>
    <row r="230" spans="1:8" s="30" customFormat="1" ht="11.25" customHeight="1" x14ac:dyDescent="0.2">
      <c r="A230" s="36" t="s">
        <v>252</v>
      </c>
      <c r="B230" s="37">
        <v>327374.83</v>
      </c>
      <c r="C230" s="38">
        <v>246598.40232000002</v>
      </c>
      <c r="D230" s="37">
        <v>27059.09359</v>
      </c>
      <c r="E230" s="38">
        <f t="shared" ref="E230:E244" si="58">SUM(C230:D230)</f>
        <v>273657.49591</v>
      </c>
      <c r="F230" s="38">
        <f>B230-E230</f>
        <v>53717.334090000018</v>
      </c>
      <c r="G230" s="38">
        <f>B230-C230</f>
        <v>80776.427679999993</v>
      </c>
      <c r="H230" s="39">
        <f>E230/B230*100</f>
        <v>83.591489275458343</v>
      </c>
    </row>
    <row r="231" spans="1:8" s="30" customFormat="1" ht="11.25" customHeight="1" x14ac:dyDescent="0.2">
      <c r="A231" s="36" t="s">
        <v>253</v>
      </c>
      <c r="B231" s="37">
        <v>176323.859</v>
      </c>
      <c r="C231" s="38">
        <v>165758.01652999999</v>
      </c>
      <c r="D231" s="37">
        <v>10441.473609999999</v>
      </c>
      <c r="E231" s="38">
        <f t="shared" si="58"/>
        <v>176199.49013999998</v>
      </c>
      <c r="F231" s="38">
        <f>B231-E231</f>
        <v>124.36886000001687</v>
      </c>
      <c r="G231" s="38">
        <f>B231-C231</f>
        <v>10565.842470000003</v>
      </c>
      <c r="H231" s="39">
        <f>E231/B231*100</f>
        <v>99.929465665789436</v>
      </c>
    </row>
    <row r="232" spans="1:8" s="30" customFormat="1" ht="11.25" customHeight="1" x14ac:dyDescent="0.2">
      <c r="A232" s="36" t="s">
        <v>254</v>
      </c>
      <c r="B232" s="37">
        <v>77370.382999999987</v>
      </c>
      <c r="C232" s="38">
        <v>43368.744429999999</v>
      </c>
      <c r="D232" s="37">
        <v>19857.043409999998</v>
      </c>
      <c r="E232" s="38">
        <f t="shared" si="58"/>
        <v>63225.787839999997</v>
      </c>
      <c r="F232" s="38">
        <f>B232-E232</f>
        <v>14144.59515999999</v>
      </c>
      <c r="G232" s="38">
        <f>B232-C232</f>
        <v>34001.638569999988</v>
      </c>
      <c r="H232" s="39">
        <f>E232/B232*100</f>
        <v>81.718333797055138</v>
      </c>
    </row>
    <row r="233" spans="1:8" s="30" customFormat="1" ht="11.25" customHeight="1" x14ac:dyDescent="0.2">
      <c r="A233" s="36" t="s">
        <v>255</v>
      </c>
      <c r="B233" s="37">
        <v>71002.588999999993</v>
      </c>
      <c r="C233" s="38">
        <v>59790.469960000002</v>
      </c>
      <c r="D233" s="37">
        <v>6641.5871799999995</v>
      </c>
      <c r="E233" s="38">
        <f t="shared" si="58"/>
        <v>66432.057140000004</v>
      </c>
      <c r="F233" s="38">
        <f>B233-E233</f>
        <v>4570.5318599999882</v>
      </c>
      <c r="G233" s="38">
        <f>B233-C233</f>
        <v>11212.11903999999</v>
      </c>
      <c r="H233" s="39">
        <f>E233/B233*100</f>
        <v>93.562865911833171</v>
      </c>
    </row>
    <row r="234" spans="1:8" s="30" customFormat="1" ht="11.25" customHeight="1" x14ac:dyDescent="0.2">
      <c r="A234" s="36" t="s">
        <v>257</v>
      </c>
      <c r="B234" s="37">
        <v>517040.70900000003</v>
      </c>
      <c r="C234" s="38">
        <v>410232.00755000004</v>
      </c>
      <c r="D234" s="37">
        <v>98027.677859999996</v>
      </c>
      <c r="E234" s="38">
        <f t="shared" si="58"/>
        <v>508259.68541000003</v>
      </c>
      <c r="F234" s="38">
        <f>B234-E234</f>
        <v>8781.0235899999971</v>
      </c>
      <c r="G234" s="38">
        <f>B234-C234</f>
        <v>106808.70144999999</v>
      </c>
      <c r="H234" s="39">
        <f>E234/B234*100</f>
        <v>98.30167655328664</v>
      </c>
    </row>
    <row r="235" spans="1:8" s="30" customFormat="1" ht="11.25" customHeight="1" x14ac:dyDescent="0.2">
      <c r="A235" s="36" t="s">
        <v>258</v>
      </c>
      <c r="B235" s="37">
        <v>188332.16800000001</v>
      </c>
      <c r="C235" s="38">
        <v>175643.30747</v>
      </c>
      <c r="D235" s="37">
        <v>12688.81163</v>
      </c>
      <c r="E235" s="38">
        <f t="shared" si="58"/>
        <v>188332.11910000001</v>
      </c>
      <c r="F235" s="38">
        <f>B235-E235</f>
        <v>4.8899999994318932E-2</v>
      </c>
      <c r="G235" s="38">
        <f>B235-C235</f>
        <v>12688.860530000005</v>
      </c>
      <c r="H235" s="39">
        <f>E235/B235*100</f>
        <v>99.999974035237571</v>
      </c>
    </row>
    <row r="236" spans="1:8" s="30" customFormat="1" ht="11.25" customHeight="1" x14ac:dyDescent="0.2">
      <c r="A236" s="36" t="s">
        <v>260</v>
      </c>
      <c r="B236" s="37">
        <v>532320.27</v>
      </c>
      <c r="C236" s="38">
        <v>429475.15447000001</v>
      </c>
      <c r="D236" s="37">
        <v>29670.88423</v>
      </c>
      <c r="E236" s="38">
        <f t="shared" si="58"/>
        <v>459146.03870000003</v>
      </c>
      <c r="F236" s="38">
        <f>B236-E236</f>
        <v>73174.231299999985</v>
      </c>
      <c r="G236" s="38">
        <f>B236-C236</f>
        <v>102845.11553000001</v>
      </c>
      <c r="H236" s="39">
        <f>E236/B236*100</f>
        <v>86.253720659557075</v>
      </c>
    </row>
    <row r="237" spans="1:8" s="30" customFormat="1" ht="11.25" customHeight="1" x14ac:dyDescent="0.2">
      <c r="A237" s="36" t="s">
        <v>261</v>
      </c>
      <c r="B237" s="37">
        <v>31158.093999999997</v>
      </c>
      <c r="C237" s="38">
        <v>22745.35125</v>
      </c>
      <c r="D237" s="37">
        <v>368.98831999999999</v>
      </c>
      <c r="E237" s="38">
        <f t="shared" si="58"/>
        <v>23114.33957</v>
      </c>
      <c r="F237" s="38">
        <f>B237-E237</f>
        <v>8043.7544299999972</v>
      </c>
      <c r="G237" s="38">
        <f>B237-C237</f>
        <v>8412.7427499999976</v>
      </c>
      <c r="H237" s="39">
        <f>E237/B237*100</f>
        <v>74.184061354972485</v>
      </c>
    </row>
    <row r="238" spans="1:8" s="30" customFormat="1" ht="11.25" customHeight="1" x14ac:dyDescent="0.2">
      <c r="A238" s="45" t="s">
        <v>96</v>
      </c>
      <c r="B238" s="37">
        <v>229003.516</v>
      </c>
      <c r="C238" s="38">
        <v>147386.73566000001</v>
      </c>
      <c r="D238" s="37">
        <v>12970.30032</v>
      </c>
      <c r="E238" s="38">
        <f t="shared" si="58"/>
        <v>160357.03598000002</v>
      </c>
      <c r="F238" s="38">
        <f>B238-E238</f>
        <v>68646.480019999988</v>
      </c>
      <c r="G238" s="38">
        <f>B238-C238</f>
        <v>81616.780339999998</v>
      </c>
      <c r="H238" s="39">
        <f>E238/B238*100</f>
        <v>70.023831415758707</v>
      </c>
    </row>
    <row r="239" spans="1:8" s="30" customFormat="1" ht="11.25" customHeight="1" x14ac:dyDescent="0.2">
      <c r="A239" s="45" t="s">
        <v>262</v>
      </c>
      <c r="B239" s="37">
        <v>1118879.9739999999</v>
      </c>
      <c r="C239" s="38">
        <v>1112251.3398800001</v>
      </c>
      <c r="D239" s="37">
        <v>6628.6341199999997</v>
      </c>
      <c r="E239" s="38">
        <f t="shared" si="58"/>
        <v>1118879.9740000002</v>
      </c>
      <c r="F239" s="38">
        <f>B239-E239</f>
        <v>0</v>
      </c>
      <c r="G239" s="38">
        <f>B239-C239</f>
        <v>6628.6341199998278</v>
      </c>
      <c r="H239" s="39">
        <f>E239/B239*100</f>
        <v>100.00000000000003</v>
      </c>
    </row>
    <row r="240" spans="1:8" s="30" customFormat="1" ht="11.25" customHeight="1" x14ac:dyDescent="0.2">
      <c r="A240" s="45" t="s">
        <v>263</v>
      </c>
      <c r="B240" s="37">
        <v>84921</v>
      </c>
      <c r="C240" s="38">
        <v>45671.467409999997</v>
      </c>
      <c r="D240" s="37">
        <v>12303.32632</v>
      </c>
      <c r="E240" s="38">
        <f t="shared" si="58"/>
        <v>57974.793729999998</v>
      </c>
      <c r="F240" s="38">
        <f>B240-E240</f>
        <v>26946.206270000002</v>
      </c>
      <c r="G240" s="38">
        <f>B240-C240</f>
        <v>39249.532590000003</v>
      </c>
      <c r="H240" s="39">
        <f>E240/B240*100</f>
        <v>68.269089777557966</v>
      </c>
    </row>
    <row r="241" spans="1:8" s="30" customFormat="1" ht="11.25" customHeight="1" x14ac:dyDescent="0.2">
      <c r="A241" s="45" t="s">
        <v>264</v>
      </c>
      <c r="B241" s="37">
        <v>803827.00699999998</v>
      </c>
      <c r="C241" s="38">
        <v>675786.70612999995</v>
      </c>
      <c r="D241" s="37">
        <v>112622.55544</v>
      </c>
      <c r="E241" s="38">
        <f t="shared" si="58"/>
        <v>788409.26156999997</v>
      </c>
      <c r="F241" s="38">
        <f>B241-E241</f>
        <v>15417.74543000001</v>
      </c>
      <c r="G241" s="38">
        <f>B241-C241</f>
        <v>128040.30087000004</v>
      </c>
      <c r="H241" s="39">
        <f>E241/B241*100</f>
        <v>98.081957274918977</v>
      </c>
    </row>
    <row r="242" spans="1:8" s="30" customFormat="1" ht="11.25" customHeight="1" x14ac:dyDescent="0.2">
      <c r="A242" s="45" t="s">
        <v>266</v>
      </c>
      <c r="B242" s="37">
        <v>42764.862000000001</v>
      </c>
      <c r="C242" s="38">
        <v>37106.952829999995</v>
      </c>
      <c r="D242" s="37">
        <v>353.34525000000002</v>
      </c>
      <c r="E242" s="38">
        <f t="shared" si="58"/>
        <v>37460.298079999993</v>
      </c>
      <c r="F242" s="38">
        <f>B242-E242</f>
        <v>5304.5639200000078</v>
      </c>
      <c r="G242" s="38">
        <f>B242-C242</f>
        <v>5657.9091700000063</v>
      </c>
      <c r="H242" s="39">
        <f>E242/B242*100</f>
        <v>87.595975593233504</v>
      </c>
    </row>
    <row r="243" spans="1:8" s="30" customFormat="1" ht="11.25" customHeight="1" x14ac:dyDescent="0.2">
      <c r="A243" s="36" t="s">
        <v>267</v>
      </c>
      <c r="B243" s="37">
        <v>307853.03499999997</v>
      </c>
      <c r="C243" s="38">
        <v>234653.87706999999</v>
      </c>
      <c r="D243" s="37">
        <v>70296.355409999989</v>
      </c>
      <c r="E243" s="38">
        <f t="shared" si="58"/>
        <v>304950.23248000001</v>
      </c>
      <c r="F243" s="38">
        <f>B243-E243</f>
        <v>2902.8025199999684</v>
      </c>
      <c r="G243" s="38">
        <f>B243-C243</f>
        <v>73199.157929999987</v>
      </c>
      <c r="H243" s="39">
        <f>E243/B243*100</f>
        <v>99.057081727324871</v>
      </c>
    </row>
    <row r="244" spans="1:8" s="30" customFormat="1" ht="11.25" customHeight="1" x14ac:dyDescent="0.2">
      <c r="A244" s="36" t="s">
        <v>318</v>
      </c>
      <c r="B244" s="37">
        <v>67224.44200000001</v>
      </c>
      <c r="C244" s="38">
        <v>21009.881879999997</v>
      </c>
      <c r="D244" s="37">
        <v>0</v>
      </c>
      <c r="E244" s="38">
        <f t="shared" si="58"/>
        <v>21009.881879999997</v>
      </c>
      <c r="F244" s="38">
        <f>B244-E244</f>
        <v>46214.560120000009</v>
      </c>
      <c r="G244" s="38">
        <f>B244-C244</f>
        <v>46214.560120000009</v>
      </c>
      <c r="H244" s="39">
        <f>E244/B244*100</f>
        <v>31.253337707139305</v>
      </c>
    </row>
    <row r="245" spans="1:8" s="30" customFormat="1" ht="11.25" customHeight="1" x14ac:dyDescent="0.2">
      <c r="A245" s="45"/>
      <c r="B245" s="37"/>
      <c r="C245" s="38"/>
      <c r="D245" s="37"/>
      <c r="E245" s="38"/>
      <c r="F245" s="38"/>
      <c r="G245" s="38"/>
      <c r="H245" s="39"/>
    </row>
    <row r="246" spans="1:8" s="30" customFormat="1" ht="11.25" customHeight="1" x14ac:dyDescent="0.2">
      <c r="A246" s="32" t="s">
        <v>268</v>
      </c>
      <c r="B246" s="37">
        <v>1964.232</v>
      </c>
      <c r="C246" s="38">
        <v>1552.52053</v>
      </c>
      <c r="D246" s="37">
        <v>34.263220000000004</v>
      </c>
      <c r="E246" s="38">
        <f>SUM(C246:D246)</f>
        <v>1586.7837500000001</v>
      </c>
      <c r="F246" s="38">
        <f>B246-E246</f>
        <v>377.44824999999992</v>
      </c>
      <c r="G246" s="38">
        <f>B246-C246</f>
        <v>411.71146999999996</v>
      </c>
      <c r="H246" s="39">
        <f>E246/B246*100</f>
        <v>80.783927255028942</v>
      </c>
    </row>
    <row r="247" spans="1:8" s="30" customFormat="1" ht="11.25" customHeight="1" x14ac:dyDescent="0.2">
      <c r="A247" s="45"/>
      <c r="B247" s="42"/>
      <c r="C247" s="41"/>
      <c r="D247" s="42"/>
      <c r="E247" s="41"/>
      <c r="F247" s="41"/>
      <c r="G247" s="41"/>
      <c r="H247" s="39"/>
    </row>
    <row r="248" spans="1:8" s="30" customFormat="1" ht="11.25" customHeight="1" x14ac:dyDescent="0.2">
      <c r="A248" s="32" t="s">
        <v>269</v>
      </c>
      <c r="B248" s="54">
        <f t="shared" ref="B248:G248" si="59">SUM(B249:B253)</f>
        <v>19953162.142999999</v>
      </c>
      <c r="C248" s="43">
        <f t="shared" si="59"/>
        <v>16507886.45345</v>
      </c>
      <c r="D248" s="54">
        <f t="shared" ref="D248" si="60">SUM(D249:D253)</f>
        <v>3438156.26859</v>
      </c>
      <c r="E248" s="43">
        <f t="shared" si="59"/>
        <v>19946042.722040005</v>
      </c>
      <c r="F248" s="43">
        <f t="shared" si="59"/>
        <v>7119.4209599954775</v>
      </c>
      <c r="G248" s="43">
        <f t="shared" si="59"/>
        <v>3445275.689549997</v>
      </c>
      <c r="H248" s="39">
        <f>E248/B248*100</f>
        <v>99.964319334905554</v>
      </c>
    </row>
    <row r="249" spans="1:8" s="30" customFormat="1" ht="11.25" customHeight="1" x14ac:dyDescent="0.2">
      <c r="A249" s="36" t="s">
        <v>270</v>
      </c>
      <c r="B249" s="37">
        <v>17790042.263999999</v>
      </c>
      <c r="C249" s="38">
        <v>14970516.676430002</v>
      </c>
      <c r="D249" s="37">
        <v>2818301.04207</v>
      </c>
      <c r="E249" s="38">
        <f t="shared" ref="E249:E253" si="61">SUM(C249:D249)</f>
        <v>17788817.718500003</v>
      </c>
      <c r="F249" s="38">
        <f>B249-E249</f>
        <v>1224.5454999953508</v>
      </c>
      <c r="G249" s="38">
        <f>B249-C249</f>
        <v>2819525.5875699967</v>
      </c>
      <c r="H249" s="39">
        <f>E249/B249*100</f>
        <v>99.993116680208942</v>
      </c>
    </row>
    <row r="250" spans="1:8" s="30" customFormat="1" ht="11.25" customHeight="1" x14ac:dyDescent="0.2">
      <c r="A250" s="45" t="s">
        <v>271</v>
      </c>
      <c r="B250" s="37">
        <v>72879.490000000005</v>
      </c>
      <c r="C250" s="38">
        <v>48388.299979999996</v>
      </c>
      <c r="D250" s="37">
        <v>24212.559499999999</v>
      </c>
      <c r="E250" s="38">
        <f t="shared" si="61"/>
        <v>72600.859479999999</v>
      </c>
      <c r="F250" s="38">
        <f>B250-E250</f>
        <v>278.63052000000607</v>
      </c>
      <c r="G250" s="38">
        <f>B250-C250</f>
        <v>24491.190020000009</v>
      </c>
      <c r="H250" s="39">
        <f>E250/B250*100</f>
        <v>99.617683219243162</v>
      </c>
    </row>
    <row r="251" spans="1:8" s="30" customFormat="1" ht="11.25" customHeight="1" x14ac:dyDescent="0.2">
      <c r="A251" s="45" t="s">
        <v>272</v>
      </c>
      <c r="B251" s="37">
        <v>584355.08000000007</v>
      </c>
      <c r="C251" s="38">
        <v>324313.72751</v>
      </c>
      <c r="D251" s="37">
        <v>254425.10755000002</v>
      </c>
      <c r="E251" s="38">
        <f t="shared" si="61"/>
        <v>578738.83505999995</v>
      </c>
      <c r="F251" s="38">
        <f>B251-E251</f>
        <v>5616.2449400001206</v>
      </c>
      <c r="G251" s="38">
        <f>B251-C251</f>
        <v>260041.35249000008</v>
      </c>
      <c r="H251" s="39">
        <f>E251/B251*100</f>
        <v>99.038898585428541</v>
      </c>
    </row>
    <row r="252" spans="1:8" s="30" customFormat="1" ht="11.25" customHeight="1" x14ac:dyDescent="0.2">
      <c r="A252" s="45" t="s">
        <v>273</v>
      </c>
      <c r="B252" s="37">
        <v>1235703.3089999999</v>
      </c>
      <c r="C252" s="38">
        <v>959795.9363200001</v>
      </c>
      <c r="D252" s="37">
        <v>275907.37268000003</v>
      </c>
      <c r="E252" s="38">
        <f t="shared" si="61"/>
        <v>1235703.3090000001</v>
      </c>
      <c r="F252" s="38">
        <f>B252-E252</f>
        <v>0</v>
      </c>
      <c r="G252" s="38">
        <f>B252-C252</f>
        <v>275907.3726799998</v>
      </c>
      <c r="H252" s="39">
        <f>E252/B252*100</f>
        <v>100.00000000000003</v>
      </c>
    </row>
    <row r="253" spans="1:8" s="30" customFormat="1" ht="11.25" customHeight="1" x14ac:dyDescent="0.2">
      <c r="A253" s="45" t="s">
        <v>274</v>
      </c>
      <c r="B253" s="37">
        <v>270182</v>
      </c>
      <c r="C253" s="38">
        <v>204871.81321000002</v>
      </c>
      <c r="D253" s="37">
        <v>65310.18679</v>
      </c>
      <c r="E253" s="38">
        <f t="shared" si="61"/>
        <v>270182</v>
      </c>
      <c r="F253" s="38">
        <f>B253-E253</f>
        <v>0</v>
      </c>
      <c r="G253" s="38">
        <f>B253-C253</f>
        <v>65310.186789999978</v>
      </c>
      <c r="H253" s="39">
        <f>E253/B253*100</f>
        <v>100</v>
      </c>
    </row>
    <row r="254" spans="1:8" s="30" customFormat="1" ht="11.25" customHeight="1" x14ac:dyDescent="0.2">
      <c r="A254" s="45"/>
      <c r="B254" s="37"/>
      <c r="C254" s="38"/>
      <c r="D254" s="37"/>
      <c r="E254" s="38"/>
      <c r="F254" s="38"/>
      <c r="G254" s="38"/>
      <c r="H254" s="34"/>
    </row>
    <row r="255" spans="1:8" s="30" customFormat="1" ht="11.25" customHeight="1" x14ac:dyDescent="0.2">
      <c r="A255" s="32" t="s">
        <v>275</v>
      </c>
      <c r="B255" s="43">
        <f t="shared" ref="B255:G255" si="62">+B256+B257</f>
        <v>890097.24500000011</v>
      </c>
      <c r="C255" s="43">
        <f t="shared" si="62"/>
        <v>833372.50389000005</v>
      </c>
      <c r="D255" s="43">
        <f t="shared" si="62"/>
        <v>40980.102639999997</v>
      </c>
      <c r="E255" s="43">
        <f t="shared" si="62"/>
        <v>874352.60652999999</v>
      </c>
      <c r="F255" s="43">
        <f t="shared" si="62"/>
        <v>15744.638470000024</v>
      </c>
      <c r="G255" s="43">
        <f t="shared" si="62"/>
        <v>56724.741110000068</v>
      </c>
      <c r="H255" s="34">
        <f>E255/B255*100</f>
        <v>98.231132771341166</v>
      </c>
    </row>
    <row r="256" spans="1:8" s="30" customFormat="1" ht="11.25" customHeight="1" x14ac:dyDescent="0.2">
      <c r="A256" s="45" t="s">
        <v>276</v>
      </c>
      <c r="B256" s="37">
        <v>848346.39100000006</v>
      </c>
      <c r="C256" s="38">
        <v>808838.50878999999</v>
      </c>
      <c r="D256" s="37">
        <v>36472.82518</v>
      </c>
      <c r="E256" s="38">
        <f t="shared" ref="E256:E257" si="63">SUM(C256:D256)</f>
        <v>845311.33397000004</v>
      </c>
      <c r="F256" s="38">
        <f>B256-E256</f>
        <v>3035.0570300000254</v>
      </c>
      <c r="G256" s="38">
        <f>B256-C256</f>
        <v>39507.882210000069</v>
      </c>
      <c r="H256" s="39">
        <f>E256/B256*100</f>
        <v>99.642238469780906</v>
      </c>
    </row>
    <row r="257" spans="1:13" s="30" customFormat="1" ht="11.25" customHeight="1" x14ac:dyDescent="0.2">
      <c r="A257" s="112" t="s">
        <v>277</v>
      </c>
      <c r="B257" s="37">
        <v>41750.853999999999</v>
      </c>
      <c r="C257" s="38">
        <v>24533.9951</v>
      </c>
      <c r="D257" s="37">
        <v>4507.2774600000002</v>
      </c>
      <c r="E257" s="38">
        <f t="shared" si="63"/>
        <v>29041.272560000001</v>
      </c>
      <c r="F257" s="38">
        <f>B257-E257</f>
        <v>12709.581439999998</v>
      </c>
      <c r="G257" s="38">
        <f>B257-C257</f>
        <v>17216.858899999999</v>
      </c>
      <c r="H257" s="39">
        <f>E257/B257*100</f>
        <v>69.558511449849618</v>
      </c>
    </row>
    <row r="258" spans="1:13" s="30" customFormat="1" ht="12" x14ac:dyDescent="0.2">
      <c r="A258" s="45"/>
      <c r="B258" s="41"/>
      <c r="C258" s="41"/>
      <c r="D258" s="41"/>
      <c r="E258" s="41"/>
      <c r="F258" s="41"/>
      <c r="G258" s="41"/>
      <c r="H258" s="34"/>
    </row>
    <row r="259" spans="1:13" s="30" customFormat="1" ht="11.25" customHeight="1" x14ac:dyDescent="0.2">
      <c r="A259" s="113" t="s">
        <v>278</v>
      </c>
      <c r="B259" s="37">
        <v>5394926.7479999997</v>
      </c>
      <c r="C259" s="38">
        <v>5326366.1787299998</v>
      </c>
      <c r="D259" s="37">
        <v>52368.990949999999</v>
      </c>
      <c r="E259" s="38">
        <f t="shared" ref="E259" si="64">SUM(C259:D259)</f>
        <v>5378735.1696799994</v>
      </c>
      <c r="F259" s="38">
        <f>B259-E259</f>
        <v>16191.578320000321</v>
      </c>
      <c r="G259" s="38">
        <f>B259-C259</f>
        <v>68560.569269999862</v>
      </c>
      <c r="H259" s="39">
        <f>E259/B259*100</f>
        <v>99.699873991319663</v>
      </c>
    </row>
    <row r="260" spans="1:13" s="30" customFormat="1" ht="11.25" customHeight="1" x14ac:dyDescent="0.2">
      <c r="A260" s="45"/>
      <c r="B260" s="41"/>
      <c r="C260" s="41"/>
      <c r="D260" s="41"/>
      <c r="E260" s="41"/>
      <c r="F260" s="41"/>
      <c r="G260" s="41"/>
      <c r="H260" s="34"/>
    </row>
    <row r="261" spans="1:13" s="30" customFormat="1" ht="11.25" customHeight="1" x14ac:dyDescent="0.2">
      <c r="A261" s="32" t="s">
        <v>279</v>
      </c>
      <c r="B261" s="37">
        <v>2816038</v>
      </c>
      <c r="C261" s="38">
        <v>2533997.8597499998</v>
      </c>
      <c r="D261" s="37">
        <v>50173.930679999998</v>
      </c>
      <c r="E261" s="38">
        <f t="shared" ref="E261" si="65">SUM(C261:D261)</f>
        <v>2584171.7904300001</v>
      </c>
      <c r="F261" s="38">
        <f>B261-E261</f>
        <v>231866.20956999995</v>
      </c>
      <c r="G261" s="38">
        <f>B261-C261</f>
        <v>282040.14025000017</v>
      </c>
      <c r="H261" s="39">
        <f>E261/B261*100</f>
        <v>91.766225826142971</v>
      </c>
    </row>
    <row r="262" spans="1:13" s="30" customFormat="1" ht="11.25" customHeight="1" x14ac:dyDescent="0.2">
      <c r="A262" s="45"/>
      <c r="B262" s="41"/>
      <c r="C262" s="41"/>
      <c r="D262" s="41"/>
      <c r="E262" s="41"/>
      <c r="F262" s="41"/>
      <c r="G262" s="41"/>
      <c r="H262" s="34"/>
    </row>
    <row r="263" spans="1:13" s="30" customFormat="1" ht="11.25" customHeight="1" x14ac:dyDescent="0.2">
      <c r="A263" s="32" t="s">
        <v>280</v>
      </c>
      <c r="B263" s="37">
        <v>1731409.3929999999</v>
      </c>
      <c r="C263" s="38">
        <v>1246497.0935999998</v>
      </c>
      <c r="D263" s="37">
        <v>213110.30252</v>
      </c>
      <c r="E263" s="38">
        <f t="shared" ref="E263" si="66">SUM(C263:D263)</f>
        <v>1459607.3961199997</v>
      </c>
      <c r="F263" s="38">
        <f>B263-E263</f>
        <v>271801.99688000022</v>
      </c>
      <c r="G263" s="38">
        <f>B263-C263</f>
        <v>484912.29940000013</v>
      </c>
      <c r="H263" s="39">
        <f>E263/B263*100</f>
        <v>84.301690981989481</v>
      </c>
    </row>
    <row r="264" spans="1:13" s="30" customFormat="1" ht="11.25" customHeight="1" x14ac:dyDescent="0.2">
      <c r="A264" s="114"/>
      <c r="B264" s="37"/>
      <c r="C264" s="37"/>
      <c r="D264" s="37"/>
      <c r="E264" s="37"/>
      <c r="F264" s="37"/>
      <c r="G264" s="37"/>
      <c r="H264" s="115"/>
      <c r="I264" s="35"/>
      <c r="J264" s="35"/>
      <c r="K264" s="35"/>
      <c r="L264" s="35"/>
      <c r="M264" s="35"/>
    </row>
    <row r="265" spans="1:13" s="30" customFormat="1" ht="11.25" customHeight="1" x14ac:dyDescent="0.2">
      <c r="A265" s="116" t="s">
        <v>281</v>
      </c>
      <c r="B265" s="54">
        <f t="shared" ref="B265:G265" si="67">+B266+B267</f>
        <v>424629.57400000002</v>
      </c>
      <c r="C265" s="54">
        <f t="shared" si="67"/>
        <v>386310.08810000005</v>
      </c>
      <c r="D265" s="54">
        <f t="shared" si="67"/>
        <v>34415.087659999997</v>
      </c>
      <c r="E265" s="54">
        <f t="shared" si="67"/>
        <v>420725.17576000007</v>
      </c>
      <c r="F265" s="54">
        <f t="shared" si="67"/>
        <v>3904.3982399999641</v>
      </c>
      <c r="G265" s="54">
        <f t="shared" si="67"/>
        <v>38319.485899999978</v>
      </c>
      <c r="H265" s="115">
        <f>E265/B265*100</f>
        <v>99.080516648140957</v>
      </c>
    </row>
    <row r="266" spans="1:13" s="30" customFormat="1" ht="11.25" customHeight="1" x14ac:dyDescent="0.2">
      <c r="A266" s="55" t="s">
        <v>306</v>
      </c>
      <c r="B266" s="37">
        <v>408673.57400000002</v>
      </c>
      <c r="C266" s="38">
        <v>375175.13054000004</v>
      </c>
      <c r="D266" s="37">
        <v>33496.913949999995</v>
      </c>
      <c r="E266" s="38">
        <f t="shared" ref="E266:E267" si="68">SUM(C266:D266)</f>
        <v>408672.04449000006</v>
      </c>
      <c r="F266" s="38">
        <f>B266-E266</f>
        <v>1.5295099999639206</v>
      </c>
      <c r="G266" s="38">
        <f>B266-C266</f>
        <v>33498.44345999998</v>
      </c>
      <c r="H266" s="39">
        <f>E266/B266*100</f>
        <v>99.99962573797346</v>
      </c>
    </row>
    <row r="267" spans="1:13" s="30" customFormat="1" ht="11.25" customHeight="1" x14ac:dyDescent="0.2">
      <c r="A267" s="55" t="s">
        <v>307</v>
      </c>
      <c r="B267" s="37">
        <v>15956</v>
      </c>
      <c r="C267" s="38">
        <v>11134.957560000001</v>
      </c>
      <c r="D267" s="37">
        <v>918.17370999999991</v>
      </c>
      <c r="E267" s="38">
        <f t="shared" si="68"/>
        <v>12053.13127</v>
      </c>
      <c r="F267" s="38">
        <f>B267-E267</f>
        <v>3902.8687300000001</v>
      </c>
      <c r="G267" s="38">
        <f>B267-C267</f>
        <v>4821.0424399999993</v>
      </c>
      <c r="H267" s="39">
        <f>E267/B267*100</f>
        <v>75.539804900977686</v>
      </c>
    </row>
    <row r="268" spans="1:13" s="30" customFormat="1" ht="12" customHeight="1" x14ac:dyDescent="0.2">
      <c r="A268" s="117"/>
      <c r="B268" s="37"/>
      <c r="C268" s="37"/>
      <c r="D268" s="37"/>
      <c r="E268" s="37"/>
      <c r="F268" s="37"/>
      <c r="G268" s="37"/>
      <c r="H268" s="115"/>
    </row>
    <row r="269" spans="1:13" s="30" customFormat="1" ht="11.25" customHeight="1" x14ac:dyDescent="0.2">
      <c r="A269" s="118" t="s">
        <v>282</v>
      </c>
      <c r="B269" s="119">
        <f>B10+B17+B19+B21+B23+B35+B39+B47+B49+B51+B59+B71+B77+B81+B85+B91+B103+B115+B126+B142+B144+B165+B175+B180+B189+B198+B207+B216+B246+B248+B255+B259+B261+B263+B265</f>
        <v>1318196346.6170397</v>
      </c>
      <c r="C269" s="119">
        <f t="shared" ref="C269:G269" si="69">C10+C17+C19+C21+C23+C35+C39+C47+C49+C51+C59+C71+C77+C81+C85+C91+C103+C115+C126+C142+C144+C165+C175+C180+C189+C198+C207+C216+C246+C248+C255+C259+C261+C263+C265</f>
        <v>1139756339.2663801</v>
      </c>
      <c r="D269" s="119">
        <f t="shared" si="69"/>
        <v>46095322.017150015</v>
      </c>
      <c r="E269" s="119">
        <f t="shared" si="69"/>
        <v>1185851661.28353</v>
      </c>
      <c r="F269" s="119">
        <f t="shared" si="69"/>
        <v>132344685.33351003</v>
      </c>
      <c r="G269" s="119">
        <f t="shared" si="69"/>
        <v>178440007.35066012</v>
      </c>
      <c r="H269" s="60">
        <f>E269/B269*100</f>
        <v>89.960169008725202</v>
      </c>
    </row>
    <row r="270" spans="1:13" s="30" customFormat="1" ht="11.25" customHeight="1" x14ac:dyDescent="0.2">
      <c r="A270" s="64"/>
      <c r="B270" s="38"/>
      <c r="C270" s="38"/>
      <c r="D270" s="38"/>
      <c r="E270" s="38"/>
      <c r="F270" s="38"/>
      <c r="G270" s="38"/>
      <c r="H270" s="34"/>
    </row>
    <row r="271" spans="1:13" s="30" customFormat="1" ht="11.25" customHeight="1" x14ac:dyDescent="0.2">
      <c r="A271" s="31" t="s">
        <v>283</v>
      </c>
      <c r="B271" s="38"/>
      <c r="C271" s="38"/>
      <c r="D271" s="38"/>
      <c r="E271" s="38"/>
      <c r="F271" s="38"/>
      <c r="G271" s="38"/>
      <c r="H271" s="39"/>
    </row>
    <row r="272" spans="1:13" s="30" customFormat="1" ht="11.25" customHeight="1" x14ac:dyDescent="0.2">
      <c r="A272" s="36" t="s">
        <v>284</v>
      </c>
      <c r="B272" s="37">
        <v>119555372.773</v>
      </c>
      <c r="C272" s="38">
        <v>119028435.47613999</v>
      </c>
      <c r="D272" s="37">
        <v>0</v>
      </c>
      <c r="E272" s="38">
        <f t="shared" ref="E272" si="70">SUM(C272:D272)</f>
        <v>119028435.47613999</v>
      </c>
      <c r="F272" s="38">
        <f>B272-E272</f>
        <v>526937.29686000943</v>
      </c>
      <c r="G272" s="38">
        <f>B272-C272</f>
        <v>526937.29686000943</v>
      </c>
      <c r="H272" s="39">
        <f>E272/B272*100</f>
        <v>99.559252516521781</v>
      </c>
    </row>
    <row r="273" spans="1:8" s="30" customFormat="1" ht="12" x14ac:dyDescent="0.2">
      <c r="A273" s="57"/>
      <c r="B273" s="38"/>
      <c r="C273" s="38"/>
      <c r="D273" s="38"/>
      <c r="E273" s="38"/>
      <c r="F273" s="38"/>
      <c r="G273" s="38"/>
      <c r="H273" s="39"/>
    </row>
    <row r="274" spans="1:8" s="30" customFormat="1" ht="11.25" customHeight="1" x14ac:dyDescent="0.2">
      <c r="A274" s="36" t="s">
        <v>285</v>
      </c>
      <c r="B274" s="38">
        <f t="shared" ref="B274:G274" si="71">SUM(B275:B280)</f>
        <v>414795575.90257001</v>
      </c>
      <c r="C274" s="38">
        <f t="shared" si="71"/>
        <v>413315165.81726998</v>
      </c>
      <c r="D274" s="38">
        <f t="shared" ref="D274" si="72">SUM(D275:D280)</f>
        <v>540901.67072000005</v>
      </c>
      <c r="E274" s="38">
        <f t="shared" si="71"/>
        <v>413856067.48799002</v>
      </c>
      <c r="F274" s="38">
        <f t="shared" si="71"/>
        <v>939508.41458002129</v>
      </c>
      <c r="G274" s="38">
        <f t="shared" si="71"/>
        <v>1480410.0853000246</v>
      </c>
      <c r="H274" s="34">
        <f>E274/B274*100</f>
        <v>99.773500859420778</v>
      </c>
    </row>
    <row r="275" spans="1:8" s="30" customFormat="1" ht="11.25" hidden="1" customHeight="1" x14ac:dyDescent="0.2">
      <c r="A275" s="36" t="s">
        <v>297</v>
      </c>
      <c r="B275" s="37">
        <v>413502055.89757001</v>
      </c>
      <c r="C275" s="38">
        <v>412221539.15948999</v>
      </c>
      <c r="D275" s="37">
        <v>352332.80785000004</v>
      </c>
      <c r="E275" s="38">
        <f t="shared" ref="E275:E280" si="73">SUM(C275:D275)</f>
        <v>412573871.96733999</v>
      </c>
      <c r="F275" s="38">
        <f>B275-E275</f>
        <v>928183.93023002148</v>
      </c>
      <c r="G275" s="38">
        <f>B275-C275</f>
        <v>1280516.7380800247</v>
      </c>
      <c r="H275" s="39">
        <f>E275/B275*100</f>
        <v>99.775530999908753</v>
      </c>
    </row>
    <row r="276" spans="1:8" s="30" customFormat="1" ht="11.25" hidden="1" customHeight="1" x14ac:dyDescent="0.2">
      <c r="A276" s="120" t="s">
        <v>319</v>
      </c>
      <c r="B276" s="121"/>
      <c r="C276" s="121">
        <v>0</v>
      </c>
      <c r="D276" s="121"/>
      <c r="E276" s="121">
        <f t="shared" si="73"/>
        <v>0</v>
      </c>
      <c r="F276" s="121">
        <f>B276-E276</f>
        <v>0</v>
      </c>
      <c r="G276" s="121">
        <f>B276-C276</f>
        <v>0</v>
      </c>
      <c r="H276" s="122" t="e">
        <f>E276/B276*100</f>
        <v>#DIV/0!</v>
      </c>
    </row>
    <row r="277" spans="1:8" s="30" customFormat="1" ht="12" hidden="1" customHeight="1" x14ac:dyDescent="0.2">
      <c r="A277" s="120" t="s">
        <v>320</v>
      </c>
      <c r="B277" s="121"/>
      <c r="C277" s="121">
        <v>0</v>
      </c>
      <c r="D277" s="121"/>
      <c r="E277" s="121">
        <f t="shared" si="73"/>
        <v>0</v>
      </c>
      <c r="F277" s="121">
        <f>B277-E277</f>
        <v>0</v>
      </c>
      <c r="G277" s="121">
        <f>B277-C277</f>
        <v>0</v>
      </c>
      <c r="H277" s="123" t="e">
        <f>E277/B277*100</f>
        <v>#DIV/0!</v>
      </c>
    </row>
    <row r="278" spans="1:8" s="30" customFormat="1" ht="11.25" hidden="1" customHeight="1" x14ac:dyDescent="0.2">
      <c r="A278" s="124" t="s">
        <v>321</v>
      </c>
      <c r="B278" s="121"/>
      <c r="C278" s="121">
        <v>0</v>
      </c>
      <c r="D278" s="121"/>
      <c r="E278" s="121">
        <f t="shared" si="73"/>
        <v>0</v>
      </c>
      <c r="F278" s="121">
        <f>B278-E278</f>
        <v>0</v>
      </c>
      <c r="G278" s="121">
        <f>B278-C278</f>
        <v>0</v>
      </c>
      <c r="H278" s="125" t="e">
        <f>E278/B278*100</f>
        <v>#DIV/0!</v>
      </c>
    </row>
    <row r="279" spans="1:8" s="30" customFormat="1" ht="11.25" hidden="1" customHeight="1" x14ac:dyDescent="0.2">
      <c r="A279" s="126" t="s">
        <v>322</v>
      </c>
      <c r="B279" s="121"/>
      <c r="C279" s="121">
        <v>0</v>
      </c>
      <c r="D279" s="121"/>
      <c r="E279" s="121">
        <f t="shared" si="73"/>
        <v>0</v>
      </c>
      <c r="F279" s="121">
        <f>B279-E279</f>
        <v>0</v>
      </c>
      <c r="G279" s="121">
        <f>B279-C279</f>
        <v>0</v>
      </c>
      <c r="H279" s="123" t="e">
        <f>E279/B279*100</f>
        <v>#DIV/0!</v>
      </c>
    </row>
    <row r="280" spans="1:8" s="30" customFormat="1" ht="11.25" customHeight="1" x14ac:dyDescent="0.2">
      <c r="A280" s="58" t="s">
        <v>286</v>
      </c>
      <c r="B280" s="37">
        <v>1293520.0049999999</v>
      </c>
      <c r="C280" s="38">
        <v>1093626.65778</v>
      </c>
      <c r="D280" s="37">
        <v>188568.86287000001</v>
      </c>
      <c r="E280" s="38">
        <f t="shared" si="73"/>
        <v>1282195.5206500001</v>
      </c>
      <c r="F280" s="38">
        <f>B280-E280</f>
        <v>11324.48434999981</v>
      </c>
      <c r="G280" s="38">
        <f>B280-C280</f>
        <v>199893.34721999988</v>
      </c>
      <c r="H280" s="34">
        <f>E280/B280*100</f>
        <v>99.124521900996825</v>
      </c>
    </row>
    <row r="281" spans="1:8" s="30" customFormat="1" ht="11.25" customHeight="1" x14ac:dyDescent="0.2">
      <c r="A281" s="58"/>
      <c r="B281" s="38"/>
      <c r="C281" s="38"/>
      <c r="D281" s="38"/>
      <c r="E281" s="38"/>
      <c r="F281" s="38"/>
      <c r="G281" s="38"/>
      <c r="H281" s="39"/>
    </row>
    <row r="282" spans="1:8" s="30" customFormat="1" ht="11.25" customHeight="1" x14ac:dyDescent="0.2">
      <c r="A282" s="31" t="s">
        <v>287</v>
      </c>
      <c r="B282" s="59">
        <f>+B272+B274</f>
        <v>534350948.67557001</v>
      </c>
      <c r="C282" s="59">
        <f t="shared" ref="C282:G282" si="74">+C272+C274</f>
        <v>532343601.29340994</v>
      </c>
      <c r="D282" s="59">
        <f t="shared" si="74"/>
        <v>540901.67072000005</v>
      </c>
      <c r="E282" s="59">
        <f t="shared" si="74"/>
        <v>532884502.96413004</v>
      </c>
      <c r="F282" s="59">
        <f t="shared" si="74"/>
        <v>1466445.7114400307</v>
      </c>
      <c r="G282" s="59">
        <f t="shared" si="74"/>
        <v>2007347.382160034</v>
      </c>
      <c r="H282" s="39">
        <f>E282/B282*100</f>
        <v>99.725565058867275</v>
      </c>
    </row>
    <row r="283" spans="1:8" s="30" customFormat="1" ht="11.25" customHeight="1" x14ac:dyDescent="0.2">
      <c r="A283" s="36"/>
      <c r="B283" s="38"/>
      <c r="C283" s="38"/>
      <c r="D283" s="38"/>
      <c r="E283" s="38"/>
      <c r="F283" s="38"/>
      <c r="G283" s="38"/>
      <c r="H283" s="39"/>
    </row>
    <row r="284" spans="1:8" s="30" customFormat="1" ht="11.25" hidden="1" customHeight="1" x14ac:dyDescent="0.2">
      <c r="A284" s="57" t="s">
        <v>288</v>
      </c>
      <c r="B284" s="43">
        <f>+B282+B269</f>
        <v>1852547295.2926097</v>
      </c>
      <c r="C284" s="43">
        <f>+C282+C269</f>
        <v>1672099940.5597901</v>
      </c>
      <c r="D284" s="43">
        <f>+D282+D269</f>
        <v>46636223.687870018</v>
      </c>
      <c r="E284" s="43">
        <f>+E282+E269</f>
        <v>1718736164.2476602</v>
      </c>
      <c r="F284" s="43">
        <f>+F282+F269</f>
        <v>133811131.04495005</v>
      </c>
      <c r="G284" s="43">
        <f>+G282+G269</f>
        <v>180447354.73282015</v>
      </c>
      <c r="H284" s="127">
        <f>E284/B284*100</f>
        <v>92.77691147832131</v>
      </c>
    </row>
    <row r="285" spans="1:8" s="30" customFormat="1" ht="12" hidden="1" customHeight="1" x14ac:dyDescent="0.2">
      <c r="A285" s="36"/>
      <c r="B285" s="38"/>
      <c r="C285" s="41"/>
      <c r="D285" s="38"/>
      <c r="E285" s="41"/>
      <c r="F285" s="41"/>
      <c r="G285" s="41"/>
      <c r="H285" s="34"/>
    </row>
    <row r="286" spans="1:8" ht="12.75" thickBot="1" x14ac:dyDescent="0.25">
      <c r="A286" s="61" t="s">
        <v>289</v>
      </c>
      <c r="B286" s="62">
        <f>+B284</f>
        <v>1852547295.2926097</v>
      </c>
      <c r="C286" s="62">
        <f t="shared" ref="C286:G286" si="75">+C284</f>
        <v>1672099940.5597901</v>
      </c>
      <c r="D286" s="62">
        <f t="shared" si="75"/>
        <v>46636223.687870018</v>
      </c>
      <c r="E286" s="62">
        <f t="shared" si="75"/>
        <v>1718736164.2476602</v>
      </c>
      <c r="F286" s="62">
        <f t="shared" si="75"/>
        <v>133811131.04495005</v>
      </c>
      <c r="G286" s="62">
        <f t="shared" si="75"/>
        <v>180447354.73282015</v>
      </c>
      <c r="H286" s="88">
        <f>E286/B286*100</f>
        <v>92.77691147832131</v>
      </c>
    </row>
    <row r="287" spans="1:8" ht="12" thickTop="1" x14ac:dyDescent="0.2">
      <c r="G287" s="129"/>
    </row>
    <row r="288" spans="1:8" x14ac:dyDescent="0.2">
      <c r="A288" s="130" t="s">
        <v>290</v>
      </c>
    </row>
    <row r="289" spans="1:9" x14ac:dyDescent="0.2">
      <c r="A289" s="30" t="s">
        <v>291</v>
      </c>
    </row>
    <row r="290" spans="1:9" x14ac:dyDescent="0.2">
      <c r="A290" s="128" t="s">
        <v>292</v>
      </c>
    </row>
    <row r="291" spans="1:9" x14ac:dyDescent="0.2">
      <c r="A291" s="30" t="s">
        <v>293</v>
      </c>
    </row>
    <row r="292" spans="1:9" x14ac:dyDescent="0.2">
      <c r="A292" s="30" t="s">
        <v>294</v>
      </c>
    </row>
    <row r="293" spans="1:9" x14ac:dyDescent="0.2">
      <c r="A293" s="30" t="s">
        <v>295</v>
      </c>
    </row>
    <row r="294" spans="1:9" x14ac:dyDescent="0.2">
      <c r="A294" s="30" t="s">
        <v>296</v>
      </c>
    </row>
    <row r="295" spans="1:9" x14ac:dyDescent="0.2">
      <c r="G295" s="129"/>
    </row>
    <row r="296" spans="1:9" x14ac:dyDescent="0.2">
      <c r="E296" s="30"/>
      <c r="F296" s="30"/>
      <c r="G296" s="65"/>
      <c r="I296" s="18"/>
    </row>
    <row r="297" spans="1:9" x14ac:dyDescent="0.2">
      <c r="E297" s="30"/>
      <c r="F297" s="30"/>
      <c r="G297" s="65"/>
      <c r="I297" s="18"/>
    </row>
    <row r="298" spans="1:9" x14ac:dyDescent="0.2">
      <c r="E298" s="30"/>
      <c r="F298" s="30"/>
      <c r="G298" s="65"/>
      <c r="I298" s="18"/>
    </row>
    <row r="299" spans="1:9" x14ac:dyDescent="0.2">
      <c r="E299" s="30"/>
      <c r="F299" s="30"/>
      <c r="G299" s="65"/>
      <c r="I299" s="18"/>
    </row>
    <row r="300" spans="1:9" x14ac:dyDescent="0.2">
      <c r="E300" s="30"/>
      <c r="F300" s="30"/>
      <c r="G300" s="65"/>
      <c r="I300" s="18"/>
    </row>
    <row r="301" spans="1:9" x14ac:dyDescent="0.2">
      <c r="E301" s="30"/>
      <c r="F301" s="30"/>
      <c r="G301" s="65"/>
      <c r="I301" s="18"/>
    </row>
    <row r="302" spans="1:9" x14ac:dyDescent="0.2">
      <c r="E302" s="30"/>
      <c r="F302" s="30"/>
      <c r="G302" s="65"/>
      <c r="I302" s="18"/>
    </row>
    <row r="303" spans="1:9" x14ac:dyDescent="0.2">
      <c r="E303" s="30"/>
      <c r="F303" s="30"/>
      <c r="G303" s="65"/>
      <c r="I303" s="18"/>
    </row>
    <row r="304" spans="1:9" x14ac:dyDescent="0.2">
      <c r="E304" s="30"/>
      <c r="F304" s="30"/>
      <c r="G304" s="65"/>
      <c r="I304" s="18"/>
    </row>
    <row r="305" spans="5:9" x14ac:dyDescent="0.2">
      <c r="E305" s="30"/>
      <c r="F305" s="30"/>
      <c r="G305" s="65"/>
      <c r="I305" s="18"/>
    </row>
    <row r="306" spans="5:9" x14ac:dyDescent="0.2">
      <c r="E306" s="30"/>
      <c r="F306" s="30"/>
      <c r="G306" s="65"/>
      <c r="I306" s="18"/>
    </row>
    <row r="307" spans="5:9" x14ac:dyDescent="0.2">
      <c r="E307" s="30"/>
      <c r="F307" s="30"/>
      <c r="G307" s="65"/>
      <c r="I307" s="18"/>
    </row>
    <row r="308" spans="5:9" x14ac:dyDescent="0.2">
      <c r="E308" s="30"/>
      <c r="F308" s="30"/>
      <c r="G308" s="65"/>
      <c r="I308" s="18"/>
    </row>
    <row r="309" spans="5:9" x14ac:dyDescent="0.2">
      <c r="E309" s="30"/>
      <c r="F309" s="30"/>
      <c r="G309" s="65"/>
      <c r="I309" s="18"/>
    </row>
    <row r="310" spans="5:9" x14ac:dyDescent="0.2">
      <c r="E310" s="30"/>
      <c r="F310" s="30"/>
      <c r="G310" s="65"/>
      <c r="I310" s="18"/>
    </row>
    <row r="311" spans="5:9" x14ac:dyDescent="0.2">
      <c r="E311" s="30"/>
      <c r="F311" s="30"/>
      <c r="G311" s="65"/>
      <c r="I311" s="18"/>
    </row>
    <row r="312" spans="5:9" x14ac:dyDescent="0.2">
      <c r="E312" s="30"/>
      <c r="F312" s="30"/>
      <c r="G312" s="65"/>
      <c r="I312" s="18"/>
    </row>
    <row r="313" spans="5:9" x14ac:dyDescent="0.2">
      <c r="E313" s="30"/>
      <c r="F313" s="30"/>
      <c r="G313" s="65"/>
      <c r="I313" s="18"/>
    </row>
    <row r="314" spans="5:9" x14ac:dyDescent="0.2">
      <c r="E314" s="30"/>
      <c r="F314" s="30"/>
      <c r="G314" s="65"/>
      <c r="I314" s="18"/>
    </row>
    <row r="315" spans="5:9" x14ac:dyDescent="0.2">
      <c r="E315" s="30"/>
      <c r="F315" s="30"/>
      <c r="G315" s="65"/>
      <c r="I315" s="18"/>
    </row>
    <row r="316" spans="5:9" x14ac:dyDescent="0.2">
      <c r="E316" s="30"/>
      <c r="F316" s="30"/>
      <c r="G316" s="65"/>
      <c r="I316" s="18"/>
    </row>
    <row r="317" spans="5:9" x14ac:dyDescent="0.2">
      <c r="E317" s="30"/>
      <c r="F317" s="30"/>
      <c r="G317" s="65"/>
      <c r="I317" s="18"/>
    </row>
    <row r="318" spans="5:9" x14ac:dyDescent="0.2">
      <c r="E318" s="30"/>
      <c r="F318" s="30"/>
      <c r="G318" s="65"/>
      <c r="I318" s="18"/>
    </row>
    <row r="319" spans="5:9" x14ac:dyDescent="0.2">
      <c r="E319" s="30"/>
      <c r="F319" s="30"/>
      <c r="G319" s="65"/>
      <c r="I319" s="18"/>
    </row>
    <row r="320" spans="5:9" x14ac:dyDescent="0.2">
      <c r="E320" s="30"/>
      <c r="F320" s="30"/>
      <c r="G320" s="65"/>
      <c r="I320" s="18"/>
    </row>
    <row r="321" spans="5:9" x14ac:dyDescent="0.2">
      <c r="E321" s="30"/>
      <c r="F321" s="30"/>
      <c r="G321" s="65"/>
      <c r="I321" s="18"/>
    </row>
    <row r="322" spans="5:9" x14ac:dyDescent="0.2">
      <c r="E322" s="30"/>
      <c r="F322" s="30"/>
      <c r="G322" s="65"/>
      <c r="I322" s="18"/>
    </row>
    <row r="323" spans="5:9" x14ac:dyDescent="0.2">
      <c r="E323" s="30"/>
      <c r="F323" s="30"/>
      <c r="G323" s="65"/>
      <c r="I323" s="18"/>
    </row>
    <row r="324" spans="5:9" x14ac:dyDescent="0.2">
      <c r="E324" s="30"/>
      <c r="F324" s="30"/>
      <c r="G324" s="65"/>
      <c r="I324" s="18"/>
    </row>
    <row r="325" spans="5:9" x14ac:dyDescent="0.2">
      <c r="E325" s="30"/>
      <c r="F325" s="30"/>
      <c r="G325" s="65"/>
      <c r="I325" s="18"/>
    </row>
    <row r="326" spans="5:9" x14ac:dyDescent="0.2">
      <c r="E326" s="30"/>
      <c r="F326" s="30"/>
      <c r="G326" s="65"/>
      <c r="I326" s="18"/>
    </row>
    <row r="327" spans="5:9" x14ac:dyDescent="0.2">
      <c r="E327" s="30"/>
      <c r="F327" s="30"/>
      <c r="G327" s="65"/>
      <c r="I327" s="18"/>
    </row>
    <row r="328" spans="5:9" x14ac:dyDescent="0.2">
      <c r="E328" s="30"/>
      <c r="F328" s="30"/>
      <c r="G328" s="65"/>
      <c r="I328" s="18"/>
    </row>
    <row r="329" spans="5:9" x14ac:dyDescent="0.2">
      <c r="E329" s="30"/>
      <c r="F329" s="30"/>
      <c r="G329" s="65"/>
      <c r="I329" s="18"/>
    </row>
    <row r="330" spans="5:9" x14ac:dyDescent="0.2">
      <c r="E330" s="30"/>
      <c r="F330" s="30"/>
      <c r="G330" s="65"/>
      <c r="I330" s="18"/>
    </row>
    <row r="331" spans="5:9" x14ac:dyDescent="0.2">
      <c r="E331" s="30"/>
      <c r="F331" s="30"/>
      <c r="G331" s="65"/>
      <c r="I331" s="18"/>
    </row>
    <row r="332" spans="5:9" x14ac:dyDescent="0.2">
      <c r="E332" s="30"/>
      <c r="F332" s="30"/>
      <c r="G332" s="65"/>
      <c r="I332" s="18"/>
    </row>
    <row r="333" spans="5:9" x14ac:dyDescent="0.2">
      <c r="E333" s="30"/>
      <c r="F333" s="30"/>
      <c r="G333" s="65"/>
      <c r="I333" s="18"/>
    </row>
    <row r="334" spans="5:9" x14ac:dyDescent="0.2">
      <c r="E334" s="30"/>
      <c r="F334" s="30"/>
      <c r="G334" s="65"/>
      <c r="I334" s="18"/>
    </row>
    <row r="335" spans="5:9" x14ac:dyDescent="0.2">
      <c r="E335" s="30"/>
      <c r="F335" s="30"/>
      <c r="G335" s="65"/>
      <c r="I335" s="18"/>
    </row>
  </sheetData>
  <mergeCells count="7">
    <mergeCell ref="H6:H7"/>
    <mergeCell ref="A5:A7"/>
    <mergeCell ref="C5:E5"/>
    <mergeCell ref="B6:B7"/>
    <mergeCell ref="C6:E6"/>
    <mergeCell ref="F6:F7"/>
    <mergeCell ref="G6:G7"/>
  </mergeCells>
  <printOptions horizontalCentered="1"/>
  <pageMargins left="0.27" right="0.25" top="0.23" bottom="0.4" header="0.18" footer="0.18"/>
  <pageSetup paperSize="9" scale="75" orientation="portrait" r:id="rId1"/>
  <headerFooter alignWithMargins="0">
    <oddFooter>Page &amp;P of &amp;N</oddFooter>
  </headerFooter>
  <rowBreaks count="2" manualBreakCount="2">
    <brk id="179" max="7" man="1"/>
    <brk id="26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34"/>
  </sheetPr>
  <dimension ref="A1:O7"/>
  <sheetViews>
    <sheetView topLeftCell="A25" zoomScaleNormal="100" workbookViewId="0">
      <selection activeCell="M20" sqref="M20"/>
    </sheetView>
  </sheetViews>
  <sheetFormatPr defaultRowHeight="12.75" x14ac:dyDescent="0.2"/>
  <cols>
    <col min="1" max="1" width="38.7109375" customWidth="1"/>
    <col min="2" max="2" width="12.28515625" bestFit="1" customWidth="1"/>
    <col min="3" max="3" width="10" bestFit="1" customWidth="1"/>
    <col min="4" max="7" width="10" customWidth="1"/>
    <col min="8" max="8" width="12.28515625" customWidth="1"/>
    <col min="10" max="10" width="9.42578125" bestFit="1" customWidth="1"/>
    <col min="11" max="11" width="10.28515625" bestFit="1" customWidth="1"/>
    <col min="14" max="15" width="11" customWidth="1"/>
  </cols>
  <sheetData>
    <row r="1" spans="1:15" x14ac:dyDescent="0.2">
      <c r="A1" s="6" t="s">
        <v>309</v>
      </c>
    </row>
    <row r="2" spans="1:15" x14ac:dyDescent="0.2">
      <c r="A2" t="s">
        <v>0</v>
      </c>
    </row>
    <row r="3" spans="1:15" x14ac:dyDescent="0.2">
      <c r="A3" t="s">
        <v>1</v>
      </c>
      <c r="J3" t="s">
        <v>2</v>
      </c>
    </row>
    <row r="4" spans="1:15" x14ac:dyDescent="0.2">
      <c r="B4" s="5" t="s">
        <v>3</v>
      </c>
      <c r="C4" s="5" t="s">
        <v>4</v>
      </c>
      <c r="D4" s="5" t="s">
        <v>5</v>
      </c>
      <c r="E4" s="5" t="s">
        <v>6</v>
      </c>
      <c r="F4" s="5" t="s">
        <v>9</v>
      </c>
      <c r="G4" s="5" t="s">
        <v>10</v>
      </c>
      <c r="H4" s="5" t="s">
        <v>11</v>
      </c>
      <c r="J4" s="1" t="s">
        <v>3</v>
      </c>
      <c r="K4" s="1" t="s">
        <v>4</v>
      </c>
      <c r="L4" s="1" t="s">
        <v>5</v>
      </c>
      <c r="M4" s="1" t="s">
        <v>6</v>
      </c>
      <c r="N4" s="1" t="s">
        <v>9</v>
      </c>
      <c r="O4" s="1" t="s">
        <v>10</v>
      </c>
    </row>
    <row r="5" spans="1:15" x14ac:dyDescent="0.2">
      <c r="A5" t="s">
        <v>7</v>
      </c>
      <c r="B5" s="2">
        <v>197280.37400000001</v>
      </c>
      <c r="C5" s="2">
        <v>218551.98</v>
      </c>
      <c r="D5" s="2">
        <v>234979.63800000001</v>
      </c>
      <c r="E5" s="2">
        <v>1075614.496</v>
      </c>
      <c r="F5" s="2">
        <v>94082.13</v>
      </c>
      <c r="G5" s="2">
        <v>32038.673999999999</v>
      </c>
      <c r="H5" s="2">
        <f>SUM(B5:G5)</f>
        <v>1852547.2920000004</v>
      </c>
      <c r="I5" s="2"/>
      <c r="J5" s="2">
        <f>B5</f>
        <v>197280.37400000001</v>
      </c>
      <c r="K5" s="2">
        <f t="shared" ref="K5:O6" si="0">+J5+C5</f>
        <v>415832.35400000005</v>
      </c>
      <c r="L5" s="2">
        <f t="shared" si="0"/>
        <v>650811.99200000009</v>
      </c>
      <c r="M5" s="2">
        <f t="shared" si="0"/>
        <v>1726426.4880000001</v>
      </c>
      <c r="N5" s="2">
        <f t="shared" si="0"/>
        <v>1820508.6180000002</v>
      </c>
      <c r="O5" s="2">
        <f t="shared" si="0"/>
        <v>1852547.2920000004</v>
      </c>
    </row>
    <row r="6" spans="1:15" x14ac:dyDescent="0.2">
      <c r="A6" t="s">
        <v>8</v>
      </c>
      <c r="B6" s="2">
        <v>145576.10399999999</v>
      </c>
      <c r="C6" s="2">
        <v>217009.91399999999</v>
      </c>
      <c r="D6" s="2">
        <v>278567.462</v>
      </c>
      <c r="E6" s="2">
        <v>445894.359</v>
      </c>
      <c r="F6" s="2">
        <v>333061.39299999998</v>
      </c>
      <c r="G6" s="2">
        <v>298626.929</v>
      </c>
      <c r="H6" s="2">
        <f>SUM(B6:G6)</f>
        <v>1718736.1609999998</v>
      </c>
      <c r="I6" s="2"/>
      <c r="J6" s="2">
        <f>B6</f>
        <v>145576.10399999999</v>
      </c>
      <c r="K6" s="2">
        <f t="shared" si="0"/>
        <v>362586.01799999998</v>
      </c>
      <c r="L6" s="2">
        <f t="shared" si="0"/>
        <v>641153.48</v>
      </c>
      <c r="M6" s="2">
        <f t="shared" si="0"/>
        <v>1087047.8389999999</v>
      </c>
      <c r="N6" s="2">
        <f t="shared" si="0"/>
        <v>1420109.2319999998</v>
      </c>
      <c r="O6" s="2">
        <f t="shared" si="0"/>
        <v>1718736.1609999998</v>
      </c>
    </row>
    <row r="7" spans="1:15" x14ac:dyDescent="0.2">
      <c r="A7" t="s">
        <v>12</v>
      </c>
      <c r="B7" s="4">
        <f t="shared" ref="B7:G7" si="1">J7</f>
        <v>73.791478112262695</v>
      </c>
      <c r="C7" s="4">
        <f t="shared" si="1"/>
        <v>87.195239743177837</v>
      </c>
      <c r="D7" s="4">
        <f t="shared" si="1"/>
        <v>98.515929005807251</v>
      </c>
      <c r="E7" s="4">
        <f t="shared" si="1"/>
        <v>62.965196986713515</v>
      </c>
      <c r="F7" s="4">
        <f t="shared" si="1"/>
        <v>78.006180138829734</v>
      </c>
      <c r="G7" s="4">
        <f t="shared" si="1"/>
        <v>92.776911467909756</v>
      </c>
      <c r="H7" s="4"/>
      <c r="I7" s="3"/>
      <c r="J7" s="4">
        <f t="shared" ref="J7:O7" si="2">+J6/J5*100</f>
        <v>73.791478112262695</v>
      </c>
      <c r="K7" s="4">
        <f t="shared" si="2"/>
        <v>87.195239743177837</v>
      </c>
      <c r="L7" s="4">
        <f t="shared" si="2"/>
        <v>98.515929005807251</v>
      </c>
      <c r="M7" s="4">
        <f t="shared" si="2"/>
        <v>62.965196986713515</v>
      </c>
      <c r="N7" s="4">
        <f t="shared" si="2"/>
        <v>78.006180138829734</v>
      </c>
      <c r="O7" s="4">
        <f t="shared" si="2"/>
        <v>92.776911467909756</v>
      </c>
    </row>
  </sheetData>
  <phoneticPr fontId="19" type="noConversion"/>
  <printOptions horizontalCentered="1"/>
  <pageMargins left="0.2" right="0.2" top="0.59" bottom="0.47" header="0.5" footer="0.5"/>
  <pageSetup paperSize="9" scale="8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Joyce Marasigan</dc:creator>
  <cp:lastModifiedBy>Mary Joyce Marasigan</cp:lastModifiedBy>
  <cp:lastPrinted>2020-07-09T04:58:42Z</cp:lastPrinted>
  <dcterms:created xsi:type="dcterms:W3CDTF">2014-06-18T02:22:11Z</dcterms:created>
  <dcterms:modified xsi:type="dcterms:W3CDTF">2020-07-09T05:07:59Z</dcterms:modified>
</cp:coreProperties>
</file>