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July 2020\"/>
    </mc:Choice>
  </mc:AlternateContent>
  <bookViews>
    <workbookView xWindow="240" yWindow="75" windowWidth="20955" windowHeight="10740" activeTab="2"/>
  </bookViews>
  <sheets>
    <sheet name="By Department" sheetId="13" r:id="rId1"/>
    <sheet name="By Agency" sheetId="14" r:id="rId2"/>
    <sheet name="Graph" sheetId="15" r:id="rId3"/>
  </sheets>
  <externalReferences>
    <externalReference r:id="rId4"/>
  </externalReferences>
  <definedNames>
    <definedName name="_xlnm.Print_Area" localSheetId="1">'By Agency'!$A$1:$H$295</definedName>
    <definedName name="_xlnm.Print_Area" localSheetId="0">'By Department'!$A$1:$Q$64</definedName>
    <definedName name="_xlnm.Print_Area" localSheetId="2">Graph!$A$9:$L$49</definedName>
    <definedName name="_xlnm.Print_Titles" localSheetId="1">'By Agency'!$1:$8</definedName>
    <definedName name="Z_149BABA1_3CBB_4AB5_8307_CDFFE2416884_.wvu.PrintArea" localSheetId="1" hidden="1">'By Agency'!$A$1:$F$292</definedName>
    <definedName name="Z_149BABA1_3CBB_4AB5_8307_CDFFE2416884_.wvu.PrintTitles" localSheetId="1" hidden="1">'By Agency'!$1:$8</definedName>
    <definedName name="Z_149BABA1_3CBB_4AB5_8307_CDFFE2416884_.wvu.Rows" localSheetId="1" hidden="1">'By Agency'!$132:$132,'By Agency'!$274:$277,'By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Agency'!$A$1:$H$304</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Agency'!$A$1:$H$304</definedName>
    <definedName name="Z_97AE4AC2_2269_476F_89AE_42BE1A190109_.wvu.PrintTitles" localSheetId="1" hidden="1">'By Agency'!$1:$8</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Agency'!$A$1:$F$292</definedName>
    <definedName name="Z_E72949E6_F470_4685_A8B8_FC40C2B684D5_.wvu.PrintTitles" localSheetId="1" hidden="1">'By Agency'!$1:$8</definedName>
    <definedName name="Z_E72949E6_F470_4685_A8B8_FC40C2B684D5_.wvu.Rows" localSheetId="1" hidden="1">'By Agency'!$132:$132,'By Agency'!$274:$277,'By Agency'!$280:$281,'By Agency'!$282:$285</definedName>
  </definedNames>
  <calcPr calcId="152511"/>
</workbook>
</file>

<file path=xl/calcChain.xml><?xml version="1.0" encoding="utf-8"?>
<calcChain xmlns="http://schemas.openxmlformats.org/spreadsheetml/2006/main">
  <c r="K6" i="15" l="1"/>
  <c r="I6" i="15"/>
  <c r="M5" i="15"/>
  <c r="N5" i="15" s="1"/>
  <c r="O5" i="15" s="1"/>
  <c r="P5" i="15" s="1"/>
  <c r="Q5" i="15" s="1"/>
  <c r="K5" i="15"/>
  <c r="L5" i="15" s="1"/>
  <c r="I5" i="15"/>
  <c r="H282" i="14"/>
  <c r="D282" i="14"/>
  <c r="B282" i="14"/>
  <c r="G280" i="14"/>
  <c r="E280" i="14"/>
  <c r="G279" i="14"/>
  <c r="E279" i="14"/>
  <c r="G278" i="14"/>
  <c r="E278" i="14"/>
  <c r="G277" i="14"/>
  <c r="E277" i="14"/>
  <c r="G276" i="14"/>
  <c r="E276" i="14"/>
  <c r="G275" i="14"/>
  <c r="E275" i="14"/>
  <c r="G274" i="14"/>
  <c r="E274" i="14"/>
  <c r="H274" i="14" s="1"/>
  <c r="D274" i="14"/>
  <c r="C274" i="14"/>
  <c r="C282" i="14" s="1"/>
  <c r="B274" i="14"/>
  <c r="H272" i="14"/>
  <c r="G272" i="14"/>
  <c r="G282" i="14" s="1"/>
  <c r="F272" i="14"/>
  <c r="E272" i="14"/>
  <c r="E282" i="14" s="1"/>
  <c r="G267" i="14"/>
  <c r="E267" i="14"/>
  <c r="G266" i="14"/>
  <c r="E266" i="14"/>
  <c r="G265" i="14"/>
  <c r="E265" i="14"/>
  <c r="H265" i="14" s="1"/>
  <c r="D265" i="14"/>
  <c r="C265" i="14"/>
  <c r="B265" i="14"/>
  <c r="H263" i="14"/>
  <c r="G263" i="14"/>
  <c r="F263" i="14"/>
  <c r="E263" i="14"/>
  <c r="H261" i="14"/>
  <c r="G261" i="14"/>
  <c r="F261" i="14"/>
  <c r="E261" i="14"/>
  <c r="H259" i="14"/>
  <c r="G259" i="14"/>
  <c r="F259" i="14"/>
  <c r="E259" i="14"/>
  <c r="H257" i="14"/>
  <c r="G257" i="14"/>
  <c r="F257" i="14"/>
  <c r="E257" i="14"/>
  <c r="H256" i="14"/>
  <c r="G256" i="14"/>
  <c r="F256" i="14"/>
  <c r="E256" i="14"/>
  <c r="G255" i="14"/>
  <c r="F255" i="14"/>
  <c r="E255" i="14"/>
  <c r="D255" i="14"/>
  <c r="C255" i="14"/>
  <c r="B255" i="14"/>
  <c r="H255" i="14" s="1"/>
  <c r="G253" i="14"/>
  <c r="E253" i="14"/>
  <c r="G252" i="14"/>
  <c r="E252" i="14"/>
  <c r="G251" i="14"/>
  <c r="E251" i="14"/>
  <c r="G250" i="14"/>
  <c r="E250" i="14"/>
  <c r="G249" i="14"/>
  <c r="E249" i="14"/>
  <c r="G248" i="14"/>
  <c r="E248" i="14"/>
  <c r="H248" i="14" s="1"/>
  <c r="D248" i="14"/>
  <c r="C248" i="14"/>
  <c r="B248" i="14"/>
  <c r="H246" i="14"/>
  <c r="G246" i="14"/>
  <c r="F246" i="14"/>
  <c r="E246" i="14"/>
  <c r="H244" i="14"/>
  <c r="G244" i="14"/>
  <c r="F244" i="14"/>
  <c r="E244" i="14"/>
  <c r="H243" i="14"/>
  <c r="G243" i="14"/>
  <c r="F243" i="14"/>
  <c r="E243" i="14"/>
  <c r="H242" i="14"/>
  <c r="G242" i="14"/>
  <c r="F242" i="14"/>
  <c r="E242" i="14"/>
  <c r="H241" i="14"/>
  <c r="G241" i="14"/>
  <c r="F241" i="14"/>
  <c r="E241" i="14"/>
  <c r="H240" i="14"/>
  <c r="G240" i="14"/>
  <c r="F240" i="14"/>
  <c r="E240" i="14"/>
  <c r="H239" i="14"/>
  <c r="G239" i="14"/>
  <c r="F239" i="14"/>
  <c r="E239" i="14"/>
  <c r="H238" i="14"/>
  <c r="G238" i="14"/>
  <c r="F238" i="14"/>
  <c r="E238" i="14"/>
  <c r="H237" i="14"/>
  <c r="G237" i="14"/>
  <c r="F237" i="14"/>
  <c r="E237" i="14"/>
  <c r="H236" i="14"/>
  <c r="G236" i="14"/>
  <c r="F236" i="14"/>
  <c r="E236" i="14"/>
  <c r="H235" i="14"/>
  <c r="G235" i="14"/>
  <c r="F235" i="14"/>
  <c r="E235" i="14"/>
  <c r="H234" i="14"/>
  <c r="G234" i="14"/>
  <c r="F234" i="14"/>
  <c r="E234" i="14"/>
  <c r="H233" i="14"/>
  <c r="G233" i="14"/>
  <c r="F233" i="14"/>
  <c r="E233" i="14"/>
  <c r="H232" i="14"/>
  <c r="G232" i="14"/>
  <c r="F232" i="14"/>
  <c r="E232" i="14"/>
  <c r="H231" i="14"/>
  <c r="G231" i="14"/>
  <c r="F231" i="14"/>
  <c r="E231" i="14"/>
  <c r="H230" i="14"/>
  <c r="G230" i="14"/>
  <c r="F230" i="14"/>
  <c r="E230" i="14"/>
  <c r="G229" i="14"/>
  <c r="F229" i="14"/>
  <c r="E229" i="14"/>
  <c r="D229" i="14"/>
  <c r="D216" i="14" s="1"/>
  <c r="C229" i="14"/>
  <c r="B229" i="14"/>
  <c r="H229" i="14" s="1"/>
  <c r="G228" i="14"/>
  <c r="E228" i="14"/>
  <c r="G227" i="14"/>
  <c r="E227" i="14"/>
  <c r="G226" i="14"/>
  <c r="E226" i="14"/>
  <c r="G225" i="14"/>
  <c r="E225" i="14"/>
  <c r="G224" i="14"/>
  <c r="E224" i="14"/>
  <c r="G223" i="14"/>
  <c r="E223" i="14"/>
  <c r="G222" i="14"/>
  <c r="E222" i="14"/>
  <c r="G221" i="14"/>
  <c r="E221" i="14"/>
  <c r="G220" i="14"/>
  <c r="E220" i="14"/>
  <c r="G219" i="14"/>
  <c r="E219" i="14"/>
  <c r="G218" i="14"/>
  <c r="E218" i="14"/>
  <c r="G217" i="14"/>
  <c r="E217" i="14"/>
  <c r="G216" i="14"/>
  <c r="E216" i="14"/>
  <c r="C216" i="14"/>
  <c r="B216" i="14"/>
  <c r="G214" i="14"/>
  <c r="E214" i="14"/>
  <c r="G213" i="14"/>
  <c r="E213" i="14"/>
  <c r="G212" i="14"/>
  <c r="E212" i="14"/>
  <c r="G211" i="14"/>
  <c r="E211" i="14"/>
  <c r="G210" i="14"/>
  <c r="E210" i="14"/>
  <c r="G209" i="14"/>
  <c r="E209" i="14"/>
  <c r="G208" i="14"/>
  <c r="E208" i="14"/>
  <c r="G207" i="14"/>
  <c r="E207" i="14"/>
  <c r="H207" i="14" s="1"/>
  <c r="D207" i="14"/>
  <c r="C207" i="14"/>
  <c r="B207" i="14"/>
  <c r="H205" i="14"/>
  <c r="G205" i="14"/>
  <c r="F205" i="14"/>
  <c r="E205" i="14"/>
  <c r="H204" i="14"/>
  <c r="G204" i="14"/>
  <c r="F204" i="14"/>
  <c r="E204" i="14"/>
  <c r="H203" i="14"/>
  <c r="G203" i="14"/>
  <c r="F203" i="14"/>
  <c r="E203" i="14"/>
  <c r="H202" i="14"/>
  <c r="G202" i="14"/>
  <c r="F202" i="14"/>
  <c r="E202" i="14"/>
  <c r="H201" i="14"/>
  <c r="G201" i="14"/>
  <c r="F201" i="14"/>
  <c r="E201" i="14"/>
  <c r="H200" i="14"/>
  <c r="G200" i="14"/>
  <c r="F200" i="14"/>
  <c r="E200" i="14"/>
  <c r="H199" i="14"/>
  <c r="G199" i="14"/>
  <c r="F199" i="14"/>
  <c r="E199" i="14"/>
  <c r="G198" i="14"/>
  <c r="F198" i="14"/>
  <c r="E198" i="14"/>
  <c r="D198" i="14"/>
  <c r="C198" i="14"/>
  <c r="B198" i="14"/>
  <c r="H198" i="14" s="1"/>
  <c r="G196" i="14"/>
  <c r="E196" i="14"/>
  <c r="G195" i="14"/>
  <c r="E195" i="14"/>
  <c r="G194" i="14"/>
  <c r="E194" i="14"/>
  <c r="G193" i="14"/>
  <c r="E193" i="14"/>
  <c r="G192" i="14"/>
  <c r="E192" i="14"/>
  <c r="G191" i="14"/>
  <c r="E191" i="14"/>
  <c r="G190" i="14"/>
  <c r="E190" i="14"/>
  <c r="G189" i="14"/>
  <c r="E189" i="14"/>
  <c r="H189" i="14" s="1"/>
  <c r="D189" i="14"/>
  <c r="C189" i="14"/>
  <c r="B189" i="14"/>
  <c r="H187" i="14"/>
  <c r="G187" i="14"/>
  <c r="F187" i="14"/>
  <c r="E187" i="14"/>
  <c r="H186" i="14"/>
  <c r="G186" i="14"/>
  <c r="F186" i="14"/>
  <c r="E186" i="14"/>
  <c r="H185" i="14"/>
  <c r="G185" i="14"/>
  <c r="F185" i="14"/>
  <c r="E185" i="14"/>
  <c r="H184" i="14"/>
  <c r="G184" i="14"/>
  <c r="F184" i="14"/>
  <c r="E184" i="14"/>
  <c r="H183" i="14"/>
  <c r="G183" i="14"/>
  <c r="F183" i="14"/>
  <c r="E183" i="14"/>
  <c r="H182" i="14"/>
  <c r="G182" i="14"/>
  <c r="F182" i="14"/>
  <c r="E182" i="14"/>
  <c r="H181" i="14"/>
  <c r="G181" i="14"/>
  <c r="F181" i="14"/>
  <c r="E181" i="14"/>
  <c r="G180" i="14"/>
  <c r="F180" i="14"/>
  <c r="E180" i="14"/>
  <c r="D180" i="14"/>
  <c r="C180" i="14"/>
  <c r="B180" i="14"/>
  <c r="H180" i="14" s="1"/>
  <c r="G178" i="14"/>
  <c r="E178" i="14"/>
  <c r="G177" i="14"/>
  <c r="E177" i="14"/>
  <c r="G176" i="14"/>
  <c r="E176" i="14"/>
  <c r="G175" i="14"/>
  <c r="E175" i="14"/>
  <c r="H175" i="14" s="1"/>
  <c r="D175" i="14"/>
  <c r="C175" i="14"/>
  <c r="B175" i="14"/>
  <c r="H173" i="14"/>
  <c r="G173" i="14"/>
  <c r="F173" i="14"/>
  <c r="E173" i="14"/>
  <c r="H172" i="14"/>
  <c r="G172" i="14"/>
  <c r="F172" i="14"/>
  <c r="E172" i="14"/>
  <c r="H171" i="14"/>
  <c r="G171" i="14"/>
  <c r="F171" i="14"/>
  <c r="E171" i="14"/>
  <c r="H170" i="14"/>
  <c r="G170" i="14"/>
  <c r="F170" i="14"/>
  <c r="E170" i="14"/>
  <c r="H169" i="14"/>
  <c r="G169" i="14"/>
  <c r="F169" i="14"/>
  <c r="E169" i="14"/>
  <c r="H168" i="14"/>
  <c r="G168" i="14"/>
  <c r="F168" i="14"/>
  <c r="E168" i="14"/>
  <c r="H167" i="14"/>
  <c r="G167" i="14"/>
  <c r="F167" i="14"/>
  <c r="E167" i="14"/>
  <c r="H166" i="14"/>
  <c r="G166" i="14"/>
  <c r="F166" i="14"/>
  <c r="E166" i="14"/>
  <c r="G165" i="14"/>
  <c r="F165" i="14"/>
  <c r="E165" i="14"/>
  <c r="D165" i="14"/>
  <c r="C165" i="14"/>
  <c r="B165" i="14"/>
  <c r="H165" i="14" s="1"/>
  <c r="G163" i="14"/>
  <c r="E163" i="14"/>
  <c r="G162" i="14"/>
  <c r="E162" i="14"/>
  <c r="G161" i="14"/>
  <c r="E161" i="14"/>
  <c r="G160" i="14"/>
  <c r="E160" i="14"/>
  <c r="G159" i="14"/>
  <c r="E159" i="14"/>
  <c r="G158" i="14"/>
  <c r="E158" i="14"/>
  <c r="G157" i="14"/>
  <c r="E157" i="14"/>
  <c r="G156" i="14"/>
  <c r="E156" i="14"/>
  <c r="G155" i="14"/>
  <c r="E155" i="14"/>
  <c r="G154" i="14"/>
  <c r="E154" i="14"/>
  <c r="G153" i="14"/>
  <c r="E153" i="14"/>
  <c r="G152" i="14"/>
  <c r="E152" i="14"/>
  <c r="G151" i="14"/>
  <c r="E151" i="14"/>
  <c r="G150" i="14"/>
  <c r="E150" i="14"/>
  <c r="G149" i="14"/>
  <c r="E149" i="14"/>
  <c r="G148" i="14"/>
  <c r="E148" i="14"/>
  <c r="G147" i="14"/>
  <c r="E147" i="14"/>
  <c r="G146" i="14"/>
  <c r="E146" i="14"/>
  <c r="G145" i="14"/>
  <c r="E145" i="14"/>
  <c r="G144" i="14"/>
  <c r="E144" i="14"/>
  <c r="H144" i="14" s="1"/>
  <c r="D144" i="14"/>
  <c r="C144" i="14"/>
  <c r="B144" i="14"/>
  <c r="H142" i="14"/>
  <c r="G142" i="14"/>
  <c r="F142" i="14"/>
  <c r="E142" i="14"/>
  <c r="H140" i="14"/>
  <c r="G140" i="14"/>
  <c r="F140" i="14"/>
  <c r="E140" i="14"/>
  <c r="H139" i="14"/>
  <c r="G139" i="14"/>
  <c r="F139" i="14"/>
  <c r="E139" i="14"/>
  <c r="D139" i="14"/>
  <c r="D135" i="14" s="1"/>
  <c r="C139" i="14"/>
  <c r="B139" i="14"/>
  <c r="B135" i="14" s="1"/>
  <c r="G138" i="14"/>
  <c r="E138" i="14"/>
  <c r="G137" i="14"/>
  <c r="E137" i="14"/>
  <c r="G136" i="14"/>
  <c r="E136" i="14"/>
  <c r="G135" i="14"/>
  <c r="E135" i="14"/>
  <c r="H135" i="14" s="1"/>
  <c r="C135" i="14"/>
  <c r="H134" i="14"/>
  <c r="G134" i="14"/>
  <c r="F134" i="14"/>
  <c r="E134" i="14"/>
  <c r="H133" i="14"/>
  <c r="G133" i="14"/>
  <c r="F133" i="14"/>
  <c r="E133" i="14"/>
  <c r="E132" i="14"/>
  <c r="D132" i="14"/>
  <c r="D127" i="14" s="1"/>
  <c r="C132" i="14"/>
  <c r="B132" i="14"/>
  <c r="G131" i="14"/>
  <c r="E131" i="14"/>
  <c r="G130" i="14"/>
  <c r="E130" i="14"/>
  <c r="G129" i="14"/>
  <c r="E129" i="14"/>
  <c r="G128" i="14"/>
  <c r="E128" i="14"/>
  <c r="E127" i="14"/>
  <c r="C127" i="14"/>
  <c r="D126" i="14"/>
  <c r="G124" i="14"/>
  <c r="E124" i="14"/>
  <c r="G123" i="14"/>
  <c r="E123" i="14"/>
  <c r="G122" i="14"/>
  <c r="E122" i="14"/>
  <c r="G121" i="14"/>
  <c r="E121" i="14"/>
  <c r="G120" i="14"/>
  <c r="E120" i="14"/>
  <c r="G119" i="14"/>
  <c r="E119" i="14"/>
  <c r="G118" i="14"/>
  <c r="E118" i="14"/>
  <c r="G117" i="14"/>
  <c r="E117" i="14"/>
  <c r="G116" i="14"/>
  <c r="E116" i="14"/>
  <c r="G115" i="14"/>
  <c r="E115" i="14"/>
  <c r="H115" i="14" s="1"/>
  <c r="D115" i="14"/>
  <c r="C115" i="14"/>
  <c r="B115" i="14"/>
  <c r="H113" i="14"/>
  <c r="G113" i="14"/>
  <c r="F113" i="14"/>
  <c r="E113" i="14"/>
  <c r="H112" i="14"/>
  <c r="G112" i="14"/>
  <c r="F112" i="14"/>
  <c r="E112" i="14"/>
  <c r="H111" i="14"/>
  <c r="G111" i="14"/>
  <c r="F111" i="14"/>
  <c r="E111" i="14"/>
  <c r="H110" i="14"/>
  <c r="G110" i="14"/>
  <c r="F110" i="14"/>
  <c r="E110" i="14"/>
  <c r="H109" i="14"/>
  <c r="G109" i="14"/>
  <c r="F109" i="14"/>
  <c r="E109" i="14"/>
  <c r="H108" i="14"/>
  <c r="G108" i="14"/>
  <c r="F108" i="14"/>
  <c r="E108" i="14"/>
  <c r="H107" i="14"/>
  <c r="G107" i="14"/>
  <c r="F107" i="14"/>
  <c r="E107" i="14"/>
  <c r="H106" i="14"/>
  <c r="G106" i="14"/>
  <c r="F106" i="14"/>
  <c r="E106" i="14"/>
  <c r="H105" i="14"/>
  <c r="G105" i="14"/>
  <c r="F105" i="14"/>
  <c r="E105" i="14"/>
  <c r="H104" i="14"/>
  <c r="G104" i="14"/>
  <c r="F104" i="14"/>
  <c r="E104" i="14"/>
  <c r="G103" i="14"/>
  <c r="F103" i="14"/>
  <c r="E103" i="14"/>
  <c r="D103" i="14"/>
  <c r="C103" i="14"/>
  <c r="B103" i="14"/>
  <c r="H103" i="14" s="1"/>
  <c r="G101" i="14"/>
  <c r="E101" i="14"/>
  <c r="G100" i="14"/>
  <c r="E100" i="14"/>
  <c r="G99" i="14"/>
  <c r="E99" i="14"/>
  <c r="G98" i="14"/>
  <c r="E98" i="14"/>
  <c r="G97" i="14"/>
  <c r="E97" i="14"/>
  <c r="G96" i="14"/>
  <c r="E96" i="14"/>
  <c r="G95" i="14"/>
  <c r="E95" i="14"/>
  <c r="G94" i="14"/>
  <c r="E94" i="14"/>
  <c r="G93" i="14"/>
  <c r="E93" i="14"/>
  <c r="G92" i="14"/>
  <c r="E92" i="14"/>
  <c r="G91" i="14"/>
  <c r="E91" i="14"/>
  <c r="H91" i="14" s="1"/>
  <c r="D91" i="14"/>
  <c r="C91" i="14"/>
  <c r="B91" i="14"/>
  <c r="H89" i="14"/>
  <c r="G89" i="14"/>
  <c r="F89" i="14"/>
  <c r="E89" i="14"/>
  <c r="H88" i="14"/>
  <c r="G88" i="14"/>
  <c r="F88" i="14"/>
  <c r="E88" i="14"/>
  <c r="H87" i="14"/>
  <c r="G87" i="14"/>
  <c r="F87" i="14"/>
  <c r="E87" i="14"/>
  <c r="H86" i="14"/>
  <c r="G86" i="14"/>
  <c r="F86" i="14"/>
  <c r="E86" i="14"/>
  <c r="G85" i="14"/>
  <c r="F85" i="14"/>
  <c r="E85" i="14"/>
  <c r="D85" i="14"/>
  <c r="C85" i="14"/>
  <c r="B85" i="14"/>
  <c r="H85" i="14" s="1"/>
  <c r="G83" i="14"/>
  <c r="E83" i="14"/>
  <c r="G82" i="14"/>
  <c r="E82" i="14"/>
  <c r="G81" i="14"/>
  <c r="E81" i="14"/>
  <c r="D81" i="14"/>
  <c r="C81" i="14"/>
  <c r="B81" i="14"/>
  <c r="G79" i="14"/>
  <c r="E79" i="14"/>
  <c r="H79" i="14" s="1"/>
  <c r="G78" i="14"/>
  <c r="E78" i="14"/>
  <c r="H78" i="14" s="1"/>
  <c r="G77" i="14"/>
  <c r="E77" i="14"/>
  <c r="H77" i="14" s="1"/>
  <c r="D77" i="14"/>
  <c r="C77" i="14"/>
  <c r="B77" i="14"/>
  <c r="H75" i="14"/>
  <c r="G75" i="14"/>
  <c r="F75" i="14"/>
  <c r="E75" i="14"/>
  <c r="H74" i="14"/>
  <c r="G74" i="14"/>
  <c r="F74" i="14"/>
  <c r="E74" i="14"/>
  <c r="H73" i="14"/>
  <c r="G73" i="14"/>
  <c r="F73" i="14"/>
  <c r="E73" i="14"/>
  <c r="H72" i="14"/>
  <c r="G72" i="14"/>
  <c r="F72" i="14"/>
  <c r="E72" i="14"/>
  <c r="G71" i="14"/>
  <c r="F71" i="14"/>
  <c r="E71" i="14"/>
  <c r="D71" i="14"/>
  <c r="C71" i="14"/>
  <c r="B71" i="14"/>
  <c r="H71" i="14" s="1"/>
  <c r="G69" i="14"/>
  <c r="E69" i="14"/>
  <c r="H69" i="14" s="1"/>
  <c r="G68" i="14"/>
  <c r="E68" i="14"/>
  <c r="H68" i="14" s="1"/>
  <c r="G67" i="14"/>
  <c r="E67" i="14"/>
  <c r="H67" i="14" s="1"/>
  <c r="G66" i="14"/>
  <c r="E66" i="14"/>
  <c r="H66" i="14" s="1"/>
  <c r="G65" i="14"/>
  <c r="E65" i="14"/>
  <c r="H65" i="14" s="1"/>
  <c r="G64" i="14"/>
  <c r="E64" i="14"/>
  <c r="H64" i="14" s="1"/>
  <c r="G63" i="14"/>
  <c r="E63" i="14"/>
  <c r="H63" i="14" s="1"/>
  <c r="G62" i="14"/>
  <c r="E62" i="14"/>
  <c r="H62" i="14" s="1"/>
  <c r="G61" i="14"/>
  <c r="E61" i="14"/>
  <c r="H61" i="14" s="1"/>
  <c r="G60" i="14"/>
  <c r="E60" i="14"/>
  <c r="H60" i="14" s="1"/>
  <c r="G59" i="14"/>
  <c r="E59" i="14"/>
  <c r="H59" i="14" s="1"/>
  <c r="D59" i="14"/>
  <c r="C59" i="14"/>
  <c r="B59" i="14"/>
  <c r="H57" i="14"/>
  <c r="G57" i="14"/>
  <c r="F57" i="14"/>
  <c r="E57" i="14"/>
  <c r="H56" i="14"/>
  <c r="G56" i="14"/>
  <c r="F56" i="14"/>
  <c r="E56" i="14"/>
  <c r="H55" i="14"/>
  <c r="G55" i="14"/>
  <c r="F55" i="14"/>
  <c r="E55" i="14"/>
  <c r="H54" i="14"/>
  <c r="G54" i="14"/>
  <c r="F54" i="14"/>
  <c r="E54" i="14"/>
  <c r="H53" i="14"/>
  <c r="G53" i="14"/>
  <c r="F53" i="14"/>
  <c r="E53" i="14"/>
  <c r="H52" i="14"/>
  <c r="G52" i="14"/>
  <c r="F52" i="14"/>
  <c r="E52" i="14"/>
  <c r="G51" i="14"/>
  <c r="F51" i="14"/>
  <c r="E51" i="14"/>
  <c r="D51" i="14"/>
  <c r="C51" i="14"/>
  <c r="B51" i="14"/>
  <c r="H51" i="14" s="1"/>
  <c r="G49" i="14"/>
  <c r="E49" i="14"/>
  <c r="H49" i="14" s="1"/>
  <c r="G47" i="14"/>
  <c r="E47" i="14"/>
  <c r="H47" i="14" s="1"/>
  <c r="G45" i="14"/>
  <c r="E45" i="14"/>
  <c r="H45" i="14" s="1"/>
  <c r="G44" i="14"/>
  <c r="E44" i="14"/>
  <c r="H44" i="14" s="1"/>
  <c r="G43" i="14"/>
  <c r="E43" i="14"/>
  <c r="H43" i="14" s="1"/>
  <c r="G42" i="14"/>
  <c r="E42" i="14"/>
  <c r="H42" i="14" s="1"/>
  <c r="G41" i="14"/>
  <c r="E41" i="14"/>
  <c r="H41" i="14" s="1"/>
  <c r="G40" i="14"/>
  <c r="E40" i="14"/>
  <c r="H40" i="14" s="1"/>
  <c r="G39" i="14"/>
  <c r="E39" i="14"/>
  <c r="H39" i="14" s="1"/>
  <c r="D39" i="14"/>
  <c r="C39" i="14"/>
  <c r="B39" i="14"/>
  <c r="H37" i="14"/>
  <c r="G37" i="14"/>
  <c r="F37" i="14"/>
  <c r="E37" i="14"/>
  <c r="H36" i="14"/>
  <c r="G36" i="14"/>
  <c r="F36" i="14"/>
  <c r="E36" i="14"/>
  <c r="G35" i="14"/>
  <c r="F35" i="14"/>
  <c r="E35" i="14"/>
  <c r="D35" i="14"/>
  <c r="C35" i="14"/>
  <c r="B35" i="14"/>
  <c r="H35" i="14" s="1"/>
  <c r="G33" i="14"/>
  <c r="E33" i="14"/>
  <c r="H33" i="14" s="1"/>
  <c r="G32" i="14"/>
  <c r="E32" i="14"/>
  <c r="H32" i="14" s="1"/>
  <c r="G31" i="14"/>
  <c r="E31" i="14"/>
  <c r="H31" i="14" s="1"/>
  <c r="G30" i="14"/>
  <c r="E30" i="14"/>
  <c r="H30" i="14" s="1"/>
  <c r="G29" i="14"/>
  <c r="E29" i="14"/>
  <c r="H29" i="14" s="1"/>
  <c r="G28" i="14"/>
  <c r="E28" i="14"/>
  <c r="H28" i="14" s="1"/>
  <c r="G27" i="14"/>
  <c r="E27" i="14"/>
  <c r="H27" i="14" s="1"/>
  <c r="G26" i="14"/>
  <c r="E26" i="14"/>
  <c r="H26" i="14" s="1"/>
  <c r="G25" i="14"/>
  <c r="E25" i="14"/>
  <c r="H25" i="14" s="1"/>
  <c r="G24" i="14"/>
  <c r="E24" i="14"/>
  <c r="H24" i="14" s="1"/>
  <c r="G23" i="14"/>
  <c r="D23" i="14"/>
  <c r="C23" i="14"/>
  <c r="B23" i="14"/>
  <c r="H21" i="14"/>
  <c r="G21" i="14"/>
  <c r="F21" i="14"/>
  <c r="E21" i="14"/>
  <c r="H19" i="14"/>
  <c r="G19" i="14"/>
  <c r="F19" i="14"/>
  <c r="E19" i="14"/>
  <c r="H17" i="14"/>
  <c r="G17" i="14"/>
  <c r="F17" i="14"/>
  <c r="E17" i="14"/>
  <c r="H15" i="14"/>
  <c r="G15" i="14"/>
  <c r="F15" i="14"/>
  <c r="E15" i="14"/>
  <c r="H14" i="14"/>
  <c r="G14" i="14"/>
  <c r="F14" i="14"/>
  <c r="E14" i="14"/>
  <c r="H13" i="14"/>
  <c r="G13" i="14"/>
  <c r="F13" i="14"/>
  <c r="E13" i="14"/>
  <c r="H12" i="14"/>
  <c r="G12" i="14"/>
  <c r="F12" i="14"/>
  <c r="E12" i="14"/>
  <c r="H11" i="14"/>
  <c r="G11" i="14"/>
  <c r="F11" i="14"/>
  <c r="E11" i="14"/>
  <c r="G10" i="14"/>
  <c r="F10" i="14"/>
  <c r="E10" i="14"/>
  <c r="D10" i="14"/>
  <c r="D269" i="14" s="1"/>
  <c r="C10" i="14"/>
  <c r="B10" i="14"/>
  <c r="H10" i="14" l="1"/>
  <c r="E23" i="14"/>
  <c r="H23" i="14" s="1"/>
  <c r="E126" i="14"/>
  <c r="E269" i="14" s="1"/>
  <c r="H128" i="14"/>
  <c r="F128" i="14"/>
  <c r="H129" i="14"/>
  <c r="F129" i="14"/>
  <c r="H130" i="14"/>
  <c r="F130" i="14"/>
  <c r="H131" i="14"/>
  <c r="F131" i="14"/>
  <c r="G132" i="14"/>
  <c r="G127" i="14" s="1"/>
  <c r="G126" i="14" s="1"/>
  <c r="B127" i="14"/>
  <c r="B126" i="14" s="1"/>
  <c r="B269" i="14" s="1"/>
  <c r="B284" i="14" s="1"/>
  <c r="B286" i="14" s="1"/>
  <c r="F132" i="14"/>
  <c r="G269" i="14"/>
  <c r="F24" i="14"/>
  <c r="F25" i="14"/>
  <c r="F26" i="14"/>
  <c r="F27" i="14"/>
  <c r="F28" i="14"/>
  <c r="F29" i="14"/>
  <c r="F30" i="14"/>
  <c r="F31" i="14"/>
  <c r="F32" i="14"/>
  <c r="F33" i="14"/>
  <c r="F40" i="14"/>
  <c r="F41" i="14"/>
  <c r="F42" i="14"/>
  <c r="F43" i="14"/>
  <c r="F44" i="14"/>
  <c r="F45" i="14"/>
  <c r="F47" i="14"/>
  <c r="F49" i="14"/>
  <c r="F60" i="14"/>
  <c r="F61" i="14"/>
  <c r="F62" i="14"/>
  <c r="F63" i="14"/>
  <c r="F64" i="14"/>
  <c r="F65" i="14"/>
  <c r="F66" i="14"/>
  <c r="F67" i="14"/>
  <c r="F68" i="14"/>
  <c r="F69" i="14"/>
  <c r="F78" i="14"/>
  <c r="F79" i="14"/>
  <c r="H81" i="14"/>
  <c r="H82" i="14"/>
  <c r="F82" i="14"/>
  <c r="H83" i="14"/>
  <c r="F83" i="14"/>
  <c r="H92" i="14"/>
  <c r="F92" i="14"/>
  <c r="H93" i="14"/>
  <c r="F93" i="14"/>
  <c r="H94" i="14"/>
  <c r="F94" i="14"/>
  <c r="H95" i="14"/>
  <c r="F95" i="14"/>
  <c r="H96" i="14"/>
  <c r="F96" i="14"/>
  <c r="H97" i="14"/>
  <c r="F97" i="14"/>
  <c r="H98" i="14"/>
  <c r="F98" i="14"/>
  <c r="H99" i="14"/>
  <c r="F99" i="14"/>
  <c r="H100" i="14"/>
  <c r="F100" i="14"/>
  <c r="H101" i="14"/>
  <c r="F101" i="14"/>
  <c r="H116" i="14"/>
  <c r="F116" i="14"/>
  <c r="H117" i="14"/>
  <c r="F117" i="14"/>
  <c r="H118" i="14"/>
  <c r="F118" i="14"/>
  <c r="H119" i="14"/>
  <c r="F119" i="14"/>
  <c r="H120" i="14"/>
  <c r="F120" i="14"/>
  <c r="H121" i="14"/>
  <c r="F121" i="14"/>
  <c r="H122" i="14"/>
  <c r="F122" i="14"/>
  <c r="H123" i="14"/>
  <c r="F123" i="14"/>
  <c r="H124" i="14"/>
  <c r="F124" i="14"/>
  <c r="C126" i="14"/>
  <c r="C269" i="14" s="1"/>
  <c r="C284" i="14" s="1"/>
  <c r="C286" i="14" s="1"/>
  <c r="H132" i="14"/>
  <c r="H136" i="14"/>
  <c r="F136" i="14"/>
  <c r="H137" i="14"/>
  <c r="F137" i="14"/>
  <c r="H138" i="14"/>
  <c r="F138" i="14"/>
  <c r="H145" i="14"/>
  <c r="F145" i="14"/>
  <c r="H146" i="14"/>
  <c r="F146" i="14"/>
  <c r="H147" i="14"/>
  <c r="F147" i="14"/>
  <c r="H148" i="14"/>
  <c r="F148" i="14"/>
  <c r="H149" i="14"/>
  <c r="F149" i="14"/>
  <c r="H150" i="14"/>
  <c r="F150" i="14"/>
  <c r="H151" i="14"/>
  <c r="F151" i="14"/>
  <c r="H152" i="14"/>
  <c r="F152" i="14"/>
  <c r="H153" i="14"/>
  <c r="F153" i="14"/>
  <c r="H154" i="14"/>
  <c r="F154" i="14"/>
  <c r="H155" i="14"/>
  <c r="F155" i="14"/>
  <c r="H156" i="14"/>
  <c r="F156" i="14"/>
  <c r="H157" i="14"/>
  <c r="F157" i="14"/>
  <c r="H158" i="14"/>
  <c r="F158" i="14"/>
  <c r="H159" i="14"/>
  <c r="F159" i="14"/>
  <c r="H160" i="14"/>
  <c r="F160" i="14"/>
  <c r="H161" i="14"/>
  <c r="F161" i="14"/>
  <c r="H162" i="14"/>
  <c r="F162" i="14"/>
  <c r="H163" i="14"/>
  <c r="F163" i="14"/>
  <c r="H176" i="14"/>
  <c r="F176" i="14"/>
  <c r="H177" i="14"/>
  <c r="F177" i="14"/>
  <c r="H178" i="14"/>
  <c r="F178" i="14"/>
  <c r="H190" i="14"/>
  <c r="F190" i="14"/>
  <c r="H191" i="14"/>
  <c r="F191" i="14"/>
  <c r="H192" i="14"/>
  <c r="F192" i="14"/>
  <c r="H193" i="14"/>
  <c r="F193" i="14"/>
  <c r="H194" i="14"/>
  <c r="F194" i="14"/>
  <c r="H195" i="14"/>
  <c r="F195" i="14"/>
  <c r="H196" i="14"/>
  <c r="F196" i="14"/>
  <c r="H208" i="14"/>
  <c r="F208" i="14"/>
  <c r="H209" i="14"/>
  <c r="F209" i="14"/>
  <c r="H210" i="14"/>
  <c r="F210" i="14"/>
  <c r="H211" i="14"/>
  <c r="F211" i="14"/>
  <c r="H212" i="14"/>
  <c r="F212" i="14"/>
  <c r="H213" i="14"/>
  <c r="F213" i="14"/>
  <c r="H214" i="14"/>
  <c r="F214" i="14"/>
  <c r="H216" i="14"/>
  <c r="H217" i="14"/>
  <c r="F217" i="14"/>
  <c r="H218" i="14"/>
  <c r="F218" i="14"/>
  <c r="H219" i="14"/>
  <c r="F219" i="14"/>
  <c r="H220" i="14"/>
  <c r="F220" i="14"/>
  <c r="H221" i="14"/>
  <c r="F221" i="14"/>
  <c r="H222" i="14"/>
  <c r="F222" i="14"/>
  <c r="H223" i="14"/>
  <c r="F223" i="14"/>
  <c r="H224" i="14"/>
  <c r="F224" i="14"/>
  <c r="H225" i="14"/>
  <c r="F225" i="14"/>
  <c r="H226" i="14"/>
  <c r="F226" i="14"/>
  <c r="H227" i="14"/>
  <c r="F227" i="14"/>
  <c r="H228" i="14"/>
  <c r="F228" i="14"/>
  <c r="H249" i="14"/>
  <c r="F249" i="14"/>
  <c r="H250" i="14"/>
  <c r="F250" i="14"/>
  <c r="H251" i="14"/>
  <c r="F251" i="14"/>
  <c r="H252" i="14"/>
  <c r="F252" i="14"/>
  <c r="H253" i="14"/>
  <c r="F253" i="14"/>
  <c r="H266" i="14"/>
  <c r="F266" i="14"/>
  <c r="H267" i="14"/>
  <c r="F267" i="14"/>
  <c r="G284" i="14"/>
  <c r="G286" i="14" s="1"/>
  <c r="D284" i="14"/>
  <c r="D286" i="14" s="1"/>
  <c r="L6" i="15"/>
  <c r="K7" i="15"/>
  <c r="B7" i="15" s="1"/>
  <c r="H275" i="14"/>
  <c r="F275" i="14"/>
  <c r="H276" i="14"/>
  <c r="F276" i="14"/>
  <c r="H277" i="14"/>
  <c r="F277" i="14"/>
  <c r="H278" i="14"/>
  <c r="F278" i="14"/>
  <c r="H279" i="14"/>
  <c r="F279" i="14"/>
  <c r="H280" i="14"/>
  <c r="F280" i="14"/>
  <c r="H269" i="14" l="1"/>
  <c r="E284" i="14"/>
  <c r="L7" i="15"/>
  <c r="C7" i="15" s="1"/>
  <c r="M6" i="15"/>
  <c r="F207" i="14"/>
  <c r="F189" i="14"/>
  <c r="F175" i="14"/>
  <c r="F144" i="14"/>
  <c r="F135" i="14"/>
  <c r="F115" i="14"/>
  <c r="F91" i="14"/>
  <c r="F81" i="14"/>
  <c r="F77" i="14"/>
  <c r="F59" i="14"/>
  <c r="F39" i="14"/>
  <c r="F23" i="14"/>
  <c r="H127" i="14"/>
  <c r="F274" i="14"/>
  <c r="F282" i="14" s="1"/>
  <c r="F265" i="14"/>
  <c r="F248" i="14"/>
  <c r="F216" i="14"/>
  <c r="F127" i="14"/>
  <c r="F126" i="14" s="1"/>
  <c r="H126" i="14"/>
  <c r="F269" i="14" l="1"/>
  <c r="F284" i="14" s="1"/>
  <c r="F286" i="14" s="1"/>
  <c r="N6" i="15"/>
  <c r="M7" i="15"/>
  <c r="D7" i="15" s="1"/>
  <c r="E286" i="14"/>
  <c r="H286" i="14" s="1"/>
  <c r="H284" i="14"/>
  <c r="N7" i="15" l="1"/>
  <c r="E7" i="15" s="1"/>
  <c r="O6" i="15"/>
  <c r="P6" i="15" l="1"/>
  <c r="O7" i="15"/>
  <c r="F7" i="15" s="1"/>
  <c r="P7" i="15" l="1"/>
  <c r="G7" i="15" s="1"/>
  <c r="Q6" i="15"/>
  <c r="Q7" i="15" s="1"/>
  <c r="H7" i="15" s="1"/>
  <c r="P13" i="13" l="1"/>
  <c r="J13" i="13"/>
  <c r="P14" i="13"/>
  <c r="P15" i="13"/>
  <c r="J15" i="13"/>
  <c r="P16" i="13"/>
  <c r="P17" i="13"/>
  <c r="J17" i="13"/>
  <c r="P18" i="13"/>
  <c r="P19" i="13"/>
  <c r="J19" i="13"/>
  <c r="P20" i="13"/>
  <c r="P21" i="13"/>
  <c r="J21" i="13"/>
  <c r="P22" i="13"/>
  <c r="P23" i="13"/>
  <c r="J23" i="13"/>
  <c r="P24" i="13"/>
  <c r="P25" i="13"/>
  <c r="J25" i="13"/>
  <c r="P27" i="13"/>
  <c r="P28" i="13"/>
  <c r="P29" i="13"/>
  <c r="J29" i="13"/>
  <c r="P30" i="13"/>
  <c r="P31" i="13"/>
  <c r="J31" i="13"/>
  <c r="P32" i="13"/>
  <c r="P33" i="13"/>
  <c r="P34" i="13"/>
  <c r="P35" i="13"/>
  <c r="J35" i="13"/>
  <c r="P36" i="13"/>
  <c r="P37" i="13"/>
  <c r="J37" i="13"/>
  <c r="P39" i="13"/>
  <c r="P40" i="13"/>
  <c r="P41" i="13"/>
  <c r="P42" i="13"/>
  <c r="P43" i="13"/>
  <c r="P44" i="13"/>
  <c r="P45" i="13"/>
  <c r="P46" i="13"/>
  <c r="J39" i="13"/>
  <c r="C48" i="13"/>
  <c r="E48" i="13"/>
  <c r="D48" i="13"/>
  <c r="J30" i="13"/>
  <c r="P53" i="13"/>
  <c r="P52" i="13"/>
  <c r="I48" i="13"/>
  <c r="P50" i="13"/>
  <c r="G48" i="13"/>
  <c r="J33" i="13"/>
  <c r="P12" i="13"/>
  <c r="J38" i="13" l="1"/>
  <c r="J26" i="13"/>
  <c r="P26" i="13"/>
  <c r="P38" i="13"/>
  <c r="E10" i="13"/>
  <c r="E8" i="13" s="1"/>
  <c r="H48" i="13"/>
  <c r="P48" i="13" s="1"/>
  <c r="C10" i="13"/>
  <c r="C8" i="13" s="1"/>
  <c r="J36" i="13"/>
  <c r="J34" i="13"/>
  <c r="J32" i="13"/>
  <c r="J28" i="13"/>
  <c r="J24" i="13"/>
  <c r="J22" i="13"/>
  <c r="J20" i="13"/>
  <c r="J18" i="13"/>
  <c r="J16" i="13"/>
  <c r="I10" i="13"/>
  <c r="J14" i="13"/>
  <c r="J12" i="13"/>
  <c r="O48" i="13"/>
  <c r="I8" i="13"/>
  <c r="F12" i="13"/>
  <c r="F13" i="13"/>
  <c r="F14" i="13"/>
  <c r="Q14" i="13" s="1"/>
  <c r="F15" i="13"/>
  <c r="Q15" i="13" s="1"/>
  <c r="F16" i="13"/>
  <c r="Q16" i="13" s="1"/>
  <c r="F17" i="13"/>
  <c r="F18" i="13"/>
  <c r="F19" i="13"/>
  <c r="Q19" i="13" s="1"/>
  <c r="F20" i="13"/>
  <c r="Q20" i="13" s="1"/>
  <c r="F21" i="13"/>
  <c r="F22" i="13"/>
  <c r="F23" i="13"/>
  <c r="Q23" i="13" s="1"/>
  <c r="F24" i="13"/>
  <c r="Q24" i="13" s="1"/>
  <c r="F25" i="13"/>
  <c r="F26" i="13"/>
  <c r="Q26" i="13" s="1"/>
  <c r="F27" i="13"/>
  <c r="F28" i="13"/>
  <c r="F29" i="13"/>
  <c r="Q29" i="13" s="1"/>
  <c r="F30" i="13"/>
  <c r="Q30" i="13" s="1"/>
  <c r="F31" i="13"/>
  <c r="F32" i="13"/>
  <c r="Q32" i="13" s="1"/>
  <c r="F33" i="13"/>
  <c r="Q33" i="13" s="1"/>
  <c r="F34" i="13"/>
  <c r="F35" i="13"/>
  <c r="F36" i="13"/>
  <c r="Q36" i="13" s="1"/>
  <c r="F37" i="13"/>
  <c r="Q37" i="13" s="1"/>
  <c r="F38" i="13"/>
  <c r="F39" i="13"/>
  <c r="M12" i="13"/>
  <c r="Q13" i="13"/>
  <c r="M13" i="13"/>
  <c r="M14" i="13"/>
  <c r="M15" i="13"/>
  <c r="M16" i="13"/>
  <c r="Q17" i="13"/>
  <c r="M17" i="13"/>
  <c r="M18" i="13"/>
  <c r="M19" i="13"/>
  <c r="M20" i="13"/>
  <c r="Q21" i="13"/>
  <c r="M21" i="13"/>
  <c r="M22" i="13"/>
  <c r="M23" i="13"/>
  <c r="M24" i="13"/>
  <c r="Q25" i="13"/>
  <c r="M25" i="13"/>
  <c r="M26" i="13"/>
  <c r="J27" i="13"/>
  <c r="M27" i="13"/>
  <c r="G10" i="13"/>
  <c r="K12" i="13"/>
  <c r="O12" i="13"/>
  <c r="K13" i="13"/>
  <c r="O13" i="13"/>
  <c r="K14" i="13"/>
  <c r="O14" i="13"/>
  <c r="K15" i="13"/>
  <c r="O15" i="13"/>
  <c r="K16" i="13"/>
  <c r="O16" i="13"/>
  <c r="K17" i="13"/>
  <c r="O17" i="13"/>
  <c r="K18" i="13"/>
  <c r="O18" i="13"/>
  <c r="K19" i="13"/>
  <c r="O19" i="13"/>
  <c r="K20" i="13"/>
  <c r="O20" i="13"/>
  <c r="K21" i="13"/>
  <c r="O21" i="13"/>
  <c r="K22" i="13"/>
  <c r="O22" i="13"/>
  <c r="K23" i="13"/>
  <c r="O23" i="13"/>
  <c r="K24" i="13"/>
  <c r="O24" i="13"/>
  <c r="K25" i="13"/>
  <c r="O25" i="13"/>
  <c r="K26" i="13"/>
  <c r="O26" i="13"/>
  <c r="K27" i="13"/>
  <c r="O27" i="13"/>
  <c r="M28" i="13"/>
  <c r="M29" i="13"/>
  <c r="M30" i="13"/>
  <c r="Q31" i="13"/>
  <c r="M31" i="13"/>
  <c r="M32" i="13"/>
  <c r="M33" i="13"/>
  <c r="M34" i="13"/>
  <c r="Q35" i="13"/>
  <c r="M35" i="13"/>
  <c r="M36" i="13"/>
  <c r="M37" i="13"/>
  <c r="M38" i="13"/>
  <c r="Q39" i="13"/>
  <c r="M39" i="13"/>
  <c r="J40" i="13"/>
  <c r="M40" i="13"/>
  <c r="L41" i="13"/>
  <c r="F41" i="13"/>
  <c r="J41" i="13"/>
  <c r="L42" i="13"/>
  <c r="F42" i="13"/>
  <c r="J42" i="13"/>
  <c r="L43" i="13"/>
  <c r="F43" i="13"/>
  <c r="J43" i="13"/>
  <c r="L44" i="13"/>
  <c r="F44" i="13"/>
  <c r="J44" i="13"/>
  <c r="L45" i="13"/>
  <c r="F45" i="13"/>
  <c r="J45" i="13"/>
  <c r="L46" i="13"/>
  <c r="F46" i="13"/>
  <c r="J46" i="13"/>
  <c r="L50" i="13"/>
  <c r="F50" i="13"/>
  <c r="J50" i="13"/>
  <c r="L52" i="13"/>
  <c r="F52" i="13"/>
  <c r="J52" i="13"/>
  <c r="L53" i="13"/>
  <c r="F53" i="13"/>
  <c r="J53" i="13"/>
  <c r="D10" i="13"/>
  <c r="D8" i="13" s="1"/>
  <c r="H10" i="13"/>
  <c r="L12" i="13"/>
  <c r="L13" i="13"/>
  <c r="L14" i="13"/>
  <c r="L15" i="13"/>
  <c r="L16" i="13"/>
  <c r="L17" i="13"/>
  <c r="L18" i="13"/>
  <c r="L19" i="13"/>
  <c r="L20" i="13"/>
  <c r="L21" i="13"/>
  <c r="L22" i="13"/>
  <c r="L23" i="13"/>
  <c r="L24" i="13"/>
  <c r="L25" i="13"/>
  <c r="L26" i="13"/>
  <c r="L27" i="13"/>
  <c r="K28" i="13"/>
  <c r="O28" i="13"/>
  <c r="K29" i="13"/>
  <c r="O29" i="13"/>
  <c r="K30" i="13"/>
  <c r="O30" i="13"/>
  <c r="K31" i="13"/>
  <c r="O31" i="13"/>
  <c r="K32" i="13"/>
  <c r="O32" i="13"/>
  <c r="K33" i="13"/>
  <c r="O33" i="13"/>
  <c r="K34" i="13"/>
  <c r="O34" i="13"/>
  <c r="K35" i="13"/>
  <c r="O35" i="13"/>
  <c r="K36" i="13"/>
  <c r="O36" i="13"/>
  <c r="K37" i="13"/>
  <c r="O37" i="13"/>
  <c r="K38" i="13"/>
  <c r="O38" i="13"/>
  <c r="K39" i="13"/>
  <c r="O39" i="13"/>
  <c r="F40" i="13"/>
  <c r="K40" i="13"/>
  <c r="O40" i="13"/>
  <c r="L28" i="13"/>
  <c r="L29" i="13"/>
  <c r="L30" i="13"/>
  <c r="L31" i="13"/>
  <c r="L32" i="13"/>
  <c r="L33" i="13"/>
  <c r="L34" i="13"/>
  <c r="L35" i="13"/>
  <c r="L36" i="13"/>
  <c r="L37" i="13"/>
  <c r="L38" i="13"/>
  <c r="L39" i="13"/>
  <c r="L40" i="13"/>
  <c r="K41" i="13"/>
  <c r="M41" i="13"/>
  <c r="O41" i="13"/>
  <c r="K42" i="13"/>
  <c r="M42" i="13"/>
  <c r="O42" i="13"/>
  <c r="K43" i="13"/>
  <c r="M43" i="13"/>
  <c r="O43" i="13"/>
  <c r="K44" i="13"/>
  <c r="M44" i="13"/>
  <c r="O44" i="13"/>
  <c r="K45" i="13"/>
  <c r="M45" i="13"/>
  <c r="O45" i="13"/>
  <c r="K46" i="13"/>
  <c r="M46" i="13"/>
  <c r="O46" i="13"/>
  <c r="K50" i="13"/>
  <c r="M50" i="13"/>
  <c r="O50" i="13"/>
  <c r="K52" i="13"/>
  <c r="M52" i="13"/>
  <c r="O52" i="13"/>
  <c r="K53" i="13"/>
  <c r="M53" i="13"/>
  <c r="O53" i="13"/>
  <c r="Q38" i="13" l="1"/>
  <c r="Q34" i="13"/>
  <c r="Q28" i="13"/>
  <c r="Q22" i="13"/>
  <c r="Q18" i="13"/>
  <c r="Q12" i="13"/>
  <c r="P10" i="13"/>
  <c r="N27" i="13"/>
  <c r="N26" i="13"/>
  <c r="N25" i="13"/>
  <c r="N24" i="13"/>
  <c r="N23" i="13"/>
  <c r="N22" i="13"/>
  <c r="N21" i="13"/>
  <c r="N20" i="13"/>
  <c r="N19" i="13"/>
  <c r="N18" i="13"/>
  <c r="N17" i="13"/>
  <c r="N16" i="13"/>
  <c r="N15" i="13"/>
  <c r="N14" i="13"/>
  <c r="N13" i="13"/>
  <c r="M48" i="13"/>
  <c r="H8" i="13"/>
  <c r="Q53" i="13"/>
  <c r="Q52" i="13"/>
  <c r="Q50" i="13"/>
  <c r="J48" i="13"/>
  <c r="L48" i="13"/>
  <c r="Q40" i="13"/>
  <c r="N12" i="13"/>
  <c r="K10" i="13"/>
  <c r="M10" i="13"/>
  <c r="N53" i="13"/>
  <c r="N52" i="13"/>
  <c r="K48" i="13"/>
  <c r="N50" i="13"/>
  <c r="N48" i="13" s="1"/>
  <c r="N46" i="13"/>
  <c r="N45" i="13"/>
  <c r="N44" i="13"/>
  <c r="N43" i="13"/>
  <c r="N42" i="13"/>
  <c r="N41" i="13"/>
  <c r="N40" i="13"/>
  <c r="N39" i="13"/>
  <c r="N38" i="13"/>
  <c r="N37" i="13"/>
  <c r="N36" i="13"/>
  <c r="N35" i="13"/>
  <c r="N34" i="13"/>
  <c r="N33" i="13"/>
  <c r="N32" i="13"/>
  <c r="N31" i="13"/>
  <c r="N30" i="13"/>
  <c r="N29" i="13"/>
  <c r="N28" i="13"/>
  <c r="L10" i="13"/>
  <c r="F48" i="13"/>
  <c r="Q46" i="13"/>
  <c r="Q45" i="13"/>
  <c r="Q44" i="13"/>
  <c r="Q43" i="13"/>
  <c r="Q42" i="13"/>
  <c r="Q41" i="13"/>
  <c r="F10" i="13"/>
  <c r="O10" i="13"/>
  <c r="G8" i="13"/>
  <c r="P8" i="13" s="1"/>
  <c r="Q27" i="13"/>
  <c r="J10" i="13"/>
  <c r="F8" i="13" l="1"/>
  <c r="O8" i="13"/>
  <c r="K8" i="13"/>
  <c r="Q10" i="13"/>
  <c r="J8" i="13"/>
  <c r="L8" i="13"/>
  <c r="M8" i="13"/>
  <c r="N10" i="13"/>
  <c r="N8" i="13" s="1"/>
  <c r="Q48" i="13"/>
  <c r="Q8" i="13" l="1"/>
</calcChain>
</file>

<file path=xl/sharedStrings.xml><?xml version="1.0" encoding="utf-8"?>
<sst xmlns="http://schemas.openxmlformats.org/spreadsheetml/2006/main" count="360" uniqueCount="331">
  <si>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</si>
  <si>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</si>
  <si>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</si>
  <si>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</si>
  <si>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</si>
  <si>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</si>
  <si>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</si>
  <si>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</si>
  <si>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</si>
  <si>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July</t>
  </si>
  <si>
    <t>As of end        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</si>
  <si>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</si>
  <si>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</si>
  <si>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</si>
  <si>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</si>
  <si>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</si>
  <si>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</si>
  <si>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</si>
  <si>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</si>
  <si>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</si>
  <si>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</si>
  <si>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</si>
  <si>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</si>
  <si>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</si>
  <si>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</si>
  <si>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</si>
  <si>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</si>
  <si>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</si>
  <si>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</si>
  <si>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</si>
  <si>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</si>
  <si>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</si>
  <si>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</si>
  <si>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</si>
  <si>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</si>
  <si>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</si>
  <si>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</si>
  <si>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</si>
  <si>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</si>
  <si>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</si>
  <si>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</si>
  <si>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</si>
  <si>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</si>
  <si>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</si>
  <si>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</si>
  <si>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</si>
  <si>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</si>
  <si>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</si>
  <si>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</si>
  <si>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</si>
  <si>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</si>
  <si>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</si>
  <si>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</si>
  <si>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</si>
  <si>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</si>
  <si>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</si>
  <si>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</si>
  <si>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</si>
  <si>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</si>
  <si>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</si>
  <si>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</si>
  <si>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</si>
  <si>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</si>
  <si>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</si>
  <si>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As of end
Q2</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</si>
  <si>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</si>
  <si>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</si>
  <si>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</si>
  <si>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AS OF JULY 31, 2020</t>
  </si>
  <si>
    <t>Department of Human Settlements and Urban Development</t>
  </si>
  <si>
    <t>Source: Report of MDS-Government Servicing Banks as of July 2020</t>
  </si>
  <si>
    <t>ALGU: inclusive of IRA, special shares for LGUs, MMDA, BARMM and other transfers to LGUs</t>
  </si>
  <si>
    <t>STATUS OF NCA UTILIZATION (Net Trust and Working Fund), as of July 31, 2020</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</si>
  <si>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</si>
  <si>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</si>
  <si>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</si>
  <si>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</si>
  <si>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</si>
  <si>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</si>
  <si>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</si>
  <si>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</si>
  <si>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</si>
  <si>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</si>
  <si>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</si>
  <si>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</si>
  <si>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</si>
  <si>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</si>
  <si>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</si>
  <si>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</si>
  <si>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</si>
  <si>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</si>
  <si>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</si>
  <si>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</si>
  <si>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</si>
  <si>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</si>
  <si>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</si>
  <si>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</si>
  <si>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</si>
  <si>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</si>
  <si>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</si>
  <si>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</si>
  <si>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</si>
  <si>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</si>
  <si>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</si>
  <si>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</si>
  <si>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</si>
  <si>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</si>
  <si>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</si>
  <si>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</si>
  <si>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</si>
  <si>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</si>
  <si>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</si>
  <si>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</si>
  <si>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</si>
  <si>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</si>
  <si>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</si>
  <si>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</si>
  <si>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</si>
  <si>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</si>
  <si>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</si>
  <si>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</si>
  <si>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</si>
  <si>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</si>
  <si>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</si>
  <si>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</si>
  <si>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</si>
  <si>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</si>
  <si>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</si>
  <si>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</si>
  <si>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</si>
  <si>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</si>
  <si>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</si>
  <si>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</si>
  <si>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</si>
  <si>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</si>
  <si>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</si>
  <si>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</si>
  <si>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</si>
  <si>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</si>
  <si>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</si>
  <si>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</si>
  <si>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</si>
  <si>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</si>
  <si>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</si>
  <si>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</si>
  <si>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</si>
  <si>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</si>
  <si>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</si>
  <si>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</si>
  <si>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</si>
  <si>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</si>
  <si>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</si>
  <si>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</si>
  <si>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</si>
  <si>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</si>
  <si>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</si>
  <si>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</si>
  <si>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</si>
  <si>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</si>
  <si>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</si>
  <si>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</si>
  <si>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</si>
  <si>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</si>
  <si>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</si>
  <si>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</si>
  <si>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</si>
  <si>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</si>
  <si>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</si>
  <si>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</si>
  <si>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</si>
  <si>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</si>
  <si>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</si>
  <si>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</si>
  <si>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</si>
  <si>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</si>
  <si>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</si>
  <si>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</si>
  <si>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</si>
  <si>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</si>
  <si>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</si>
  <si>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</si>
  <si>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</si>
  <si>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</si>
  <si>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</si>
  <si>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</si>
  <si>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</si>
  <si>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</si>
  <si>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</si>
  <si>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</si>
  <si>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</si>
  <si>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</si>
  <si>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</si>
  <si>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</si>
  <si>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</si>
  <si>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</si>
  <si>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</si>
  <si>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</si>
  <si>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</si>
  <si>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</si>
  <si>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</si>
  <si>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</si>
  <si>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</si>
  <si>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</si>
  <si>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</si>
  <si>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</si>
  <si>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</si>
  <si>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</si>
  <si>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</si>
  <si>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</si>
  <si>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</si>
  <si>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</si>
  <si>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</si>
  <si>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</si>
  <si>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</si>
  <si>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</si>
  <si>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</si>
  <si>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</si>
  <si>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</si>
  <si>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</si>
  <si>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</si>
  <si>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</si>
  <si>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</si>
  <si>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</si>
  <si>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</si>
  <si>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</si>
  <si>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</si>
  <si>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</si>
  <si>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</si>
  <si>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</si>
  <si>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</si>
  <si>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</si>
  <si>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</si>
  <si>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</si>
  <si>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</si>
  <si>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</si>
  <si>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</si>
  <si>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</si>
  <si>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</si>
  <si>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</si>
  <si>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</si>
  <si>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</si>
  <si>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</si>
  <si>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</si>
  <si>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</si>
  <si>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</si>
  <si>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</si>
  <si>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</si>
  <si>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</si>
  <si>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</si>
  <si>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</si>
  <si>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</si>
  <si>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</si>
  <si>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</si>
  <si>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</si>
  <si>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</si>
  <si>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</si>
  <si>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</si>
  <si>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</si>
  <si>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</si>
  <si>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</si>
  <si>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</si>
  <si>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</si>
  <si>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</si>
  <si>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</si>
  <si>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</si>
  <si>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</si>
  <si>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</si>
  <si>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</si>
  <si>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</si>
  <si>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</si>
  <si>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</si>
  <si>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</si>
  <si>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</si>
  <si>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</si>
  <si>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</si>
  <si>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</si>
  <si>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</si>
  <si>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</si>
  <si>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</si>
  <si>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</si>
  <si>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</si>
  <si>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</si>
  <si>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</si>
  <si>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</si>
  <si>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</si>
  <si>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</si>
  <si>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</si>
  <si>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</si>
  <si>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</si>
  <si>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</si>
  <si>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</si>
  <si>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</si>
  <si>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</si>
  <si>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</si>
  <si>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</si>
  <si>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</si>
  <si>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</si>
  <si>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</si>
  <si>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</si>
  <si>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</si>
  <si>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</si>
  <si>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</si>
  <si>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</si>
  <si>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</si>
  <si>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</si>
  <si>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</si>
  <si>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</si>
  <si>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</si>
  <si>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</si>
  <si>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</si>
  <si>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</si>
  <si>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</si>
  <si>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</si>
  <si>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</si>
  <si>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</si>
  <si>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</si>
  <si>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JANUARY-JULY 2020</t>
  </si>
  <si>
    <t>All Departments</t>
  </si>
  <si>
    <t>in millions</t>
  </si>
  <si>
    <t>CUMULATIVE</t>
  </si>
  <si>
    <t>JAN</t>
  </si>
  <si>
    <t>FEB</t>
  </si>
  <si>
    <t>MAR</t>
  </si>
  <si>
    <t>APR</t>
  </si>
  <si>
    <t>MAY</t>
  </si>
  <si>
    <t>JUNE</t>
  </si>
  <si>
    <t>JULY</t>
  </si>
  <si>
    <t>AS OF JULY</t>
  </si>
  <si>
    <t>Monthly NCA Credited</t>
  </si>
  <si>
    <t>Monthly NCA Utilized</t>
  </si>
  <si>
    <t>NCA UtiIized / NCAs Credited - Cumulative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</si>
</sst>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9"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1">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1" fillId="0" borderId="0" xfId="0" applyNumberFormat="1" applyFont="1"/>
    <xf numFmtId="41" fontId="21" fillId="0" borderId="0" xfId="0" applyNumberFormat="1" applyFont="1"/>
    <xf numFmtId="0" fontId="21" fillId="0" borderId="0" xfId="0" applyFont="1"/>
    <xf numFmtId="41"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4" fontId="22" fillId="0" borderId="0" xfId="0" applyNumberFormat="1" applyFont="1"/>
    <xf numFmtId="164" fontId="23" fillId="0" borderId="0" xfId="0" applyNumberFormat="1" applyFont="1"/>
    <xf numFmtId="164" fontId="15" fillId="0" borderId="0" xfId="0" applyNumberFormat="1" applyFont="1"/>
    <xf numFmtId="0" fontId="15" fillId="0" borderId="10" xfId="0" applyNumberFormat="1" applyFont="1" applyBorder="1" applyAlignment="1">
      <alignment horizontal="center" wrapText="1"/>
    </xf>
    <xf numFmtId="0" fontId="15" fillId="0" borderId="10" xfId="0" applyFont="1" applyBorder="1" applyAlignment="1">
      <alignment horizontal="center" vertical="center" wrapText="1"/>
    </xf>
    <xf numFmtId="0" fontId="25" fillId="24" borderId="0" xfId="37" applyFont="1" applyFill="1" applyAlignment="1"/>
    <xf numFmtId="0" fontId="26" fillId="24" borderId="0" xfId="37" applyFont="1" applyFill="1"/>
    <xf numFmtId="164" fontId="26" fillId="24" borderId="0" xfId="43" applyNumberFormat="1" applyFont="1" applyFill="1" applyBorder="1"/>
    <xf numFmtId="164" fontId="26" fillId="25" borderId="0" xfId="43" applyNumberFormat="1" applyFont="1" applyFill="1" applyBorder="1"/>
    <xf numFmtId="0" fontId="26" fillId="25" borderId="0" xfId="37" applyFont="1" applyFill="1"/>
    <xf numFmtId="0" fontId="26" fillId="0" borderId="0" xfId="37" applyFont="1" applyFill="1"/>
    <xf numFmtId="0" fontId="27" fillId="24" borderId="0" xfId="37" applyFont="1" applyFill="1" applyBorder="1" applyAlignment="1">
      <alignment horizontal="left"/>
    </xf>
    <xf numFmtId="41" fontId="26" fillId="24" borderId="0" xfId="37" applyNumberFormat="1" applyFont="1" applyFill="1" applyBorder="1" applyAlignment="1">
      <alignment horizontal="left"/>
    </xf>
    <xf numFmtId="41" fontId="26" fillId="25" borderId="0" xfId="37" applyNumberFormat="1" applyFont="1" applyFill="1" applyBorder="1" applyAlignment="1">
      <alignment horizontal="left"/>
    </xf>
    <xf numFmtId="0" fontId="26" fillId="25" borderId="0" xfId="37" applyFont="1" applyFill="1" applyBorder="1"/>
    <xf numFmtId="0" fontId="26" fillId="0" borderId="0" xfId="37" applyFont="1" applyFill="1" applyBorder="1"/>
    <xf numFmtId="0" fontId="28" fillId="24" borderId="0" xfId="37" applyFont="1" applyFill="1" applyBorder="1" applyAlignment="1">
      <alignment horizontal="left"/>
    </xf>
    <xf numFmtId="41" fontId="26" fillId="24" borderId="0" xfId="37" applyNumberFormat="1" applyFont="1" applyFill="1"/>
    <xf numFmtId="41" fontId="26" fillId="25" borderId="0" xfId="37" applyNumberFormat="1" applyFont="1" applyFill="1"/>
    <xf numFmtId="0" fontId="28" fillId="24" borderId="0" xfId="37" applyFont="1" applyFill="1" applyBorder="1"/>
    <xf numFmtId="41" fontId="26" fillId="24" borderId="0" xfId="37" applyNumberFormat="1" applyFont="1" applyFill="1" applyBorder="1"/>
    <xf numFmtId="41" fontId="26" fillId="25" borderId="0" xfId="37" applyNumberFormat="1" applyFont="1" applyFill="1" applyBorder="1"/>
    <xf numFmtId="0" fontId="28" fillId="26" borderId="12" xfId="37" applyFont="1" applyFill="1" applyBorder="1" applyAlignment="1">
      <alignment horizontal="center" vertical="center"/>
    </xf>
    <xf numFmtId="164" fontId="28" fillId="26" borderId="12" xfId="43" applyNumberFormat="1" applyFont="1" applyFill="1" applyBorder="1" applyAlignment="1"/>
    <xf numFmtId="164" fontId="28" fillId="26" borderId="13" xfId="43" applyNumberFormat="1" applyFont="1" applyFill="1" applyBorder="1" applyAlignment="1">
      <alignment horizontal="center"/>
    </xf>
    <xf numFmtId="164" fontId="28" fillId="26" borderId="14" xfId="43" applyNumberFormat="1" applyFont="1" applyFill="1" applyBorder="1" applyAlignment="1">
      <alignment horizontal="center"/>
    </xf>
    <xf numFmtId="164" fontId="28" fillId="26" borderId="14" xfId="43" applyNumberFormat="1" applyFont="1" applyFill="1" applyBorder="1" applyAlignment="1"/>
    <xf numFmtId="0" fontId="28" fillId="26" borderId="15" xfId="37" applyFont="1" applyFill="1" applyBorder="1" applyAlignment="1">
      <alignment horizontal="center" vertical="center"/>
    </xf>
    <xf numFmtId="0" fontId="29" fillId="26" borderId="15" xfId="37" applyFont="1" applyFill="1" applyBorder="1" applyAlignment="1">
      <alignment horizontal="center" vertical="center" wrapText="1"/>
    </xf>
    <xf numFmtId="164" fontId="28" fillId="26" borderId="16" xfId="43" applyNumberFormat="1" applyFont="1" applyFill="1" applyBorder="1" applyAlignment="1">
      <alignment horizontal="center"/>
    </xf>
    <xf numFmtId="164" fontId="28" fillId="26" borderId="11" xfId="43" applyNumberFormat="1" applyFont="1" applyFill="1" applyBorder="1" applyAlignment="1">
      <alignment horizontal="center"/>
    </xf>
    <xf numFmtId="164" fontId="28" fillId="26" borderId="17" xfId="43" applyNumberFormat="1" applyFont="1" applyFill="1" applyBorder="1" applyAlignment="1">
      <alignment horizontal="center"/>
    </xf>
    <xf numFmtId="0" fontId="28" fillId="26" borderId="15" xfId="37" applyFont="1" applyFill="1" applyBorder="1" applyAlignment="1">
      <alignment horizontal="center" vertical="center" wrapText="1"/>
    </xf>
    <xf numFmtId="0" fontId="28" fillId="26" borderId="18" xfId="37" applyFont="1" applyFill="1" applyBorder="1" applyAlignment="1">
      <alignment horizontal="center" vertical="center" wrapText="1"/>
    </xf>
    <xf numFmtId="164" fontId="32" fillId="26" borderId="15" xfId="43" applyNumberFormat="1" applyFont="1" applyFill="1" applyBorder="1" applyAlignment="1">
      <alignment horizontal="center" vertical="center" wrapText="1"/>
    </xf>
    <xf numFmtId="0" fontId="28" fillId="26" borderId="19" xfId="37" applyFont="1" applyFill="1" applyBorder="1" applyAlignment="1">
      <alignment horizontal="center" vertical="center"/>
    </xf>
    <xf numFmtId="0" fontId="15" fillId="0" borderId="20" xfId="37" applyBorder="1"/>
    <xf numFmtId="0" fontId="28" fillId="26" borderId="10" xfId="37" applyFont="1" applyFill="1" applyBorder="1" applyAlignment="1">
      <alignment horizontal="center" vertical="center" wrapText="1"/>
    </xf>
    <xf numFmtId="0" fontId="28" fillId="26" borderId="20" xfId="37" applyFont="1" applyFill="1" applyBorder="1" applyAlignment="1">
      <alignment horizontal="center" vertical="center" wrapText="1"/>
    </xf>
    <xf numFmtId="0" fontId="28" fillId="26" borderId="17" xfId="37" applyFont="1" applyFill="1" applyBorder="1" applyAlignment="1">
      <alignment horizontal="center" vertical="center" wrapText="1"/>
    </xf>
    <xf numFmtId="164" fontId="32" fillId="26" borderId="20" xfId="43" applyNumberFormat="1" applyFont="1" applyFill="1" applyBorder="1" applyAlignment="1">
      <alignment horizontal="center" vertical="center" wrapText="1"/>
    </xf>
    <xf numFmtId="0" fontId="28" fillId="0" borderId="0" xfId="37" applyFont="1" applyAlignment="1">
      <alignment horizontal="center"/>
    </xf>
    <xf numFmtId="164" fontId="26" fillId="0" borderId="0" xfId="43" applyNumberFormat="1" applyFont="1" applyBorder="1"/>
    <xf numFmtId="0" fontId="26" fillId="0" borderId="0" xfId="37" applyFont="1"/>
    <xf numFmtId="0" fontId="28" fillId="0" borderId="0" xfId="37" applyFont="1" applyAlignment="1">
      <alignment horizontal="left"/>
    </xf>
    <xf numFmtId="0" fontId="34" fillId="0" borderId="0" xfId="37" applyFont="1" applyAlignment="1">
      <alignment horizontal="left" indent="1"/>
    </xf>
    <xf numFmtId="164" fontId="35" fillId="0" borderId="11" xfId="43" applyNumberFormat="1" applyFont="1" applyBorder="1" applyAlignment="1">
      <alignment horizontal="right"/>
    </xf>
    <xf numFmtId="164" fontId="36" fillId="0" borderId="0" xfId="43" applyNumberFormat="1" applyFont="1" applyBorder="1" applyAlignment="1"/>
    <xf numFmtId="164" fontId="26" fillId="0" borderId="0" xfId="37" applyNumberFormat="1" applyFont="1"/>
    <xf numFmtId="0" fontId="26" fillId="0" borderId="0" xfId="37" applyFont="1" applyAlignment="1">
      <alignment horizontal="left" indent="1"/>
    </xf>
    <xf numFmtId="164" fontId="35" fillId="0" borderId="0" xfId="43" applyNumberFormat="1" applyFont="1" applyFill="1"/>
    <xf numFmtId="164" fontId="35" fillId="0" borderId="0" xfId="43" applyNumberFormat="1" applyFont="1"/>
    <xf numFmtId="164" fontId="36" fillId="0" borderId="0" xfId="43" applyNumberFormat="1" applyFont="1" applyAlignment="1"/>
    <xf numFmtId="0" fontId="26" fillId="0" borderId="0" xfId="37" applyFont="1" applyAlignment="1" applyProtection="1">
      <alignment horizontal="left" indent="1"/>
      <protection locked="0"/>
    </xf>
    <xf numFmtId="164" fontId="35" fillId="0" borderId="0" xfId="43" applyNumberFormat="1" applyFont="1" applyBorder="1"/>
    <xf numFmtId="164" fontId="35" fillId="0" borderId="0" xfId="43" applyNumberFormat="1" applyFont="1" applyFill="1" applyBorder="1"/>
    <xf numFmtId="164" fontId="35" fillId="0" borderId="11" xfId="43" applyNumberFormat="1" applyFont="1" applyBorder="1"/>
    <xf numFmtId="0" fontId="26" fillId="0" borderId="0" xfId="37" quotePrefix="1" applyFont="1" applyAlignment="1">
      <alignment horizontal="left" indent="1"/>
    </xf>
    <xf numFmtId="0" fontId="37" fillId="0" borderId="0" xfId="37" applyFont="1" applyAlignment="1">
      <alignment horizontal="left" indent="1"/>
    </xf>
    <xf numFmtId="37" fontId="35" fillId="0" borderId="11" xfId="43" applyNumberFormat="1" applyFont="1" applyBorder="1" applyAlignment="1">
      <alignment horizontal="right"/>
    </xf>
    <xf numFmtId="0" fontId="15" fillId="0" borderId="0" xfId="45" applyFont="1" applyFill="1" applyAlignment="1">
      <alignment horizontal="left" indent="2"/>
    </xf>
    <xf numFmtId="164" fontId="35" fillId="0" borderId="11" xfId="43" applyNumberFormat="1" applyFont="1" applyFill="1" applyBorder="1"/>
    <xf numFmtId="0" fontId="26" fillId="0" borderId="0" xfId="37" applyFont="1" applyAlignment="1">
      <alignment horizontal="left" wrapText="1" indent="2"/>
    </xf>
    <xf numFmtId="37" fontId="35" fillId="0" borderId="21" xfId="43" applyNumberFormat="1" applyFont="1" applyFill="1" applyBorder="1"/>
    <xf numFmtId="37" fontId="35" fillId="0" borderId="21" xfId="43" applyNumberFormat="1" applyFont="1" applyBorder="1"/>
    <xf numFmtId="0" fontId="26" fillId="0" borderId="0" xfId="37" applyFont="1" applyAlignment="1">
      <alignment horizontal="left" indent="2"/>
    </xf>
    <xf numFmtId="37" fontId="35" fillId="0" borderId="11" xfId="43" applyNumberFormat="1" applyFont="1" applyFill="1" applyBorder="1"/>
    <xf numFmtId="0" fontId="26" fillId="0" borderId="0" xfId="37" applyFont="1" applyAlignment="1">
      <alignment horizontal="left" indent="3"/>
    </xf>
    <xf numFmtId="37" fontId="35" fillId="0" borderId="11" xfId="43" applyNumberFormat="1" applyFont="1" applyBorder="1"/>
    <xf numFmtId="0" fontId="37" fillId="0" borderId="0" xfId="37" applyFont="1" applyAlignment="1">
      <alignment horizontal="left" indent="3"/>
    </xf>
    <xf numFmtId="0" fontId="37" fillId="0" borderId="0" xfId="37" applyFont="1" applyAlignment="1">
      <alignment horizontal="left" wrapText="1" indent="3"/>
    </xf>
    <xf numFmtId="37" fontId="36" fillId="0" borderId="0" xfId="43" applyNumberFormat="1" applyFont="1" applyBorder="1" applyAlignment="1"/>
    <xf numFmtId="0" fontId="26" fillId="0" borderId="0" xfId="37" applyFont="1" applyFill="1" applyAlignment="1">
      <alignment horizontal="left" indent="1"/>
    </xf>
    <xf numFmtId="164" fontId="35" fillId="0" borderId="11" xfId="43" applyNumberFormat="1" applyFont="1" applyBorder="1" applyAlignment="1"/>
    <xf numFmtId="164" fontId="35" fillId="0" borderId="11" xfId="43" applyNumberFormat="1" applyFont="1" applyFill="1" applyBorder="1" applyAlignment="1">
      <alignment horizontal="right" vertical="top"/>
    </xf>
    <xf numFmtId="0" fontId="37" fillId="0" borderId="0" xfId="37" applyFont="1" applyAlignment="1">
      <alignment horizontal="left" vertical="top" indent="1"/>
    </xf>
    <xf numFmtId="0" fontId="34" fillId="0" borderId="0" xfId="37" applyFont="1" applyAlignment="1">
      <alignment horizontal="left" vertical="top" indent="1"/>
    </xf>
    <xf numFmtId="0" fontId="37" fillId="0" borderId="0" xfId="37" applyFont="1" applyFill="1" applyAlignment="1">
      <alignment horizontal="left" indent="1"/>
    </xf>
    <xf numFmtId="164" fontId="36" fillId="0" borderId="0" xfId="43" applyNumberFormat="1" applyFont="1" applyFill="1" applyAlignment="1"/>
    <xf numFmtId="0" fontId="34" fillId="0" borderId="0" xfId="37" applyFont="1" applyFill="1" applyAlignment="1">
      <alignment horizontal="left" indent="1"/>
    </xf>
    <xf numFmtId="0" fontId="26" fillId="0" borderId="0" xfId="37" applyFont="1" applyFill="1" applyAlignment="1"/>
    <xf numFmtId="0" fontId="28" fillId="0" borderId="0" xfId="37" applyFont="1" applyFill="1" applyAlignment="1">
      <alignment wrapText="1"/>
    </xf>
    <xf numFmtId="164" fontId="35" fillId="0" borderId="21" xfId="43" applyNumberFormat="1" applyFont="1" applyFill="1" applyBorder="1"/>
    <xf numFmtId="164" fontId="36" fillId="0" borderId="0" xfId="43" applyNumberFormat="1" applyFont="1" applyFill="1" applyBorder="1" applyAlignment="1"/>
    <xf numFmtId="0" fontId="26" fillId="0" borderId="0" xfId="37" applyFont="1" applyAlignment="1"/>
    <xf numFmtId="0" fontId="28" fillId="0" borderId="0" xfId="37" applyFont="1" applyAlignment="1">
      <alignment horizontal="left" indent="1"/>
    </xf>
    <xf numFmtId="0" fontId="26" fillId="27" borderId="0" xfId="37" applyFont="1" applyFill="1" applyAlignment="1">
      <alignment horizontal="left" indent="1"/>
    </xf>
    <xf numFmtId="164" fontId="35" fillId="27" borderId="0" xfId="43" applyNumberFormat="1" applyFont="1" applyFill="1"/>
    <xf numFmtId="41" fontId="36" fillId="27" borderId="0" xfId="43" applyNumberFormat="1" applyFont="1" applyFill="1" applyBorder="1" applyAlignment="1"/>
    <xf numFmtId="164" fontId="36" fillId="27" borderId="0" xfId="43" applyNumberFormat="1" applyFont="1" applyFill="1" applyAlignment="1"/>
    <xf numFmtId="0" fontId="26" fillId="27" borderId="0" xfId="37" applyFont="1" applyFill="1" applyAlignment="1">
      <alignment horizontal="left"/>
    </xf>
    <xf numFmtId="164" fontId="36" fillId="27" borderId="0" xfId="43" applyNumberFormat="1" applyFont="1" applyFill="1" applyBorder="1" applyAlignment="1"/>
    <xf numFmtId="0" fontId="26" fillId="27" borderId="0" xfId="37" applyFont="1" applyFill="1" applyAlignment="1">
      <alignment horizontal="left" wrapText="1"/>
    </xf>
    <xf numFmtId="0" fontId="26" fillId="0" borderId="0" xfId="37" applyFont="1" applyAlignment="1">
      <alignment horizontal="left"/>
    </xf>
    <xf numFmtId="164" fontId="35" fillId="0" borderId="21" xfId="43" applyNumberFormat="1" applyFont="1" applyBorder="1" applyAlignment="1">
      <alignment horizontal="right" vertical="top"/>
    </xf>
    <xf numFmtId="0" fontId="28" fillId="0" borderId="0" xfId="37" applyFont="1" applyAlignment="1">
      <alignment horizontal="left" vertical="top"/>
    </xf>
    <xf numFmtId="164" fontId="25" fillId="0" borderId="22" xfId="37" applyNumberFormat="1" applyFont="1" applyBorder="1"/>
    <xf numFmtId="164" fontId="38" fillId="0" borderId="0" xfId="37" applyNumberFormat="1" applyFont="1" applyBorder="1"/>
    <xf numFmtId="0" fontId="26" fillId="0" borderId="0" xfId="37" applyFont="1" applyBorder="1"/>
    <xf numFmtId="0" fontId="37" fillId="0" borderId="0" xfId="37" applyFont="1" applyBorder="1"/>
    <xf numFmtId="0" fontId="37" fillId="0" borderId="0" xfId="37" applyFont="1" applyFill="1" applyBorder="1"/>
    <xf numFmtId="0" fontId="26" fillId="0" borderId="0" xfId="37" applyFont="1" applyAlignment="1">
      <alignment vertical="top"/>
    </xf>
    <xf numFmtId="0" fontId="26" fillId="0" borderId="0" xfId="37" applyFont="1" applyAlignment="1">
      <alignment horizontal="left" vertical="top"/>
    </xf>
    <xf numFmtId="0" fontId="15" fillId="0" borderId="0" xfId="37"/>
    <xf numFmtId="0" fontId="15" fillId="0" borderId="0" xfId="37" applyAlignment="1">
      <alignment horizontal="center"/>
    </xf>
    <xf numFmtId="41" fontId="15" fillId="0" borderId="0" xfId="37" applyNumberFormat="1"/>
    <xf numFmtId="164" fontId="15" fillId="0" borderId="0" xfId="37" applyNumberFormat="1"/>
    <xf numFmtId="165" fontId="15" fillId="0" borderId="0" xfId="37" applyNumberFormat="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endParaRPr lang="en-PH" sz="14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JANUARY-JULY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1910371274948294"/>
          <c:y val="7.6805030729512787E-3"/>
        </c:manualLayout>
      </c:layout>
      <c:overlay val="0"/>
      <c:spPr>
        <a:solidFill>
          <a:srgbClr val="FFFFFF"/>
        </a:solidFill>
        <a:ln w="25400">
          <a:noFill/>
        </a:ln>
      </c:spPr>
    </c:title>
    <c:autoTitleDeleted val="0"/>
    <c:plotArea>
      <c:layout>
        <c:manualLayout>
          <c:layoutTarget val="inner"/>
          <c:xMode val="edge"/>
          <c:yMode val="edge"/>
          <c:x val="0.28460066075081164"/>
          <c:y val="0.1597544639173866"/>
          <c:w val="0.6588700228340708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Graph!$B$4:$H$4</c:f>
              <c:strCache>
                <c:ptCount val="7"/>
                <c:pt idx="0">
                  <c:v>JAN</c:v>
                </c:pt>
                <c:pt idx="1">
                  <c:v>FEB</c:v>
                </c:pt>
                <c:pt idx="2">
                  <c:v>MAR</c:v>
                </c:pt>
                <c:pt idx="3">
                  <c:v>APR</c:v>
                </c:pt>
                <c:pt idx="4">
                  <c:v>MAY</c:v>
                </c:pt>
                <c:pt idx="5">
                  <c:v>JUNE</c:v>
                </c:pt>
                <c:pt idx="6">
                  <c:v>JULY</c:v>
                </c:pt>
              </c:strCache>
            </c:strRef>
          </c:cat>
          <c:val>
            <c:numRef>
              <c:f>Graph!$B$5:$H$5</c:f>
              <c:numCache>
                <c:formatCode>_(* #,##0_);_(* \(#,##0\);_(* "-"_);_(@_)</c:formatCode>
                <c:ptCount val="7"/>
                <c:pt idx="0">
                  <c:v>197280.37400000001</c:v>
                </c:pt>
                <c:pt idx="1">
                  <c:v>218551.98</c:v>
                </c:pt>
                <c:pt idx="2">
                  <c:v>234979.63800000001</c:v>
                </c:pt>
                <c:pt idx="3">
                  <c:v>1075614.496</c:v>
                </c:pt>
                <c:pt idx="4">
                  <c:v>94082.13</c:v>
                </c:pt>
                <c:pt idx="5">
                  <c:v>32038.673999999999</c:v>
                </c:pt>
                <c:pt idx="6">
                  <c:v>756312.93299999996</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Graph!$B$4:$H$4</c:f>
              <c:strCache>
                <c:ptCount val="7"/>
                <c:pt idx="0">
                  <c:v>JAN</c:v>
                </c:pt>
                <c:pt idx="1">
                  <c:v>FEB</c:v>
                </c:pt>
                <c:pt idx="2">
                  <c:v>MAR</c:v>
                </c:pt>
                <c:pt idx="3">
                  <c:v>APR</c:v>
                </c:pt>
                <c:pt idx="4">
                  <c:v>MAY</c:v>
                </c:pt>
                <c:pt idx="5">
                  <c:v>JUNE</c:v>
                </c:pt>
                <c:pt idx="6">
                  <c:v>JULY</c:v>
                </c:pt>
              </c:strCache>
            </c:strRef>
          </c:cat>
          <c:val>
            <c:numRef>
              <c:f>Graph!$B$6:$H$6</c:f>
              <c:numCache>
                <c:formatCode>_(* #,##0_);_(* \(#,##0\);_(* "-"_);_(@_)</c:formatCode>
                <c:ptCount val="7"/>
                <c:pt idx="0">
                  <c:v>145576.10399999999</c:v>
                </c:pt>
                <c:pt idx="1">
                  <c:v>217009.91399999999</c:v>
                </c:pt>
                <c:pt idx="2">
                  <c:v>278567.462</c:v>
                </c:pt>
                <c:pt idx="3">
                  <c:v>445894.359</c:v>
                </c:pt>
                <c:pt idx="4">
                  <c:v>333061.39299999998</c:v>
                </c:pt>
                <c:pt idx="5">
                  <c:v>298626.929</c:v>
                </c:pt>
                <c:pt idx="6">
                  <c:v>276177.53899999999</c:v>
                </c:pt>
              </c:numCache>
            </c:numRef>
          </c:val>
        </c:ser>
        <c:dLbls>
          <c:showLegendKey val="0"/>
          <c:showVal val="0"/>
          <c:showCatName val="0"/>
          <c:showSerName val="0"/>
          <c:showPercent val="0"/>
          <c:showBubbleSize val="0"/>
        </c:dLbls>
        <c:gapWidth val="150"/>
        <c:axId val="417836160"/>
        <c:axId val="417836720"/>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Graph!$B$4:$H$4</c:f>
              <c:strCache>
                <c:ptCount val="7"/>
                <c:pt idx="0">
                  <c:v>JAN</c:v>
                </c:pt>
                <c:pt idx="1">
                  <c:v>FEB</c:v>
                </c:pt>
                <c:pt idx="2">
                  <c:v>MAR</c:v>
                </c:pt>
                <c:pt idx="3">
                  <c:v>APR</c:v>
                </c:pt>
                <c:pt idx="4">
                  <c:v>MAY</c:v>
                </c:pt>
                <c:pt idx="5">
                  <c:v>JUNE</c:v>
                </c:pt>
                <c:pt idx="6">
                  <c:v>JULY</c:v>
                </c:pt>
              </c:strCache>
            </c:strRef>
          </c:cat>
          <c:val>
            <c:numRef>
              <c:f>Graph!$B$7:$H$7</c:f>
              <c:numCache>
                <c:formatCode>_(* #,##0_);_(* \(#,##0\);_(* "-"??_);_(@_)</c:formatCode>
                <c:ptCount val="7"/>
                <c:pt idx="0">
                  <c:v>73.791478112262695</c:v>
                </c:pt>
                <c:pt idx="1">
                  <c:v>87.195239743177837</c:v>
                </c:pt>
                <c:pt idx="2">
                  <c:v>98.515929005807251</c:v>
                </c:pt>
                <c:pt idx="3">
                  <c:v>62.965196986713515</c:v>
                </c:pt>
                <c:pt idx="4">
                  <c:v>78.006180138829734</c:v>
                </c:pt>
                <c:pt idx="5">
                  <c:v>92.776911467909756</c:v>
                </c:pt>
                <c:pt idx="6">
                  <c:v>76.466867825392953</c:v>
                </c:pt>
              </c:numCache>
            </c:numRef>
          </c:val>
          <c:smooth val="0"/>
        </c:ser>
        <c:dLbls>
          <c:showLegendKey val="0"/>
          <c:showVal val="0"/>
          <c:showCatName val="0"/>
          <c:showSerName val="0"/>
          <c:showPercent val="0"/>
          <c:showBubbleSize val="0"/>
        </c:dLbls>
        <c:marker val="1"/>
        <c:smooth val="0"/>
        <c:axId val="417837280"/>
        <c:axId val="41783784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Graph!$B$4:$H$4</c15:sqref>
                        </c15:formulaRef>
                      </c:ext>
                    </c:extLst>
                    <c:strCache>
                      <c:ptCount val="7"/>
                      <c:pt idx="0">
                        <c:v>JAN</c:v>
                      </c:pt>
                      <c:pt idx="1">
                        <c:v>FEB</c:v>
                      </c:pt>
                      <c:pt idx="2">
                        <c:v>MAR</c:v>
                      </c:pt>
                      <c:pt idx="3">
                        <c:v>APR</c:v>
                      </c:pt>
                      <c:pt idx="4">
                        <c:v>MAY</c:v>
                      </c:pt>
                      <c:pt idx="5">
                        <c:v>JUNE</c:v>
                      </c:pt>
                      <c:pt idx="6">
                        <c:v>JULY</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4178361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6140404312488879"/>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36720"/>
        <c:crossesAt val="0"/>
        <c:auto val="0"/>
        <c:lblAlgn val="ctr"/>
        <c:lblOffset val="100"/>
        <c:tickLblSkip val="1"/>
        <c:tickMarkSkip val="1"/>
        <c:noMultiLvlLbl val="0"/>
      </c:catAx>
      <c:valAx>
        <c:axId val="417836720"/>
        <c:scaling>
          <c:orientation val="minMax"/>
          <c:max val="11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36274286780321"/>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36160"/>
        <c:crosses val="autoZero"/>
        <c:crossBetween val="between"/>
        <c:majorUnit val="50000"/>
        <c:minorUnit val="10000"/>
      </c:valAx>
      <c:catAx>
        <c:axId val="417837280"/>
        <c:scaling>
          <c:orientation val="minMax"/>
        </c:scaling>
        <c:delete val="1"/>
        <c:axPos val="b"/>
        <c:numFmt formatCode="General" sourceLinked="1"/>
        <c:majorTickMark val="out"/>
        <c:minorTickMark val="none"/>
        <c:tickLblPos val="nextTo"/>
        <c:crossAx val="417837840"/>
        <c:crossesAt val="85"/>
        <c:auto val="0"/>
        <c:lblAlgn val="ctr"/>
        <c:lblOffset val="100"/>
        <c:noMultiLvlLbl val="0"/>
      </c:catAx>
      <c:valAx>
        <c:axId val="417837840"/>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725888065161448"/>
              <c:y val="0.3200209651212953"/>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37280"/>
        <c:crosses val="max"/>
        <c:crossBetween val="between"/>
        <c:majorUnit val="2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11</xdr:col>
      <xdr:colOff>485775</xdr:colOff>
      <xdr:row>47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BSITE%20-%20As%20of%20Jul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artment"/>
      <sheetName val="By Agency"/>
      <sheetName val="Graph"/>
    </sheetNames>
    <sheetDataSet>
      <sheetData sheetId="0"/>
      <sheetData sheetId="1"/>
      <sheetData sheetId="2">
        <row r="4">
          <cell r="B4" t="str">
            <v>JAN</v>
          </cell>
          <cell r="C4" t="str">
            <v>FEB</v>
          </cell>
          <cell r="D4" t="str">
            <v>MAR</v>
          </cell>
          <cell r="E4" t="str">
            <v>APR</v>
          </cell>
          <cell r="F4" t="str">
            <v>MAY</v>
          </cell>
          <cell r="G4" t="str">
            <v>JUNE</v>
          </cell>
          <cell r="H4" t="str">
            <v>JULY</v>
          </cell>
        </row>
        <row r="5">
          <cell r="A5" t="str">
            <v>Monthly NCA Credited</v>
          </cell>
          <cell r="B5">
            <v>197280.37400000001</v>
          </cell>
          <cell r="C5">
            <v>218551.98</v>
          </cell>
          <cell r="D5">
            <v>234979.63800000001</v>
          </cell>
          <cell r="E5">
            <v>1075614.496</v>
          </cell>
          <cell r="F5">
            <v>94082.13</v>
          </cell>
          <cell r="G5">
            <v>32038.673999999999</v>
          </cell>
          <cell r="H5">
            <v>756312.93299999996</v>
          </cell>
        </row>
        <row r="6">
          <cell r="A6" t="str">
            <v>Monthly NCA Utilized</v>
          </cell>
          <cell r="B6">
            <v>145576.10399999999</v>
          </cell>
          <cell r="C6">
            <v>217009.91399999999</v>
          </cell>
          <cell r="D6">
            <v>278567.462</v>
          </cell>
          <cell r="E6">
            <v>445894.359</v>
          </cell>
          <cell r="F6">
            <v>333061.39299999998</v>
          </cell>
          <cell r="G6">
            <v>298626.929</v>
          </cell>
          <cell r="H6">
            <v>276177.53899999999</v>
          </cell>
        </row>
        <row r="7">
          <cell r="A7" t="str">
            <v>NCA UtiIized / NCAs Credited - Cumulative</v>
          </cell>
          <cell r="B7">
            <v>73.791478112262695</v>
          </cell>
          <cell r="C7">
            <v>87.195239743177837</v>
          </cell>
          <cell r="D7">
            <v>98.515929005807251</v>
          </cell>
          <cell r="E7">
            <v>62.965196986713515</v>
          </cell>
          <cell r="F7">
            <v>78.006180138829734</v>
          </cell>
          <cell r="G7">
            <v>92.776911467909756</v>
          </cell>
          <cell r="H7">
            <v>76.466867825392953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Normal="100" zoomScaleSheetLayoutView="100" workbookViewId="0">
      <pane xSplit="2" ySplit="6" topLeftCell="C13" activePane="bottomRight" state="frozen"/>
      <selection pane="topRight" activeCell="C1" sqref="C1"/>
      <selection pane="bottomLeft" activeCell="A7" sqref="A7"/>
      <selection pane="bottomRight" activeCell="J26" sqref="J26"/>
    </sheetView>
  </sheetViews>
  <sheetFormatPr defaultRowHeight="12.75" x14ac:dyDescent="0.2"/>
  <cols>
    <col min="1" max="1" width="1.85546875" style="2" customWidth="1"/>
    <col min="2" max="2" width="49" style="2" customWidth="1"/>
    <col min="3" max="3" width="12.42578125" style="3" customWidth="1"/>
    <col min="4" max="4" width="13.7109375" style="3" customWidth="1"/>
    <col min="5" max="5" width="12.28515625" style="3" customWidth="1"/>
    <col min="6" max="6" width="13.7109375" style="3" customWidth="1"/>
    <col min="7" max="7" width="12.5703125" style="3" customWidth="1"/>
    <col min="8" max="8" width="13.7109375" style="3" customWidth="1"/>
    <col min="9" max="9" width="12.42578125" style="3" customWidth="1"/>
    <col min="10" max="10" width="13.85546875" style="3" customWidth="1"/>
    <col min="11" max="11" width="12" style="3" customWidth="1"/>
    <col min="12" max="12" width="12.5703125" style="3" customWidth="1"/>
    <col min="13" max="14" width="12.42578125" style="3" customWidth="1"/>
    <col min="15" max="16384" width="9.140625" style="3"/>
  </cols>
  <sheetData>
    <row r="1" spans="1:17" ht="14.25" x14ac:dyDescent="0.2">
      <c r="A1" s="1" t="s">
        <v>0</v>
      </c>
    </row>
    <row r="2" spans="1:17" x14ac:dyDescent="0.2">
      <c r="A2" s="2" t="s">
        <v>68</v>
      </c>
    </row>
    <row r="3" spans="1:17" x14ac:dyDescent="0.2">
      <c r="A3" s="2" t="s">
        <v>1</v>
      </c>
    </row>
    <row r="4" spans="1:17" x14ac:dyDescent="0.2">
      <c r="B4" s="13" t="s">
        <v>69</v>
      </c>
    </row>
    <row r="5" spans="1:17" s="4" customFormat="1" ht="18.75" customHeight="1" x14ac:dyDescent="0.2">
      <c r="A5" s="26" t="s">
        <v>2</v>
      </c>
      <c r="B5" s="26"/>
      <c r="C5" s="27" t="s">
        <v>3</v>
      </c>
      <c r="D5" s="27"/>
      <c r="E5" s="27"/>
      <c r="F5" s="27"/>
      <c r="G5" s="27" t="s">
        <v>4</v>
      </c>
      <c r="H5" s="27"/>
      <c r="I5" s="27"/>
      <c r="J5" s="27"/>
      <c r="K5" s="27" t="s">
        <v>5</v>
      </c>
      <c r="L5" s="27"/>
      <c r="M5" s="27"/>
      <c r="N5" s="27"/>
      <c r="O5" s="27" t="s">
        <v>6</v>
      </c>
      <c r="P5" s="27"/>
      <c r="Q5" s="27"/>
    </row>
    <row r="6" spans="1:17" s="4" customFormat="1" ht="25.5" x14ac:dyDescent="0.2">
      <c r="A6" s="26"/>
      <c r="B6" s="26"/>
      <c r="C6" s="5" t="s">
        <v>7</v>
      </c>
      <c r="D6" s="5" t="s">
        <v>8</v>
      </c>
      <c r="E6" s="5" t="s">
        <v>9</v>
      </c>
      <c r="F6" s="5" t="s">
        <v>10</v>
      </c>
      <c r="G6" s="5" t="s">
        <v>7</v>
      </c>
      <c r="H6" s="5" t="s">
        <v>8</v>
      </c>
      <c r="I6" s="5" t="s">
        <v>9</v>
      </c>
      <c r="J6" s="5" t="s">
        <v>11</v>
      </c>
      <c r="K6" s="5" t="s">
        <v>7</v>
      </c>
      <c r="L6" s="5" t="s">
        <v>8</v>
      </c>
      <c r="M6" s="5" t="s">
        <v>9</v>
      </c>
      <c r="N6" s="5" t="s">
        <v>12</v>
      </c>
      <c r="O6" s="5" t="s">
        <v>7</v>
      </c>
      <c r="P6" s="5" t="s">
        <v>64</v>
      </c>
      <c r="Q6" s="5" t="s">
        <v>13</v>
      </c>
    </row>
    <row r="7" spans="1:17" x14ac:dyDescent="0.2">
      <c r="A7" s="6"/>
      <c r="B7" s="6"/>
      <c r="C7" s="7"/>
      <c r="D7" s="7"/>
      <c r="E7" s="7"/>
      <c r="F7" s="7"/>
      <c r="G7" s="7"/>
      <c r="H7" s="7"/>
      <c r="I7" s="7"/>
      <c r="J7" s="7"/>
      <c r="K7" s="7"/>
      <c r="L7" s="7"/>
      <c r="M7" s="7"/>
      <c r="N7" s="7"/>
      <c r="O7" s="8"/>
      <c r="P7" s="8"/>
      <c r="Q7" s="8"/>
    </row>
    <row r="8" spans="1:17" s="11" customFormat="1" x14ac:dyDescent="0.2">
      <c r="A8" s="9" t="s">
        <v>14</v>
      </c>
      <c r="B8" s="9"/>
      <c r="C8" s="10">
        <f t="shared" ref="C8:N8" si="0">+C10+C48</f>
        <v>650811993.53663993</v>
      </c>
      <c r="D8" s="10">
        <f t="shared" si="0"/>
        <v>1201735301.75597</v>
      </c>
      <c r="E8" s="10">
        <f t="shared" si="0"/>
        <v>756312933.44559014</v>
      </c>
      <c r="F8" s="10">
        <f t="shared" si="0"/>
        <v>2608860228.7382007</v>
      </c>
      <c r="G8" s="10">
        <f t="shared" si="0"/>
        <v>641153482.30822992</v>
      </c>
      <c r="H8" s="10">
        <f t="shared" si="0"/>
        <v>1077582681.9397101</v>
      </c>
      <c r="I8" s="10">
        <f t="shared" si="0"/>
        <v>276177539.29602993</v>
      </c>
      <c r="J8" s="10">
        <f t="shared" si="0"/>
        <v>1994913703.5439699</v>
      </c>
      <c r="K8" s="10">
        <f t="shared" si="0"/>
        <v>9658511.2284099981</v>
      </c>
      <c r="L8" s="10">
        <f t="shared" si="0"/>
        <v>124152619.81625997</v>
      </c>
      <c r="M8" s="10">
        <f t="shared" si="0"/>
        <v>480135394.14956009</v>
      </c>
      <c r="N8" s="10">
        <f t="shared" si="0"/>
        <v>613946525.19422996</v>
      </c>
      <c r="O8" s="23">
        <f>+G8/C8*100</f>
        <v>98.515929127869356</v>
      </c>
      <c r="P8" s="23">
        <f>((G8+H8)/(C8+D8))*100</f>
        <v>92.776911478336416</v>
      </c>
      <c r="Q8" s="23">
        <f>+J8/F8*100</f>
        <v>76.466867851668255</v>
      </c>
    </row>
    <row r="9" spans="1:17" x14ac:dyDescent="0.2">
      <c r="C9" s="7"/>
      <c r="D9" s="7"/>
      <c r="E9" s="7"/>
      <c r="F9" s="7"/>
      <c r="G9" s="7"/>
      <c r="H9" s="7"/>
      <c r="I9" s="7"/>
      <c r="J9" s="7"/>
      <c r="K9" s="7"/>
      <c r="L9" s="7"/>
      <c r="M9" s="7"/>
      <c r="N9" s="7"/>
      <c r="O9" s="24"/>
      <c r="P9" s="24"/>
      <c r="Q9" s="24"/>
    </row>
    <row r="10" spans="1:17" ht="15" x14ac:dyDescent="0.35">
      <c r="A10" s="2" t="s">
        <v>15</v>
      </c>
      <c r="C10" s="12">
        <f t="shared" ref="C10:N10" si="1">SUM(C12:C46)</f>
        <v>444413984.65464002</v>
      </c>
      <c r="D10" s="12">
        <f t="shared" si="1"/>
        <v>873782361.96230006</v>
      </c>
      <c r="E10" s="12">
        <f t="shared" si="1"/>
        <v>565505838.24159002</v>
      </c>
      <c r="F10" s="12">
        <f t="shared" si="1"/>
        <v>1883702184.8585305</v>
      </c>
      <c r="G10" s="12">
        <f t="shared" si="1"/>
        <v>435581614.11992002</v>
      </c>
      <c r="H10" s="12">
        <f t="shared" si="1"/>
        <v>750270047.16389</v>
      </c>
      <c r="I10" s="12">
        <f t="shared" si="1"/>
        <v>190623523.13620985</v>
      </c>
      <c r="J10" s="12">
        <f t="shared" si="1"/>
        <v>1376475184.4200199</v>
      </c>
      <c r="K10" s="12">
        <f t="shared" si="1"/>
        <v>8832370.5347200055</v>
      </c>
      <c r="L10" s="12">
        <f t="shared" si="1"/>
        <v>123512314.79841004</v>
      </c>
      <c r="M10" s="12">
        <f t="shared" si="1"/>
        <v>374882315.10538006</v>
      </c>
      <c r="N10" s="12">
        <f t="shared" si="1"/>
        <v>507227000.43851</v>
      </c>
      <c r="O10" s="24">
        <f t="shared" ref="O10:O46" si="2">+G10/C10*100</f>
        <v>98.012580422827213</v>
      </c>
      <c r="P10" s="24">
        <f>((G10+H10)/(C10+D10))*100</f>
        <v>89.960169008753255</v>
      </c>
      <c r="Q10" s="24">
        <f>+J10/F10*100</f>
        <v>73.072866586041343</v>
      </c>
    </row>
    <row r="11" spans="1:17" x14ac:dyDescent="0.2">
      <c r="C11" s="7"/>
      <c r="D11" s="7"/>
      <c r="E11" s="7"/>
      <c r="F11" s="7"/>
      <c r="G11" s="7"/>
      <c r="H11" s="7"/>
      <c r="I11" s="7"/>
      <c r="J11" s="7"/>
      <c r="K11" s="7"/>
      <c r="L11" s="7"/>
      <c r="M11" s="7"/>
      <c r="N11" s="7"/>
      <c r="O11" s="24"/>
      <c r="P11" s="24"/>
      <c r="Q11" s="24"/>
    </row>
    <row r="12" spans="1:17" x14ac:dyDescent="0.2">
      <c r="B12" s="13" t="s">
        <v>16</v>
      </c>
      <c r="C12" s="7">
        <v>4241996.5480000004</v>
      </c>
      <c r="D12" s="7">
        <v>6091697</v>
      </c>
      <c r="E12" s="7">
        <v>7556652</v>
      </c>
      <c r="F12" s="7">
        <f>SUM(C12:E12)</f>
        <v>17890345.548</v>
      </c>
      <c r="G12" s="7">
        <v>4232779.6836299999</v>
      </c>
      <c r="H12" s="7">
        <v>5655584.4900300009</v>
      </c>
      <c r="I12" s="7">
        <v>1213131.6145699974</v>
      </c>
      <c r="J12" s="7">
        <f>SUM(G12:I12)</f>
        <v>11101495.788229998</v>
      </c>
      <c r="K12" s="7">
        <f t="shared" ref="K12:M46" si="3">+C12-G12</f>
        <v>9216.8643700005487</v>
      </c>
      <c r="L12" s="7">
        <f t="shared" si="3"/>
        <v>436112.50996999908</v>
      </c>
      <c r="M12" s="7">
        <f t="shared" si="3"/>
        <v>6343520.3854300026</v>
      </c>
      <c r="N12" s="7">
        <f>SUM(K12:M12)</f>
        <v>6788849.7597700022</v>
      </c>
      <c r="O12" s="24">
        <f t="shared" si="2"/>
        <v>99.782723435398694</v>
      </c>
      <c r="P12" s="24">
        <f t="shared" ref="P12:P46" si="4">((G12+H12)/(C12+D12))*100</f>
        <v>95.690511120041975</v>
      </c>
      <c r="Q12" s="24">
        <f t="shared" ref="Q12:Q46" si="5">+J12/F12*100</f>
        <v>62.052998129323768</v>
      </c>
    </row>
    <row r="13" spans="1:17" x14ac:dyDescent="0.2">
      <c r="B13" s="13" t="s">
        <v>17</v>
      </c>
      <c r="C13" s="7">
        <v>1729483.612</v>
      </c>
      <c r="D13" s="7">
        <v>1963042.689</v>
      </c>
      <c r="E13" s="7">
        <v>1922397.8859999999</v>
      </c>
      <c r="F13" s="7">
        <f t="shared" ref="F13:F46" si="6">SUM(C13:E13)</f>
        <v>5614924.1869999999</v>
      </c>
      <c r="G13" s="7">
        <v>1642027.4916999999</v>
      </c>
      <c r="H13" s="7">
        <v>1480749.5674599998</v>
      </c>
      <c r="I13" s="7">
        <v>482374.75921999989</v>
      </c>
      <c r="J13" s="7">
        <f t="shared" ref="J13:J46" si="7">SUM(G13:I13)</f>
        <v>3605151.8183799996</v>
      </c>
      <c r="K13" s="7">
        <f t="shared" si="3"/>
        <v>87456.120300000068</v>
      </c>
      <c r="L13" s="7">
        <f t="shared" si="3"/>
        <v>482293.1215400002</v>
      </c>
      <c r="M13" s="7">
        <f t="shared" si="3"/>
        <v>1440023.12678</v>
      </c>
      <c r="N13" s="7">
        <f t="shared" ref="N13:N46" si="8">SUM(K13:M13)</f>
        <v>2009772.3686200003</v>
      </c>
      <c r="O13" s="24">
        <f t="shared" si="2"/>
        <v>94.943223532551173</v>
      </c>
      <c r="P13" s="24">
        <f t="shared" si="4"/>
        <v>84.570204911317703</v>
      </c>
      <c r="Q13" s="24">
        <f t="shared" si="5"/>
        <v>64.206598313951545</v>
      </c>
    </row>
    <row r="14" spans="1:17" x14ac:dyDescent="0.2">
      <c r="B14" s="13" t="s">
        <v>18</v>
      </c>
      <c r="C14" s="7">
        <v>161033.598</v>
      </c>
      <c r="D14" s="7">
        <v>177042</v>
      </c>
      <c r="E14" s="7">
        <v>122642</v>
      </c>
      <c r="F14" s="7">
        <f t="shared" si="6"/>
        <v>460717.598</v>
      </c>
      <c r="G14" s="7">
        <v>152074.82163000002</v>
      </c>
      <c r="H14" s="7">
        <v>176757.31365000003</v>
      </c>
      <c r="I14" s="7">
        <v>19031.92975999997</v>
      </c>
      <c r="J14" s="7">
        <f t="shared" si="7"/>
        <v>347864.06504000002</v>
      </c>
      <c r="K14" s="7">
        <f t="shared" si="3"/>
        <v>8958.7763699999778</v>
      </c>
      <c r="L14" s="7">
        <f t="shared" si="3"/>
        <v>284.68634999997448</v>
      </c>
      <c r="M14" s="7">
        <f t="shared" si="3"/>
        <v>103610.07024000003</v>
      </c>
      <c r="N14" s="7">
        <f t="shared" si="8"/>
        <v>112853.53295999998</v>
      </c>
      <c r="O14" s="24">
        <f t="shared" si="2"/>
        <v>94.436703593991624</v>
      </c>
      <c r="P14" s="24">
        <f t="shared" si="4"/>
        <v>97.265859241340465</v>
      </c>
      <c r="Q14" s="24">
        <f t="shared" si="5"/>
        <v>75.504835619498095</v>
      </c>
    </row>
    <row r="15" spans="1:17" x14ac:dyDescent="0.2">
      <c r="B15" s="13" t="s">
        <v>19</v>
      </c>
      <c r="C15" s="7">
        <v>1403258</v>
      </c>
      <c r="D15" s="7">
        <v>2266467.8229999999</v>
      </c>
      <c r="E15" s="7">
        <v>1604742</v>
      </c>
      <c r="F15" s="7">
        <f t="shared" si="6"/>
        <v>5274467.8229999999</v>
      </c>
      <c r="G15" s="7">
        <v>1401338.7392400003</v>
      </c>
      <c r="H15" s="7">
        <v>1966188.6829299999</v>
      </c>
      <c r="I15" s="7">
        <v>403645.14801999927</v>
      </c>
      <c r="J15" s="7">
        <f t="shared" si="7"/>
        <v>3771172.5701899994</v>
      </c>
      <c r="K15" s="7">
        <f t="shared" si="3"/>
        <v>1919.2607599997427</v>
      </c>
      <c r="L15" s="7">
        <f t="shared" si="3"/>
        <v>300279.14006999996</v>
      </c>
      <c r="M15" s="7">
        <f t="shared" si="3"/>
        <v>1201096.8519800007</v>
      </c>
      <c r="N15" s="7">
        <f t="shared" si="8"/>
        <v>1503295.2528100004</v>
      </c>
      <c r="O15" s="24">
        <f t="shared" si="2"/>
        <v>99.863228233154572</v>
      </c>
      <c r="P15" s="24">
        <f t="shared" si="4"/>
        <v>91.765095938885352</v>
      </c>
      <c r="Q15" s="24">
        <f t="shared" si="5"/>
        <v>71.498636388401366</v>
      </c>
    </row>
    <row r="16" spans="1:17" x14ac:dyDescent="0.2">
      <c r="B16" s="13" t="s">
        <v>20</v>
      </c>
      <c r="C16" s="7">
        <v>7556260.9649999999</v>
      </c>
      <c r="D16" s="7">
        <v>23679376.868250001</v>
      </c>
      <c r="E16" s="7">
        <v>9692649.0509499982</v>
      </c>
      <c r="F16" s="7">
        <f t="shared" si="6"/>
        <v>40928286.884199999</v>
      </c>
      <c r="G16" s="7">
        <v>7437293.4021500014</v>
      </c>
      <c r="H16" s="7">
        <v>19619250.272409998</v>
      </c>
      <c r="I16" s="7">
        <v>2129123.4150099978</v>
      </c>
      <c r="J16" s="7">
        <f t="shared" si="7"/>
        <v>29185667.089569997</v>
      </c>
      <c r="K16" s="7">
        <f t="shared" si="3"/>
        <v>118967.56284999847</v>
      </c>
      <c r="L16" s="7">
        <f t="shared" si="3"/>
        <v>4060126.5958400033</v>
      </c>
      <c r="M16" s="7">
        <f t="shared" si="3"/>
        <v>7563525.6359400004</v>
      </c>
      <c r="N16" s="7">
        <f t="shared" si="8"/>
        <v>11742619.794630002</v>
      </c>
      <c r="O16" s="24">
        <f t="shared" si="2"/>
        <v>98.425576308162903</v>
      </c>
      <c r="P16" s="24">
        <f t="shared" si="4"/>
        <v>86.620749731444889</v>
      </c>
      <c r="Q16" s="24">
        <f t="shared" si="5"/>
        <v>71.309280967820982</v>
      </c>
    </row>
    <row r="17" spans="2:17" x14ac:dyDescent="0.2">
      <c r="B17" s="13" t="s">
        <v>67</v>
      </c>
      <c r="C17" s="7">
        <v>707854.76100000006</v>
      </c>
      <c r="D17" s="7">
        <v>13460959.26</v>
      </c>
      <c r="E17" s="7">
        <v>12886395.698000005</v>
      </c>
      <c r="F17" s="7">
        <f t="shared" si="6"/>
        <v>27055209.719000004</v>
      </c>
      <c r="G17" s="7">
        <v>570564.09005</v>
      </c>
      <c r="H17" s="7">
        <v>13114666.823270002</v>
      </c>
      <c r="I17" s="7">
        <v>98432.708899999037</v>
      </c>
      <c r="J17" s="7">
        <f t="shared" si="7"/>
        <v>13783663.622220002</v>
      </c>
      <c r="K17" s="7">
        <f t="shared" si="3"/>
        <v>137290.67095000006</v>
      </c>
      <c r="L17" s="7">
        <f t="shared" si="3"/>
        <v>346292.4367299974</v>
      </c>
      <c r="M17" s="7">
        <f t="shared" si="3"/>
        <v>12787962.989100005</v>
      </c>
      <c r="N17" s="7">
        <f t="shared" si="8"/>
        <v>13271546.096780002</v>
      </c>
      <c r="O17" s="24">
        <f t="shared" si="2"/>
        <v>80.604683543267143</v>
      </c>
      <c r="P17" s="24">
        <f t="shared" si="4"/>
        <v>96.58698951822457</v>
      </c>
      <c r="Q17" s="24">
        <f t="shared" si="5"/>
        <v>50.946430522548035</v>
      </c>
    </row>
    <row r="18" spans="2:17" x14ac:dyDescent="0.2">
      <c r="B18" s="13" t="s">
        <v>21</v>
      </c>
      <c r="C18" s="7">
        <v>100416620.873</v>
      </c>
      <c r="D18" s="7">
        <v>160397293.37245002</v>
      </c>
      <c r="E18" s="7">
        <v>97092974.134320021</v>
      </c>
      <c r="F18" s="7">
        <f t="shared" si="6"/>
        <v>357906888.37977004</v>
      </c>
      <c r="G18" s="7">
        <v>100197092.29682</v>
      </c>
      <c r="H18" s="7">
        <v>156260823.93425006</v>
      </c>
      <c r="I18" s="7">
        <v>22915375.038629949</v>
      </c>
      <c r="J18" s="7">
        <f t="shared" si="7"/>
        <v>279373291.26969999</v>
      </c>
      <c r="K18" s="7">
        <f t="shared" si="3"/>
        <v>219528.57617999613</v>
      </c>
      <c r="L18" s="7">
        <f t="shared" si="3"/>
        <v>4136469.4381999671</v>
      </c>
      <c r="M18" s="7">
        <f t="shared" si="3"/>
        <v>74177599.095690072</v>
      </c>
      <c r="N18" s="7">
        <f t="shared" si="8"/>
        <v>78533597.110070035</v>
      </c>
      <c r="O18" s="24">
        <f t="shared" si="2"/>
        <v>99.781382231077416</v>
      </c>
      <c r="P18" s="24">
        <f t="shared" si="4"/>
        <v>98.329844469003064</v>
      </c>
      <c r="Q18" s="24">
        <f t="shared" si="5"/>
        <v>78.057534051499132</v>
      </c>
    </row>
    <row r="19" spans="2:17" x14ac:dyDescent="0.2">
      <c r="B19" s="13" t="s">
        <v>22</v>
      </c>
      <c r="C19" s="7">
        <v>14022061.888</v>
      </c>
      <c r="D19" s="7">
        <v>20070419.698000003</v>
      </c>
      <c r="E19" s="7">
        <v>12838817.111999996</v>
      </c>
      <c r="F19" s="7">
        <f t="shared" si="6"/>
        <v>46931298.697999999</v>
      </c>
      <c r="G19" s="7">
        <v>13837721.088700002</v>
      </c>
      <c r="H19" s="7">
        <v>18088097.85402</v>
      </c>
      <c r="I19" s="7">
        <v>3210657.5603899993</v>
      </c>
      <c r="J19" s="7">
        <f t="shared" si="7"/>
        <v>35136476.503110006</v>
      </c>
      <c r="K19" s="7">
        <f>+C19-G19</f>
        <v>184340.79929999821</v>
      </c>
      <c r="L19" s="7">
        <f>+D19-H19</f>
        <v>1982321.8439800031</v>
      </c>
      <c r="M19" s="7">
        <f>+E19-I19</f>
        <v>9628159.5516099967</v>
      </c>
      <c r="N19" s="7">
        <f>SUM(K19:M19)</f>
        <v>11794822.194889998</v>
      </c>
      <c r="O19" s="24">
        <f>+G19/C19*100</f>
        <v>98.685351692408688</v>
      </c>
      <c r="P19" s="24">
        <f t="shared" si="4"/>
        <v>93.64474939198989</v>
      </c>
      <c r="Q19" s="24">
        <f t="shared" si="5"/>
        <v>74.867897283667901</v>
      </c>
    </row>
    <row r="20" spans="2:17" x14ac:dyDescent="0.2">
      <c r="B20" s="13" t="s">
        <v>23</v>
      </c>
      <c r="C20" s="7">
        <v>785477</v>
      </c>
      <c r="D20" s="7">
        <v>361119</v>
      </c>
      <c r="E20" s="7">
        <v>486218</v>
      </c>
      <c r="F20" s="7">
        <f t="shared" si="6"/>
        <v>1632814</v>
      </c>
      <c r="G20" s="7">
        <v>290285.11934999994</v>
      </c>
      <c r="H20" s="7">
        <v>270324.6357300001</v>
      </c>
      <c r="I20" s="7">
        <v>50633.125720000011</v>
      </c>
      <c r="J20" s="7">
        <f t="shared" si="7"/>
        <v>611242.88080000004</v>
      </c>
      <c r="K20" s="7">
        <f t="shared" si="3"/>
        <v>495191.88065000006</v>
      </c>
      <c r="L20" s="7">
        <f t="shared" si="3"/>
        <v>90794.364269999904</v>
      </c>
      <c r="M20" s="7">
        <f t="shared" si="3"/>
        <v>435584.87427999999</v>
      </c>
      <c r="N20" s="7">
        <f t="shared" si="8"/>
        <v>1021571.1192</v>
      </c>
      <c r="O20" s="24">
        <f t="shared" si="2"/>
        <v>36.956539701353435</v>
      </c>
      <c r="P20" s="24">
        <f t="shared" si="4"/>
        <v>48.89339881527583</v>
      </c>
      <c r="Q20" s="24">
        <f t="shared" si="5"/>
        <v>37.434936300154213</v>
      </c>
    </row>
    <row r="21" spans="2:17" x14ac:dyDescent="0.2">
      <c r="B21" s="13" t="s">
        <v>24</v>
      </c>
      <c r="C21" s="7">
        <v>4409525.4689999996</v>
      </c>
      <c r="D21" s="7">
        <v>5571763.7822000021</v>
      </c>
      <c r="E21" s="7">
        <v>4688345.5019999985</v>
      </c>
      <c r="F21" s="7">
        <f t="shared" si="6"/>
        <v>14669634.7532</v>
      </c>
      <c r="G21" s="7">
        <v>4260560.5420000004</v>
      </c>
      <c r="H21" s="7">
        <v>4731115.3140599998</v>
      </c>
      <c r="I21" s="7">
        <v>913599.95392000116</v>
      </c>
      <c r="J21" s="7">
        <f t="shared" si="7"/>
        <v>9905275.8099800013</v>
      </c>
      <c r="K21" s="7">
        <f t="shared" si="3"/>
        <v>148964.92699999921</v>
      </c>
      <c r="L21" s="7">
        <f t="shared" si="3"/>
        <v>840648.46814000234</v>
      </c>
      <c r="M21" s="7">
        <f t="shared" si="3"/>
        <v>3774745.5480799973</v>
      </c>
      <c r="N21" s="7">
        <f t="shared" si="8"/>
        <v>4764358.9432199989</v>
      </c>
      <c r="O21" s="24">
        <f t="shared" si="2"/>
        <v>96.621746987351415</v>
      </c>
      <c r="P21" s="24">
        <f t="shared" si="4"/>
        <v>90.085314930423195</v>
      </c>
      <c r="Q21" s="24">
        <f t="shared" si="5"/>
        <v>67.52230697372535</v>
      </c>
    </row>
    <row r="22" spans="2:17" x14ac:dyDescent="0.2">
      <c r="B22" s="13" t="s">
        <v>25</v>
      </c>
      <c r="C22" s="7">
        <v>3803629.2400000305</v>
      </c>
      <c r="D22" s="7">
        <v>4359989.5466500157</v>
      </c>
      <c r="E22" s="7">
        <v>4257890.7215000419</v>
      </c>
      <c r="F22" s="7">
        <f t="shared" si="6"/>
        <v>12421509.50815009</v>
      </c>
      <c r="G22" s="7">
        <v>2962155.8509099982</v>
      </c>
      <c r="H22" s="7">
        <v>3551270.3920799806</v>
      </c>
      <c r="I22" s="7">
        <v>759545.82678999379</v>
      </c>
      <c r="J22" s="7">
        <f t="shared" si="7"/>
        <v>7272972.0697799725</v>
      </c>
      <c r="K22" s="7">
        <f t="shared" si="3"/>
        <v>841473.38909003232</v>
      </c>
      <c r="L22" s="7">
        <f t="shared" si="3"/>
        <v>808719.15457003517</v>
      </c>
      <c r="M22" s="7">
        <f t="shared" si="3"/>
        <v>3498344.8947100481</v>
      </c>
      <c r="N22" s="7">
        <f t="shared" si="8"/>
        <v>5148537.4383701161</v>
      </c>
      <c r="O22" s="24">
        <f t="shared" si="2"/>
        <v>77.8770922191663</v>
      </c>
      <c r="P22" s="24">
        <f t="shared" si="4"/>
        <v>79.78601663322857</v>
      </c>
      <c r="Q22" s="24">
        <f t="shared" si="5"/>
        <v>58.551435032980315</v>
      </c>
    </row>
    <row r="23" spans="2:17" x14ac:dyDescent="0.2">
      <c r="B23" s="13" t="s">
        <v>26</v>
      </c>
      <c r="C23" s="7">
        <v>4041524.9279999998</v>
      </c>
      <c r="D23" s="7">
        <v>6054604.1560000014</v>
      </c>
      <c r="E23" s="7">
        <v>4837652.75</v>
      </c>
      <c r="F23" s="7">
        <f t="shared" si="6"/>
        <v>14933781.834000001</v>
      </c>
      <c r="G23" s="7">
        <v>3935907.5446800003</v>
      </c>
      <c r="H23" s="7">
        <v>3085579.5658400003</v>
      </c>
      <c r="I23" s="7">
        <v>265324.42217999976</v>
      </c>
      <c r="J23" s="7">
        <f t="shared" si="7"/>
        <v>7286811.5327000003</v>
      </c>
      <c r="K23" s="7">
        <f t="shared" si="3"/>
        <v>105617.38331999956</v>
      </c>
      <c r="L23" s="7">
        <f t="shared" si="3"/>
        <v>2969024.5901600011</v>
      </c>
      <c r="M23" s="7">
        <f t="shared" si="3"/>
        <v>4572328.3278200002</v>
      </c>
      <c r="N23" s="7">
        <f t="shared" si="8"/>
        <v>7646970.3013000004</v>
      </c>
      <c r="O23" s="24">
        <f t="shared" si="2"/>
        <v>97.386694745137561</v>
      </c>
      <c r="P23" s="24">
        <f t="shared" si="4"/>
        <v>69.546328618632785</v>
      </c>
      <c r="Q23" s="24">
        <f t="shared" si="5"/>
        <v>48.794147481852121</v>
      </c>
    </row>
    <row r="24" spans="2:17" x14ac:dyDescent="0.2">
      <c r="B24" s="13" t="s">
        <v>27</v>
      </c>
      <c r="C24" s="7">
        <v>18734729.881999999</v>
      </c>
      <c r="D24" s="7">
        <v>77202762.548999995</v>
      </c>
      <c r="E24" s="7">
        <v>20859446.077999994</v>
      </c>
      <c r="F24" s="7">
        <f t="shared" si="6"/>
        <v>116796938.50899999</v>
      </c>
      <c r="G24" s="7">
        <v>18496794.246929999</v>
      </c>
      <c r="H24" s="7">
        <v>67488047.08860001</v>
      </c>
      <c r="I24" s="7">
        <v>6404914.2664199919</v>
      </c>
      <c r="J24" s="7">
        <f t="shared" si="7"/>
        <v>92389755.601950005</v>
      </c>
      <c r="K24" s="7">
        <f t="shared" si="3"/>
        <v>237935.63506999984</v>
      </c>
      <c r="L24" s="7">
        <f t="shared" si="3"/>
        <v>9714715.4603999853</v>
      </c>
      <c r="M24" s="7">
        <f t="shared" si="3"/>
        <v>14454531.811580002</v>
      </c>
      <c r="N24" s="7">
        <f t="shared" si="8"/>
        <v>24407182.907049987</v>
      </c>
      <c r="O24" s="24">
        <f t="shared" si="2"/>
        <v>98.729975630454092</v>
      </c>
      <c r="P24" s="24">
        <f t="shared" si="4"/>
        <v>89.625900319806547</v>
      </c>
      <c r="Q24" s="24">
        <f t="shared" si="5"/>
        <v>79.102891549533865</v>
      </c>
    </row>
    <row r="25" spans="2:17" x14ac:dyDescent="0.2">
      <c r="B25" s="13" t="s">
        <v>69</v>
      </c>
      <c r="C25" s="7">
        <v>91489.04</v>
      </c>
      <c r="D25" s="7">
        <v>169473.74400000004</v>
      </c>
      <c r="E25" s="7">
        <v>189950.66500000001</v>
      </c>
      <c r="F25" s="7">
        <f>SUM(C25:E25)</f>
        <v>450913.44900000002</v>
      </c>
      <c r="G25" s="7">
        <v>65054.198110000005</v>
      </c>
      <c r="H25" s="7">
        <v>138163.83593999999</v>
      </c>
      <c r="I25" s="7">
        <v>67883.606509999983</v>
      </c>
      <c r="J25" s="7">
        <f>SUM(G25:I25)</f>
        <v>271101.64055999997</v>
      </c>
      <c r="K25" s="7">
        <f>+C25-G25</f>
        <v>26434.841889999989</v>
      </c>
      <c r="L25" s="7">
        <f>+D25-H25</f>
        <v>31309.908060000045</v>
      </c>
      <c r="M25" s="7">
        <f>+E25-I25</f>
        <v>122067.05849000002</v>
      </c>
      <c r="N25" s="7">
        <f>SUM(K25:M25)</f>
        <v>179811.80844000005</v>
      </c>
      <c r="O25" s="24">
        <f>+G25/C25*100</f>
        <v>71.106001451102784</v>
      </c>
      <c r="P25" s="24">
        <f t="shared" si="4"/>
        <v>77.872419559257906</v>
      </c>
      <c r="Q25" s="24">
        <f t="shared" si="5"/>
        <v>60.122766611026492</v>
      </c>
    </row>
    <row r="26" spans="2:17" x14ac:dyDescent="0.2">
      <c r="B26" s="13" t="s">
        <v>28</v>
      </c>
      <c r="C26" s="7">
        <v>735179.57499999995</v>
      </c>
      <c r="D26" s="7">
        <v>976413</v>
      </c>
      <c r="E26" s="7">
        <v>717299.59000000008</v>
      </c>
      <c r="F26" s="7">
        <f t="shared" si="6"/>
        <v>2428892.165</v>
      </c>
      <c r="G26" s="7">
        <v>429918.81213000003</v>
      </c>
      <c r="H26" s="7">
        <v>769614.99231000012</v>
      </c>
      <c r="I26" s="7">
        <v>93723.951529999962</v>
      </c>
      <c r="J26" s="7">
        <f t="shared" si="7"/>
        <v>1293257.7559700001</v>
      </c>
      <c r="K26" s="7">
        <f t="shared" si="3"/>
        <v>305260.76286999992</v>
      </c>
      <c r="L26" s="7">
        <f t="shared" si="3"/>
        <v>206798.00768999988</v>
      </c>
      <c r="M26" s="7">
        <f t="shared" si="3"/>
        <v>623575.63847000012</v>
      </c>
      <c r="N26" s="7">
        <f t="shared" si="8"/>
        <v>1135634.40903</v>
      </c>
      <c r="O26" s="24">
        <f t="shared" si="2"/>
        <v>58.478068046164097</v>
      </c>
      <c r="P26" s="24">
        <f t="shared" si="4"/>
        <v>70.082905357310281</v>
      </c>
      <c r="Q26" s="24">
        <f t="shared" si="5"/>
        <v>53.244758026134932</v>
      </c>
    </row>
    <row r="27" spans="2:17" x14ac:dyDescent="0.2">
      <c r="B27" s="13" t="s">
        <v>29</v>
      </c>
      <c r="C27" s="7">
        <v>60848357.60943</v>
      </c>
      <c r="D27" s="7">
        <v>77344108.153210029</v>
      </c>
      <c r="E27" s="7">
        <v>61763999.365999997</v>
      </c>
      <c r="F27" s="7">
        <f t="shared" si="6"/>
        <v>199956465.12864003</v>
      </c>
      <c r="G27" s="7">
        <v>60671212.195050001</v>
      </c>
      <c r="H27" s="7">
        <v>76772426.260960013</v>
      </c>
      <c r="I27" s="7">
        <v>16584951.489169985</v>
      </c>
      <c r="J27" s="7">
        <f t="shared" si="7"/>
        <v>154028589.94518</v>
      </c>
      <c r="K27" s="7">
        <f t="shared" si="3"/>
        <v>177145.41437999904</v>
      </c>
      <c r="L27" s="7">
        <f t="shared" si="3"/>
        <v>571681.89225001633</v>
      </c>
      <c r="M27" s="7">
        <f t="shared" si="3"/>
        <v>45179047.876830012</v>
      </c>
      <c r="N27" s="7">
        <f t="shared" si="8"/>
        <v>45927875.183460027</v>
      </c>
      <c r="O27" s="24">
        <f t="shared" si="2"/>
        <v>99.708873959233131</v>
      </c>
      <c r="P27" s="24">
        <f t="shared" si="4"/>
        <v>99.458127255710011</v>
      </c>
      <c r="Q27" s="24">
        <f t="shared" si="5"/>
        <v>77.03106265960804</v>
      </c>
    </row>
    <row r="28" spans="2:17" x14ac:dyDescent="0.2">
      <c r="B28" s="13" t="s">
        <v>30</v>
      </c>
      <c r="C28" s="7">
        <v>5212403.8389999997</v>
      </c>
      <c r="D28" s="7">
        <v>6569624.4050000012</v>
      </c>
      <c r="E28" s="7">
        <v>4414487.2619999982</v>
      </c>
      <c r="F28" s="7">
        <f t="shared" si="6"/>
        <v>16196515.505999999</v>
      </c>
      <c r="G28" s="7">
        <v>4908433.6491</v>
      </c>
      <c r="H28" s="7">
        <v>5602311.1456700005</v>
      </c>
      <c r="I28" s="7">
        <v>1628992.6174199972</v>
      </c>
      <c r="J28" s="7">
        <f t="shared" si="7"/>
        <v>12139737.412189998</v>
      </c>
      <c r="K28" s="7">
        <f t="shared" si="3"/>
        <v>303970.18989999965</v>
      </c>
      <c r="L28" s="7">
        <f t="shared" si="3"/>
        <v>967313.25933000073</v>
      </c>
      <c r="M28" s="7">
        <f t="shared" si="3"/>
        <v>2785494.644580001</v>
      </c>
      <c r="N28" s="7">
        <f t="shared" si="8"/>
        <v>4056778.0938100014</v>
      </c>
      <c r="O28" s="24">
        <f t="shared" si="2"/>
        <v>94.168330020294121</v>
      </c>
      <c r="P28" s="24">
        <f t="shared" si="4"/>
        <v>89.20997791804308</v>
      </c>
      <c r="Q28" s="24">
        <f t="shared" si="5"/>
        <v>74.952772450919042</v>
      </c>
    </row>
    <row r="29" spans="2:17" x14ac:dyDescent="0.2">
      <c r="B29" s="2" t="s">
        <v>31</v>
      </c>
      <c r="C29" s="7">
        <v>3208976.88</v>
      </c>
      <c r="D29" s="7">
        <v>11556107.597000001</v>
      </c>
      <c r="E29" s="7">
        <v>5856491.0470000003</v>
      </c>
      <c r="F29" s="7">
        <f t="shared" si="6"/>
        <v>20621575.524000004</v>
      </c>
      <c r="G29" s="7">
        <v>3112875.0704600001</v>
      </c>
      <c r="H29" s="7">
        <v>11225480.01503</v>
      </c>
      <c r="I29" s="7">
        <v>930678.74922000058</v>
      </c>
      <c r="J29" s="7">
        <f t="shared" si="7"/>
        <v>15269033.83471</v>
      </c>
      <c r="K29" s="7">
        <f t="shared" si="3"/>
        <v>96101.809539999813</v>
      </c>
      <c r="L29" s="7">
        <f t="shared" si="3"/>
        <v>330627.58197000064</v>
      </c>
      <c r="M29" s="7">
        <f t="shared" si="3"/>
        <v>4925812.2977799997</v>
      </c>
      <c r="N29" s="7">
        <f t="shared" si="8"/>
        <v>5352541.6892900001</v>
      </c>
      <c r="O29" s="24">
        <f t="shared" si="2"/>
        <v>97.005219634365218</v>
      </c>
      <c r="P29" s="24">
        <f t="shared" si="4"/>
        <v>97.109875042200187</v>
      </c>
      <c r="Q29" s="24">
        <f t="shared" si="5"/>
        <v>74.043973104477118</v>
      </c>
    </row>
    <row r="30" spans="2:17" x14ac:dyDescent="0.2">
      <c r="B30" s="2" t="s">
        <v>32</v>
      </c>
      <c r="C30" s="7">
        <v>57342850.369000003</v>
      </c>
      <c r="D30" s="7">
        <v>61530192.978</v>
      </c>
      <c r="E30" s="7">
        <v>53877062.947999984</v>
      </c>
      <c r="F30" s="7">
        <f t="shared" si="6"/>
        <v>172750106.29499999</v>
      </c>
      <c r="G30" s="7">
        <v>57295265.661700003</v>
      </c>
      <c r="H30" s="7">
        <v>61163241.681099989</v>
      </c>
      <c r="I30" s="7">
        <v>18658012.787599981</v>
      </c>
      <c r="J30" s="7">
        <f t="shared" si="7"/>
        <v>137116520.13039997</v>
      </c>
      <c r="K30" s="7">
        <f t="shared" si="3"/>
        <v>47584.707299999893</v>
      </c>
      <c r="L30" s="7">
        <f t="shared" si="3"/>
        <v>366951.2969000116</v>
      </c>
      <c r="M30" s="7">
        <f t="shared" si="3"/>
        <v>35219050.160400003</v>
      </c>
      <c r="N30" s="7">
        <f t="shared" si="8"/>
        <v>35633586.164600015</v>
      </c>
      <c r="O30" s="24">
        <f t="shared" si="2"/>
        <v>99.917017192215269</v>
      </c>
      <c r="P30" s="24">
        <f t="shared" si="4"/>
        <v>99.651278378572385</v>
      </c>
      <c r="Q30" s="24">
        <f t="shared" si="5"/>
        <v>79.372755867513249</v>
      </c>
    </row>
    <row r="31" spans="2:17" x14ac:dyDescent="0.2">
      <c r="B31" s="2" t="s">
        <v>33</v>
      </c>
      <c r="C31" s="7">
        <v>82875541.784079999</v>
      </c>
      <c r="D31" s="7">
        <v>105069247.58406001</v>
      </c>
      <c r="E31" s="7">
        <v>80562370.515999943</v>
      </c>
      <c r="F31" s="7">
        <f t="shared" si="6"/>
        <v>268507159.88413996</v>
      </c>
      <c r="G31" s="7">
        <v>81450303.843530014</v>
      </c>
      <c r="H31" s="7">
        <v>103686922.53175999</v>
      </c>
      <c r="I31" s="7">
        <v>41399045.684789985</v>
      </c>
      <c r="J31" s="7">
        <f t="shared" si="7"/>
        <v>226536272.06007999</v>
      </c>
      <c r="K31" s="7">
        <f t="shared" si="3"/>
        <v>1425237.9405499846</v>
      </c>
      <c r="L31" s="7">
        <f t="shared" si="3"/>
        <v>1382325.0523000211</v>
      </c>
      <c r="M31" s="7">
        <f t="shared" si="3"/>
        <v>39163324.831209958</v>
      </c>
      <c r="N31" s="7">
        <f t="shared" si="8"/>
        <v>41970887.824059963</v>
      </c>
      <c r="O31" s="24">
        <f t="shared" si="2"/>
        <v>98.280267121193333</v>
      </c>
      <c r="P31" s="24">
        <f t="shared" si="4"/>
        <v>98.506176732917751</v>
      </c>
      <c r="Q31" s="24">
        <f t="shared" si="5"/>
        <v>84.368801248290637</v>
      </c>
    </row>
    <row r="32" spans="2:17" x14ac:dyDescent="0.2">
      <c r="B32" s="2" t="s">
        <v>34</v>
      </c>
      <c r="C32" s="7">
        <v>4311303.3550000004</v>
      </c>
      <c r="D32" s="7">
        <v>6170745.8949999996</v>
      </c>
      <c r="E32" s="7">
        <v>4363986.8740000017</v>
      </c>
      <c r="F32" s="7">
        <f t="shared" si="6"/>
        <v>14846036.124000002</v>
      </c>
      <c r="G32" s="7">
        <v>4253733.6106599998</v>
      </c>
      <c r="H32" s="7">
        <v>5657612.8344500009</v>
      </c>
      <c r="I32" s="7">
        <v>983569.99567000009</v>
      </c>
      <c r="J32" s="7">
        <f t="shared" si="7"/>
        <v>10894916.440780001</v>
      </c>
      <c r="K32" s="7">
        <f t="shared" si="3"/>
        <v>57569.744340000674</v>
      </c>
      <c r="L32" s="7">
        <f t="shared" si="3"/>
        <v>513133.06054999866</v>
      </c>
      <c r="M32" s="7">
        <f t="shared" si="3"/>
        <v>3380416.8783300016</v>
      </c>
      <c r="N32" s="7">
        <f t="shared" si="8"/>
        <v>3951119.6832200009</v>
      </c>
      <c r="O32" s="24">
        <f t="shared" si="2"/>
        <v>98.664678877833197</v>
      </c>
      <c r="P32" s="24">
        <f t="shared" si="4"/>
        <v>94.555427175750012</v>
      </c>
      <c r="Q32" s="24">
        <f t="shared" si="5"/>
        <v>73.386029440999096</v>
      </c>
    </row>
    <row r="33" spans="1:17" x14ac:dyDescent="0.2">
      <c r="B33" s="2" t="s">
        <v>35</v>
      </c>
      <c r="C33" s="7">
        <v>28580149.884500004</v>
      </c>
      <c r="D33" s="7">
        <v>233090099.40487</v>
      </c>
      <c r="E33" s="7">
        <v>128804497.93186998</v>
      </c>
      <c r="F33" s="7">
        <f t="shared" si="6"/>
        <v>390474747.22123998</v>
      </c>
      <c r="G33" s="7">
        <v>26585689.727790002</v>
      </c>
      <c r="H33" s="7">
        <v>144603690.36274999</v>
      </c>
      <c r="I33" s="7">
        <v>62727582.200090021</v>
      </c>
      <c r="J33" s="7">
        <f t="shared" si="7"/>
        <v>233916962.29063001</v>
      </c>
      <c r="K33" s="7">
        <f t="shared" si="3"/>
        <v>1994460.1567100026</v>
      </c>
      <c r="L33" s="7">
        <f t="shared" si="3"/>
        <v>88486409.04212001</v>
      </c>
      <c r="M33" s="7">
        <f t="shared" si="3"/>
        <v>66076915.731779963</v>
      </c>
      <c r="N33" s="7">
        <f t="shared" si="8"/>
        <v>156557784.93060997</v>
      </c>
      <c r="O33" s="24">
        <f t="shared" si="2"/>
        <v>93.021519604445217</v>
      </c>
      <c r="P33" s="24">
        <f t="shared" si="4"/>
        <v>65.421797302309642</v>
      </c>
      <c r="Q33" s="24">
        <f t="shared" si="5"/>
        <v>59.905784933665494</v>
      </c>
    </row>
    <row r="34" spans="1:17" x14ac:dyDescent="0.2">
      <c r="B34" s="2" t="s">
        <v>36</v>
      </c>
      <c r="C34" s="7">
        <v>473387.01899999997</v>
      </c>
      <c r="D34" s="7">
        <v>867602.00000000012</v>
      </c>
      <c r="E34" s="7">
        <v>812049.89799999981</v>
      </c>
      <c r="F34" s="7">
        <f t="shared" si="6"/>
        <v>2153038.9169999999</v>
      </c>
      <c r="G34" s="7">
        <v>464358.08440000005</v>
      </c>
      <c r="H34" s="7">
        <v>560638.22416999983</v>
      </c>
      <c r="I34" s="7">
        <v>78226.831220000284</v>
      </c>
      <c r="J34" s="7">
        <f t="shared" si="7"/>
        <v>1103223.1397900002</v>
      </c>
      <c r="K34" s="7">
        <f t="shared" si="3"/>
        <v>9028.9345999999205</v>
      </c>
      <c r="L34" s="7">
        <f t="shared" si="3"/>
        <v>306963.77583000029</v>
      </c>
      <c r="M34" s="7">
        <f t="shared" si="3"/>
        <v>733823.06677999953</v>
      </c>
      <c r="N34" s="7">
        <f t="shared" si="8"/>
        <v>1049815.7772099997</v>
      </c>
      <c r="O34" s="24">
        <f t="shared" si="2"/>
        <v>98.092694932980436</v>
      </c>
      <c r="P34" s="24">
        <f t="shared" si="4"/>
        <v>76.435846531715697</v>
      </c>
      <c r="Q34" s="24">
        <f t="shared" si="5"/>
        <v>51.240278616385091</v>
      </c>
    </row>
    <row r="35" spans="1:17" x14ac:dyDescent="0.2">
      <c r="B35" s="2" t="s">
        <v>37</v>
      </c>
      <c r="C35" s="7">
        <v>2940426.923</v>
      </c>
      <c r="D35" s="7">
        <v>4211009.01</v>
      </c>
      <c r="E35" s="7">
        <v>5170038.4802999999</v>
      </c>
      <c r="F35" s="7">
        <f t="shared" si="6"/>
        <v>12321474.4133</v>
      </c>
      <c r="G35" s="7">
        <v>2748332.7865200005</v>
      </c>
      <c r="H35" s="7">
        <v>3548942.3471099995</v>
      </c>
      <c r="I35" s="7">
        <v>922169.93945000041</v>
      </c>
      <c r="J35" s="7">
        <f t="shared" si="7"/>
        <v>7219445.0730800005</v>
      </c>
      <c r="K35" s="7">
        <f t="shared" si="3"/>
        <v>192094.1364799994</v>
      </c>
      <c r="L35" s="7">
        <f t="shared" si="3"/>
        <v>662066.66289000027</v>
      </c>
      <c r="M35" s="7">
        <f t="shared" si="3"/>
        <v>4247868.5408499995</v>
      </c>
      <c r="N35" s="7">
        <f t="shared" si="8"/>
        <v>5102029.3402199987</v>
      </c>
      <c r="O35" s="24">
        <f t="shared" si="2"/>
        <v>93.467134483858786</v>
      </c>
      <c r="P35" s="24">
        <f t="shared" si="4"/>
        <v>88.056093805881545</v>
      </c>
      <c r="Q35" s="24">
        <f t="shared" si="5"/>
        <v>58.592379701630627</v>
      </c>
    </row>
    <row r="36" spans="1:17" x14ac:dyDescent="0.2">
      <c r="B36" s="2" t="s">
        <v>38</v>
      </c>
      <c r="C36" s="7">
        <v>14433800.260629999</v>
      </c>
      <c r="D36" s="7">
        <v>13656499.310110001</v>
      </c>
      <c r="E36" s="7">
        <v>11003373.057999998</v>
      </c>
      <c r="F36" s="7">
        <f t="shared" si="6"/>
        <v>39093672.628739998</v>
      </c>
      <c r="G36" s="7">
        <v>13576110.507020002</v>
      </c>
      <c r="H36" s="7">
        <v>13498644.993309999</v>
      </c>
      <c r="I36" s="7">
        <v>2158349.4213599972</v>
      </c>
      <c r="J36" s="7">
        <f t="shared" si="7"/>
        <v>29233104.921689998</v>
      </c>
      <c r="K36" s="7">
        <f t="shared" si="3"/>
        <v>857689.75360999629</v>
      </c>
      <c r="L36" s="7">
        <f t="shared" si="3"/>
        <v>157854.31680000201</v>
      </c>
      <c r="M36" s="7">
        <f t="shared" si="3"/>
        <v>8845023.6366400011</v>
      </c>
      <c r="N36" s="7">
        <f t="shared" si="8"/>
        <v>9860567.7070499994</v>
      </c>
      <c r="O36" s="24">
        <f t="shared" si="2"/>
        <v>94.057768999689898</v>
      </c>
      <c r="P36" s="24">
        <f t="shared" si="4"/>
        <v>96.384716126460148</v>
      </c>
      <c r="Q36" s="24">
        <f t="shared" si="5"/>
        <v>74.777075050756608</v>
      </c>
    </row>
    <row r="37" spans="1:17" x14ac:dyDescent="0.2">
      <c r="B37" s="14" t="s">
        <v>39</v>
      </c>
      <c r="C37" s="7">
        <v>1201932.787</v>
      </c>
      <c r="D37" s="7">
        <v>4062315.14</v>
      </c>
      <c r="E37" s="7">
        <v>3066652.1030000001</v>
      </c>
      <c r="F37" s="7">
        <f t="shared" si="6"/>
        <v>8330900.0300000003</v>
      </c>
      <c r="G37" s="7">
        <v>1179451.5404999999</v>
      </c>
      <c r="H37" s="7">
        <v>1869431.0846800006</v>
      </c>
      <c r="I37" s="7">
        <v>490603.63199999975</v>
      </c>
      <c r="J37" s="7">
        <f t="shared" si="7"/>
        <v>3539486.2571800002</v>
      </c>
      <c r="K37" s="7">
        <f t="shared" si="3"/>
        <v>22481.246500000125</v>
      </c>
      <c r="L37" s="7">
        <f t="shared" si="3"/>
        <v>2192884.0553199993</v>
      </c>
      <c r="M37" s="7">
        <f t="shared" si="3"/>
        <v>2576048.4710000004</v>
      </c>
      <c r="N37" s="7">
        <f t="shared" si="8"/>
        <v>4791413.7728199996</v>
      </c>
      <c r="O37" s="24">
        <f t="shared" si="2"/>
        <v>98.129575401956302</v>
      </c>
      <c r="P37" s="24">
        <f t="shared" si="4"/>
        <v>57.916774959296106</v>
      </c>
      <c r="Q37" s="24">
        <f t="shared" si="5"/>
        <v>42.486240915556877</v>
      </c>
    </row>
    <row r="38" spans="1:17" x14ac:dyDescent="0.2">
      <c r="B38" s="2" t="s">
        <v>40</v>
      </c>
      <c r="C38" s="7">
        <v>360693.72499999998</v>
      </c>
      <c r="D38" s="7">
        <v>496739.65100000007</v>
      </c>
      <c r="E38" s="7">
        <v>291364.41700000002</v>
      </c>
      <c r="F38" s="7">
        <f t="shared" si="6"/>
        <v>1148797.7930000001</v>
      </c>
      <c r="G38" s="7">
        <v>326216.51912999997</v>
      </c>
      <c r="H38" s="7">
        <v>347199.64197000006</v>
      </c>
      <c r="I38" s="7">
        <v>54880.759019999998</v>
      </c>
      <c r="J38" s="7">
        <f t="shared" si="7"/>
        <v>728296.92012000002</v>
      </c>
      <c r="K38" s="7">
        <f t="shared" si="3"/>
        <v>34477.205870000005</v>
      </c>
      <c r="L38" s="7">
        <f t="shared" si="3"/>
        <v>149540.00903000002</v>
      </c>
      <c r="M38" s="7">
        <f t="shared" si="3"/>
        <v>236483.65798000002</v>
      </c>
      <c r="N38" s="7">
        <f t="shared" si="8"/>
        <v>420500.87288000004</v>
      </c>
      <c r="O38" s="24">
        <f t="shared" si="2"/>
        <v>90.44141788992863</v>
      </c>
      <c r="P38" s="24">
        <f t="shared" si="4"/>
        <v>78.538599026963922</v>
      </c>
      <c r="Q38" s="24">
        <f t="shared" si="5"/>
        <v>63.396441441457398</v>
      </c>
    </row>
    <row r="39" spans="1:17" x14ac:dyDescent="0.2">
      <c r="B39" s="2" t="s">
        <v>41</v>
      </c>
      <c r="C39" s="7">
        <v>6418194.7510000002</v>
      </c>
      <c r="D39" s="7">
        <v>8509259.0995000005</v>
      </c>
      <c r="E39" s="7">
        <v>11028929.320650002</v>
      </c>
      <c r="F39" s="7">
        <f t="shared" si="6"/>
        <v>25956383.171150003</v>
      </c>
      <c r="G39" s="7">
        <v>5975282.4953999994</v>
      </c>
      <c r="H39" s="7">
        <v>7794830.1346699977</v>
      </c>
      <c r="I39" s="7">
        <v>2008950.1747400016</v>
      </c>
      <c r="J39" s="7">
        <f t="shared" si="7"/>
        <v>15779062.804809999</v>
      </c>
      <c r="K39" s="7">
        <f t="shared" si="3"/>
        <v>442912.25560000073</v>
      </c>
      <c r="L39" s="7">
        <f t="shared" si="3"/>
        <v>714428.96483000275</v>
      </c>
      <c r="M39" s="7">
        <f t="shared" si="3"/>
        <v>9019979.1459100004</v>
      </c>
      <c r="N39" s="7">
        <f t="shared" si="8"/>
        <v>10177320.366340004</v>
      </c>
      <c r="O39" s="24">
        <f t="shared" si="2"/>
        <v>93.099114738907048</v>
      </c>
      <c r="P39" s="24">
        <f t="shared" si="4"/>
        <v>92.246894667899198</v>
      </c>
      <c r="Q39" s="24">
        <f t="shared" si="5"/>
        <v>60.790683743442763</v>
      </c>
    </row>
    <row r="40" spans="1:17" x14ac:dyDescent="0.2">
      <c r="B40" s="2" t="s">
        <v>42</v>
      </c>
      <c r="C40" s="7">
        <v>881.23199999999997</v>
      </c>
      <c r="D40" s="7">
        <v>1083</v>
      </c>
      <c r="E40" s="7">
        <v>723</v>
      </c>
      <c r="F40" s="7">
        <f t="shared" si="6"/>
        <v>2687.232</v>
      </c>
      <c r="G40" s="7">
        <v>793.77520000000004</v>
      </c>
      <c r="H40" s="7">
        <v>793.00855000000001</v>
      </c>
      <c r="I40" s="7">
        <v>217.94697999999971</v>
      </c>
      <c r="J40" s="7">
        <f t="shared" si="7"/>
        <v>1804.7307299999998</v>
      </c>
      <c r="K40" s="7">
        <f t="shared" si="3"/>
        <v>87.45679999999993</v>
      </c>
      <c r="L40" s="7">
        <f t="shared" si="3"/>
        <v>289.99144999999999</v>
      </c>
      <c r="M40" s="7">
        <f t="shared" si="3"/>
        <v>505.05302000000029</v>
      </c>
      <c r="N40" s="7">
        <f t="shared" si="8"/>
        <v>882.5012700000002</v>
      </c>
      <c r="O40" s="24">
        <f t="shared" si="2"/>
        <v>90.075621402763403</v>
      </c>
      <c r="P40" s="24">
        <f t="shared" si="4"/>
        <v>80.783927255028942</v>
      </c>
      <c r="Q40" s="24">
        <f t="shared" si="5"/>
        <v>67.159468553515282</v>
      </c>
    </row>
    <row r="41" spans="1:17" x14ac:dyDescent="0.2">
      <c r="B41" s="2" t="s">
        <v>43</v>
      </c>
      <c r="C41" s="7">
        <v>8415437.8599999994</v>
      </c>
      <c r="D41" s="7">
        <v>11537724.283</v>
      </c>
      <c r="E41" s="7">
        <v>9590124.9829999991</v>
      </c>
      <c r="F41" s="7">
        <f t="shared" si="6"/>
        <v>29543287.125999998</v>
      </c>
      <c r="G41" s="7">
        <v>8412767.5685600005</v>
      </c>
      <c r="H41" s="7">
        <v>11533275.153480001</v>
      </c>
      <c r="I41" s="7">
        <v>1426057.0326199979</v>
      </c>
      <c r="J41" s="7">
        <f t="shared" si="7"/>
        <v>21372099.754659999</v>
      </c>
      <c r="K41" s="7">
        <f t="shared" si="3"/>
        <v>2670.2914399988949</v>
      </c>
      <c r="L41" s="7">
        <f t="shared" si="3"/>
        <v>4449.1295199990273</v>
      </c>
      <c r="M41" s="7">
        <f t="shared" si="3"/>
        <v>8164067.9503800012</v>
      </c>
      <c r="N41" s="7">
        <f t="shared" si="8"/>
        <v>8171187.3713399991</v>
      </c>
      <c r="O41" s="24">
        <f t="shared" si="2"/>
        <v>99.968269132463192</v>
      </c>
      <c r="P41" s="24">
        <f t="shared" si="4"/>
        <v>99.964319334905539</v>
      </c>
      <c r="Q41" s="24">
        <f t="shared" si="5"/>
        <v>72.3416445282799</v>
      </c>
    </row>
    <row r="42" spans="1:17" x14ac:dyDescent="0.2">
      <c r="B42" s="2" t="s">
        <v>44</v>
      </c>
      <c r="C42" s="7">
        <v>369649.97399999999</v>
      </c>
      <c r="D42" s="7">
        <v>520447.27100000001</v>
      </c>
      <c r="E42" s="7">
        <v>412806.01100000006</v>
      </c>
      <c r="F42" s="7">
        <f t="shared" si="6"/>
        <v>1302903.2560000001</v>
      </c>
      <c r="G42" s="7">
        <v>359744.80322</v>
      </c>
      <c r="H42" s="7">
        <v>514607.80330999999</v>
      </c>
      <c r="I42" s="7">
        <v>71475.219320000033</v>
      </c>
      <c r="J42" s="7">
        <f t="shared" si="7"/>
        <v>945827.82585000002</v>
      </c>
      <c r="K42" s="7">
        <f t="shared" si="3"/>
        <v>9905.1707799999858</v>
      </c>
      <c r="L42" s="7">
        <f t="shared" si="3"/>
        <v>5839.4676900000195</v>
      </c>
      <c r="M42" s="7">
        <f t="shared" si="3"/>
        <v>341330.79168000002</v>
      </c>
      <c r="N42" s="7">
        <f t="shared" si="8"/>
        <v>357075.43015000003</v>
      </c>
      <c r="O42" s="24">
        <f t="shared" si="2"/>
        <v>97.320391863465943</v>
      </c>
      <c r="P42" s="24">
        <f t="shared" si="4"/>
        <v>98.23113277134118</v>
      </c>
      <c r="Q42" s="24">
        <f t="shared" si="5"/>
        <v>72.593864624588818</v>
      </c>
    </row>
    <row r="43" spans="1:17" x14ac:dyDescent="0.2">
      <c r="B43" s="2" t="s">
        <v>45</v>
      </c>
      <c r="C43" s="7">
        <v>1599583.7479999999</v>
      </c>
      <c r="D43" s="7">
        <v>3795343</v>
      </c>
      <c r="E43" s="7">
        <v>3089443.665000001</v>
      </c>
      <c r="F43" s="7">
        <f t="shared" si="6"/>
        <v>8484370.4130000006</v>
      </c>
      <c r="G43" s="7">
        <v>1598496.6194799999</v>
      </c>
      <c r="H43" s="7">
        <v>3780238.5502000004</v>
      </c>
      <c r="I43" s="7">
        <v>930564.87404999975</v>
      </c>
      <c r="J43" s="7">
        <f t="shared" si="7"/>
        <v>6309300.04373</v>
      </c>
      <c r="K43" s="7">
        <f t="shared" si="3"/>
        <v>1087.1285200000275</v>
      </c>
      <c r="L43" s="7">
        <f t="shared" si="3"/>
        <v>15104.449799999595</v>
      </c>
      <c r="M43" s="7">
        <f t="shared" si="3"/>
        <v>2158878.7909500012</v>
      </c>
      <c r="N43" s="7">
        <f t="shared" si="8"/>
        <v>2175070.3692700006</v>
      </c>
      <c r="O43" s="24">
        <f t="shared" si="2"/>
        <v>99.932036786360243</v>
      </c>
      <c r="P43" s="24">
        <f t="shared" si="4"/>
        <v>99.699873991319677</v>
      </c>
      <c r="Q43" s="24">
        <f t="shared" si="5"/>
        <v>74.363797625604676</v>
      </c>
    </row>
    <row r="44" spans="1:17" x14ac:dyDescent="0.2">
      <c r="B44" s="2" t="s">
        <v>46</v>
      </c>
      <c r="C44" s="7">
        <v>2124330</v>
      </c>
      <c r="D44" s="7">
        <v>691708</v>
      </c>
      <c r="E44" s="7">
        <v>434748.81199999992</v>
      </c>
      <c r="F44" s="7">
        <f t="shared" si="6"/>
        <v>3250786.8119999999</v>
      </c>
      <c r="G44" s="7">
        <v>1895124.05574</v>
      </c>
      <c r="H44" s="7">
        <v>689047.73469000007</v>
      </c>
      <c r="I44" s="7">
        <v>201560.54349000007</v>
      </c>
      <c r="J44" s="7">
        <f t="shared" si="7"/>
        <v>2785732.3339200001</v>
      </c>
      <c r="K44" s="7">
        <f t="shared" si="3"/>
        <v>229205.94426000002</v>
      </c>
      <c r="L44" s="7">
        <f t="shared" si="3"/>
        <v>2660.2653099999297</v>
      </c>
      <c r="M44" s="7">
        <f t="shared" si="3"/>
        <v>233188.26850999985</v>
      </c>
      <c r="N44" s="7">
        <f t="shared" si="8"/>
        <v>465054.4780799998</v>
      </c>
      <c r="O44" s="24">
        <f t="shared" si="2"/>
        <v>89.210436031125113</v>
      </c>
      <c r="P44" s="24">
        <f t="shared" si="4"/>
        <v>91.766225826142971</v>
      </c>
      <c r="Q44" s="24">
        <f t="shared" si="5"/>
        <v>85.694094846106452</v>
      </c>
    </row>
    <row r="45" spans="1:17" x14ac:dyDescent="0.2">
      <c r="B45" s="2" t="s">
        <v>47</v>
      </c>
      <c r="C45" s="7">
        <v>673296.94900000002</v>
      </c>
      <c r="D45" s="7">
        <v>1058112.4439999999</v>
      </c>
      <c r="E45" s="7">
        <v>1043597.3610000003</v>
      </c>
      <c r="F45" s="7">
        <f t="shared" si="6"/>
        <v>2775006.7540000002</v>
      </c>
      <c r="G45" s="7">
        <v>673296.94900000002</v>
      </c>
      <c r="H45" s="7">
        <v>786310.44711999968</v>
      </c>
      <c r="I45" s="7">
        <v>286148.35527000041</v>
      </c>
      <c r="J45" s="7">
        <f t="shared" si="7"/>
        <v>1745755.7513900001</v>
      </c>
      <c r="K45" s="7">
        <f t="shared" si="3"/>
        <v>0</v>
      </c>
      <c r="L45" s="7">
        <f t="shared" si="3"/>
        <v>271801.99688000022</v>
      </c>
      <c r="M45" s="7">
        <f t="shared" si="3"/>
        <v>757449.00572999986</v>
      </c>
      <c r="N45" s="7">
        <f t="shared" si="8"/>
        <v>1029251.0026100001</v>
      </c>
      <c r="O45" s="24">
        <f t="shared" si="2"/>
        <v>100</v>
      </c>
      <c r="P45" s="24">
        <f t="shared" si="4"/>
        <v>84.301690981989481</v>
      </c>
      <c r="Q45" s="24">
        <f t="shared" si="5"/>
        <v>62.90996405228929</v>
      </c>
    </row>
    <row r="46" spans="1:17" x14ac:dyDescent="0.2">
      <c r="B46" s="2" t="s">
        <v>48</v>
      </c>
      <c r="C46" s="7">
        <v>182660.326</v>
      </c>
      <c r="D46" s="7">
        <v>241969.24800000002</v>
      </c>
      <c r="E46" s="7">
        <v>165018</v>
      </c>
      <c r="F46" s="7">
        <f t="shared" si="6"/>
        <v>589647.57400000002</v>
      </c>
      <c r="G46" s="7">
        <v>182556.72943000001</v>
      </c>
      <c r="H46" s="7">
        <v>238168.44633000006</v>
      </c>
      <c r="I46" s="7">
        <v>54087.555159999931</v>
      </c>
      <c r="J46" s="7">
        <f t="shared" si="7"/>
        <v>474812.73092</v>
      </c>
      <c r="K46" s="7">
        <f t="shared" si="3"/>
        <v>103.59656999999424</v>
      </c>
      <c r="L46" s="7">
        <f t="shared" si="3"/>
        <v>3800.8016699999571</v>
      </c>
      <c r="M46" s="7">
        <f t="shared" si="3"/>
        <v>110930.44484000007</v>
      </c>
      <c r="N46" s="7">
        <f t="shared" si="8"/>
        <v>114834.84308000002</v>
      </c>
      <c r="O46" s="24">
        <f t="shared" si="2"/>
        <v>99.943284580582642</v>
      </c>
      <c r="P46" s="24">
        <f t="shared" si="4"/>
        <v>99.080516648140957</v>
      </c>
      <c r="Q46" s="24">
        <f t="shared" si="5"/>
        <v>80.524834130836254</v>
      </c>
    </row>
    <row r="47" spans="1:17" x14ac:dyDescent="0.2">
      <c r="C47" s="7"/>
      <c r="D47" s="7"/>
      <c r="E47" s="7"/>
      <c r="F47" s="7"/>
      <c r="G47" s="7"/>
      <c r="H47" s="7"/>
      <c r="I47" s="7"/>
      <c r="J47" s="7"/>
      <c r="K47" s="7"/>
      <c r="L47" s="7"/>
      <c r="M47" s="7"/>
      <c r="N47" s="7"/>
      <c r="O47" s="24"/>
      <c r="P47" s="24"/>
      <c r="Q47" s="24"/>
    </row>
    <row r="48" spans="1:17" ht="15" x14ac:dyDescent="0.35">
      <c r="A48" s="2" t="s">
        <v>49</v>
      </c>
      <c r="C48" s="12">
        <f>SUM(C50:C52)</f>
        <v>206398008.88199997</v>
      </c>
      <c r="D48" s="12">
        <f>SUM(D50:D52)</f>
        <v>327952939.79366994</v>
      </c>
      <c r="E48" s="12">
        <f>SUM(E50:E52)</f>
        <v>190807095.20400012</v>
      </c>
      <c r="F48" s="12">
        <f t="shared" ref="F48:N48" si="9">SUM(F50:F52)</f>
        <v>725158043.87967002</v>
      </c>
      <c r="G48" s="12">
        <f>SUM(G50:G52)</f>
        <v>205571868.18830997</v>
      </c>
      <c r="H48" s="12">
        <f>SUM(H50:H52)</f>
        <v>327312634.77582002</v>
      </c>
      <c r="I48" s="12">
        <f>SUM(I50:I52)</f>
        <v>85554016.15982005</v>
      </c>
      <c r="J48" s="12">
        <f>SUM(J50:J52)</f>
        <v>618438519.12395</v>
      </c>
      <c r="K48" s="12">
        <f t="shared" si="9"/>
        <v>826140.69368999265</v>
      </c>
      <c r="L48" s="12">
        <f t="shared" si="9"/>
        <v>640305.01784992218</v>
      </c>
      <c r="M48" s="12">
        <f t="shared" si="9"/>
        <v>105253079.04418007</v>
      </c>
      <c r="N48" s="12">
        <f t="shared" si="9"/>
        <v>106719524.75571997</v>
      </c>
      <c r="O48" s="24">
        <f>+G48/C48*100</f>
        <v>99.599734174682709</v>
      </c>
      <c r="P48" s="24">
        <f>((G48+H48)/(C48+D48))*100</f>
        <v>99.725565058848616</v>
      </c>
      <c r="Q48" s="24">
        <f>+J48/F48*100</f>
        <v>85.283273673038281</v>
      </c>
    </row>
    <row r="49" spans="1:17" x14ac:dyDescent="0.2">
      <c r="C49" s="7"/>
      <c r="D49" s="7"/>
      <c r="E49" s="7"/>
      <c r="F49" s="7"/>
      <c r="G49" s="7"/>
      <c r="H49" s="7"/>
      <c r="I49" s="7"/>
      <c r="J49" s="7"/>
      <c r="K49" s="7"/>
      <c r="L49" s="7"/>
      <c r="M49" s="7"/>
      <c r="N49" s="7"/>
      <c r="O49" s="24"/>
      <c r="P49" s="24"/>
      <c r="Q49" s="24"/>
    </row>
    <row r="50" spans="1:17" x14ac:dyDescent="0.2">
      <c r="B50" s="2" t="s">
        <v>50</v>
      </c>
      <c r="C50" s="7">
        <v>15666822.481000001</v>
      </c>
      <c r="D50" s="7">
        <v>103888550.292</v>
      </c>
      <c r="E50" s="7">
        <v>26681372.729999989</v>
      </c>
      <c r="F50" s="7">
        <f>SUM(C50:E50)</f>
        <v>146236745.50299999</v>
      </c>
      <c r="G50" s="7">
        <v>15644552.248440001</v>
      </c>
      <c r="H50" s="7">
        <v>103383883.2277</v>
      </c>
      <c r="I50" s="7">
        <v>18236696.386400014</v>
      </c>
      <c r="J50" s="7">
        <f>SUM(G50:I50)</f>
        <v>137265131.86254001</v>
      </c>
      <c r="K50" s="7">
        <f>+C50-G50</f>
        <v>22270.232559999451</v>
      </c>
      <c r="L50" s="7">
        <f>+D50-H50</f>
        <v>504667.06430000067</v>
      </c>
      <c r="M50" s="7">
        <f>+E50-I50</f>
        <v>8444676.3435999751</v>
      </c>
      <c r="N50" s="7">
        <f>SUM(K50:M50)</f>
        <v>8971613.6404599752</v>
      </c>
      <c r="O50" s="24">
        <f>+G50/C50*100</f>
        <v>99.85785099316081</v>
      </c>
      <c r="P50" s="24">
        <f>((G50+H50)/(C50+D50))*100</f>
        <v>99.559252516521781</v>
      </c>
      <c r="Q50" s="24">
        <f>+J50/F50*100</f>
        <v>93.865007314269093</v>
      </c>
    </row>
    <row r="51" spans="1:17" ht="14.25" x14ac:dyDescent="0.2">
      <c r="B51" s="2" t="s">
        <v>65</v>
      </c>
      <c r="C51" s="7"/>
      <c r="D51" s="7"/>
      <c r="E51" s="7"/>
      <c r="F51" s="7"/>
      <c r="G51" s="7"/>
      <c r="H51" s="7"/>
      <c r="I51" s="7"/>
      <c r="J51" s="7"/>
      <c r="K51" s="7"/>
      <c r="L51" s="7"/>
      <c r="M51" s="7"/>
      <c r="N51" s="7"/>
      <c r="O51" s="24"/>
      <c r="P51" s="24"/>
      <c r="Q51" s="24"/>
    </row>
    <row r="52" spans="1:17" ht="14.25" x14ac:dyDescent="0.2">
      <c r="B52" s="2" t="s">
        <v>66</v>
      </c>
      <c r="C52" s="7">
        <v>190731186.40099996</v>
      </c>
      <c r="D52" s="7">
        <v>224064389.50166994</v>
      </c>
      <c r="E52" s="7">
        <v>164125722.47400013</v>
      </c>
      <c r="F52" s="7">
        <f>SUM(C52:E52)</f>
        <v>578921298.37667</v>
      </c>
      <c r="G52" s="7">
        <v>189927315.93986997</v>
      </c>
      <c r="H52" s="7">
        <v>223928751.54812002</v>
      </c>
      <c r="I52" s="7">
        <v>67317319.773420036</v>
      </c>
      <c r="J52" s="7">
        <f>SUM(G52:I52)</f>
        <v>481173387.26141006</v>
      </c>
      <c r="K52" s="7">
        <f t="shared" ref="K52:M53" si="10">+C52-G52</f>
        <v>803870.4611299932</v>
      </c>
      <c r="L52" s="7">
        <f t="shared" si="10"/>
        <v>135637.95354992151</v>
      </c>
      <c r="M52" s="7">
        <f t="shared" si="10"/>
        <v>96808402.70058009</v>
      </c>
      <c r="N52" s="7">
        <f>SUM(K52:M52)</f>
        <v>97747911.115260005</v>
      </c>
      <c r="O52" s="24">
        <f t="shared" ref="O52:O53" si="11">+G52/C52*100</f>
        <v>99.578532238854791</v>
      </c>
      <c r="P52" s="24">
        <f>((G52+H52)/(C52+D52))*100</f>
        <v>99.773500859396748</v>
      </c>
      <c r="Q52" s="24">
        <f>+J52/F52*100</f>
        <v>83.115509588375673</v>
      </c>
    </row>
    <row r="53" spans="1:17" ht="27" customHeight="1" x14ac:dyDescent="0.2">
      <c r="B53" s="15" t="s">
        <v>51</v>
      </c>
      <c r="C53" s="7">
        <v>643409.005</v>
      </c>
      <c r="D53" s="7">
        <v>650110.99999999988</v>
      </c>
      <c r="E53" s="7">
        <v>228859.50700000022</v>
      </c>
      <c r="F53" s="7">
        <f>SUM(C53:E53)</f>
        <v>1522379.5120000001</v>
      </c>
      <c r="G53" s="7">
        <v>641130.73405999993</v>
      </c>
      <c r="H53" s="7">
        <v>641064.78659000015</v>
      </c>
      <c r="I53" s="7">
        <v>224844.51009</v>
      </c>
      <c r="J53" s="7">
        <f>SUM(G53:I53)</f>
        <v>1507040.0307400001</v>
      </c>
      <c r="K53" s="7">
        <f t="shared" si="10"/>
        <v>2278.2709400000749</v>
      </c>
      <c r="L53" s="7">
        <f t="shared" si="10"/>
        <v>9046.2134099997347</v>
      </c>
      <c r="M53" s="7">
        <f t="shared" si="10"/>
        <v>4014.9969100002199</v>
      </c>
      <c r="N53" s="7">
        <f>SUM(K53:M53)</f>
        <v>15339.48126000003</v>
      </c>
      <c r="O53" s="24">
        <f t="shared" si="11"/>
        <v>99.645906270770951</v>
      </c>
      <c r="P53" s="24">
        <f>((G53+H53)/(C53+D53))*100</f>
        <v>99.124521900996825</v>
      </c>
      <c r="Q53" s="24">
        <f>+J53/F53*100</f>
        <v>98.992400965784938</v>
      </c>
    </row>
    <row r="54" spans="1:17" x14ac:dyDescent="0.2">
      <c r="C54" s="7"/>
      <c r="D54" s="7"/>
      <c r="E54" s="7"/>
      <c r="F54" s="7"/>
      <c r="G54" s="7"/>
      <c r="H54" s="7"/>
      <c r="I54" s="7"/>
      <c r="J54" s="7"/>
      <c r="K54" s="7"/>
      <c r="L54" s="7"/>
      <c r="M54" s="7"/>
      <c r="N54" s="7"/>
      <c r="O54" s="25"/>
      <c r="P54" s="25"/>
      <c r="Q54" s="25"/>
    </row>
    <row r="55" spans="1:17" x14ac:dyDescent="0.2">
      <c r="C55" s="7"/>
      <c r="D55" s="7"/>
      <c r="E55" s="7"/>
      <c r="F55" s="7"/>
      <c r="G55" s="7"/>
      <c r="H55" s="7"/>
      <c r="I55" s="7"/>
      <c r="J55" s="7"/>
      <c r="K55" s="7"/>
      <c r="L55" s="7"/>
      <c r="M55" s="7"/>
      <c r="N55" s="7"/>
    </row>
    <row r="56" spans="1:17" x14ac:dyDescent="0.2">
      <c r="A56" s="16"/>
      <c r="B56" s="16"/>
      <c r="C56" s="17"/>
      <c r="D56" s="17"/>
      <c r="E56" s="17"/>
      <c r="F56" s="17"/>
      <c r="G56" s="17"/>
      <c r="H56" s="17"/>
      <c r="I56" s="17"/>
      <c r="J56" s="17"/>
      <c r="K56" s="17"/>
      <c r="L56" s="17"/>
      <c r="M56" s="17"/>
      <c r="N56" s="17"/>
      <c r="O56" s="18"/>
      <c r="P56" s="18"/>
      <c r="Q56" s="18"/>
    </row>
    <row r="57" spans="1:17" x14ac:dyDescent="0.2">
      <c r="A57" s="19"/>
      <c r="B57" s="19"/>
      <c r="C57" s="20"/>
      <c r="D57" s="20"/>
      <c r="E57" s="20"/>
      <c r="F57" s="20"/>
      <c r="G57" s="20"/>
      <c r="H57" s="20"/>
      <c r="I57" s="20"/>
      <c r="J57" s="20"/>
      <c r="K57" s="20"/>
      <c r="L57" s="20"/>
      <c r="M57" s="20"/>
      <c r="N57" s="20"/>
      <c r="O57" s="21"/>
      <c r="P57" s="21"/>
      <c r="Q57" s="21"/>
    </row>
    <row r="58" spans="1:17" ht="12.75" customHeight="1" x14ac:dyDescent="0.2">
      <c r="A58" s="19" t="s">
        <v>52</v>
      </c>
      <c r="B58" s="22" t="s">
        <v>70</v>
      </c>
      <c r="C58" s="22"/>
      <c r="D58" s="22"/>
      <c r="E58" s="22"/>
      <c r="F58" s="22"/>
      <c r="G58" s="20"/>
      <c r="H58" s="20"/>
      <c r="I58" s="20"/>
      <c r="J58" s="20"/>
      <c r="K58" s="20"/>
      <c r="L58" s="21"/>
      <c r="M58" s="21"/>
      <c r="N58" s="21"/>
    </row>
    <row r="59" spans="1:17" ht="12.75" customHeight="1" x14ac:dyDescent="0.2">
      <c r="A59" s="19" t="s">
        <v>53</v>
      </c>
      <c r="B59" s="22" t="s">
        <v>54</v>
      </c>
      <c r="C59" s="22"/>
      <c r="D59" s="22"/>
      <c r="E59" s="22"/>
      <c r="F59" s="22"/>
      <c r="G59" s="20"/>
      <c r="H59" s="20"/>
      <c r="I59" s="20"/>
      <c r="J59" s="20"/>
      <c r="K59" s="20"/>
      <c r="L59" s="21"/>
      <c r="M59" s="21"/>
      <c r="N59" s="21"/>
    </row>
    <row r="60" spans="1:17" x14ac:dyDescent="0.2">
      <c r="A60" s="19" t="s">
        <v>55</v>
      </c>
      <c r="B60" s="19" t="s">
        <v>56</v>
      </c>
      <c r="C60" s="20"/>
      <c r="D60" s="20"/>
      <c r="E60" s="20"/>
      <c r="F60" s="20"/>
      <c r="G60" s="20"/>
      <c r="H60" s="20"/>
      <c r="I60" s="20"/>
      <c r="J60" s="20"/>
      <c r="K60" s="20"/>
      <c r="L60" s="21"/>
      <c r="M60" s="21"/>
      <c r="N60" s="21"/>
    </row>
    <row r="61" spans="1:17" x14ac:dyDescent="0.2">
      <c r="A61" s="19" t="s">
        <v>57</v>
      </c>
      <c r="B61" s="19" t="s">
        <v>58</v>
      </c>
      <c r="C61" s="20"/>
      <c r="D61" s="20"/>
      <c r="E61" s="20"/>
      <c r="F61" s="20"/>
      <c r="G61" s="20"/>
      <c r="H61" s="20"/>
      <c r="I61" s="20"/>
      <c r="J61" s="20"/>
      <c r="K61" s="20"/>
      <c r="L61" s="21"/>
      <c r="M61" s="21"/>
      <c r="N61" s="21"/>
    </row>
    <row r="62" spans="1:17" x14ac:dyDescent="0.2">
      <c r="A62" s="19" t="s">
        <v>59</v>
      </c>
      <c r="B62" s="19" t="s">
        <v>60</v>
      </c>
      <c r="C62" s="20"/>
      <c r="D62" s="20"/>
      <c r="E62" s="20"/>
      <c r="F62" s="20"/>
      <c r="G62" s="20"/>
      <c r="H62" s="20"/>
      <c r="I62" s="20"/>
      <c r="J62" s="20"/>
      <c r="K62" s="20"/>
      <c r="L62" s="21"/>
      <c r="M62" s="21"/>
      <c r="N62" s="21"/>
    </row>
    <row r="63" spans="1:17" x14ac:dyDescent="0.2">
      <c r="A63" s="19" t="s">
        <v>61</v>
      </c>
      <c r="B63" s="19" t="s">
        <v>63</v>
      </c>
      <c r="C63" s="20"/>
      <c r="D63" s="20"/>
      <c r="E63" s="20"/>
      <c r="F63" s="20"/>
      <c r="G63" s="20"/>
      <c r="H63" s="20"/>
      <c r="I63" s="20"/>
      <c r="J63" s="20"/>
      <c r="K63" s="20"/>
      <c r="L63" s="21"/>
      <c r="M63" s="21"/>
      <c r="N63" s="21"/>
    </row>
    <row r="64" spans="1:17" x14ac:dyDescent="0.2">
      <c r="A64" s="19" t="s">
        <v>62</v>
      </c>
      <c r="B64" s="19" t="s">
        <v>71</v>
      </c>
      <c r="C64" s="7"/>
      <c r="D64" s="7"/>
      <c r="E64" s="7"/>
      <c r="F64" s="7"/>
      <c r="G64" s="20"/>
      <c r="H64" s="20"/>
      <c r="I64" s="20"/>
      <c r="J64" s="20"/>
      <c r="K64" s="20"/>
      <c r="L64" s="21"/>
      <c r="M64" s="21"/>
      <c r="N64" s="21"/>
    </row>
    <row r="65" spans="3:14" x14ac:dyDescent="0.2">
      <c r="C65" s="7"/>
      <c r="D65" s="7"/>
      <c r="E65" s="7"/>
      <c r="F65" s="7"/>
      <c r="G65" s="7"/>
      <c r="H65" s="7"/>
      <c r="I65" s="7"/>
      <c r="J65" s="7"/>
      <c r="K65" s="7"/>
      <c r="L65" s="7"/>
      <c r="M65" s="7"/>
      <c r="N65" s="7"/>
    </row>
    <row r="66" spans="3:14" x14ac:dyDescent="0.2">
      <c r="C66" s="7"/>
      <c r="D66" s="7"/>
      <c r="E66" s="7"/>
      <c r="F66" s="7"/>
      <c r="G66" s="7"/>
      <c r="H66" s="7"/>
      <c r="I66" s="7"/>
      <c r="J66" s="7"/>
      <c r="K66" s="7"/>
      <c r="L66" s="7"/>
      <c r="M66" s="7"/>
      <c r="N66" s="7"/>
    </row>
    <row r="67" spans="3:14" x14ac:dyDescent="0.2">
      <c r="C67" s="7"/>
      <c r="D67" s="7"/>
      <c r="E67" s="7"/>
      <c r="F67" s="7"/>
      <c r="G67" s="7"/>
      <c r="H67" s="7"/>
      <c r="I67" s="7"/>
      <c r="J67" s="7"/>
      <c r="K67" s="7"/>
      <c r="L67" s="7"/>
      <c r="M67" s="7"/>
      <c r="N67" s="7"/>
    </row>
    <row r="68" spans="3:14" x14ac:dyDescent="0.2">
      <c r="C68" s="7"/>
      <c r="D68" s="7"/>
      <c r="E68" s="7"/>
      <c r="F68" s="7"/>
      <c r="G68" s="7"/>
      <c r="H68" s="7"/>
      <c r="I68" s="7"/>
      <c r="J68" s="7"/>
      <c r="K68" s="7"/>
      <c r="L68" s="7"/>
      <c r="M68" s="7"/>
      <c r="N68" s="7"/>
    </row>
    <row r="69" spans="3:14" x14ac:dyDescent="0.2">
      <c r="C69" s="7"/>
      <c r="D69" s="7"/>
      <c r="E69" s="7"/>
      <c r="F69" s="7"/>
      <c r="G69" s="7"/>
      <c r="H69" s="7"/>
      <c r="I69" s="7"/>
      <c r="J69" s="7"/>
      <c r="K69" s="7"/>
      <c r="L69" s="7"/>
      <c r="M69" s="7"/>
      <c r="N69" s="7"/>
    </row>
    <row r="70" spans="3:14" x14ac:dyDescent="0.2">
      <c r="C70" s="7"/>
      <c r="D70" s="7"/>
      <c r="E70" s="7"/>
      <c r="F70" s="7"/>
      <c r="G70" s="7"/>
      <c r="H70" s="7"/>
      <c r="I70" s="7"/>
      <c r="J70" s="7"/>
      <c r="K70" s="7"/>
      <c r="L70" s="7"/>
      <c r="M70" s="7"/>
      <c r="N70" s="7"/>
    </row>
    <row r="71" spans="3:14" x14ac:dyDescent="0.2">
      <c r="C71" s="7"/>
      <c r="D71" s="7"/>
      <c r="E71" s="7"/>
      <c r="F71" s="7"/>
      <c r="G71" s="7"/>
      <c r="H71" s="7"/>
      <c r="I71" s="7"/>
      <c r="J71" s="7"/>
      <c r="K71" s="7"/>
      <c r="L71" s="7"/>
      <c r="M71" s="7"/>
      <c r="N71" s="7"/>
    </row>
  </sheetData>
  <mergeCells count="5">
    <mergeCell ref="A5:B6"/>
    <mergeCell ref="C5:F5"/>
    <mergeCell ref="G5:J5"/>
    <mergeCell ref="K5:N5"/>
    <mergeCell ref="O5:Q5"/>
  </mergeCells>
  <pageMargins left="0.4" right="0.2" top="0.57999999999999996" bottom="0.48" header="0.3" footer="0.17"/>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view="pageBreakPreview" zoomScale="115" zoomScaleNormal="142" zoomScaleSheetLayoutView="115" workbookViewId="0">
      <pane xSplit="1" ySplit="7" topLeftCell="B71" activePane="bottomRight" state="frozen"/>
      <selection activeCell="B85" sqref="B85"/>
      <selection pane="topRight" activeCell="B85" sqref="B85"/>
      <selection pane="bottomLeft" activeCell="B85" sqref="B85"/>
      <selection pane="bottomRight" activeCell="B85" sqref="B85"/>
    </sheetView>
  </sheetViews>
  <sheetFormatPr defaultColWidth="9.140625" defaultRowHeight="11.25" x14ac:dyDescent="0.2"/>
  <cols>
    <col min="1" max="1" width="30.28515625" style="66" customWidth="1"/>
    <col min="2" max="4" width="14.28515625" style="66" customWidth="1"/>
    <col min="5" max="5" width="14.28515625" style="122" customWidth="1"/>
    <col min="6" max="6" width="14.28515625" style="121" customWidth="1"/>
    <col min="7" max="7" width="14.28515625" style="38" customWidth="1"/>
    <col min="8" max="8" width="11.5703125" style="121" customWidth="1"/>
    <col min="9" max="16384" width="9.140625" style="121"/>
  </cols>
  <sheetData>
    <row r="1" spans="1:22" s="33" customFormat="1" ht="12.75" customHeight="1" x14ac:dyDescent="0.2">
      <c r="A1" s="28"/>
      <c r="B1" s="29"/>
      <c r="C1" s="29"/>
      <c r="D1" s="29"/>
      <c r="E1" s="29"/>
      <c r="F1" s="30"/>
      <c r="G1" s="31"/>
      <c r="H1" s="32"/>
    </row>
    <row r="2" spans="1:22" s="38" customFormat="1" ht="14.25" x14ac:dyDescent="0.3">
      <c r="A2" s="34" t="s">
        <v>72</v>
      </c>
      <c r="B2" s="35"/>
      <c r="C2" s="35"/>
      <c r="D2" s="35"/>
      <c r="E2" s="35"/>
      <c r="F2" s="35"/>
      <c r="G2" s="36"/>
      <c r="H2" s="37"/>
    </row>
    <row r="3" spans="1:22" s="38" customFormat="1" x14ac:dyDescent="0.2">
      <c r="A3" s="39" t="s">
        <v>73</v>
      </c>
      <c r="B3" s="35"/>
      <c r="C3" s="35"/>
      <c r="D3" s="35"/>
      <c r="E3" s="35"/>
      <c r="F3" s="40"/>
      <c r="G3" s="41"/>
      <c r="H3" s="37"/>
    </row>
    <row r="4" spans="1:22" s="38" customFormat="1" x14ac:dyDescent="0.2">
      <c r="A4" s="42" t="s">
        <v>74</v>
      </c>
      <c r="B4" s="43"/>
      <c r="C4" s="43"/>
      <c r="D4" s="43"/>
      <c r="E4" s="43"/>
      <c r="F4" s="43"/>
      <c r="G4" s="44"/>
      <c r="H4" s="37"/>
    </row>
    <row r="5" spans="1:22" s="33" customFormat="1" ht="6" customHeight="1" x14ac:dyDescent="0.2">
      <c r="A5" s="45" t="s">
        <v>75</v>
      </c>
      <c r="B5" s="46"/>
      <c r="C5" s="47"/>
      <c r="D5" s="47"/>
      <c r="E5" s="48"/>
      <c r="F5" s="46"/>
      <c r="G5" s="49"/>
      <c r="H5" s="49"/>
    </row>
    <row r="6" spans="1:22" s="33" customFormat="1" ht="14.25" customHeight="1" x14ac:dyDescent="0.2">
      <c r="A6" s="50"/>
      <c r="B6" s="51" t="s">
        <v>76</v>
      </c>
      <c r="C6" s="52" t="s">
        <v>77</v>
      </c>
      <c r="D6" s="53"/>
      <c r="E6" s="54"/>
      <c r="F6" s="55" t="s">
        <v>78</v>
      </c>
      <c r="G6" s="56" t="s">
        <v>79</v>
      </c>
      <c r="H6" s="57" t="s">
        <v>80</v>
      </c>
    </row>
    <row r="7" spans="1:22" s="33" customFormat="1" ht="37.15" customHeight="1" x14ac:dyDescent="0.2">
      <c r="A7" s="58"/>
      <c r="B7" s="59"/>
      <c r="C7" s="60" t="s">
        <v>81</v>
      </c>
      <c r="D7" s="60" t="s">
        <v>82</v>
      </c>
      <c r="E7" s="60" t="s">
        <v>14</v>
      </c>
      <c r="F7" s="61"/>
      <c r="G7" s="62"/>
      <c r="H7" s="63"/>
    </row>
    <row r="8" spans="1:22" s="66" customFormat="1" x14ac:dyDescent="0.2">
      <c r="A8" s="64"/>
      <c r="B8" s="65"/>
      <c r="C8" s="65"/>
      <c r="D8" s="65"/>
      <c r="E8" s="65"/>
      <c r="F8" s="65"/>
      <c r="G8" s="65"/>
      <c r="H8" s="65"/>
    </row>
    <row r="9" spans="1:22" s="66" customFormat="1" ht="13.5" x14ac:dyDescent="0.2">
      <c r="A9" s="67" t="s">
        <v>83</v>
      </c>
      <c r="B9" s="65"/>
      <c r="C9" s="65"/>
      <c r="D9" s="65"/>
      <c r="E9" s="65"/>
      <c r="F9" s="65"/>
      <c r="G9" s="65"/>
      <c r="H9" s="65"/>
    </row>
    <row r="10" spans="1:22" s="66" customFormat="1" ht="11.25" customHeight="1" x14ac:dyDescent="0.2">
      <c r="A10" s="68" t="s">
        <v>84</v>
      </c>
      <c r="B10" s="69">
        <f t="shared" ref="B10:G10" si="0">SUM(B11:B15)</f>
        <v>17890345.548</v>
      </c>
      <c r="C10" s="69">
        <f t="shared" si="0"/>
        <v>10922447.150490001</v>
      </c>
      <c r="D10" s="69">
        <f t="shared" si="0"/>
        <v>179048.63774000001</v>
      </c>
      <c r="E10" s="69">
        <f t="shared" si="0"/>
        <v>11101495.78823</v>
      </c>
      <c r="F10" s="69">
        <f t="shared" si="0"/>
        <v>6788849.7597699985</v>
      </c>
      <c r="G10" s="69">
        <f t="shared" si="0"/>
        <v>6967898.3975099986</v>
      </c>
      <c r="H10" s="70">
        <f t="shared" ref="H10:H15" si="1">E10/B10*100</f>
        <v>62.052998129323775</v>
      </c>
      <c r="I10" s="71"/>
      <c r="J10" s="71"/>
      <c r="K10" s="71"/>
      <c r="L10" s="71"/>
      <c r="M10" s="71"/>
      <c r="N10" s="71"/>
      <c r="O10" s="71"/>
      <c r="P10" s="71"/>
      <c r="Q10" s="71"/>
      <c r="R10" s="71"/>
      <c r="S10" s="71"/>
      <c r="T10" s="71"/>
      <c r="U10" s="71"/>
      <c r="V10" s="71"/>
    </row>
    <row r="11" spans="1:22" s="66" customFormat="1" ht="11.25" customHeight="1" x14ac:dyDescent="0.2">
      <c r="A11" s="72" t="s">
        <v>85</v>
      </c>
      <c r="B11" s="73">
        <v>5736982.5479999967</v>
      </c>
      <c r="C11" s="74">
        <v>2260844.1766599999</v>
      </c>
      <c r="D11" s="73">
        <v>66575.038109999979</v>
      </c>
      <c r="E11" s="74">
        <f>SUM(C11:D11)</f>
        <v>2327419.21477</v>
      </c>
      <c r="F11" s="74">
        <f>B11-E11</f>
        <v>3409563.3332299967</v>
      </c>
      <c r="G11" s="74">
        <f>B11-C11</f>
        <v>3476138.3713399968</v>
      </c>
      <c r="H11" s="75">
        <f t="shared" si="1"/>
        <v>40.568699578515805</v>
      </c>
    </row>
    <row r="12" spans="1:22" s="66" customFormat="1" ht="11.25" customHeight="1" x14ac:dyDescent="0.2">
      <c r="A12" s="76" t="s">
        <v>86</v>
      </c>
      <c r="B12" s="73">
        <v>213173</v>
      </c>
      <c r="C12" s="74">
        <v>90970.593010000011</v>
      </c>
      <c r="D12" s="73">
        <v>1920.7175500000001</v>
      </c>
      <c r="E12" s="74">
        <f>SUM(C12:D12)</f>
        <v>92891.310560000013</v>
      </c>
      <c r="F12" s="74">
        <f>B12-E12</f>
        <v>120281.68943999999</v>
      </c>
      <c r="G12" s="74">
        <f>B12-C12</f>
        <v>122202.40698999999</v>
      </c>
      <c r="H12" s="75">
        <f t="shared" si="1"/>
        <v>43.575551575480951</v>
      </c>
    </row>
    <row r="13" spans="1:22" s="66" customFormat="1" ht="11.25" customHeight="1" x14ac:dyDescent="0.2">
      <c r="A13" s="72" t="s">
        <v>87</v>
      </c>
      <c r="B13" s="73">
        <v>624248</v>
      </c>
      <c r="C13" s="74">
        <v>387668.49080999999</v>
      </c>
      <c r="D13" s="73">
        <v>31185.411920000002</v>
      </c>
      <c r="E13" s="74">
        <f>SUM(C13:D13)</f>
        <v>418853.90272999997</v>
      </c>
      <c r="F13" s="74">
        <f>B13-E13</f>
        <v>205394.09727000003</v>
      </c>
      <c r="G13" s="74">
        <f>B13-C13</f>
        <v>236579.50919000001</v>
      </c>
      <c r="H13" s="75">
        <f t="shared" si="1"/>
        <v>67.097355975509728</v>
      </c>
    </row>
    <row r="14" spans="1:22" s="66" customFormat="1" ht="11.25" customHeight="1" x14ac:dyDescent="0.2">
      <c r="A14" s="72" t="s">
        <v>88</v>
      </c>
      <c r="B14" s="73">
        <v>11152305.000000002</v>
      </c>
      <c r="C14" s="74">
        <v>8088209.8502700003</v>
      </c>
      <c r="D14" s="73">
        <v>76094.353480000005</v>
      </c>
      <c r="E14" s="74">
        <f>SUM(C14:D14)</f>
        <v>8164304.2037500003</v>
      </c>
      <c r="F14" s="74">
        <f>B14-E14</f>
        <v>2988000.7962500015</v>
      </c>
      <c r="G14" s="74">
        <f>B14-C14</f>
        <v>3064095.1497300016</v>
      </c>
      <c r="H14" s="75">
        <f t="shared" si="1"/>
        <v>73.207325335435129</v>
      </c>
    </row>
    <row r="15" spans="1:22" s="66" customFormat="1" ht="11.25" customHeight="1" x14ac:dyDescent="0.2">
      <c r="A15" s="72" t="s">
        <v>89</v>
      </c>
      <c r="B15" s="73">
        <v>163637.00000000003</v>
      </c>
      <c r="C15" s="74">
        <v>94754.039739999993</v>
      </c>
      <c r="D15" s="73">
        <v>3273.1166800000001</v>
      </c>
      <c r="E15" s="74">
        <f>SUM(C15:D15)</f>
        <v>98027.156419999999</v>
      </c>
      <c r="F15" s="74">
        <f>B15-E15</f>
        <v>65609.84358000003</v>
      </c>
      <c r="G15" s="74">
        <f>B15-C15</f>
        <v>68882.960260000036</v>
      </c>
      <c r="H15" s="75">
        <f t="shared" si="1"/>
        <v>59.90525151402187</v>
      </c>
    </row>
    <row r="16" spans="1:22" s="66" customFormat="1" ht="11.25" customHeight="1" x14ac:dyDescent="0.2">
      <c r="B16" s="77"/>
      <c r="C16" s="77"/>
      <c r="D16" s="77"/>
      <c r="E16" s="77"/>
      <c r="F16" s="77"/>
      <c r="G16" s="77"/>
      <c r="H16" s="70"/>
    </row>
    <row r="17" spans="1:8" s="66" customFormat="1" ht="11.25" customHeight="1" x14ac:dyDescent="0.2">
      <c r="A17" s="68" t="s">
        <v>90</v>
      </c>
      <c r="B17" s="73">
        <v>5614924.1869999999</v>
      </c>
      <c r="C17" s="74">
        <v>3551934.8640799997</v>
      </c>
      <c r="D17" s="73">
        <v>53216.954299999998</v>
      </c>
      <c r="E17" s="74">
        <f>SUM(C17:D17)</f>
        <v>3605151.8183799996</v>
      </c>
      <c r="F17" s="74">
        <f>B17-E17</f>
        <v>2009772.3686200003</v>
      </c>
      <c r="G17" s="74">
        <f>B17-C17</f>
        <v>2062989.3229200002</v>
      </c>
      <c r="H17" s="75">
        <f>E17/B17*100</f>
        <v>64.206598313951545</v>
      </c>
    </row>
    <row r="18" spans="1:8" s="66" customFormat="1" ht="11.25" customHeight="1" x14ac:dyDescent="0.2">
      <c r="A18" s="72"/>
      <c r="B18" s="78"/>
      <c r="C18" s="77"/>
      <c r="D18" s="78"/>
      <c r="E18" s="77"/>
      <c r="F18" s="77"/>
      <c r="G18" s="77"/>
      <c r="H18" s="70"/>
    </row>
    <row r="19" spans="1:8" s="66" customFormat="1" ht="11.25" customHeight="1" x14ac:dyDescent="0.2">
      <c r="A19" s="68" t="s">
        <v>91</v>
      </c>
      <c r="B19" s="73">
        <v>460717.59799999994</v>
      </c>
      <c r="C19" s="74">
        <v>343560.96436000004</v>
      </c>
      <c r="D19" s="73">
        <v>4303.1006799999996</v>
      </c>
      <c r="E19" s="74">
        <f>SUM(C19:D19)</f>
        <v>347864.06504000002</v>
      </c>
      <c r="F19" s="74">
        <f>B19-E19</f>
        <v>112853.53295999992</v>
      </c>
      <c r="G19" s="74">
        <f>B19-C19</f>
        <v>117156.6336399999</v>
      </c>
      <c r="H19" s="75">
        <f>E19/B19*100</f>
        <v>75.504835619498095</v>
      </c>
    </row>
    <row r="20" spans="1:8" s="66" customFormat="1" ht="11.25" customHeight="1" x14ac:dyDescent="0.2">
      <c r="A20" s="72"/>
      <c r="B20" s="78"/>
      <c r="C20" s="77"/>
      <c r="D20" s="78"/>
      <c r="E20" s="77"/>
      <c r="F20" s="77"/>
      <c r="G20" s="77"/>
      <c r="H20" s="70"/>
    </row>
    <row r="21" spans="1:8" s="66" customFormat="1" ht="11.25" customHeight="1" x14ac:dyDescent="0.2">
      <c r="A21" s="68" t="s">
        <v>92</v>
      </c>
      <c r="B21" s="73">
        <v>5274467.8230000008</v>
      </c>
      <c r="C21" s="74">
        <v>3689394.70053</v>
      </c>
      <c r="D21" s="73">
        <v>81777.869659999997</v>
      </c>
      <c r="E21" s="74">
        <f>SUM(C21:D21)</f>
        <v>3771172.5701899999</v>
      </c>
      <c r="F21" s="74">
        <f>B21-E21</f>
        <v>1503295.2528100009</v>
      </c>
      <c r="G21" s="74">
        <f>B21-C21</f>
        <v>1585073.1224700008</v>
      </c>
      <c r="H21" s="75">
        <f>E21/B21*100</f>
        <v>71.498636388401366</v>
      </c>
    </row>
    <row r="22" spans="1:8" s="66" customFormat="1" ht="11.25" customHeight="1" x14ac:dyDescent="0.2">
      <c r="A22" s="72"/>
      <c r="B22" s="77"/>
      <c r="C22" s="77"/>
      <c r="D22" s="77"/>
      <c r="E22" s="77"/>
      <c r="F22" s="77"/>
      <c r="G22" s="77"/>
      <c r="H22" s="70"/>
    </row>
    <row r="23" spans="1:8" s="66" customFormat="1" ht="11.25" customHeight="1" x14ac:dyDescent="0.2">
      <c r="A23" s="68" t="s">
        <v>93</v>
      </c>
      <c r="B23" s="69">
        <f>SUM(B24:B33)</f>
        <v>40928286.884199984</v>
      </c>
      <c r="C23" s="69">
        <f t="shared" ref="C23:G23" si="2">SUM(C24:C33)</f>
        <v>28373879.094989993</v>
      </c>
      <c r="D23" s="69">
        <f t="shared" si="2"/>
        <v>811787.99457999994</v>
      </c>
      <c r="E23" s="69">
        <f t="shared" si="2"/>
        <v>29185667.089569997</v>
      </c>
      <c r="F23" s="69">
        <f t="shared" si="2"/>
        <v>11742619.794629997</v>
      </c>
      <c r="G23" s="69">
        <f t="shared" si="2"/>
        <v>12554407.789209997</v>
      </c>
      <c r="H23" s="70">
        <f t="shared" ref="H23:H33" si="3">E23/B23*100</f>
        <v>71.309280967820996</v>
      </c>
    </row>
    <row r="24" spans="1:8" s="66" customFormat="1" ht="11.25" customHeight="1" x14ac:dyDescent="0.2">
      <c r="A24" s="72" t="s">
        <v>94</v>
      </c>
      <c r="B24" s="73">
        <v>32829924.516929992</v>
      </c>
      <c r="C24" s="74">
        <v>22534388.262589995</v>
      </c>
      <c r="D24" s="73">
        <v>648450.73467999988</v>
      </c>
      <c r="E24" s="74">
        <f t="shared" ref="E24:E33" si="4">SUM(C24:D24)</f>
        <v>23182838.997269996</v>
      </c>
      <c r="F24" s="74">
        <f t="shared" ref="F24:F33" si="5">B24-E24</f>
        <v>9647085.519659996</v>
      </c>
      <c r="G24" s="74">
        <f t="shared" ref="G24:G33" si="6">B24-C24</f>
        <v>10295536.254339997</v>
      </c>
      <c r="H24" s="75">
        <f t="shared" si="3"/>
        <v>70.61496283768453</v>
      </c>
    </row>
    <row r="25" spans="1:8" s="66" customFormat="1" ht="11.25" customHeight="1" x14ac:dyDescent="0.2">
      <c r="A25" s="72" t="s">
        <v>95</v>
      </c>
      <c r="B25" s="73">
        <v>2474471.7579999994</v>
      </c>
      <c r="C25" s="74">
        <v>2242437.6399899996</v>
      </c>
      <c r="D25" s="73">
        <v>55377.289720000001</v>
      </c>
      <c r="E25" s="74">
        <f t="shared" si="4"/>
        <v>2297814.9297099998</v>
      </c>
      <c r="F25" s="74">
        <f t="shared" si="5"/>
        <v>176656.82828999963</v>
      </c>
      <c r="G25" s="74">
        <f t="shared" si="6"/>
        <v>232034.11800999986</v>
      </c>
      <c r="H25" s="75">
        <f t="shared" si="3"/>
        <v>92.860826650420819</v>
      </c>
    </row>
    <row r="26" spans="1:8" s="66" customFormat="1" ht="11.25" customHeight="1" x14ac:dyDescent="0.2">
      <c r="A26" s="72" t="s">
        <v>96</v>
      </c>
      <c r="B26" s="73">
        <v>3968006.075269999</v>
      </c>
      <c r="C26" s="74">
        <v>2404130.0242899992</v>
      </c>
      <c r="D26" s="73">
        <v>70750.995839999989</v>
      </c>
      <c r="E26" s="74">
        <f t="shared" si="4"/>
        <v>2474881.0201299991</v>
      </c>
      <c r="F26" s="74">
        <f t="shared" si="5"/>
        <v>1493125.0551399998</v>
      </c>
      <c r="G26" s="74">
        <f t="shared" si="6"/>
        <v>1563876.0509799998</v>
      </c>
      <c r="H26" s="75">
        <f t="shared" si="3"/>
        <v>62.370897956893835</v>
      </c>
    </row>
    <row r="27" spans="1:8" s="66" customFormat="1" ht="11.25" customHeight="1" x14ac:dyDescent="0.2">
      <c r="A27" s="72" t="s">
        <v>97</v>
      </c>
      <c r="B27" s="73">
        <v>178410.22699999998</v>
      </c>
      <c r="C27" s="74">
        <v>133071.90914</v>
      </c>
      <c r="D27" s="73">
        <v>2778.5960499999997</v>
      </c>
      <c r="E27" s="74">
        <f t="shared" si="4"/>
        <v>135850.50519</v>
      </c>
      <c r="F27" s="74">
        <f t="shared" si="5"/>
        <v>42559.721809999988</v>
      </c>
      <c r="G27" s="74">
        <f t="shared" si="6"/>
        <v>45338.317859999981</v>
      </c>
      <c r="H27" s="75">
        <f t="shared" si="3"/>
        <v>76.145021210022904</v>
      </c>
    </row>
    <row r="28" spans="1:8" s="66" customFormat="1" ht="11.25" customHeight="1" x14ac:dyDescent="0.2">
      <c r="A28" s="72" t="s">
        <v>98</v>
      </c>
      <c r="B28" s="73">
        <v>295901.89999999997</v>
      </c>
      <c r="C28" s="74">
        <v>192528.2689</v>
      </c>
      <c r="D28" s="73">
        <v>10182.938380000001</v>
      </c>
      <c r="E28" s="74">
        <f t="shared" si="4"/>
        <v>202711.20728</v>
      </c>
      <c r="F28" s="74">
        <f t="shared" si="5"/>
        <v>93190.692719999963</v>
      </c>
      <c r="G28" s="74">
        <f t="shared" si="6"/>
        <v>103373.63109999997</v>
      </c>
      <c r="H28" s="75">
        <f t="shared" si="3"/>
        <v>68.506220230420965</v>
      </c>
    </row>
    <row r="29" spans="1:8" s="66" customFormat="1" ht="11.25" customHeight="1" x14ac:dyDescent="0.2">
      <c r="A29" s="72" t="s">
        <v>99</v>
      </c>
      <c r="B29" s="73">
        <v>332924.97700000001</v>
      </c>
      <c r="C29" s="74">
        <v>284551.01757999999</v>
      </c>
      <c r="D29" s="73">
        <v>4858.3562099999999</v>
      </c>
      <c r="E29" s="74">
        <f t="shared" si="4"/>
        <v>289409.37378999998</v>
      </c>
      <c r="F29" s="74">
        <f t="shared" si="5"/>
        <v>43515.60321000003</v>
      </c>
      <c r="G29" s="74">
        <f t="shared" si="6"/>
        <v>48373.959420000028</v>
      </c>
      <c r="H29" s="75">
        <f t="shared" si="3"/>
        <v>86.929306535628285</v>
      </c>
    </row>
    <row r="30" spans="1:8" s="66" customFormat="1" ht="11.25" customHeight="1" x14ac:dyDescent="0.2">
      <c r="A30" s="72" t="s">
        <v>100</v>
      </c>
      <c r="B30" s="73">
        <v>242714.88400000002</v>
      </c>
      <c r="C30" s="74">
        <v>137854.66933999999</v>
      </c>
      <c r="D30" s="73">
        <v>4389.8411399999995</v>
      </c>
      <c r="E30" s="74">
        <f t="shared" si="4"/>
        <v>142244.51048</v>
      </c>
      <c r="F30" s="74">
        <f t="shared" si="5"/>
        <v>100470.37352000002</v>
      </c>
      <c r="G30" s="74">
        <f t="shared" si="6"/>
        <v>104860.21466000003</v>
      </c>
      <c r="H30" s="75">
        <f t="shared" si="3"/>
        <v>58.605598526046712</v>
      </c>
    </row>
    <row r="31" spans="1:8" s="66" customFormat="1" ht="11.25" customHeight="1" x14ac:dyDescent="0.2">
      <c r="A31" s="72" t="s">
        <v>101</v>
      </c>
      <c r="B31" s="73">
        <v>292697</v>
      </c>
      <c r="C31" s="74">
        <v>185778.69161000001</v>
      </c>
      <c r="D31" s="73">
        <v>11805.739439999999</v>
      </c>
      <c r="E31" s="74">
        <f t="shared" si="4"/>
        <v>197584.43105000001</v>
      </c>
      <c r="F31" s="74">
        <f t="shared" si="5"/>
        <v>95112.568949999986</v>
      </c>
      <c r="G31" s="74">
        <f t="shared" si="6"/>
        <v>106918.30838999999</v>
      </c>
      <c r="H31" s="75">
        <f t="shared" si="3"/>
        <v>67.50476808781778</v>
      </c>
    </row>
    <row r="32" spans="1:8" s="66" customFormat="1" ht="11.25" customHeight="1" x14ac:dyDescent="0.2">
      <c r="A32" s="72" t="s">
        <v>102</v>
      </c>
      <c r="B32" s="73">
        <v>106516.99999999999</v>
      </c>
      <c r="C32" s="74">
        <v>86843.119430000006</v>
      </c>
      <c r="D32" s="73">
        <v>1041.6437599999999</v>
      </c>
      <c r="E32" s="74">
        <f t="shared" si="4"/>
        <v>87884.763190000012</v>
      </c>
      <c r="F32" s="74">
        <f t="shared" si="5"/>
        <v>18632.236809999973</v>
      </c>
      <c r="G32" s="74">
        <f t="shared" si="6"/>
        <v>19673.880569999979</v>
      </c>
      <c r="H32" s="75">
        <f t="shared" si="3"/>
        <v>82.507734155111407</v>
      </c>
    </row>
    <row r="33" spans="1:8" s="66" customFormat="1" ht="11.25" customHeight="1" x14ac:dyDescent="0.2">
      <c r="A33" s="72" t="s">
        <v>103</v>
      </c>
      <c r="B33" s="73">
        <v>206718.546</v>
      </c>
      <c r="C33" s="74">
        <v>172295.49212000001</v>
      </c>
      <c r="D33" s="73">
        <v>2151.8593599999999</v>
      </c>
      <c r="E33" s="74">
        <f t="shared" si="4"/>
        <v>174447.35148000001</v>
      </c>
      <c r="F33" s="74">
        <f t="shared" si="5"/>
        <v>32271.19451999999</v>
      </c>
      <c r="G33" s="74">
        <f t="shared" si="6"/>
        <v>34423.053879999992</v>
      </c>
      <c r="H33" s="75">
        <f t="shared" si="3"/>
        <v>84.38882473563838</v>
      </c>
    </row>
    <row r="34" spans="1:8" s="66" customFormat="1" ht="11.25" customHeight="1" x14ac:dyDescent="0.2">
      <c r="A34" s="72"/>
      <c r="B34" s="77"/>
      <c r="C34" s="77"/>
      <c r="D34" s="77"/>
      <c r="E34" s="77"/>
      <c r="F34" s="77"/>
      <c r="G34" s="77"/>
      <c r="H34" s="70"/>
    </row>
    <row r="35" spans="1:8" s="66" customFormat="1" ht="11.25" customHeight="1" x14ac:dyDescent="0.2">
      <c r="A35" s="68" t="s">
        <v>104</v>
      </c>
      <c r="B35" s="79">
        <f t="shared" ref="B35:G35" si="7">+B36+B37</f>
        <v>27055209.719000004</v>
      </c>
      <c r="C35" s="79">
        <f t="shared" si="7"/>
        <v>13774207.14693</v>
      </c>
      <c r="D35" s="79">
        <f t="shared" si="7"/>
        <v>9456.4752900000003</v>
      </c>
      <c r="E35" s="79">
        <f t="shared" si="7"/>
        <v>13783663.62222</v>
      </c>
      <c r="F35" s="79">
        <f t="shared" si="7"/>
        <v>13271546.096780004</v>
      </c>
      <c r="G35" s="79">
        <f t="shared" si="7"/>
        <v>13281002.572070003</v>
      </c>
      <c r="H35" s="70">
        <f>E35/B35*100</f>
        <v>50.946430522548035</v>
      </c>
    </row>
    <row r="36" spans="1:8" s="66" customFormat="1" ht="11.25" customHeight="1" x14ac:dyDescent="0.2">
      <c r="A36" s="72" t="s">
        <v>105</v>
      </c>
      <c r="B36" s="73">
        <v>26818155.873000003</v>
      </c>
      <c r="C36" s="74">
        <v>13627688.61301</v>
      </c>
      <c r="D36" s="73">
        <v>5971.1579300000003</v>
      </c>
      <c r="E36" s="74">
        <f t="shared" ref="E36:E37" si="8">SUM(C36:D36)</f>
        <v>13633659.77094</v>
      </c>
      <c r="F36" s="74">
        <f>B36-E36</f>
        <v>13184496.102060003</v>
      </c>
      <c r="G36" s="74">
        <f>B36-C36</f>
        <v>13190467.259990003</v>
      </c>
      <c r="H36" s="75">
        <f>E36/B36*100</f>
        <v>50.837424599601576</v>
      </c>
    </row>
    <row r="37" spans="1:8" s="66" customFormat="1" ht="11.25" customHeight="1" x14ac:dyDescent="0.2">
      <c r="A37" s="72" t="s">
        <v>106</v>
      </c>
      <c r="B37" s="73">
        <v>237053.84599999999</v>
      </c>
      <c r="C37" s="74">
        <v>146518.53391999999</v>
      </c>
      <c r="D37" s="73">
        <v>3485.31736</v>
      </c>
      <c r="E37" s="74">
        <f t="shared" si="8"/>
        <v>150003.85127999997</v>
      </c>
      <c r="F37" s="74">
        <f>B37-E37</f>
        <v>87049.994720000017</v>
      </c>
      <c r="G37" s="74">
        <f>B37-C37</f>
        <v>90535.312080000003</v>
      </c>
      <c r="H37" s="75">
        <f>E37/B37*100</f>
        <v>63.278387510321167</v>
      </c>
    </row>
    <row r="38" spans="1:8" s="66" customFormat="1" ht="11.25" customHeight="1" x14ac:dyDescent="0.2">
      <c r="A38" s="72"/>
      <c r="B38" s="77"/>
      <c r="C38" s="77"/>
      <c r="D38" s="77"/>
      <c r="E38" s="77"/>
      <c r="F38" s="77"/>
      <c r="G38" s="77"/>
      <c r="H38" s="70"/>
    </row>
    <row r="39" spans="1:8" s="66" customFormat="1" ht="11.25" customHeight="1" x14ac:dyDescent="0.2">
      <c r="A39" s="68" t="s">
        <v>107</v>
      </c>
      <c r="B39" s="79">
        <f t="shared" ref="B39:G39" si="9">SUM(B40:B45)</f>
        <v>357906888.3797701</v>
      </c>
      <c r="C39" s="79">
        <f t="shared" si="9"/>
        <v>276510938.64045006</v>
      </c>
      <c r="D39" s="79">
        <f t="shared" ref="D39" si="10">SUM(D40:D45)</f>
        <v>2862352.6292499993</v>
      </c>
      <c r="E39" s="79">
        <f t="shared" si="9"/>
        <v>279373291.26970011</v>
      </c>
      <c r="F39" s="79">
        <f t="shared" si="9"/>
        <v>78533597.11006999</v>
      </c>
      <c r="G39" s="79">
        <f t="shared" si="9"/>
        <v>81395949.739320025</v>
      </c>
      <c r="H39" s="70">
        <f t="shared" ref="H39:H45" si="11">E39/B39*100</f>
        <v>78.057534051499161</v>
      </c>
    </row>
    <row r="40" spans="1:8" s="66" customFormat="1" ht="11.25" customHeight="1" x14ac:dyDescent="0.2">
      <c r="A40" s="72" t="s">
        <v>108</v>
      </c>
      <c r="B40" s="73">
        <v>357303449.52377009</v>
      </c>
      <c r="C40" s="74">
        <v>276149527.75374007</v>
      </c>
      <c r="D40" s="73">
        <v>2850776.6571399998</v>
      </c>
      <c r="E40" s="74">
        <f t="shared" ref="E40:E45" si="12">SUM(C40:D40)</f>
        <v>279000304.41088009</v>
      </c>
      <c r="F40" s="74">
        <f t="shared" ref="F40:F45" si="13">B40-E40</f>
        <v>78303145.112890005</v>
      </c>
      <c r="G40" s="74">
        <f t="shared" ref="G40:G45" si="14">B40-C40</f>
        <v>81153921.770030022</v>
      </c>
      <c r="H40" s="75">
        <f t="shared" si="11"/>
        <v>78.084973649916918</v>
      </c>
    </row>
    <row r="41" spans="1:8" s="66" customFormat="1" ht="11.25" customHeight="1" x14ac:dyDescent="0.2">
      <c r="A41" s="80" t="s">
        <v>109</v>
      </c>
      <c r="B41" s="73">
        <v>32713</v>
      </c>
      <c r="C41" s="74">
        <v>20334.55431</v>
      </c>
      <c r="D41" s="73">
        <v>452.66528999999997</v>
      </c>
      <c r="E41" s="74">
        <f t="shared" si="12"/>
        <v>20787.2196</v>
      </c>
      <c r="F41" s="74">
        <f t="shared" si="13"/>
        <v>11925.7804</v>
      </c>
      <c r="G41" s="74">
        <f t="shared" si="14"/>
        <v>12378.44569</v>
      </c>
      <c r="H41" s="75">
        <f t="shared" si="11"/>
        <v>63.544216672270956</v>
      </c>
    </row>
    <row r="42" spans="1:8" s="66" customFormat="1" ht="11.25" customHeight="1" x14ac:dyDescent="0.2">
      <c r="A42" s="80" t="s">
        <v>110</v>
      </c>
      <c r="B42" s="73">
        <v>7919</v>
      </c>
      <c r="C42" s="74">
        <v>4401.3770500000001</v>
      </c>
      <c r="D42" s="73">
        <v>317.03856000000002</v>
      </c>
      <c r="E42" s="74">
        <f t="shared" si="12"/>
        <v>4718.41561</v>
      </c>
      <c r="F42" s="74">
        <f t="shared" si="13"/>
        <v>3200.58439</v>
      </c>
      <c r="G42" s="74">
        <f t="shared" si="14"/>
        <v>3517.6229499999999</v>
      </c>
      <c r="H42" s="75">
        <f t="shared" si="11"/>
        <v>59.583477838110873</v>
      </c>
    </row>
    <row r="43" spans="1:8" s="66" customFormat="1" ht="11.25" customHeight="1" x14ac:dyDescent="0.2">
      <c r="A43" s="72" t="s">
        <v>111</v>
      </c>
      <c r="B43" s="73">
        <v>336118</v>
      </c>
      <c r="C43" s="74">
        <v>241144.39605000001</v>
      </c>
      <c r="D43" s="73">
        <v>7950.3701500000006</v>
      </c>
      <c r="E43" s="74">
        <f t="shared" si="12"/>
        <v>249094.76620000001</v>
      </c>
      <c r="F43" s="74">
        <f t="shared" si="13"/>
        <v>87023.233799999987</v>
      </c>
      <c r="G43" s="74">
        <f t="shared" si="14"/>
        <v>94973.60394999999</v>
      </c>
      <c r="H43" s="75">
        <f t="shared" si="11"/>
        <v>74.109320595743171</v>
      </c>
    </row>
    <row r="44" spans="1:8" s="66" customFormat="1" ht="11.25" customHeight="1" x14ac:dyDescent="0.2">
      <c r="A44" s="72" t="s">
        <v>112</v>
      </c>
      <c r="B44" s="73">
        <v>75589.256999999998</v>
      </c>
      <c r="C44" s="74">
        <v>53539.935689999998</v>
      </c>
      <c r="D44" s="73">
        <v>0</v>
      </c>
      <c r="E44" s="74">
        <f t="shared" si="12"/>
        <v>53539.935689999998</v>
      </c>
      <c r="F44" s="74">
        <f t="shared" si="13"/>
        <v>22049.321309999999</v>
      </c>
      <c r="G44" s="74">
        <f t="shared" si="14"/>
        <v>22049.321309999999</v>
      </c>
      <c r="H44" s="75">
        <f t="shared" si="11"/>
        <v>70.830085934036902</v>
      </c>
    </row>
    <row r="45" spans="1:8" s="66" customFormat="1" ht="11.25" customHeight="1" x14ac:dyDescent="0.2">
      <c r="A45" s="72" t="s">
        <v>113</v>
      </c>
      <c r="B45" s="73">
        <v>151099.59899999999</v>
      </c>
      <c r="C45" s="74">
        <v>41990.623610000002</v>
      </c>
      <c r="D45" s="73">
        <v>2855.8981100000001</v>
      </c>
      <c r="E45" s="74">
        <f t="shared" si="12"/>
        <v>44846.521720000004</v>
      </c>
      <c r="F45" s="74">
        <f t="shared" si="13"/>
        <v>106253.07727999998</v>
      </c>
      <c r="G45" s="74">
        <f t="shared" si="14"/>
        <v>109108.97538999998</v>
      </c>
      <c r="H45" s="75">
        <f t="shared" si="11"/>
        <v>29.680106378045391</v>
      </c>
    </row>
    <row r="46" spans="1:8" s="66" customFormat="1" ht="11.25" customHeight="1" x14ac:dyDescent="0.2">
      <c r="A46" s="72"/>
      <c r="B46" s="74"/>
      <c r="C46" s="74"/>
      <c r="D46" s="74"/>
      <c r="E46" s="74"/>
      <c r="F46" s="74"/>
      <c r="G46" s="74"/>
      <c r="H46" s="75"/>
    </row>
    <row r="47" spans="1:8" s="66" customFormat="1" ht="11.25" customHeight="1" x14ac:dyDescent="0.2">
      <c r="A47" s="68" t="s">
        <v>114</v>
      </c>
      <c r="B47" s="73">
        <v>46931298.697999999</v>
      </c>
      <c r="C47" s="74">
        <v>34669475.92227</v>
      </c>
      <c r="D47" s="73">
        <v>467000.58084000001</v>
      </c>
      <c r="E47" s="74">
        <f t="shared" ref="E47" si="15">SUM(C47:D47)</f>
        <v>35136476.503109999</v>
      </c>
      <c r="F47" s="74">
        <f>B47-E47</f>
        <v>11794822.19489</v>
      </c>
      <c r="G47" s="74">
        <f>B47-C47</f>
        <v>12261822.775729999</v>
      </c>
      <c r="H47" s="75">
        <f>E47/B47*100</f>
        <v>74.867897283667872</v>
      </c>
    </row>
    <row r="48" spans="1:8" s="66" customFormat="1" ht="11.25" customHeight="1" x14ac:dyDescent="0.2">
      <c r="A48" s="81"/>
      <c r="B48" s="77"/>
      <c r="C48" s="77"/>
      <c r="D48" s="77"/>
      <c r="E48" s="77"/>
      <c r="F48" s="77"/>
      <c r="G48" s="77"/>
      <c r="H48" s="70"/>
    </row>
    <row r="49" spans="1:8" s="66" customFormat="1" ht="11.25" customHeight="1" x14ac:dyDescent="0.2">
      <c r="A49" s="68" t="s">
        <v>115</v>
      </c>
      <c r="B49" s="73">
        <v>1632814</v>
      </c>
      <c r="C49" s="74">
        <v>601590.06151999999</v>
      </c>
      <c r="D49" s="73">
        <v>9652.8192799999997</v>
      </c>
      <c r="E49" s="74">
        <f>SUM(C49:D49)</f>
        <v>611242.88080000004</v>
      </c>
      <c r="F49" s="74">
        <f>B49-E49</f>
        <v>1021571.1192</v>
      </c>
      <c r="G49" s="74">
        <f>B49-C49</f>
        <v>1031223.93848</v>
      </c>
      <c r="H49" s="75">
        <f>E49/B49*100</f>
        <v>37.434936300154213</v>
      </c>
    </row>
    <row r="50" spans="1:8" s="66" customFormat="1" ht="11.25" customHeight="1" x14ac:dyDescent="0.2">
      <c r="A50" s="72"/>
      <c r="B50" s="77"/>
      <c r="C50" s="77"/>
      <c r="D50" s="77"/>
      <c r="E50" s="77"/>
      <c r="F50" s="77"/>
      <c r="G50" s="77"/>
      <c r="H50" s="70"/>
    </row>
    <row r="51" spans="1:8" s="66" customFormat="1" ht="11.25" customHeight="1" x14ac:dyDescent="0.2">
      <c r="A51" s="68" t="s">
        <v>116</v>
      </c>
      <c r="B51" s="79">
        <f t="shared" ref="B51:G51" si="16">SUM(B52:B57)</f>
        <v>14669634.753199998</v>
      </c>
      <c r="C51" s="79">
        <f t="shared" si="16"/>
        <v>9564283.1967000011</v>
      </c>
      <c r="D51" s="79">
        <f t="shared" ref="D51" si="17">SUM(D52:D57)</f>
        <v>340992.61327999999</v>
      </c>
      <c r="E51" s="79">
        <f t="shared" si="16"/>
        <v>9905275.8099799976</v>
      </c>
      <c r="F51" s="79">
        <f t="shared" si="16"/>
        <v>4764358.9432199989</v>
      </c>
      <c r="G51" s="79">
        <f t="shared" si="16"/>
        <v>5105351.556499999</v>
      </c>
      <c r="H51" s="70">
        <f t="shared" ref="H51:H57" si="18">E51/B51*100</f>
        <v>67.522306973725335</v>
      </c>
    </row>
    <row r="52" spans="1:8" s="66" customFormat="1" ht="11.25" customHeight="1" x14ac:dyDescent="0.2">
      <c r="A52" s="72" t="s">
        <v>94</v>
      </c>
      <c r="B52" s="73">
        <v>11022961.849199997</v>
      </c>
      <c r="C52" s="74">
        <v>7223280.4025899991</v>
      </c>
      <c r="D52" s="73">
        <v>261923.94927999997</v>
      </c>
      <c r="E52" s="74">
        <f t="shared" ref="E52:E57" si="19">SUM(C52:D52)</f>
        <v>7485204.3518699994</v>
      </c>
      <c r="F52" s="74">
        <f t="shared" ref="F52:F57" si="20">B52-E52</f>
        <v>3537757.4973299978</v>
      </c>
      <c r="G52" s="74">
        <f t="shared" ref="G52:G57" si="21">B52-C52</f>
        <v>3799681.4466099981</v>
      </c>
      <c r="H52" s="75">
        <f t="shared" si="18"/>
        <v>67.90556344357887</v>
      </c>
    </row>
    <row r="53" spans="1:8" s="66" customFormat="1" ht="11.25" customHeight="1" x14ac:dyDescent="0.2">
      <c r="A53" s="72" t="s">
        <v>117</v>
      </c>
      <c r="B53" s="73">
        <v>1602478.2190000005</v>
      </c>
      <c r="C53" s="74">
        <v>1027491.5588599999</v>
      </c>
      <c r="D53" s="73">
        <v>43498.972929999989</v>
      </c>
      <c r="E53" s="74">
        <f t="shared" si="19"/>
        <v>1070990.5317899999</v>
      </c>
      <c r="F53" s="74">
        <f t="shared" si="20"/>
        <v>531487.68721000059</v>
      </c>
      <c r="G53" s="74">
        <f t="shared" si="21"/>
        <v>574986.66014000063</v>
      </c>
      <c r="H53" s="75">
        <f t="shared" si="18"/>
        <v>66.833390874937038</v>
      </c>
    </row>
    <row r="54" spans="1:8" s="66" customFormat="1" ht="11.25" customHeight="1" x14ac:dyDescent="0.2">
      <c r="A54" s="72" t="s">
        <v>118</v>
      </c>
      <c r="B54" s="73">
        <v>881234.40700000001</v>
      </c>
      <c r="C54" s="74">
        <v>570510.20940000005</v>
      </c>
      <c r="D54" s="73">
        <v>29810.076659999999</v>
      </c>
      <c r="E54" s="74">
        <f t="shared" si="19"/>
        <v>600320.28606000007</v>
      </c>
      <c r="F54" s="74">
        <f t="shared" si="20"/>
        <v>280914.12093999994</v>
      </c>
      <c r="G54" s="74">
        <f t="shared" si="21"/>
        <v>310724.19759999996</v>
      </c>
      <c r="H54" s="75">
        <f t="shared" si="18"/>
        <v>68.122656275267303</v>
      </c>
    </row>
    <row r="55" spans="1:8" s="66" customFormat="1" ht="11.25" customHeight="1" x14ac:dyDescent="0.2">
      <c r="A55" s="72" t="s">
        <v>119</v>
      </c>
      <c r="B55" s="73">
        <v>950174.66500000015</v>
      </c>
      <c r="C55" s="74">
        <v>626219.28716999991</v>
      </c>
      <c r="D55" s="73">
        <v>4898.6720800000003</v>
      </c>
      <c r="E55" s="74">
        <f t="shared" si="19"/>
        <v>631117.95924999996</v>
      </c>
      <c r="F55" s="74">
        <f t="shared" si="20"/>
        <v>319056.7057500002</v>
      </c>
      <c r="G55" s="74">
        <f t="shared" si="21"/>
        <v>323955.37783000025</v>
      </c>
      <c r="H55" s="75">
        <f t="shared" si="18"/>
        <v>66.421257322199793</v>
      </c>
    </row>
    <row r="56" spans="1:8" s="66" customFormat="1" ht="11.25" customHeight="1" x14ac:dyDescent="0.2">
      <c r="A56" s="72" t="s">
        <v>120</v>
      </c>
      <c r="B56" s="73">
        <v>116127.00000000001</v>
      </c>
      <c r="C56" s="74">
        <v>58494.214159999996</v>
      </c>
      <c r="D56" s="73">
        <v>579.25983999999994</v>
      </c>
      <c r="E56" s="74">
        <f t="shared" si="19"/>
        <v>59073.473999999995</v>
      </c>
      <c r="F56" s="74">
        <f t="shared" si="20"/>
        <v>57053.52600000002</v>
      </c>
      <c r="G56" s="74">
        <f t="shared" si="21"/>
        <v>57632.785840000019</v>
      </c>
      <c r="H56" s="75">
        <f t="shared" si="18"/>
        <v>50.869715053346752</v>
      </c>
    </row>
    <row r="57" spans="1:8" s="66" customFormat="1" ht="11.25" customHeight="1" x14ac:dyDescent="0.2">
      <c r="A57" s="72" t="s">
        <v>121</v>
      </c>
      <c r="B57" s="73">
        <v>96658.612999999983</v>
      </c>
      <c r="C57" s="74">
        <v>58287.524520000006</v>
      </c>
      <c r="D57" s="73">
        <v>281.68248999999997</v>
      </c>
      <c r="E57" s="74">
        <f t="shared" si="19"/>
        <v>58569.207010000006</v>
      </c>
      <c r="F57" s="74">
        <f t="shared" si="20"/>
        <v>38089.405989999977</v>
      </c>
      <c r="G57" s="74">
        <f t="shared" si="21"/>
        <v>38371.088479999977</v>
      </c>
      <c r="H57" s="75">
        <f t="shared" si="18"/>
        <v>60.593883144174654</v>
      </c>
    </row>
    <row r="58" spans="1:8" s="66" customFormat="1" ht="11.25" customHeight="1" x14ac:dyDescent="0.2">
      <c r="A58" s="72"/>
      <c r="B58" s="77"/>
      <c r="C58" s="77"/>
      <c r="D58" s="77"/>
      <c r="E58" s="77"/>
      <c r="F58" s="77"/>
      <c r="G58" s="77"/>
      <c r="H58" s="70"/>
    </row>
    <row r="59" spans="1:8" s="66" customFormat="1" ht="11.25" customHeight="1" x14ac:dyDescent="0.2">
      <c r="A59" s="68" t="s">
        <v>122</v>
      </c>
      <c r="B59" s="82">
        <f t="shared" ref="B59:G59" si="22">SUM(B60:B69)</f>
        <v>12421509.508150049</v>
      </c>
      <c r="C59" s="82">
        <f t="shared" si="22"/>
        <v>7143677.0103000319</v>
      </c>
      <c r="D59" s="82">
        <f t="shared" si="22"/>
        <v>129295.05948000001</v>
      </c>
      <c r="E59" s="82">
        <f t="shared" si="22"/>
        <v>7272972.0697800331</v>
      </c>
      <c r="F59" s="82">
        <f t="shared" si="22"/>
        <v>5148537.4383700183</v>
      </c>
      <c r="G59" s="82">
        <f t="shared" si="22"/>
        <v>5277832.4978500176</v>
      </c>
      <c r="H59" s="70">
        <f t="shared" ref="H59:H69" si="23">E59/B59*100</f>
        <v>58.55143503298099</v>
      </c>
    </row>
    <row r="60" spans="1:8" s="66" customFormat="1" ht="11.25" customHeight="1" x14ac:dyDescent="0.2">
      <c r="A60" s="72" t="s">
        <v>123</v>
      </c>
      <c r="B60" s="73">
        <v>604547.5424100511</v>
      </c>
      <c r="C60" s="74">
        <v>311640.28086003003</v>
      </c>
      <c r="D60" s="73">
        <v>11163.88329</v>
      </c>
      <c r="E60" s="74">
        <f t="shared" ref="E60:E69" si="24">SUM(C60:D60)</f>
        <v>322804.16415003006</v>
      </c>
      <c r="F60" s="74">
        <f t="shared" ref="F60:F69" si="25">B60-E60</f>
        <v>281743.37826002104</v>
      </c>
      <c r="G60" s="74">
        <f t="shared" ref="G60:G69" si="26">B60-C60</f>
        <v>292907.26155002107</v>
      </c>
      <c r="H60" s="75">
        <f t="shared" si="23"/>
        <v>53.395993119607986</v>
      </c>
    </row>
    <row r="61" spans="1:8" s="66" customFormat="1" ht="11.25" customHeight="1" x14ac:dyDescent="0.2">
      <c r="A61" s="72" t="s">
        <v>124</v>
      </c>
      <c r="B61" s="73">
        <v>2134640.1949999994</v>
      </c>
      <c r="C61" s="74">
        <v>1351925.6811600002</v>
      </c>
      <c r="D61" s="73">
        <v>26515.69339</v>
      </c>
      <c r="E61" s="74">
        <f t="shared" si="24"/>
        <v>1378441.3745500001</v>
      </c>
      <c r="F61" s="74">
        <f t="shared" si="25"/>
        <v>756198.8204499993</v>
      </c>
      <c r="G61" s="74">
        <f t="shared" si="26"/>
        <v>782714.51383999921</v>
      </c>
      <c r="H61" s="75">
        <f t="shared" si="23"/>
        <v>64.574881414617067</v>
      </c>
    </row>
    <row r="62" spans="1:8" s="66" customFormat="1" ht="11.25" customHeight="1" x14ac:dyDescent="0.2">
      <c r="A62" s="72" t="s">
        <v>125</v>
      </c>
      <c r="B62" s="73">
        <v>7588152.6041499991</v>
      </c>
      <c r="C62" s="74">
        <v>4599705.4797800016</v>
      </c>
      <c r="D62" s="73">
        <v>76777.47123000001</v>
      </c>
      <c r="E62" s="74">
        <f t="shared" si="24"/>
        <v>4676482.9510100018</v>
      </c>
      <c r="F62" s="74">
        <f t="shared" si="25"/>
        <v>2911669.6531399973</v>
      </c>
      <c r="G62" s="74">
        <f t="shared" si="26"/>
        <v>2988447.1243699975</v>
      </c>
      <c r="H62" s="75">
        <f t="shared" si="23"/>
        <v>61.628741473285729</v>
      </c>
    </row>
    <row r="63" spans="1:8" s="66" customFormat="1" ht="11.25" customHeight="1" x14ac:dyDescent="0.2">
      <c r="A63" s="72" t="s">
        <v>126</v>
      </c>
      <c r="B63" s="73">
        <v>193376.36499999999</v>
      </c>
      <c r="C63" s="74">
        <v>124106.17857</v>
      </c>
      <c r="D63" s="73">
        <v>1152.21648</v>
      </c>
      <c r="E63" s="74">
        <f t="shared" si="24"/>
        <v>125258.39505000001</v>
      </c>
      <c r="F63" s="74">
        <f t="shared" si="25"/>
        <v>68117.969949999984</v>
      </c>
      <c r="G63" s="74">
        <f t="shared" si="26"/>
        <v>69270.186429999987</v>
      </c>
      <c r="H63" s="75">
        <f t="shared" si="23"/>
        <v>64.774407694549438</v>
      </c>
    </row>
    <row r="64" spans="1:8" s="66" customFormat="1" ht="11.25" customHeight="1" x14ac:dyDescent="0.2">
      <c r="A64" s="72" t="s">
        <v>127</v>
      </c>
      <c r="B64" s="73">
        <v>1583441.7815899998</v>
      </c>
      <c r="C64" s="74">
        <v>534485.55521000014</v>
      </c>
      <c r="D64" s="73">
        <v>6209.776530000001</v>
      </c>
      <c r="E64" s="74">
        <f t="shared" si="24"/>
        <v>540695.33174000017</v>
      </c>
      <c r="F64" s="74">
        <f t="shared" si="25"/>
        <v>1042746.4498499996</v>
      </c>
      <c r="G64" s="74">
        <f t="shared" si="26"/>
        <v>1048956.2263799997</v>
      </c>
      <c r="H64" s="75">
        <f t="shared" si="23"/>
        <v>34.146840005514157</v>
      </c>
    </row>
    <row r="65" spans="1:8" s="66" customFormat="1" ht="11.25" customHeight="1" x14ac:dyDescent="0.2">
      <c r="A65" s="72" t="s">
        <v>128</v>
      </c>
      <c r="B65" s="73">
        <v>13002.199999999999</v>
      </c>
      <c r="C65" s="74">
        <v>8530.0679600000003</v>
      </c>
      <c r="D65" s="73">
        <v>250.90451999999999</v>
      </c>
      <c r="E65" s="74">
        <f t="shared" si="24"/>
        <v>8780.9724800000004</v>
      </c>
      <c r="F65" s="74">
        <f t="shared" si="25"/>
        <v>4221.2275199999985</v>
      </c>
      <c r="G65" s="74">
        <f t="shared" si="26"/>
        <v>4472.1320399999986</v>
      </c>
      <c r="H65" s="75">
        <f t="shared" si="23"/>
        <v>67.534513236221571</v>
      </c>
    </row>
    <row r="66" spans="1:8" s="66" customFormat="1" ht="11.25" customHeight="1" x14ac:dyDescent="0.2">
      <c r="A66" s="72" t="s">
        <v>129</v>
      </c>
      <c r="B66" s="73">
        <v>155179</v>
      </c>
      <c r="C66" s="74">
        <v>100568.40622</v>
      </c>
      <c r="D66" s="73">
        <v>4272.3319299999994</v>
      </c>
      <c r="E66" s="74">
        <f t="shared" si="24"/>
        <v>104840.73815</v>
      </c>
      <c r="F66" s="74">
        <f t="shared" si="25"/>
        <v>50338.261849999995</v>
      </c>
      <c r="G66" s="74">
        <f t="shared" si="26"/>
        <v>54610.593779999996</v>
      </c>
      <c r="H66" s="75">
        <f t="shared" si="23"/>
        <v>67.561163656164823</v>
      </c>
    </row>
    <row r="67" spans="1:8" s="66" customFormat="1" ht="11.25" customHeight="1" x14ac:dyDescent="0.2">
      <c r="A67" s="72" t="s">
        <v>130</v>
      </c>
      <c r="B67" s="73">
        <v>46982.43</v>
      </c>
      <c r="C67" s="74">
        <v>32544.20336</v>
      </c>
      <c r="D67" s="73">
        <v>678.27700000000004</v>
      </c>
      <c r="E67" s="74">
        <f t="shared" si="24"/>
        <v>33222.480360000001</v>
      </c>
      <c r="F67" s="74">
        <f t="shared" si="25"/>
        <v>13759.949639999999</v>
      </c>
      <c r="G67" s="74">
        <f t="shared" si="26"/>
        <v>14438.226640000001</v>
      </c>
      <c r="H67" s="75">
        <f t="shared" si="23"/>
        <v>70.712562887871073</v>
      </c>
    </row>
    <row r="68" spans="1:8" s="66" customFormat="1" ht="11.25" customHeight="1" x14ac:dyDescent="0.2">
      <c r="A68" s="80" t="s">
        <v>131</v>
      </c>
      <c r="B68" s="73">
        <v>54135</v>
      </c>
      <c r="C68" s="74">
        <v>36761.23403</v>
      </c>
      <c r="D68" s="73">
        <v>2274.5051100000001</v>
      </c>
      <c r="E68" s="74">
        <f t="shared" si="24"/>
        <v>39035.739139999998</v>
      </c>
      <c r="F68" s="74">
        <f t="shared" si="25"/>
        <v>15099.260860000002</v>
      </c>
      <c r="G68" s="74">
        <f t="shared" si="26"/>
        <v>17373.76597</v>
      </c>
      <c r="H68" s="75">
        <f t="shared" si="23"/>
        <v>72.108135476124502</v>
      </c>
    </row>
    <row r="69" spans="1:8" s="66" customFormat="1" ht="11.25" customHeight="1" x14ac:dyDescent="0.2">
      <c r="A69" s="72" t="s">
        <v>132</v>
      </c>
      <c r="B69" s="73">
        <v>48052.39</v>
      </c>
      <c r="C69" s="74">
        <v>43409.923149999995</v>
      </c>
      <c r="D69" s="73">
        <v>0</v>
      </c>
      <c r="E69" s="74">
        <f t="shared" si="24"/>
        <v>43409.923149999995</v>
      </c>
      <c r="F69" s="74">
        <f t="shared" si="25"/>
        <v>4642.4668500000043</v>
      </c>
      <c r="G69" s="74">
        <f t="shared" si="26"/>
        <v>4642.4668500000043</v>
      </c>
      <c r="H69" s="75">
        <f t="shared" si="23"/>
        <v>90.338738926409263</v>
      </c>
    </row>
    <row r="70" spans="1:8" s="66" customFormat="1" ht="11.25" customHeight="1" x14ac:dyDescent="0.2">
      <c r="A70" s="72"/>
      <c r="B70" s="77"/>
      <c r="C70" s="77"/>
      <c r="D70" s="77"/>
      <c r="E70" s="77"/>
      <c r="F70" s="77"/>
      <c r="G70" s="77"/>
      <c r="H70" s="70"/>
    </row>
    <row r="71" spans="1:8" s="66" customFormat="1" ht="11.25" customHeight="1" x14ac:dyDescent="0.2">
      <c r="A71" s="68" t="s">
        <v>133</v>
      </c>
      <c r="B71" s="79">
        <f t="shared" ref="B71:G71" si="27">SUM(B72:B75)</f>
        <v>14933781.834000001</v>
      </c>
      <c r="C71" s="79">
        <f t="shared" si="27"/>
        <v>7264485.0353100011</v>
      </c>
      <c r="D71" s="79">
        <f t="shared" si="27"/>
        <v>22326.49739</v>
      </c>
      <c r="E71" s="79">
        <f t="shared" si="27"/>
        <v>7286811.5327000003</v>
      </c>
      <c r="F71" s="79">
        <f t="shared" si="27"/>
        <v>7646970.3013000004</v>
      </c>
      <c r="G71" s="79">
        <f t="shared" si="27"/>
        <v>7669296.7986899996</v>
      </c>
      <c r="H71" s="70">
        <f>E71/B71*100</f>
        <v>48.794147481852121</v>
      </c>
    </row>
    <row r="72" spans="1:8" s="66" customFormat="1" ht="11.25" customHeight="1" x14ac:dyDescent="0.2">
      <c r="A72" s="72" t="s">
        <v>94</v>
      </c>
      <c r="B72" s="73">
        <v>14866896.834000001</v>
      </c>
      <c r="C72" s="74">
        <v>7219340.9289000006</v>
      </c>
      <c r="D72" s="73">
        <v>21657.870490000001</v>
      </c>
      <c r="E72" s="74">
        <f t="shared" ref="E72:E75" si="28">SUM(C72:D72)</f>
        <v>7240998.7993900003</v>
      </c>
      <c r="F72" s="74">
        <f>B72-E72</f>
        <v>7625898.0346100004</v>
      </c>
      <c r="G72" s="74">
        <f>B72-C72</f>
        <v>7647555.9051000001</v>
      </c>
      <c r="H72" s="75">
        <f>E72/B72*100</f>
        <v>48.705515887014997</v>
      </c>
    </row>
    <row r="73" spans="1:8" s="66" customFormat="1" ht="11.25" customHeight="1" x14ac:dyDescent="0.2">
      <c r="A73" s="72" t="s">
        <v>134</v>
      </c>
      <c r="B73" s="73">
        <v>47146.000000000015</v>
      </c>
      <c r="C73" s="74">
        <v>36407.7569</v>
      </c>
      <c r="D73" s="73">
        <v>149.21583999999999</v>
      </c>
      <c r="E73" s="74">
        <f t="shared" si="28"/>
        <v>36556.972739999997</v>
      </c>
      <c r="F73" s="74">
        <f>B73-E73</f>
        <v>10589.027260000017</v>
      </c>
      <c r="G73" s="74">
        <f>B73-C73</f>
        <v>10738.243100000014</v>
      </c>
      <c r="H73" s="75">
        <f>E73/B73*100</f>
        <v>77.539924362618223</v>
      </c>
    </row>
    <row r="74" spans="1:8" s="66" customFormat="1" ht="11.25" customHeight="1" x14ac:dyDescent="0.2">
      <c r="A74" s="72" t="s">
        <v>135</v>
      </c>
      <c r="B74" s="73">
        <v>3831.0000000000005</v>
      </c>
      <c r="C74" s="74">
        <v>2155.2525099999998</v>
      </c>
      <c r="D74" s="73">
        <v>436.98768000000001</v>
      </c>
      <c r="E74" s="74">
        <f t="shared" si="28"/>
        <v>2592.24019</v>
      </c>
      <c r="F74" s="74">
        <f>B74-E74</f>
        <v>1238.7598100000005</v>
      </c>
      <c r="G74" s="74">
        <f>B74-C74</f>
        <v>1675.7474900000007</v>
      </c>
      <c r="H74" s="75">
        <f>E74/B74*100</f>
        <v>67.664844427042539</v>
      </c>
    </row>
    <row r="75" spans="1:8" s="66" customFormat="1" ht="11.25" customHeight="1" x14ac:dyDescent="0.2">
      <c r="A75" s="72" t="s">
        <v>136</v>
      </c>
      <c r="B75" s="73">
        <v>15908</v>
      </c>
      <c r="C75" s="74">
        <v>6581.0969999999998</v>
      </c>
      <c r="D75" s="73">
        <v>82.423380000000009</v>
      </c>
      <c r="E75" s="74">
        <f t="shared" si="28"/>
        <v>6663.5203799999999</v>
      </c>
      <c r="F75" s="74">
        <f>B75-E75</f>
        <v>9244.4796200000001</v>
      </c>
      <c r="G75" s="74">
        <f>B75-C75</f>
        <v>9326.9030000000002</v>
      </c>
      <c r="H75" s="75">
        <f>E75/B75*100</f>
        <v>41.887857555946695</v>
      </c>
    </row>
    <row r="76" spans="1:8" s="66" customFormat="1" ht="11.25" customHeight="1" x14ac:dyDescent="0.2">
      <c r="A76" s="72"/>
      <c r="B76" s="77"/>
      <c r="C76" s="77"/>
      <c r="D76" s="77"/>
      <c r="E76" s="77"/>
      <c r="F76" s="77"/>
      <c r="G76" s="77"/>
      <c r="H76" s="70"/>
    </row>
    <row r="77" spans="1:8" s="66" customFormat="1" ht="11.25" customHeight="1" x14ac:dyDescent="0.2">
      <c r="A77" s="68" t="s">
        <v>137</v>
      </c>
      <c r="B77" s="79">
        <f t="shared" ref="B77:G77" si="29">SUM(B78:B79)</f>
        <v>116796938.50899997</v>
      </c>
      <c r="C77" s="79">
        <f t="shared" si="29"/>
        <v>90864946.380139992</v>
      </c>
      <c r="D77" s="79">
        <f t="shared" si="29"/>
        <v>1524809.22181</v>
      </c>
      <c r="E77" s="79">
        <f t="shared" si="29"/>
        <v>92389755.601950005</v>
      </c>
      <c r="F77" s="79">
        <f t="shared" si="29"/>
        <v>24407182.907049976</v>
      </c>
      <c r="G77" s="79">
        <f t="shared" si="29"/>
        <v>25931992.128859974</v>
      </c>
      <c r="H77" s="70">
        <f>E77/B77*100</f>
        <v>79.102891549533865</v>
      </c>
    </row>
    <row r="78" spans="1:8" s="66" customFormat="1" ht="11.25" customHeight="1" x14ac:dyDescent="0.2">
      <c r="A78" s="72" t="s">
        <v>138</v>
      </c>
      <c r="B78" s="73">
        <v>116447318.50899997</v>
      </c>
      <c r="C78" s="74">
        <v>90724125.279229999</v>
      </c>
      <c r="D78" s="73">
        <v>1521133.2495500001</v>
      </c>
      <c r="E78" s="74">
        <f t="shared" ref="E78:E79" si="30">SUM(C78:D78)</f>
        <v>92245258.528779998</v>
      </c>
      <c r="F78" s="74">
        <f>B78-E78</f>
        <v>24202059.980219975</v>
      </c>
      <c r="G78" s="74">
        <f>B78-C78</f>
        <v>25723193.229769975</v>
      </c>
      <c r="H78" s="75">
        <f>E78/B78*100</f>
        <v>79.216301165106302</v>
      </c>
    </row>
    <row r="79" spans="1:8" s="66" customFormat="1" ht="11.25" customHeight="1" x14ac:dyDescent="0.2">
      <c r="A79" s="72" t="s">
        <v>139</v>
      </c>
      <c r="B79" s="73">
        <v>349620</v>
      </c>
      <c r="C79" s="74">
        <v>140821.10091000001</v>
      </c>
      <c r="D79" s="73">
        <v>3675.9722599999996</v>
      </c>
      <c r="E79" s="74">
        <f t="shared" si="30"/>
        <v>144497.07317000002</v>
      </c>
      <c r="F79" s="74">
        <f>B79-E79</f>
        <v>205122.92682999998</v>
      </c>
      <c r="G79" s="74">
        <f>B79-C79</f>
        <v>208798.89908999999</v>
      </c>
      <c r="H79" s="75">
        <f>E79/B79*100</f>
        <v>41.329750348950292</v>
      </c>
    </row>
    <row r="80" spans="1:8" s="66" customFormat="1" ht="11.25" customHeight="1" x14ac:dyDescent="0.2">
      <c r="A80" s="72"/>
      <c r="B80" s="77"/>
      <c r="C80" s="77"/>
      <c r="D80" s="77"/>
      <c r="E80" s="77"/>
      <c r="F80" s="77"/>
      <c r="G80" s="77"/>
      <c r="H80" s="70"/>
    </row>
    <row r="81" spans="1:8" s="66" customFormat="1" ht="11.25" customHeight="1" x14ac:dyDescent="0.2">
      <c r="A81" s="68" t="s">
        <v>140</v>
      </c>
      <c r="B81" s="79">
        <f t="shared" ref="B81:G81" si="31">+B82+B83</f>
        <v>450913.44900000002</v>
      </c>
      <c r="C81" s="79">
        <f t="shared" si="31"/>
        <v>260512.59933999996</v>
      </c>
      <c r="D81" s="79">
        <f t="shared" si="31"/>
        <v>10589.041219999999</v>
      </c>
      <c r="E81" s="79">
        <f t="shared" si="31"/>
        <v>271101.64055999997</v>
      </c>
      <c r="F81" s="79">
        <f t="shared" si="31"/>
        <v>179811.80844000005</v>
      </c>
      <c r="G81" s="79">
        <f t="shared" si="31"/>
        <v>190400.84966000007</v>
      </c>
      <c r="H81" s="70">
        <f>E81/B81*100</f>
        <v>60.122766611026492</v>
      </c>
    </row>
    <row r="82" spans="1:8" s="66" customFormat="1" ht="11.25" customHeight="1" x14ac:dyDescent="0.2">
      <c r="A82" s="72" t="s">
        <v>105</v>
      </c>
      <c r="B82" s="73">
        <v>254711.46712000004</v>
      </c>
      <c r="C82" s="74">
        <v>143870.62155999997</v>
      </c>
      <c r="D82" s="73">
        <v>6908.8288899999989</v>
      </c>
      <c r="E82" s="74">
        <f t="shared" ref="E82:E83" si="32">SUM(C82:D82)</f>
        <v>150779.45044999997</v>
      </c>
      <c r="F82" s="74">
        <f>B82-E82</f>
        <v>103932.01667000007</v>
      </c>
      <c r="G82" s="74">
        <f>B82-C82</f>
        <v>110840.84556000007</v>
      </c>
      <c r="H82" s="75">
        <f>E82/B82*100</f>
        <v>59.196176817184501</v>
      </c>
    </row>
    <row r="83" spans="1:8" s="66" customFormat="1" ht="11.25" customHeight="1" x14ac:dyDescent="0.2">
      <c r="A83" s="72" t="s">
        <v>141</v>
      </c>
      <c r="B83" s="73">
        <v>196201.98187999998</v>
      </c>
      <c r="C83" s="74">
        <v>116641.97778</v>
      </c>
      <c r="D83" s="73">
        <v>3680.2123300000007</v>
      </c>
      <c r="E83" s="74">
        <f t="shared" si="32"/>
        <v>120322.19011</v>
      </c>
      <c r="F83" s="74">
        <f>B83-E83</f>
        <v>75879.791769999982</v>
      </c>
      <c r="G83" s="74">
        <f>B83-C83</f>
        <v>79560.004099999976</v>
      </c>
      <c r="H83" s="75">
        <f>E83/B83*100</f>
        <v>61.325675182828078</v>
      </c>
    </row>
    <row r="84" spans="1:8" s="66" customFormat="1" ht="11.25" customHeight="1" x14ac:dyDescent="0.2">
      <c r="A84" s="72"/>
      <c r="B84" s="77"/>
      <c r="C84" s="77"/>
      <c r="D84" s="77"/>
      <c r="E84" s="77"/>
      <c r="F84" s="77"/>
      <c r="G84" s="77"/>
      <c r="H84" s="70"/>
    </row>
    <row r="85" spans="1:8" s="66" customFormat="1" ht="11.25" customHeight="1" x14ac:dyDescent="0.2">
      <c r="A85" s="68" t="s">
        <v>142</v>
      </c>
      <c r="B85" s="79">
        <f t="shared" ref="B85:G85" si="33">SUM(B86:B89)</f>
        <v>2428892.165</v>
      </c>
      <c r="C85" s="79">
        <f t="shared" si="33"/>
        <v>1265992.41466</v>
      </c>
      <c r="D85" s="79">
        <f t="shared" ref="D85" si="34">SUM(D86:D89)</f>
        <v>27265.341309999996</v>
      </c>
      <c r="E85" s="79">
        <f t="shared" si="33"/>
        <v>1293257.7559700001</v>
      </c>
      <c r="F85" s="79">
        <f t="shared" si="33"/>
        <v>1135634.4090299997</v>
      </c>
      <c r="G85" s="79">
        <f t="shared" si="33"/>
        <v>1162899.7503399998</v>
      </c>
      <c r="H85" s="70">
        <f>E85/B85*100</f>
        <v>53.244758026134932</v>
      </c>
    </row>
    <row r="86" spans="1:8" s="66" customFormat="1" ht="11.25" customHeight="1" x14ac:dyDescent="0.2">
      <c r="A86" s="72" t="s">
        <v>108</v>
      </c>
      <c r="B86" s="73">
        <v>1872081.9999999998</v>
      </c>
      <c r="C86" s="74">
        <v>978179.44093000004</v>
      </c>
      <c r="D86" s="73">
        <v>14918.222849999998</v>
      </c>
      <c r="E86" s="74">
        <f t="shared" ref="E86:E89" si="35">SUM(C86:D86)</f>
        <v>993097.66378000006</v>
      </c>
      <c r="F86" s="74">
        <f>B86-E86</f>
        <v>878984.33621999971</v>
      </c>
      <c r="G86" s="74">
        <f>B86-C86</f>
        <v>893902.55906999973</v>
      </c>
      <c r="H86" s="75">
        <f>E86/B86*100</f>
        <v>53.047765203660958</v>
      </c>
    </row>
    <row r="87" spans="1:8" s="66" customFormat="1" ht="11.25" customHeight="1" x14ac:dyDescent="0.2">
      <c r="A87" s="72" t="s">
        <v>143</v>
      </c>
      <c r="B87" s="73">
        <v>0</v>
      </c>
      <c r="C87" s="74">
        <v>0</v>
      </c>
      <c r="D87" s="73">
        <v>0</v>
      </c>
      <c r="E87" s="74">
        <f t="shared" si="35"/>
        <v>0</v>
      </c>
      <c r="F87" s="74">
        <f>B87-E87</f>
        <v>0</v>
      </c>
      <c r="G87" s="74">
        <f>B87-C87</f>
        <v>0</v>
      </c>
      <c r="H87" s="75" t="e">
        <f>E87/B87*100</f>
        <v>#DIV/0!</v>
      </c>
    </row>
    <row r="88" spans="1:8" s="66" customFormat="1" ht="11.25" customHeight="1" x14ac:dyDescent="0.2">
      <c r="A88" s="72" t="s">
        <v>144</v>
      </c>
      <c r="B88" s="73">
        <v>166607.59</v>
      </c>
      <c r="C88" s="74">
        <v>67316.697019999992</v>
      </c>
      <c r="D88" s="73">
        <v>1039.73368</v>
      </c>
      <c r="E88" s="74">
        <f t="shared" si="35"/>
        <v>68356.430699999997</v>
      </c>
      <c r="F88" s="74">
        <f>B88-E88</f>
        <v>98251.159299999999</v>
      </c>
      <c r="G88" s="74">
        <f>B88-C88</f>
        <v>99290.892980000004</v>
      </c>
      <c r="H88" s="75">
        <f>E88/B88*100</f>
        <v>41.028401347141511</v>
      </c>
    </row>
    <row r="89" spans="1:8" s="66" customFormat="1" ht="11.25" customHeight="1" x14ac:dyDescent="0.2">
      <c r="A89" s="72" t="s">
        <v>145</v>
      </c>
      <c r="B89" s="73">
        <v>390202.57500000013</v>
      </c>
      <c r="C89" s="74">
        <v>220496.27671000001</v>
      </c>
      <c r="D89" s="73">
        <v>11307.38478</v>
      </c>
      <c r="E89" s="74">
        <f t="shared" si="35"/>
        <v>231803.66149</v>
      </c>
      <c r="F89" s="74">
        <f>B89-E89</f>
        <v>158398.91351000013</v>
      </c>
      <c r="G89" s="74">
        <f>B89-C89</f>
        <v>169706.29829000012</v>
      </c>
      <c r="H89" s="75">
        <f>E89/B89*100</f>
        <v>59.40597944285733</v>
      </c>
    </row>
    <row r="90" spans="1:8" s="66" customFormat="1" ht="11.25" customHeight="1" x14ac:dyDescent="0.2">
      <c r="A90" s="83"/>
      <c r="B90" s="73"/>
      <c r="C90" s="74"/>
      <c r="D90" s="73"/>
      <c r="E90" s="74"/>
      <c r="F90" s="74"/>
      <c r="G90" s="74"/>
      <c r="H90" s="75"/>
    </row>
    <row r="91" spans="1:8" s="66" customFormat="1" ht="11.25" customHeight="1" x14ac:dyDescent="0.2">
      <c r="A91" s="68" t="s">
        <v>146</v>
      </c>
      <c r="B91" s="79">
        <f t="shared" ref="B91:G91" si="36">SUM(B92:B101)</f>
        <v>199956465.12864</v>
      </c>
      <c r="C91" s="79">
        <f t="shared" si="36"/>
        <v>153585097.28329003</v>
      </c>
      <c r="D91" s="79">
        <f t="shared" ref="D91" si="37">SUM(D92:D101)</f>
        <v>443492.66188999999</v>
      </c>
      <c r="E91" s="79">
        <f t="shared" si="36"/>
        <v>154028589.94518</v>
      </c>
      <c r="F91" s="79">
        <f t="shared" si="36"/>
        <v>45927875.18346002</v>
      </c>
      <c r="G91" s="79">
        <f t="shared" si="36"/>
        <v>46371367.845350012</v>
      </c>
      <c r="H91" s="70">
        <f t="shared" ref="H91:H101" si="38">E91/B91*100</f>
        <v>77.031062659608054</v>
      </c>
    </row>
    <row r="92" spans="1:8" s="66" customFormat="1" ht="11.25" customHeight="1" x14ac:dyDescent="0.2">
      <c r="A92" s="72" t="s">
        <v>123</v>
      </c>
      <c r="B92" s="73">
        <v>5129027.9046700001</v>
      </c>
      <c r="C92" s="74">
        <v>3609840.539090001</v>
      </c>
      <c r="D92" s="73">
        <v>67055.96415</v>
      </c>
      <c r="E92" s="74">
        <f t="shared" ref="E92:E101" si="39">SUM(C92:D92)</f>
        <v>3676896.5032400009</v>
      </c>
      <c r="F92" s="74">
        <f t="shared" ref="F92:F101" si="40">B92-E92</f>
        <v>1452131.4014299992</v>
      </c>
      <c r="G92" s="74">
        <f t="shared" ref="G92:G101" si="41">B92-C92</f>
        <v>1519187.3655799991</v>
      </c>
      <c r="H92" s="75">
        <f t="shared" si="38"/>
        <v>71.687980092527326</v>
      </c>
    </row>
    <row r="93" spans="1:8" s="66" customFormat="1" ht="11.25" customHeight="1" x14ac:dyDescent="0.2">
      <c r="A93" s="72" t="s">
        <v>147</v>
      </c>
      <c r="B93" s="73">
        <v>17182296.466479998</v>
      </c>
      <c r="C93" s="74">
        <v>13477248.482460001</v>
      </c>
      <c r="D93" s="73">
        <v>124421.58819000001</v>
      </c>
      <c r="E93" s="74">
        <f t="shared" si="39"/>
        <v>13601670.070650002</v>
      </c>
      <c r="F93" s="74">
        <f t="shared" si="40"/>
        <v>3580626.3958299961</v>
      </c>
      <c r="G93" s="74">
        <f t="shared" si="41"/>
        <v>3705047.9840199966</v>
      </c>
      <c r="H93" s="75">
        <f t="shared" si="38"/>
        <v>79.160955563680062</v>
      </c>
    </row>
    <row r="94" spans="1:8" s="66" customFormat="1" ht="11.25" customHeight="1" x14ac:dyDescent="0.2">
      <c r="A94" s="72" t="s">
        <v>148</v>
      </c>
      <c r="B94" s="73">
        <v>12619431.624999998</v>
      </c>
      <c r="C94" s="74">
        <v>10105197.361620003</v>
      </c>
      <c r="D94" s="73">
        <v>46988.032650000001</v>
      </c>
      <c r="E94" s="74">
        <f t="shared" si="39"/>
        <v>10152185.394270003</v>
      </c>
      <c r="F94" s="74">
        <f t="shared" si="40"/>
        <v>2467246.2307299953</v>
      </c>
      <c r="G94" s="74">
        <f t="shared" si="41"/>
        <v>2514234.2633799948</v>
      </c>
      <c r="H94" s="75">
        <f t="shared" si="38"/>
        <v>80.448832371798716</v>
      </c>
    </row>
    <row r="95" spans="1:8" s="66" customFormat="1" ht="11.25" customHeight="1" x14ac:dyDescent="0.2">
      <c r="A95" s="72" t="s">
        <v>149</v>
      </c>
      <c r="B95" s="73">
        <v>168744.32000000001</v>
      </c>
      <c r="C95" s="74">
        <v>72003.986219999992</v>
      </c>
      <c r="D95" s="73">
        <v>3377.5694199999998</v>
      </c>
      <c r="E95" s="74">
        <f t="shared" si="39"/>
        <v>75381.555639999991</v>
      </c>
      <c r="F95" s="74">
        <f t="shared" si="40"/>
        <v>93362.764360000016</v>
      </c>
      <c r="G95" s="74">
        <f t="shared" si="41"/>
        <v>96740.333780000015</v>
      </c>
      <c r="H95" s="75">
        <f t="shared" si="38"/>
        <v>44.672055118655244</v>
      </c>
    </row>
    <row r="96" spans="1:8" s="66" customFormat="1" ht="11.25" customHeight="1" x14ac:dyDescent="0.2">
      <c r="A96" s="72" t="s">
        <v>150</v>
      </c>
      <c r="B96" s="73">
        <v>799628.36300000013</v>
      </c>
      <c r="C96" s="74">
        <v>447414.7968500001</v>
      </c>
      <c r="D96" s="73">
        <v>13481.775109999997</v>
      </c>
      <c r="E96" s="74">
        <f t="shared" si="39"/>
        <v>460896.57196000009</v>
      </c>
      <c r="F96" s="74">
        <f t="shared" si="40"/>
        <v>338731.79104000004</v>
      </c>
      <c r="G96" s="74">
        <f t="shared" si="41"/>
        <v>352213.56615000003</v>
      </c>
      <c r="H96" s="75">
        <f t="shared" si="38"/>
        <v>57.638847405416513</v>
      </c>
    </row>
    <row r="97" spans="1:8" s="66" customFormat="1" ht="11.25" customHeight="1" x14ac:dyDescent="0.2">
      <c r="A97" s="72" t="s">
        <v>151</v>
      </c>
      <c r="B97" s="73">
        <v>163021036.73149002</v>
      </c>
      <c r="C97" s="74">
        <v>125038654.27543999</v>
      </c>
      <c r="D97" s="73">
        <v>178958.00081999999</v>
      </c>
      <c r="E97" s="74">
        <f t="shared" si="39"/>
        <v>125217612.27625999</v>
      </c>
      <c r="F97" s="74">
        <f t="shared" si="40"/>
        <v>37803424.455230027</v>
      </c>
      <c r="G97" s="74">
        <f t="shared" si="41"/>
        <v>37982382.456050023</v>
      </c>
      <c r="H97" s="75">
        <f t="shared" si="38"/>
        <v>76.810707861283205</v>
      </c>
    </row>
    <row r="98" spans="1:8" s="66" customFormat="1" ht="11.25" customHeight="1" x14ac:dyDescent="0.2">
      <c r="A98" s="72" t="s">
        <v>152</v>
      </c>
      <c r="B98" s="73">
        <v>452763.88500000001</v>
      </c>
      <c r="C98" s="74">
        <v>350753.65664000006</v>
      </c>
      <c r="D98" s="73">
        <v>5247.9568799999997</v>
      </c>
      <c r="E98" s="74">
        <f t="shared" si="39"/>
        <v>356001.61352000007</v>
      </c>
      <c r="F98" s="74">
        <f t="shared" si="40"/>
        <v>96762.271479999938</v>
      </c>
      <c r="G98" s="74">
        <f t="shared" si="41"/>
        <v>102010.22835999995</v>
      </c>
      <c r="H98" s="75">
        <f t="shared" si="38"/>
        <v>78.628535825025011</v>
      </c>
    </row>
    <row r="99" spans="1:8" s="66" customFormat="1" ht="11.25" customHeight="1" x14ac:dyDescent="0.2">
      <c r="A99" s="72" t="s">
        <v>153</v>
      </c>
      <c r="B99" s="73">
        <v>412774.13500000001</v>
      </c>
      <c r="C99" s="74">
        <v>384812.22500999999</v>
      </c>
      <c r="D99" s="73">
        <v>1351.7998799999998</v>
      </c>
      <c r="E99" s="74">
        <f t="shared" si="39"/>
        <v>386164.02489</v>
      </c>
      <c r="F99" s="74">
        <f t="shared" si="40"/>
        <v>26610.110110000009</v>
      </c>
      <c r="G99" s="74">
        <f t="shared" si="41"/>
        <v>27961.909990000015</v>
      </c>
      <c r="H99" s="75">
        <f t="shared" si="38"/>
        <v>93.553348465014651</v>
      </c>
    </row>
    <row r="100" spans="1:8" s="66" customFormat="1" ht="11.25" customHeight="1" x14ac:dyDescent="0.2">
      <c r="A100" s="81" t="s">
        <v>154</v>
      </c>
      <c r="B100" s="73">
        <v>73166</v>
      </c>
      <c r="C100" s="74">
        <v>47342.179280000004</v>
      </c>
      <c r="D100" s="73">
        <v>544.56510000000003</v>
      </c>
      <c r="E100" s="74">
        <f t="shared" si="39"/>
        <v>47886.744380000004</v>
      </c>
      <c r="F100" s="74">
        <f t="shared" si="40"/>
        <v>25279.255619999996</v>
      </c>
      <c r="G100" s="74">
        <f t="shared" si="41"/>
        <v>25823.820719999996</v>
      </c>
      <c r="H100" s="75">
        <f t="shared" si="38"/>
        <v>65.449449717081706</v>
      </c>
    </row>
    <row r="101" spans="1:8" s="66" customFormat="1" ht="11.25" customHeight="1" x14ac:dyDescent="0.2">
      <c r="A101" s="72" t="s">
        <v>155</v>
      </c>
      <c r="B101" s="73">
        <v>97595.698000000004</v>
      </c>
      <c r="C101" s="74">
        <v>51829.780679999996</v>
      </c>
      <c r="D101" s="73">
        <v>2065.40969</v>
      </c>
      <c r="E101" s="74">
        <f t="shared" si="39"/>
        <v>53895.190369999997</v>
      </c>
      <c r="F101" s="74">
        <f t="shared" si="40"/>
        <v>43700.507630000007</v>
      </c>
      <c r="G101" s="74">
        <f t="shared" si="41"/>
        <v>45765.917320000008</v>
      </c>
      <c r="H101" s="75">
        <f t="shared" si="38"/>
        <v>55.222916044926485</v>
      </c>
    </row>
    <row r="102" spans="1:8" s="66" customFormat="1" ht="11.25" customHeight="1" x14ac:dyDescent="0.2">
      <c r="A102" s="72"/>
      <c r="B102" s="73"/>
      <c r="C102" s="74"/>
      <c r="D102" s="73"/>
      <c r="E102" s="74"/>
      <c r="F102" s="74"/>
      <c r="G102" s="74"/>
      <c r="H102" s="75"/>
    </row>
    <row r="103" spans="1:8" s="66" customFormat="1" ht="11.25" customHeight="1" x14ac:dyDescent="0.2">
      <c r="A103" s="68" t="s">
        <v>156</v>
      </c>
      <c r="B103" s="84">
        <f t="shared" ref="B103:G103" si="42">SUM(B104:B113)</f>
        <v>16196515.506000003</v>
      </c>
      <c r="C103" s="79">
        <f t="shared" si="42"/>
        <v>11670545.237599999</v>
      </c>
      <c r="D103" s="84">
        <f t="shared" si="42"/>
        <v>469192.17458999995</v>
      </c>
      <c r="E103" s="79">
        <f t="shared" si="42"/>
        <v>12139737.412189998</v>
      </c>
      <c r="F103" s="79">
        <f t="shared" si="42"/>
        <v>4056778.0938100009</v>
      </c>
      <c r="G103" s="79">
        <f t="shared" si="42"/>
        <v>4525970.2684000004</v>
      </c>
      <c r="H103" s="75">
        <f t="shared" ref="H103:H113" si="43">E103/B103*100</f>
        <v>74.952772450919028</v>
      </c>
    </row>
    <row r="104" spans="1:8" s="66" customFormat="1" ht="11.25" customHeight="1" x14ac:dyDescent="0.2">
      <c r="A104" s="72" t="s">
        <v>94</v>
      </c>
      <c r="B104" s="73">
        <v>5591640.3879999993</v>
      </c>
      <c r="C104" s="74">
        <v>3813517.26779</v>
      </c>
      <c r="D104" s="73">
        <v>190922.13399999999</v>
      </c>
      <c r="E104" s="74">
        <f t="shared" ref="E104:E113" si="44">SUM(C104:D104)</f>
        <v>4004439.40179</v>
      </c>
      <c r="F104" s="74">
        <f t="shared" ref="F104:F113" si="45">B104-E104</f>
        <v>1587200.9862099993</v>
      </c>
      <c r="G104" s="74">
        <f t="shared" ref="G104:G113" si="46">B104-C104</f>
        <v>1778123.1202099994</v>
      </c>
      <c r="H104" s="75">
        <f t="shared" si="43"/>
        <v>71.614752092852228</v>
      </c>
    </row>
    <row r="105" spans="1:8" s="66" customFormat="1" ht="11.25" customHeight="1" x14ac:dyDescent="0.2">
      <c r="A105" s="72" t="s">
        <v>157</v>
      </c>
      <c r="B105" s="73">
        <v>2510621.5630000001</v>
      </c>
      <c r="C105" s="74">
        <v>2109000.1221600003</v>
      </c>
      <c r="D105" s="73">
        <v>52718.207269999999</v>
      </c>
      <c r="E105" s="74">
        <f t="shared" si="44"/>
        <v>2161718.3294300004</v>
      </c>
      <c r="F105" s="74">
        <f t="shared" si="45"/>
        <v>348903.23356999969</v>
      </c>
      <c r="G105" s="74">
        <f t="shared" si="46"/>
        <v>401621.44083999982</v>
      </c>
      <c r="H105" s="75">
        <f t="shared" si="43"/>
        <v>86.102914166279717</v>
      </c>
    </row>
    <row r="106" spans="1:8" s="66" customFormat="1" ht="11.25" customHeight="1" x14ac:dyDescent="0.2">
      <c r="A106" s="72" t="s">
        <v>158</v>
      </c>
      <c r="B106" s="73">
        <v>895216</v>
      </c>
      <c r="C106" s="74">
        <v>588375.25097000005</v>
      </c>
      <c r="D106" s="73">
        <v>7411.5667800000001</v>
      </c>
      <c r="E106" s="74">
        <f t="shared" si="44"/>
        <v>595786.81775000005</v>
      </c>
      <c r="F106" s="74">
        <f t="shared" si="45"/>
        <v>299429.18224999995</v>
      </c>
      <c r="G106" s="74">
        <f t="shared" si="46"/>
        <v>306840.74902999995</v>
      </c>
      <c r="H106" s="75">
        <f t="shared" si="43"/>
        <v>66.552297741550646</v>
      </c>
    </row>
    <row r="107" spans="1:8" s="66" customFormat="1" ht="11.25" customHeight="1" x14ac:dyDescent="0.2">
      <c r="A107" s="72" t="s">
        <v>159</v>
      </c>
      <c r="B107" s="73">
        <v>1052730.787</v>
      </c>
      <c r="C107" s="74">
        <v>667404.84071999998</v>
      </c>
      <c r="D107" s="73">
        <v>86304.140530000004</v>
      </c>
      <c r="E107" s="74">
        <f t="shared" si="44"/>
        <v>753708.98124999995</v>
      </c>
      <c r="F107" s="74">
        <f t="shared" si="45"/>
        <v>299021.80575000006</v>
      </c>
      <c r="G107" s="74">
        <f t="shared" si="46"/>
        <v>385325.94628000003</v>
      </c>
      <c r="H107" s="75">
        <f t="shared" si="43"/>
        <v>71.595605501181183</v>
      </c>
    </row>
    <row r="108" spans="1:8" s="66" customFormat="1" ht="11.25" customHeight="1" x14ac:dyDescent="0.2">
      <c r="A108" s="72" t="s">
        <v>160</v>
      </c>
      <c r="B108" s="73">
        <v>1295078.878</v>
      </c>
      <c r="C108" s="74">
        <v>820452.40688000002</v>
      </c>
      <c r="D108" s="73">
        <v>74631.87874</v>
      </c>
      <c r="E108" s="74">
        <f t="shared" si="44"/>
        <v>895084.28561999998</v>
      </c>
      <c r="F108" s="74">
        <f t="shared" si="45"/>
        <v>399994.59238000005</v>
      </c>
      <c r="G108" s="74">
        <f t="shared" si="46"/>
        <v>474626.47112</v>
      </c>
      <c r="H108" s="75">
        <f t="shared" si="43"/>
        <v>69.114267928011103</v>
      </c>
    </row>
    <row r="109" spans="1:8" s="66" customFormat="1" ht="11.25" customHeight="1" x14ac:dyDescent="0.2">
      <c r="A109" s="72" t="s">
        <v>161</v>
      </c>
      <c r="B109" s="73">
        <v>149082.72</v>
      </c>
      <c r="C109" s="74">
        <v>102665.87248000001</v>
      </c>
      <c r="D109" s="73">
        <v>1584.31188</v>
      </c>
      <c r="E109" s="74">
        <f t="shared" si="44"/>
        <v>104250.18436</v>
      </c>
      <c r="F109" s="74">
        <f t="shared" si="45"/>
        <v>44832.535640000002</v>
      </c>
      <c r="G109" s="74">
        <f t="shared" si="46"/>
        <v>46416.847519999996</v>
      </c>
      <c r="H109" s="75">
        <f t="shared" si="43"/>
        <v>69.9277450532161</v>
      </c>
    </row>
    <row r="110" spans="1:8" s="66" customFormat="1" ht="11.25" customHeight="1" x14ac:dyDescent="0.2">
      <c r="A110" s="72" t="s">
        <v>162</v>
      </c>
      <c r="B110" s="73">
        <v>753364.59400000004</v>
      </c>
      <c r="C110" s="74">
        <v>518953.54625000001</v>
      </c>
      <c r="D110" s="73">
        <v>4130.4041800000005</v>
      </c>
      <c r="E110" s="74">
        <f t="shared" si="44"/>
        <v>523083.95043000003</v>
      </c>
      <c r="F110" s="74">
        <f t="shared" si="45"/>
        <v>230280.64357000001</v>
      </c>
      <c r="G110" s="74">
        <f t="shared" si="46"/>
        <v>234411.04775000003</v>
      </c>
      <c r="H110" s="75">
        <f t="shared" si="43"/>
        <v>69.433041398013984</v>
      </c>
    </row>
    <row r="111" spans="1:8" s="66" customFormat="1" ht="11.25" customHeight="1" x14ac:dyDescent="0.2">
      <c r="A111" s="72" t="s">
        <v>163</v>
      </c>
      <c r="B111" s="73">
        <v>664542.64300000074</v>
      </c>
      <c r="C111" s="74">
        <v>434724.67557999853</v>
      </c>
      <c r="D111" s="73">
        <v>10296.802149999976</v>
      </c>
      <c r="E111" s="74">
        <f t="shared" si="44"/>
        <v>445021.47772999853</v>
      </c>
      <c r="F111" s="74">
        <f t="shared" si="45"/>
        <v>219521.16527000221</v>
      </c>
      <c r="G111" s="74">
        <f t="shared" si="46"/>
        <v>229817.96742000221</v>
      </c>
      <c r="H111" s="75">
        <f t="shared" si="43"/>
        <v>66.966579559289173</v>
      </c>
    </row>
    <row r="112" spans="1:8" s="66" customFormat="1" ht="11.25" customHeight="1" x14ac:dyDescent="0.2">
      <c r="A112" s="81" t="s">
        <v>164</v>
      </c>
      <c r="B112" s="73">
        <v>114504.39799999999</v>
      </c>
      <c r="C112" s="74">
        <v>59303.125520000001</v>
      </c>
      <c r="D112" s="73">
        <v>3251.2522599999998</v>
      </c>
      <c r="E112" s="74">
        <f t="shared" si="44"/>
        <v>62554.377780000003</v>
      </c>
      <c r="F112" s="74">
        <f t="shared" si="45"/>
        <v>51950.020219999984</v>
      </c>
      <c r="G112" s="74">
        <f t="shared" si="46"/>
        <v>55201.272479999985</v>
      </c>
      <c r="H112" s="75">
        <f t="shared" si="43"/>
        <v>54.630545963832766</v>
      </c>
    </row>
    <row r="113" spans="1:8" s="66" customFormat="1" ht="11.25" customHeight="1" x14ac:dyDescent="0.2">
      <c r="A113" s="72" t="s">
        <v>165</v>
      </c>
      <c r="B113" s="73">
        <v>3169733.5350000001</v>
      </c>
      <c r="C113" s="74">
        <v>2556148.1292500002</v>
      </c>
      <c r="D113" s="73">
        <v>37941.476799999997</v>
      </c>
      <c r="E113" s="74">
        <f t="shared" si="44"/>
        <v>2594089.6060500001</v>
      </c>
      <c r="F113" s="74">
        <f t="shared" si="45"/>
        <v>575643.92895000009</v>
      </c>
      <c r="G113" s="74">
        <f t="shared" si="46"/>
        <v>613585.40574999992</v>
      </c>
      <c r="H113" s="75">
        <f t="shared" si="43"/>
        <v>81.839358968387216</v>
      </c>
    </row>
    <row r="114" spans="1:8" s="66" customFormat="1" ht="11.25" customHeight="1" x14ac:dyDescent="0.2">
      <c r="A114" s="72"/>
      <c r="B114" s="73"/>
      <c r="C114" s="74"/>
      <c r="D114" s="73"/>
      <c r="E114" s="74"/>
      <c r="F114" s="74"/>
      <c r="G114" s="74"/>
      <c r="H114" s="75"/>
    </row>
    <row r="115" spans="1:8" s="66" customFormat="1" ht="11.25" customHeight="1" x14ac:dyDescent="0.2">
      <c r="A115" s="68" t="s">
        <v>166</v>
      </c>
      <c r="B115" s="84">
        <f t="shared" ref="B115:G115" si="47">SUM(B116:B124)</f>
        <v>20621575.524279989</v>
      </c>
      <c r="C115" s="79">
        <f t="shared" si="47"/>
        <v>14721391.810690001</v>
      </c>
      <c r="D115" s="84">
        <f t="shared" si="47"/>
        <v>547642.02402000001</v>
      </c>
      <c r="E115" s="79">
        <f t="shared" si="47"/>
        <v>15269033.83471</v>
      </c>
      <c r="F115" s="79">
        <f t="shared" si="47"/>
        <v>5352541.6895699948</v>
      </c>
      <c r="G115" s="79">
        <f t="shared" si="47"/>
        <v>5900183.7135899952</v>
      </c>
      <c r="H115" s="75">
        <f t="shared" ref="H115:H124" si="48">E115/B115*100</f>
        <v>74.043973103471799</v>
      </c>
    </row>
    <row r="116" spans="1:8" s="66" customFormat="1" ht="11.25" customHeight="1" x14ac:dyDescent="0.2">
      <c r="A116" s="72" t="s">
        <v>94</v>
      </c>
      <c r="B116" s="73">
        <v>14527093.699019995</v>
      </c>
      <c r="C116" s="74">
        <v>11770105.746889999</v>
      </c>
      <c r="D116" s="73">
        <v>430394.09393000009</v>
      </c>
      <c r="E116" s="74">
        <f t="shared" ref="E116:E124" si="49">SUM(C116:D116)</f>
        <v>12200499.84082</v>
      </c>
      <c r="F116" s="74">
        <f t="shared" ref="F116:F124" si="50">B116-E116</f>
        <v>2326593.858199995</v>
      </c>
      <c r="G116" s="74">
        <f t="shared" ref="G116:G124" si="51">B116-C116</f>
        <v>2756987.9521299955</v>
      </c>
      <c r="H116" s="75">
        <f t="shared" si="48"/>
        <v>83.984450665745015</v>
      </c>
    </row>
    <row r="117" spans="1:8" s="66" customFormat="1" ht="11.25" customHeight="1" x14ac:dyDescent="0.2">
      <c r="A117" s="72" t="s">
        <v>167</v>
      </c>
      <c r="B117" s="73">
        <v>31003.178</v>
      </c>
      <c r="C117" s="74">
        <v>24609.973770000001</v>
      </c>
      <c r="D117" s="73">
        <v>385.67048999999997</v>
      </c>
      <c r="E117" s="74">
        <f t="shared" si="49"/>
        <v>24995.644260000001</v>
      </c>
      <c r="F117" s="74">
        <f t="shared" si="50"/>
        <v>6007.5337399999989</v>
      </c>
      <c r="G117" s="74">
        <f t="shared" si="51"/>
        <v>6393.2042299999994</v>
      </c>
      <c r="H117" s="75">
        <f t="shared" si="48"/>
        <v>80.622845374109716</v>
      </c>
    </row>
    <row r="118" spans="1:8" s="66" customFormat="1" ht="11.25" customHeight="1" x14ac:dyDescent="0.2">
      <c r="A118" s="72" t="s">
        <v>168</v>
      </c>
      <c r="B118" s="73">
        <v>174093.37700000001</v>
      </c>
      <c r="C118" s="74">
        <v>117724.32637</v>
      </c>
      <c r="D118" s="73">
        <v>3753.4075699999999</v>
      </c>
      <c r="E118" s="74">
        <f t="shared" si="49"/>
        <v>121477.73393999999</v>
      </c>
      <c r="F118" s="74">
        <f t="shared" si="50"/>
        <v>52615.643060000017</v>
      </c>
      <c r="G118" s="74">
        <f t="shared" si="51"/>
        <v>56369.050630000012</v>
      </c>
      <c r="H118" s="75">
        <f t="shared" si="48"/>
        <v>69.777343649322148</v>
      </c>
    </row>
    <row r="119" spans="1:8" s="66" customFormat="1" ht="11.25" customHeight="1" x14ac:dyDescent="0.2">
      <c r="A119" s="72" t="s">
        <v>169</v>
      </c>
      <c r="B119" s="73">
        <v>1107735.827</v>
      </c>
      <c r="C119" s="74">
        <v>752422.83612999995</v>
      </c>
      <c r="D119" s="73">
        <v>23268.808960000002</v>
      </c>
      <c r="E119" s="74">
        <f t="shared" si="49"/>
        <v>775691.64509000001</v>
      </c>
      <c r="F119" s="74">
        <f t="shared" si="50"/>
        <v>332044.18191000004</v>
      </c>
      <c r="G119" s="74">
        <f t="shared" si="51"/>
        <v>355312.9908700001</v>
      </c>
      <c r="H119" s="75">
        <f t="shared" si="48"/>
        <v>70.024966800139438</v>
      </c>
    </row>
    <row r="120" spans="1:8" s="66" customFormat="1" ht="11.25" customHeight="1" x14ac:dyDescent="0.2">
      <c r="A120" s="72" t="s">
        <v>170</v>
      </c>
      <c r="B120" s="73">
        <v>77786</v>
      </c>
      <c r="C120" s="74">
        <v>46555.339339999991</v>
      </c>
      <c r="D120" s="73">
        <v>1164.0465099999999</v>
      </c>
      <c r="E120" s="74">
        <f t="shared" si="49"/>
        <v>47719.385849999991</v>
      </c>
      <c r="F120" s="74">
        <f t="shared" si="50"/>
        <v>30066.614150000009</v>
      </c>
      <c r="G120" s="74">
        <f t="shared" si="51"/>
        <v>31230.660660000009</v>
      </c>
      <c r="H120" s="75">
        <f t="shared" si="48"/>
        <v>61.347010837425742</v>
      </c>
    </row>
    <row r="121" spans="1:8" s="66" customFormat="1" ht="11.25" customHeight="1" x14ac:dyDescent="0.2">
      <c r="A121" s="72" t="s">
        <v>171</v>
      </c>
      <c r="B121" s="73">
        <v>162000.00026000006</v>
      </c>
      <c r="C121" s="74">
        <v>102744.23719</v>
      </c>
      <c r="D121" s="73">
        <v>2062.1116299999999</v>
      </c>
      <c r="E121" s="74">
        <f t="shared" si="49"/>
        <v>104806.34882</v>
      </c>
      <c r="F121" s="74">
        <f t="shared" si="50"/>
        <v>57193.65144000006</v>
      </c>
      <c r="G121" s="74">
        <f t="shared" si="51"/>
        <v>59255.763070000059</v>
      </c>
      <c r="H121" s="75">
        <f t="shared" si="48"/>
        <v>64.695276945550759</v>
      </c>
    </row>
    <row r="122" spans="1:8" s="66" customFormat="1" ht="11.25" customHeight="1" x14ac:dyDescent="0.2">
      <c r="A122" s="81" t="s">
        <v>172</v>
      </c>
      <c r="B122" s="73">
        <v>3185120.4720000001</v>
      </c>
      <c r="C122" s="74">
        <v>1150221.7362599999</v>
      </c>
      <c r="D122" s="73">
        <v>76056.854049999994</v>
      </c>
      <c r="E122" s="74">
        <f t="shared" si="49"/>
        <v>1226278.5903099999</v>
      </c>
      <c r="F122" s="74">
        <f t="shared" si="50"/>
        <v>1958841.8816900002</v>
      </c>
      <c r="G122" s="74">
        <f t="shared" si="51"/>
        <v>2034898.7357400001</v>
      </c>
      <c r="H122" s="75">
        <f t="shared" si="48"/>
        <v>38.500226320795818</v>
      </c>
    </row>
    <row r="123" spans="1:8" s="66" customFormat="1" ht="12" x14ac:dyDescent="0.2">
      <c r="A123" s="81" t="s">
        <v>173</v>
      </c>
      <c r="B123" s="73">
        <v>358411.83399999997</v>
      </c>
      <c r="C123" s="74">
        <v>268149.93568</v>
      </c>
      <c r="D123" s="73">
        <v>1629.6111299999998</v>
      </c>
      <c r="E123" s="74">
        <f t="shared" si="49"/>
        <v>269779.54680999997</v>
      </c>
      <c r="F123" s="74">
        <f t="shared" si="50"/>
        <v>88632.287190000003</v>
      </c>
      <c r="G123" s="74">
        <f t="shared" si="51"/>
        <v>90261.898319999978</v>
      </c>
      <c r="H123" s="75">
        <f t="shared" si="48"/>
        <v>75.270825686520155</v>
      </c>
    </row>
    <row r="124" spans="1:8" s="66" customFormat="1" ht="11.25" customHeight="1" x14ac:dyDescent="0.2">
      <c r="A124" s="72" t="s">
        <v>174</v>
      </c>
      <c r="B124" s="73">
        <v>998331.13699999999</v>
      </c>
      <c r="C124" s="74">
        <v>488857.67905999999</v>
      </c>
      <c r="D124" s="73">
        <v>8927.4197499999991</v>
      </c>
      <c r="E124" s="74">
        <f t="shared" si="49"/>
        <v>497785.09881</v>
      </c>
      <c r="F124" s="74">
        <f t="shared" si="50"/>
        <v>500546.03818999999</v>
      </c>
      <c r="G124" s="74">
        <f t="shared" si="51"/>
        <v>509473.45793999999</v>
      </c>
      <c r="H124" s="75">
        <f t="shared" si="48"/>
        <v>49.86172226440334</v>
      </c>
    </row>
    <row r="125" spans="1:8" s="66" customFormat="1" ht="11.25" customHeight="1" x14ac:dyDescent="0.2">
      <c r="A125" s="81"/>
      <c r="B125" s="73"/>
      <c r="C125" s="74"/>
      <c r="D125" s="73"/>
      <c r="E125" s="74"/>
      <c r="F125" s="74"/>
      <c r="G125" s="74"/>
      <c r="H125" s="75"/>
    </row>
    <row r="126" spans="1:8" s="66" customFormat="1" ht="11.25" customHeight="1" x14ac:dyDescent="0.2">
      <c r="A126" s="68" t="s">
        <v>175</v>
      </c>
      <c r="B126" s="84">
        <f t="shared" ref="B126:G126" si="52">+B127+B135</f>
        <v>172750106.29499999</v>
      </c>
      <c r="C126" s="79">
        <f t="shared" si="52"/>
        <v>134786672.00084001</v>
      </c>
      <c r="D126" s="84">
        <f t="shared" si="52"/>
        <v>2329848.1295599989</v>
      </c>
      <c r="E126" s="79">
        <f t="shared" si="52"/>
        <v>137116520.1304</v>
      </c>
      <c r="F126" s="79">
        <f t="shared" si="52"/>
        <v>35633586.164599992</v>
      </c>
      <c r="G126" s="79">
        <f t="shared" si="52"/>
        <v>37963434.294159994</v>
      </c>
      <c r="H126" s="75">
        <f t="shared" ref="H126:H138" si="53">E126/B126*100</f>
        <v>79.372755867513263</v>
      </c>
    </row>
    <row r="127" spans="1:8" s="66" customFormat="1" ht="11.25" customHeight="1" x14ac:dyDescent="0.2">
      <c r="A127" s="85" t="s">
        <v>176</v>
      </c>
      <c r="B127" s="86">
        <f t="shared" ref="B127:G127" si="54">SUM(B128:B132)</f>
        <v>10113196.525</v>
      </c>
      <c r="C127" s="87">
        <f t="shared" si="54"/>
        <v>9295968.9563000016</v>
      </c>
      <c r="D127" s="86">
        <f t="shared" ref="D127" si="55">SUM(D128:D132)</f>
        <v>76184.314929999993</v>
      </c>
      <c r="E127" s="87">
        <f t="shared" si="54"/>
        <v>9372153.271230001</v>
      </c>
      <c r="F127" s="87">
        <f t="shared" si="54"/>
        <v>741043.2537699996</v>
      </c>
      <c r="G127" s="87">
        <f t="shared" si="54"/>
        <v>817227.56869999971</v>
      </c>
      <c r="H127" s="75">
        <f t="shared" si="53"/>
        <v>92.672512079260727</v>
      </c>
    </row>
    <row r="128" spans="1:8" s="66" customFormat="1" ht="11.25" customHeight="1" x14ac:dyDescent="0.2">
      <c r="A128" s="88" t="s">
        <v>177</v>
      </c>
      <c r="B128" s="73">
        <v>434852.777</v>
      </c>
      <c r="C128" s="74">
        <v>295665.64038999996</v>
      </c>
      <c r="D128" s="73">
        <v>3231.4899599999999</v>
      </c>
      <c r="E128" s="74">
        <f t="shared" ref="E128:E134" si="56">SUM(C128:D128)</f>
        <v>298897.13034999993</v>
      </c>
      <c r="F128" s="74">
        <f t="shared" ref="F128:F134" si="57">B128-E128</f>
        <v>135955.64665000007</v>
      </c>
      <c r="G128" s="74">
        <f t="shared" ref="G128:G134" si="58">B128-C128</f>
        <v>139187.13661000005</v>
      </c>
      <c r="H128" s="75">
        <f t="shared" si="53"/>
        <v>68.735246998319141</v>
      </c>
    </row>
    <row r="129" spans="1:8" s="66" customFormat="1" ht="11.25" customHeight="1" x14ac:dyDescent="0.2">
      <c r="A129" s="88" t="s">
        <v>178</v>
      </c>
      <c r="B129" s="73">
        <v>966288.86199999996</v>
      </c>
      <c r="C129" s="74">
        <v>760798.89969000011</v>
      </c>
      <c r="D129" s="73">
        <v>6281.6080199999997</v>
      </c>
      <c r="E129" s="74">
        <f t="shared" si="56"/>
        <v>767080.50771000015</v>
      </c>
      <c r="F129" s="74">
        <f t="shared" si="57"/>
        <v>199208.35428999981</v>
      </c>
      <c r="G129" s="74">
        <f t="shared" si="58"/>
        <v>205489.96230999986</v>
      </c>
      <c r="H129" s="75">
        <f t="shared" si="53"/>
        <v>79.384181881421725</v>
      </c>
    </row>
    <row r="130" spans="1:8" s="66" customFormat="1" ht="11.25" customHeight="1" x14ac:dyDescent="0.2">
      <c r="A130" s="88" t="s">
        <v>179</v>
      </c>
      <c r="B130" s="73">
        <v>77670.49099999998</v>
      </c>
      <c r="C130" s="74">
        <v>56884.692880000002</v>
      </c>
      <c r="D130" s="73">
        <v>719.05805000000009</v>
      </c>
      <c r="E130" s="74">
        <f t="shared" si="56"/>
        <v>57603.750930000002</v>
      </c>
      <c r="F130" s="74">
        <f t="shared" si="57"/>
        <v>20066.740069999978</v>
      </c>
      <c r="G130" s="74">
        <f t="shared" si="58"/>
        <v>20785.798119999978</v>
      </c>
      <c r="H130" s="75">
        <f t="shared" si="53"/>
        <v>74.164267778351004</v>
      </c>
    </row>
    <row r="131" spans="1:8" s="66" customFormat="1" ht="11.25" customHeight="1" x14ac:dyDescent="0.2">
      <c r="A131" s="88" t="s">
        <v>180</v>
      </c>
      <c r="B131" s="73">
        <v>1019454.1659999999</v>
      </c>
      <c r="C131" s="74">
        <v>1008266.7195700001</v>
      </c>
      <c r="D131" s="73">
        <v>839.9239399999999</v>
      </c>
      <c r="E131" s="74">
        <f t="shared" si="56"/>
        <v>1009106.6435100001</v>
      </c>
      <c r="F131" s="74">
        <f t="shared" si="57"/>
        <v>10347.52248999977</v>
      </c>
      <c r="G131" s="74">
        <f t="shared" si="58"/>
        <v>11187.446429999778</v>
      </c>
      <c r="H131" s="75">
        <f t="shared" si="53"/>
        <v>98.984993849149689</v>
      </c>
    </row>
    <row r="132" spans="1:8" s="66" customFormat="1" ht="11.25" customHeight="1" x14ac:dyDescent="0.2">
      <c r="A132" s="85" t="s">
        <v>181</v>
      </c>
      <c r="B132" s="89">
        <f>SUM(B133:B134)</f>
        <v>7614930.2290000003</v>
      </c>
      <c r="C132" s="89">
        <f>SUM(C133:C134)</f>
        <v>7174353.0037700003</v>
      </c>
      <c r="D132" s="89">
        <f>SUM(D133:D134)</f>
        <v>65112.234960000002</v>
      </c>
      <c r="E132" s="89">
        <f>SUM(E133:E134)</f>
        <v>7239465.2387300003</v>
      </c>
      <c r="F132" s="79">
        <f t="shared" si="57"/>
        <v>375464.99026999995</v>
      </c>
      <c r="G132" s="79">
        <f t="shared" si="58"/>
        <v>440577.22522999998</v>
      </c>
      <c r="H132" s="75">
        <f t="shared" si="53"/>
        <v>95.069357446768009</v>
      </c>
    </row>
    <row r="133" spans="1:8" s="66" customFormat="1" ht="11.25" customHeight="1" x14ac:dyDescent="0.2">
      <c r="A133" s="90" t="s">
        <v>181</v>
      </c>
      <c r="B133" s="73">
        <v>6381346.3899999997</v>
      </c>
      <c r="C133" s="74">
        <v>6327761.9568600003</v>
      </c>
      <c r="D133" s="73">
        <v>47169.74757</v>
      </c>
      <c r="E133" s="74">
        <f t="shared" si="56"/>
        <v>6374931.7044299999</v>
      </c>
      <c r="F133" s="74">
        <f t="shared" si="57"/>
        <v>6414.6855699997395</v>
      </c>
      <c r="G133" s="74">
        <f t="shared" si="58"/>
        <v>53584.433139999397</v>
      </c>
      <c r="H133" s="75">
        <f t="shared" si="53"/>
        <v>99.899477552573359</v>
      </c>
    </row>
    <row r="134" spans="1:8" s="66" customFormat="1" ht="11.25" customHeight="1" x14ac:dyDescent="0.2">
      <c r="A134" s="90" t="s">
        <v>182</v>
      </c>
      <c r="B134" s="73">
        <v>1233583.8390000002</v>
      </c>
      <c r="C134" s="74">
        <v>846591.04690999992</v>
      </c>
      <c r="D134" s="73">
        <v>17942.487390000002</v>
      </c>
      <c r="E134" s="74">
        <f t="shared" si="56"/>
        <v>864533.53429999994</v>
      </c>
      <c r="F134" s="74">
        <f t="shared" si="57"/>
        <v>369050.30470000021</v>
      </c>
      <c r="G134" s="74">
        <f t="shared" si="58"/>
        <v>386992.79209000024</v>
      </c>
      <c r="H134" s="75">
        <f t="shared" si="53"/>
        <v>70.083078828337335</v>
      </c>
    </row>
    <row r="135" spans="1:8" s="66" customFormat="1" ht="11.25" customHeight="1" x14ac:dyDescent="0.2">
      <c r="A135" s="85" t="s">
        <v>183</v>
      </c>
      <c r="B135" s="91">
        <f t="shared" ref="B135:G135" si="59">SUM(B136:B139)</f>
        <v>162636909.76999998</v>
      </c>
      <c r="C135" s="91">
        <f t="shared" si="59"/>
        <v>125490703.04454</v>
      </c>
      <c r="D135" s="91">
        <f t="shared" si="59"/>
        <v>2253663.814629999</v>
      </c>
      <c r="E135" s="91">
        <f t="shared" si="59"/>
        <v>127744366.85917</v>
      </c>
      <c r="F135" s="91">
        <f t="shared" si="59"/>
        <v>34892542.910829991</v>
      </c>
      <c r="G135" s="91">
        <f t="shared" si="59"/>
        <v>37146206.725459993</v>
      </c>
      <c r="H135" s="75">
        <f t="shared" si="53"/>
        <v>78.545741578480076</v>
      </c>
    </row>
    <row r="136" spans="1:8" s="66" customFormat="1" ht="11.25" customHeight="1" x14ac:dyDescent="0.2">
      <c r="A136" s="90" t="s">
        <v>184</v>
      </c>
      <c r="B136" s="73">
        <v>67453369.993959978</v>
      </c>
      <c r="C136" s="74">
        <v>51441161.69884</v>
      </c>
      <c r="D136" s="73">
        <v>1504418.7765499994</v>
      </c>
      <c r="E136" s="74">
        <f t="shared" ref="E136:E138" si="60">SUM(C136:D136)</f>
        <v>52945580.475390002</v>
      </c>
      <c r="F136" s="74">
        <f>B136-E136</f>
        <v>14507789.518569976</v>
      </c>
      <c r="G136" s="74">
        <f>B136-C136</f>
        <v>16012208.295119978</v>
      </c>
      <c r="H136" s="75">
        <f t="shared" si="53"/>
        <v>78.49212052730789</v>
      </c>
    </row>
    <row r="137" spans="1:8" s="66" customFormat="1" ht="11.25" customHeight="1" x14ac:dyDescent="0.2">
      <c r="A137" s="90" t="s">
        <v>185</v>
      </c>
      <c r="B137" s="73">
        <v>16955867.233390003</v>
      </c>
      <c r="C137" s="74">
        <v>11278191.907679999</v>
      </c>
      <c r="D137" s="73">
        <v>375576.03047</v>
      </c>
      <c r="E137" s="74">
        <f t="shared" si="60"/>
        <v>11653767.93815</v>
      </c>
      <c r="F137" s="74">
        <f>B137-E137</f>
        <v>5302099.2952400036</v>
      </c>
      <c r="G137" s="74">
        <f>B137-C137</f>
        <v>5677675.3257100042</v>
      </c>
      <c r="H137" s="75">
        <f t="shared" si="53"/>
        <v>68.730002292074161</v>
      </c>
    </row>
    <row r="138" spans="1:8" s="66" customFormat="1" ht="11.25" customHeight="1" x14ac:dyDescent="0.2">
      <c r="A138" s="92" t="s">
        <v>186</v>
      </c>
      <c r="B138" s="73">
        <v>16182675.900110004</v>
      </c>
      <c r="C138" s="74">
        <v>12868492.013969999</v>
      </c>
      <c r="D138" s="73">
        <v>255243.90294</v>
      </c>
      <c r="E138" s="74">
        <f t="shared" si="60"/>
        <v>13123735.916909998</v>
      </c>
      <c r="F138" s="74">
        <f>B138-E138</f>
        <v>3058939.9832000062</v>
      </c>
      <c r="G138" s="74">
        <f>B138-C138</f>
        <v>3314183.8861400057</v>
      </c>
      <c r="H138" s="75">
        <f t="shared" si="53"/>
        <v>81.097440237438036</v>
      </c>
    </row>
    <row r="139" spans="1:8" s="66" customFormat="1" ht="11.25" customHeight="1" x14ac:dyDescent="0.2">
      <c r="A139" s="93" t="s">
        <v>187</v>
      </c>
      <c r="B139" s="79">
        <f t="shared" ref="B139:G139" si="61">SUM(B140)</f>
        <v>62044996.642540008</v>
      </c>
      <c r="C139" s="79">
        <f t="shared" si="61"/>
        <v>49902857.424050003</v>
      </c>
      <c r="D139" s="79">
        <f t="shared" si="61"/>
        <v>118425.10466999999</v>
      </c>
      <c r="E139" s="79">
        <f t="shared" si="61"/>
        <v>50021282.528720006</v>
      </c>
      <c r="F139" s="79">
        <f t="shared" si="61"/>
        <v>12023714.113820001</v>
      </c>
      <c r="G139" s="79">
        <f t="shared" si="61"/>
        <v>12142139.218490005</v>
      </c>
      <c r="H139" s="94">
        <f>+H140</f>
        <v>80.620977090075044</v>
      </c>
    </row>
    <row r="140" spans="1:8" s="66" customFormat="1" ht="11.25" customHeight="1" x14ac:dyDescent="0.2">
      <c r="A140" s="92" t="s">
        <v>188</v>
      </c>
      <c r="B140" s="73">
        <v>62044996.642540008</v>
      </c>
      <c r="C140" s="74">
        <v>49902857.424050003</v>
      </c>
      <c r="D140" s="73">
        <v>118425.10466999999</v>
      </c>
      <c r="E140" s="74">
        <f>SUM(C140:D140)</f>
        <v>50021282.528720006</v>
      </c>
      <c r="F140" s="74">
        <f>B140-E140</f>
        <v>12023714.113820001</v>
      </c>
      <c r="G140" s="74">
        <f>B140-C140</f>
        <v>12142139.218490005</v>
      </c>
      <c r="H140" s="75">
        <f>E140/B140*100</f>
        <v>80.620977090075044</v>
      </c>
    </row>
    <row r="141" spans="1:8" s="66" customFormat="1" ht="11.25" customHeight="1" x14ac:dyDescent="0.2">
      <c r="A141" s="81"/>
      <c r="B141" s="78"/>
      <c r="C141" s="77"/>
      <c r="D141" s="78"/>
      <c r="E141" s="77"/>
      <c r="F141" s="77"/>
      <c r="G141" s="77"/>
      <c r="H141" s="75"/>
    </row>
    <row r="142" spans="1:8" s="66" customFormat="1" ht="11.25" customHeight="1" x14ac:dyDescent="0.2">
      <c r="A142" s="68" t="s">
        <v>189</v>
      </c>
      <c r="B142" s="73">
        <v>268507159.88413996</v>
      </c>
      <c r="C142" s="74">
        <v>215587110.92245001</v>
      </c>
      <c r="D142" s="73">
        <v>10949161.137629999</v>
      </c>
      <c r="E142" s="74">
        <f>SUM(C142:D142)</f>
        <v>226536272.06007999</v>
      </c>
      <c r="F142" s="74">
        <f>B142-E142</f>
        <v>41970887.824059963</v>
      </c>
      <c r="G142" s="74">
        <f>B142-C142</f>
        <v>52920048.961689949</v>
      </c>
      <c r="H142" s="75">
        <f>E142/B142*100</f>
        <v>84.368801248290637</v>
      </c>
    </row>
    <row r="143" spans="1:8" s="66" customFormat="1" ht="11.25" customHeight="1" x14ac:dyDescent="0.2">
      <c r="A143" s="81"/>
      <c r="B143" s="73"/>
      <c r="C143" s="74"/>
      <c r="D143" s="73"/>
      <c r="E143" s="74"/>
      <c r="F143" s="74"/>
      <c r="G143" s="74"/>
      <c r="H143" s="75"/>
    </row>
    <row r="144" spans="1:8" s="66" customFormat="1" ht="11.25" customHeight="1" x14ac:dyDescent="0.2">
      <c r="A144" s="68" t="s">
        <v>190</v>
      </c>
      <c r="B144" s="84">
        <f t="shared" ref="B144:G144" si="62">SUM(B145:B163)</f>
        <v>14846036.123999996</v>
      </c>
      <c r="C144" s="79">
        <f t="shared" si="62"/>
        <v>10288229.551750001</v>
      </c>
      <c r="D144" s="84">
        <f t="shared" ref="D144" si="63">SUM(D145:D163)</f>
        <v>606686.88902999985</v>
      </c>
      <c r="E144" s="79">
        <f t="shared" si="62"/>
        <v>10894916.440780003</v>
      </c>
      <c r="F144" s="79">
        <f t="shared" si="62"/>
        <v>3951119.6832199972</v>
      </c>
      <c r="G144" s="79">
        <f t="shared" si="62"/>
        <v>4557806.5722499974</v>
      </c>
      <c r="H144" s="75">
        <f t="shared" ref="H144:H163" si="64">E144/B144*100</f>
        <v>73.386029440999124</v>
      </c>
    </row>
    <row r="145" spans="1:8" s="66" customFormat="1" ht="11.25" customHeight="1" x14ac:dyDescent="0.2">
      <c r="A145" s="95" t="s">
        <v>191</v>
      </c>
      <c r="B145" s="73">
        <v>4528926.8499999978</v>
      </c>
      <c r="C145" s="74">
        <v>3320508.0510600009</v>
      </c>
      <c r="D145" s="73">
        <v>84002.399459999971</v>
      </c>
      <c r="E145" s="74">
        <f t="shared" ref="E145:E163" si="65">SUM(C145:D145)</f>
        <v>3404510.4505200009</v>
      </c>
      <c r="F145" s="74">
        <f t="shared" ref="F145:F163" si="66">B145-E145</f>
        <v>1124416.3994799969</v>
      </c>
      <c r="G145" s="74">
        <f t="shared" ref="G145:G163" si="67">B145-C145</f>
        <v>1208418.7989399969</v>
      </c>
      <c r="H145" s="75">
        <f t="shared" si="64"/>
        <v>75.172564346452248</v>
      </c>
    </row>
    <row r="146" spans="1:8" s="66" customFormat="1" ht="11.25" customHeight="1" x14ac:dyDescent="0.2">
      <c r="A146" s="95" t="s">
        <v>192</v>
      </c>
      <c r="B146" s="73">
        <v>219620.02</v>
      </c>
      <c r="C146" s="74">
        <v>177017.90799000001</v>
      </c>
      <c r="D146" s="73">
        <v>20.58</v>
      </c>
      <c r="E146" s="74">
        <f t="shared" si="65"/>
        <v>177038.48798999999</v>
      </c>
      <c r="F146" s="74">
        <f t="shared" si="66"/>
        <v>42581.532009999995</v>
      </c>
      <c r="G146" s="74">
        <f t="shared" si="67"/>
        <v>42602.112009999983</v>
      </c>
      <c r="H146" s="75">
        <f t="shared" si="64"/>
        <v>80.611270315884681</v>
      </c>
    </row>
    <row r="147" spans="1:8" s="66" customFormat="1" ht="11.25" customHeight="1" x14ac:dyDescent="0.2">
      <c r="A147" s="72" t="s">
        <v>193</v>
      </c>
      <c r="B147" s="73">
        <v>432375.99999999994</v>
      </c>
      <c r="C147" s="74">
        <v>212707.04094000001</v>
      </c>
      <c r="D147" s="73">
        <v>2045.7988300000002</v>
      </c>
      <c r="E147" s="74">
        <f t="shared" si="65"/>
        <v>214752.83977000002</v>
      </c>
      <c r="F147" s="74">
        <f t="shared" si="66"/>
        <v>217623.16022999992</v>
      </c>
      <c r="G147" s="74">
        <f t="shared" si="67"/>
        <v>219668.95905999994</v>
      </c>
      <c r="H147" s="75">
        <f t="shared" si="64"/>
        <v>49.668075880714945</v>
      </c>
    </row>
    <row r="148" spans="1:8" s="66" customFormat="1" ht="11.25" customHeight="1" x14ac:dyDescent="0.2">
      <c r="A148" s="72" t="s">
        <v>194</v>
      </c>
      <c r="B148" s="73">
        <v>163832.32500000001</v>
      </c>
      <c r="C148" s="74">
        <v>84107.675719999999</v>
      </c>
      <c r="D148" s="73">
        <v>59.989419999999996</v>
      </c>
      <c r="E148" s="74">
        <f t="shared" si="65"/>
        <v>84167.665139999997</v>
      </c>
      <c r="F148" s="74">
        <f t="shared" si="66"/>
        <v>79664.659860000014</v>
      </c>
      <c r="G148" s="74">
        <f t="shared" si="67"/>
        <v>79724.649280000012</v>
      </c>
      <c r="H148" s="75">
        <f t="shared" si="64"/>
        <v>51.374272531382303</v>
      </c>
    </row>
    <row r="149" spans="1:8" s="66" customFormat="1" ht="11.25" customHeight="1" x14ac:dyDescent="0.2">
      <c r="A149" s="72" t="s">
        <v>195</v>
      </c>
      <c r="B149" s="73">
        <v>374562.66399999999</v>
      </c>
      <c r="C149" s="74">
        <v>186919.9173</v>
      </c>
      <c r="D149" s="73">
        <v>6191.0619800000004</v>
      </c>
      <c r="E149" s="74">
        <f t="shared" si="65"/>
        <v>193110.97928</v>
      </c>
      <c r="F149" s="74">
        <f t="shared" si="66"/>
        <v>181451.68471999999</v>
      </c>
      <c r="G149" s="74">
        <f t="shared" si="67"/>
        <v>187642.74669999999</v>
      </c>
      <c r="H149" s="75">
        <f t="shared" si="64"/>
        <v>51.556387713004945</v>
      </c>
    </row>
    <row r="150" spans="1:8" s="66" customFormat="1" ht="11.25" customHeight="1" x14ac:dyDescent="0.2">
      <c r="A150" s="72" t="s">
        <v>196</v>
      </c>
      <c r="B150" s="73">
        <v>205003</v>
      </c>
      <c r="C150" s="74">
        <v>108372.21228000001</v>
      </c>
      <c r="D150" s="73">
        <v>76.41986</v>
      </c>
      <c r="E150" s="74">
        <f t="shared" si="65"/>
        <v>108448.63214</v>
      </c>
      <c r="F150" s="74">
        <f t="shared" si="66"/>
        <v>96554.367859999998</v>
      </c>
      <c r="G150" s="74">
        <f t="shared" si="67"/>
        <v>96630.787719999993</v>
      </c>
      <c r="H150" s="75">
        <f t="shared" si="64"/>
        <v>52.900997614669052</v>
      </c>
    </row>
    <row r="151" spans="1:8" s="66" customFormat="1" ht="11.25" customHeight="1" x14ac:dyDescent="0.2">
      <c r="A151" s="72" t="s">
        <v>197</v>
      </c>
      <c r="B151" s="73">
        <v>58574</v>
      </c>
      <c r="C151" s="74">
        <v>28751.23461</v>
      </c>
      <c r="D151" s="73">
        <v>2449.2813799999999</v>
      </c>
      <c r="E151" s="74">
        <f t="shared" si="65"/>
        <v>31200.51599</v>
      </c>
      <c r="F151" s="74">
        <f t="shared" si="66"/>
        <v>27373.48401</v>
      </c>
      <c r="G151" s="74">
        <f t="shared" si="67"/>
        <v>29822.76539</v>
      </c>
      <c r="H151" s="75">
        <f t="shared" si="64"/>
        <v>53.266835097483522</v>
      </c>
    </row>
    <row r="152" spans="1:8" s="66" customFormat="1" ht="11.25" customHeight="1" x14ac:dyDescent="0.2">
      <c r="A152" s="95" t="s">
        <v>198</v>
      </c>
      <c r="B152" s="73">
        <v>64243</v>
      </c>
      <c r="C152" s="74">
        <v>51217.525959999999</v>
      </c>
      <c r="D152" s="73">
        <v>323.14882</v>
      </c>
      <c r="E152" s="74">
        <f t="shared" si="65"/>
        <v>51540.674780000001</v>
      </c>
      <c r="F152" s="74">
        <f t="shared" si="66"/>
        <v>12702.325219999999</v>
      </c>
      <c r="G152" s="74">
        <f t="shared" si="67"/>
        <v>13025.474040000001</v>
      </c>
      <c r="H152" s="75">
        <f t="shared" si="64"/>
        <v>80.227689833911867</v>
      </c>
    </row>
    <row r="153" spans="1:8" s="66" customFormat="1" ht="11.25" customHeight="1" x14ac:dyDescent="0.2">
      <c r="A153" s="72" t="s">
        <v>199</v>
      </c>
      <c r="B153" s="73">
        <v>896667.14199999999</v>
      </c>
      <c r="C153" s="74">
        <v>720291.99512999994</v>
      </c>
      <c r="D153" s="73">
        <v>11110.80501</v>
      </c>
      <c r="E153" s="74">
        <f t="shared" si="65"/>
        <v>731402.80013999995</v>
      </c>
      <c r="F153" s="74">
        <f t="shared" si="66"/>
        <v>165264.34186000004</v>
      </c>
      <c r="G153" s="74">
        <f t="shared" si="67"/>
        <v>176375.14687000006</v>
      </c>
      <c r="H153" s="75">
        <f t="shared" si="64"/>
        <v>81.569042276782795</v>
      </c>
    </row>
    <row r="154" spans="1:8" s="66" customFormat="1" ht="11.25" customHeight="1" x14ac:dyDescent="0.2">
      <c r="A154" s="72" t="s">
        <v>200</v>
      </c>
      <c r="B154" s="73">
        <v>848685</v>
      </c>
      <c r="C154" s="74">
        <v>662405.70137999998</v>
      </c>
      <c r="D154" s="73">
        <v>18724.41891</v>
      </c>
      <c r="E154" s="74">
        <f t="shared" si="65"/>
        <v>681130.12028999999</v>
      </c>
      <c r="F154" s="74">
        <f t="shared" si="66"/>
        <v>167554.87971000001</v>
      </c>
      <c r="G154" s="74">
        <f t="shared" si="67"/>
        <v>186279.29862000002</v>
      </c>
      <c r="H154" s="75">
        <f t="shared" si="64"/>
        <v>80.25711781049506</v>
      </c>
    </row>
    <row r="155" spans="1:8" s="66" customFormat="1" ht="11.25" customHeight="1" x14ac:dyDescent="0.2">
      <c r="A155" s="72" t="s">
        <v>201</v>
      </c>
      <c r="B155" s="73">
        <v>509127</v>
      </c>
      <c r="C155" s="74">
        <v>398118.04512000002</v>
      </c>
      <c r="D155" s="73">
        <v>20814.535500000002</v>
      </c>
      <c r="E155" s="74">
        <f t="shared" si="65"/>
        <v>418932.58062000002</v>
      </c>
      <c r="F155" s="74">
        <f t="shared" si="66"/>
        <v>90194.419379999978</v>
      </c>
      <c r="G155" s="74">
        <f t="shared" si="67"/>
        <v>111008.95487999998</v>
      </c>
      <c r="H155" s="75">
        <f t="shared" si="64"/>
        <v>82.284494953125659</v>
      </c>
    </row>
    <row r="156" spans="1:8" s="66" customFormat="1" ht="11.25" customHeight="1" x14ac:dyDescent="0.2">
      <c r="A156" s="72" t="s">
        <v>202</v>
      </c>
      <c r="B156" s="73">
        <v>431846.35399999999</v>
      </c>
      <c r="C156" s="74">
        <v>315840.58387999999</v>
      </c>
      <c r="D156" s="73">
        <v>3412.1017700000002</v>
      </c>
      <c r="E156" s="74">
        <f t="shared" si="65"/>
        <v>319252.68565</v>
      </c>
      <c r="F156" s="74">
        <f t="shared" si="66"/>
        <v>112593.66834999999</v>
      </c>
      <c r="G156" s="74">
        <f t="shared" si="67"/>
        <v>116005.77012</v>
      </c>
      <c r="H156" s="75">
        <f t="shared" si="64"/>
        <v>73.927377802985916</v>
      </c>
    </row>
    <row r="157" spans="1:8" s="66" customFormat="1" ht="11.25" customHeight="1" x14ac:dyDescent="0.2">
      <c r="A157" s="72" t="s">
        <v>203</v>
      </c>
      <c r="B157" s="73">
        <v>407193</v>
      </c>
      <c r="C157" s="74">
        <v>186950.14727000002</v>
      </c>
      <c r="D157" s="73">
        <v>77949.909419999996</v>
      </c>
      <c r="E157" s="74">
        <f t="shared" si="65"/>
        <v>264900.05669</v>
      </c>
      <c r="F157" s="74">
        <f t="shared" si="66"/>
        <v>142292.94331</v>
      </c>
      <c r="G157" s="74">
        <f t="shared" si="67"/>
        <v>220242.85272999998</v>
      </c>
      <c r="H157" s="75">
        <f t="shared" si="64"/>
        <v>65.055159762078432</v>
      </c>
    </row>
    <row r="158" spans="1:8" s="66" customFormat="1" ht="11.25" customHeight="1" x14ac:dyDescent="0.2">
      <c r="A158" s="72" t="s">
        <v>204</v>
      </c>
      <c r="B158" s="73">
        <v>235890.22299999997</v>
      </c>
      <c r="C158" s="74">
        <v>166864.18800999998</v>
      </c>
      <c r="D158" s="73">
        <v>1357.7998500000001</v>
      </c>
      <c r="E158" s="74">
        <f t="shared" si="65"/>
        <v>168221.98785999999</v>
      </c>
      <c r="F158" s="74">
        <f t="shared" si="66"/>
        <v>67668.235139999975</v>
      </c>
      <c r="G158" s="74">
        <f t="shared" si="67"/>
        <v>69026.034989999986</v>
      </c>
      <c r="H158" s="75">
        <f t="shared" si="64"/>
        <v>71.313675370089427</v>
      </c>
    </row>
    <row r="159" spans="1:8" s="66" customFormat="1" ht="11.25" customHeight="1" x14ac:dyDescent="0.2">
      <c r="A159" s="72" t="s">
        <v>205</v>
      </c>
      <c r="B159" s="73">
        <v>1789173.9809999997</v>
      </c>
      <c r="C159" s="74">
        <v>1149576.4763500001</v>
      </c>
      <c r="D159" s="73">
        <v>32195.799079999997</v>
      </c>
      <c r="E159" s="74">
        <f t="shared" si="65"/>
        <v>1181772.2754300002</v>
      </c>
      <c r="F159" s="74">
        <f t="shared" si="66"/>
        <v>607401.70556999953</v>
      </c>
      <c r="G159" s="74">
        <f t="shared" si="67"/>
        <v>639597.50464999955</v>
      </c>
      <c r="H159" s="75">
        <f t="shared" si="64"/>
        <v>66.051277739322344</v>
      </c>
    </row>
    <row r="160" spans="1:8" s="66" customFormat="1" ht="11.25" customHeight="1" x14ac:dyDescent="0.2">
      <c r="A160" s="72" t="s">
        <v>206</v>
      </c>
      <c r="B160" s="73">
        <v>68587.732999999993</v>
      </c>
      <c r="C160" s="74">
        <v>45024.29032</v>
      </c>
      <c r="D160" s="73">
        <v>2058.9355300000002</v>
      </c>
      <c r="E160" s="74">
        <f t="shared" si="65"/>
        <v>47083.225850000003</v>
      </c>
      <c r="F160" s="74">
        <f t="shared" si="66"/>
        <v>21504.50714999999</v>
      </c>
      <c r="G160" s="74">
        <f t="shared" si="67"/>
        <v>23563.442679999993</v>
      </c>
      <c r="H160" s="75">
        <f t="shared" si="64"/>
        <v>68.64671536818399</v>
      </c>
    </row>
    <row r="161" spans="1:8" s="66" customFormat="1" ht="11.25" customHeight="1" x14ac:dyDescent="0.2">
      <c r="A161" s="81" t="s">
        <v>207</v>
      </c>
      <c r="B161" s="73">
        <v>3452360.8250000011</v>
      </c>
      <c r="C161" s="74">
        <v>2383265.53736</v>
      </c>
      <c r="D161" s="73">
        <v>341253.02252999996</v>
      </c>
      <c r="E161" s="74">
        <f t="shared" si="65"/>
        <v>2724518.5598900001</v>
      </c>
      <c r="F161" s="74">
        <f t="shared" si="66"/>
        <v>727842.26511000097</v>
      </c>
      <c r="G161" s="74">
        <f t="shared" si="67"/>
        <v>1069095.2876400012</v>
      </c>
      <c r="H161" s="75">
        <f t="shared" si="64"/>
        <v>78.917549410264769</v>
      </c>
    </row>
    <row r="162" spans="1:8" s="66" customFormat="1" ht="11.25" customHeight="1" x14ac:dyDescent="0.2">
      <c r="A162" s="81" t="s">
        <v>208</v>
      </c>
      <c r="B162" s="73">
        <v>67180</v>
      </c>
      <c r="C162" s="74">
        <v>39238.700240000006</v>
      </c>
      <c r="D162" s="73">
        <v>1881.8125400000001</v>
      </c>
      <c r="E162" s="74">
        <f t="shared" si="65"/>
        <v>41120.512780000005</v>
      </c>
      <c r="F162" s="74">
        <f t="shared" si="66"/>
        <v>26059.487219999995</v>
      </c>
      <c r="G162" s="74">
        <f t="shared" si="67"/>
        <v>27941.299759999994</v>
      </c>
      <c r="H162" s="75">
        <f t="shared" si="64"/>
        <v>61.209456356058354</v>
      </c>
    </row>
    <row r="163" spans="1:8" s="66" customFormat="1" ht="11.25" customHeight="1" x14ac:dyDescent="0.2">
      <c r="A163" s="72" t="s">
        <v>209</v>
      </c>
      <c r="B163" s="73">
        <v>92187.007000000012</v>
      </c>
      <c r="C163" s="74">
        <v>51052.320829999997</v>
      </c>
      <c r="D163" s="73">
        <v>759.06914000000006</v>
      </c>
      <c r="E163" s="74">
        <f t="shared" si="65"/>
        <v>51811.389969999997</v>
      </c>
      <c r="F163" s="74">
        <f t="shared" si="66"/>
        <v>40375.617030000016</v>
      </c>
      <c r="G163" s="74">
        <f t="shared" si="67"/>
        <v>41134.686170000015</v>
      </c>
      <c r="H163" s="75">
        <f t="shared" si="64"/>
        <v>56.202486289635146</v>
      </c>
    </row>
    <row r="164" spans="1:8" s="66" customFormat="1" ht="11.25" customHeight="1" x14ac:dyDescent="0.2">
      <c r="A164" s="81"/>
      <c r="B164" s="73"/>
      <c r="C164" s="74"/>
      <c r="D164" s="73"/>
      <c r="E164" s="74"/>
      <c r="F164" s="74"/>
      <c r="G164" s="74"/>
      <c r="H164" s="75"/>
    </row>
    <row r="165" spans="1:8" s="66" customFormat="1" ht="11.25" customHeight="1" x14ac:dyDescent="0.2">
      <c r="A165" s="68" t="s">
        <v>210</v>
      </c>
      <c r="B165" s="84">
        <f t="shared" ref="B165:G165" si="68">SUM(B166:B173)</f>
        <v>390474747.22123992</v>
      </c>
      <c r="C165" s="79">
        <f t="shared" si="68"/>
        <v>232762556.16245005</v>
      </c>
      <c r="D165" s="84">
        <f t="shared" si="68"/>
        <v>1154406.1281799995</v>
      </c>
      <c r="E165" s="79">
        <f t="shared" si="68"/>
        <v>233916962.29063004</v>
      </c>
      <c r="F165" s="79">
        <f t="shared" si="68"/>
        <v>156557784.93060988</v>
      </c>
      <c r="G165" s="79">
        <f t="shared" si="68"/>
        <v>157712191.05878988</v>
      </c>
      <c r="H165" s="75">
        <f t="shared" ref="H165:H173" si="69">E165/B165*100</f>
        <v>59.905784933665515</v>
      </c>
    </row>
    <row r="166" spans="1:8" s="66" customFormat="1" ht="11.25" customHeight="1" x14ac:dyDescent="0.2">
      <c r="A166" s="72" t="s">
        <v>94</v>
      </c>
      <c r="B166" s="73">
        <v>389183716.22123992</v>
      </c>
      <c r="C166" s="74">
        <v>231953263.85860005</v>
      </c>
      <c r="D166" s="73">
        <v>1136575.3126899998</v>
      </c>
      <c r="E166" s="74">
        <f t="shared" ref="E166:E173" si="70">SUM(C166:D166)</f>
        <v>233089839.17129004</v>
      </c>
      <c r="F166" s="74">
        <f t="shared" ref="F166:F173" si="71">B166-E166</f>
        <v>156093877.04994988</v>
      </c>
      <c r="G166" s="74">
        <f t="shared" ref="G166:G173" si="72">B166-C166</f>
        <v>157230452.36263987</v>
      </c>
      <c r="H166" s="75">
        <f t="shared" si="69"/>
        <v>59.891981461728236</v>
      </c>
    </row>
    <row r="167" spans="1:8" s="66" customFormat="1" ht="11.25" customHeight="1" x14ac:dyDescent="0.2">
      <c r="A167" s="72" t="s">
        <v>211</v>
      </c>
      <c r="B167" s="73">
        <v>48903</v>
      </c>
      <c r="C167" s="74">
        <v>20578.61305</v>
      </c>
      <c r="D167" s="73">
        <v>249.61738</v>
      </c>
      <c r="E167" s="74">
        <f t="shared" si="70"/>
        <v>20828.23043</v>
      </c>
      <c r="F167" s="74">
        <f t="shared" si="71"/>
        <v>28074.76957</v>
      </c>
      <c r="G167" s="74">
        <f t="shared" si="72"/>
        <v>28324.38695</v>
      </c>
      <c r="H167" s="75">
        <f t="shared" si="69"/>
        <v>42.590905322781829</v>
      </c>
    </row>
    <row r="168" spans="1:8" s="66" customFormat="1" ht="11.25" customHeight="1" x14ac:dyDescent="0.2">
      <c r="A168" s="81" t="s">
        <v>212</v>
      </c>
      <c r="B168" s="73">
        <v>40753</v>
      </c>
      <c r="C168" s="74">
        <v>20278.31596</v>
      </c>
      <c r="D168" s="73">
        <v>29.519220000000001</v>
      </c>
      <c r="E168" s="74">
        <f t="shared" si="70"/>
        <v>20307.835179999998</v>
      </c>
      <c r="F168" s="74">
        <f t="shared" si="71"/>
        <v>20445.164820000002</v>
      </c>
      <c r="G168" s="74">
        <f t="shared" si="72"/>
        <v>20474.68404</v>
      </c>
      <c r="H168" s="75">
        <f t="shared" si="69"/>
        <v>49.831509778421221</v>
      </c>
    </row>
    <row r="169" spans="1:8" s="66" customFormat="1" ht="11.25" customHeight="1" x14ac:dyDescent="0.2">
      <c r="A169" s="81" t="s">
        <v>213</v>
      </c>
      <c r="B169" s="73">
        <v>42664.074000000001</v>
      </c>
      <c r="C169" s="74">
        <v>20278.658660000001</v>
      </c>
      <c r="D169" s="73">
        <v>2502.7801300000001</v>
      </c>
      <c r="E169" s="74">
        <f t="shared" si="70"/>
        <v>22781.43879</v>
      </c>
      <c r="F169" s="74">
        <f t="shared" si="71"/>
        <v>19882.63521</v>
      </c>
      <c r="G169" s="74">
        <f t="shared" si="72"/>
        <v>22385.41534</v>
      </c>
      <c r="H169" s="75">
        <f t="shared" si="69"/>
        <v>53.397241880838664</v>
      </c>
    </row>
    <row r="170" spans="1:8" s="66" customFormat="1" ht="11.25" customHeight="1" x14ac:dyDescent="0.2">
      <c r="A170" s="72" t="s">
        <v>214</v>
      </c>
      <c r="B170" s="73">
        <v>72968.652000000002</v>
      </c>
      <c r="C170" s="74">
        <v>46382.63046</v>
      </c>
      <c r="D170" s="73">
        <v>347.39003000000002</v>
      </c>
      <c r="E170" s="74">
        <f t="shared" si="70"/>
        <v>46730.020490000003</v>
      </c>
      <c r="F170" s="74">
        <f t="shared" si="71"/>
        <v>26238.631509999999</v>
      </c>
      <c r="G170" s="74">
        <f t="shared" si="72"/>
        <v>26586.021540000002</v>
      </c>
      <c r="H170" s="75">
        <f t="shared" si="69"/>
        <v>64.041227580852123</v>
      </c>
    </row>
    <row r="171" spans="1:8" s="66" customFormat="1" ht="11.25" customHeight="1" x14ac:dyDescent="0.2">
      <c r="A171" s="72" t="s">
        <v>215</v>
      </c>
      <c r="B171" s="73">
        <v>173100</v>
      </c>
      <c r="C171" s="74">
        <v>127176.10490999999</v>
      </c>
      <c r="D171" s="73">
        <v>524.71318000000008</v>
      </c>
      <c r="E171" s="74">
        <f t="shared" si="70"/>
        <v>127700.81809</v>
      </c>
      <c r="F171" s="74">
        <f t="shared" si="71"/>
        <v>45399.181909999999</v>
      </c>
      <c r="G171" s="74">
        <f t="shared" si="72"/>
        <v>45923.895090000005</v>
      </c>
      <c r="H171" s="75">
        <f t="shared" si="69"/>
        <v>73.772858515309068</v>
      </c>
    </row>
    <row r="172" spans="1:8" s="66" customFormat="1" ht="11.25" customHeight="1" x14ac:dyDescent="0.2">
      <c r="A172" s="72" t="s">
        <v>216</v>
      </c>
      <c r="B172" s="73">
        <v>775012.54500000004</v>
      </c>
      <c r="C172" s="74">
        <v>499289.41704999999</v>
      </c>
      <c r="D172" s="73">
        <v>13965.044309999999</v>
      </c>
      <c r="E172" s="74">
        <f t="shared" si="70"/>
        <v>513254.46136000002</v>
      </c>
      <c r="F172" s="74">
        <f t="shared" si="71"/>
        <v>261758.08364000003</v>
      </c>
      <c r="G172" s="74">
        <f t="shared" si="72"/>
        <v>275723.12795000005</v>
      </c>
      <c r="H172" s="75">
        <f t="shared" si="69"/>
        <v>66.225310115463998</v>
      </c>
    </row>
    <row r="173" spans="1:8" s="66" customFormat="1" ht="11.25" customHeight="1" x14ac:dyDescent="0.2">
      <c r="A173" s="81" t="s">
        <v>217</v>
      </c>
      <c r="B173" s="73">
        <v>137629.72899999999</v>
      </c>
      <c r="C173" s="74">
        <v>75308.563760000005</v>
      </c>
      <c r="D173" s="73">
        <v>211.75124</v>
      </c>
      <c r="E173" s="74">
        <f t="shared" si="70"/>
        <v>75520.315000000002</v>
      </c>
      <c r="F173" s="74">
        <f t="shared" si="71"/>
        <v>62109.41399999999</v>
      </c>
      <c r="G173" s="74">
        <f t="shared" si="72"/>
        <v>62321.165239999988</v>
      </c>
      <c r="H173" s="75">
        <f t="shared" si="69"/>
        <v>54.872094531262213</v>
      </c>
    </row>
    <row r="174" spans="1:8" s="66" customFormat="1" ht="11.25" customHeight="1" x14ac:dyDescent="0.2">
      <c r="A174" s="81"/>
      <c r="B174" s="78"/>
      <c r="C174" s="77"/>
      <c r="D174" s="78"/>
      <c r="E174" s="77"/>
      <c r="F174" s="77"/>
      <c r="G174" s="77"/>
      <c r="H174" s="75"/>
    </row>
    <row r="175" spans="1:8" s="66" customFormat="1" ht="11.25" customHeight="1" x14ac:dyDescent="0.2">
      <c r="A175" s="68" t="s">
        <v>218</v>
      </c>
      <c r="B175" s="84">
        <f t="shared" ref="B175:G175" si="73">SUM(B176:B178)</f>
        <v>2153038.9169999999</v>
      </c>
      <c r="C175" s="79">
        <f t="shared" si="73"/>
        <v>1083370.3857699998</v>
      </c>
      <c r="D175" s="84">
        <f t="shared" si="73"/>
        <v>19852.75402</v>
      </c>
      <c r="E175" s="79">
        <f t="shared" si="73"/>
        <v>1103223.1397899999</v>
      </c>
      <c r="F175" s="79">
        <f t="shared" si="73"/>
        <v>1049815.7772100002</v>
      </c>
      <c r="G175" s="79">
        <f t="shared" si="73"/>
        <v>1069668.5312300001</v>
      </c>
      <c r="H175" s="75">
        <f>E175/B175*100</f>
        <v>51.240278616385083</v>
      </c>
    </row>
    <row r="176" spans="1:8" s="66" customFormat="1" ht="11.25" customHeight="1" x14ac:dyDescent="0.2">
      <c r="A176" s="72" t="s">
        <v>191</v>
      </c>
      <c r="B176" s="73">
        <v>1929615.3740000001</v>
      </c>
      <c r="C176" s="74">
        <v>947826.4803099999</v>
      </c>
      <c r="D176" s="73">
        <v>14461.731440000001</v>
      </c>
      <c r="E176" s="74">
        <f t="shared" ref="E176:E178" si="74">SUM(C176:D176)</f>
        <v>962288.2117499999</v>
      </c>
      <c r="F176" s="74">
        <f>B176-E176</f>
        <v>967327.16225000017</v>
      </c>
      <c r="G176" s="74">
        <f>B176-C176</f>
        <v>981788.89369000017</v>
      </c>
      <c r="H176" s="75">
        <f>E176/B176*100</f>
        <v>49.869431220130814</v>
      </c>
    </row>
    <row r="177" spans="1:8" s="66" customFormat="1" ht="11.45" customHeight="1" x14ac:dyDescent="0.2">
      <c r="A177" s="72" t="s">
        <v>219</v>
      </c>
      <c r="B177" s="73">
        <v>49986.000000000007</v>
      </c>
      <c r="C177" s="74">
        <v>24587.728489999998</v>
      </c>
      <c r="D177" s="73">
        <v>1186.76127</v>
      </c>
      <c r="E177" s="74">
        <f t="shared" si="74"/>
        <v>25774.489759999997</v>
      </c>
      <c r="F177" s="74">
        <f>B177-E177</f>
        <v>24211.510240000011</v>
      </c>
      <c r="G177" s="74">
        <f>B177-C177</f>
        <v>25398.27151000001</v>
      </c>
      <c r="H177" s="75">
        <f>E177/B177*100</f>
        <v>51.563417276837498</v>
      </c>
    </row>
    <row r="178" spans="1:8" s="66" customFormat="1" ht="11.25" customHeight="1" x14ac:dyDescent="0.2">
      <c r="A178" s="72" t="s">
        <v>220</v>
      </c>
      <c r="B178" s="73">
        <v>173437.54299999998</v>
      </c>
      <c r="C178" s="74">
        <v>110956.17697</v>
      </c>
      <c r="D178" s="73">
        <v>4204.2613099999999</v>
      </c>
      <c r="E178" s="74">
        <f t="shared" si="74"/>
        <v>115160.43828</v>
      </c>
      <c r="F178" s="74">
        <f>B178-E178</f>
        <v>58277.104719999974</v>
      </c>
      <c r="G178" s="74">
        <f>B178-C178</f>
        <v>62481.366029999976</v>
      </c>
      <c r="H178" s="75">
        <f>E178/B178*100</f>
        <v>66.398794798424944</v>
      </c>
    </row>
    <row r="179" spans="1:8" s="66" customFormat="1" ht="11.25" customHeight="1" x14ac:dyDescent="0.2">
      <c r="A179" s="81" t="s">
        <v>221</v>
      </c>
      <c r="B179" s="77"/>
      <c r="C179" s="77"/>
      <c r="D179" s="77"/>
      <c r="E179" s="77"/>
      <c r="F179" s="77"/>
      <c r="G179" s="77"/>
      <c r="H179" s="70"/>
    </row>
    <row r="180" spans="1:8" s="66" customFormat="1" ht="11.25" customHeight="1" x14ac:dyDescent="0.2">
      <c r="A180" s="68" t="s">
        <v>222</v>
      </c>
      <c r="B180" s="79">
        <f t="shared" ref="B180:G180" si="75">SUM(B181:B187)</f>
        <v>12321474.4133</v>
      </c>
      <c r="C180" s="79">
        <f t="shared" si="75"/>
        <v>7110714.71631</v>
      </c>
      <c r="D180" s="79">
        <f t="shared" ref="D180" si="76">SUM(D181:D187)</f>
        <v>108730.35677</v>
      </c>
      <c r="E180" s="79">
        <f t="shared" si="75"/>
        <v>7219445.0730799995</v>
      </c>
      <c r="F180" s="79">
        <f t="shared" si="75"/>
        <v>5102029.3402200006</v>
      </c>
      <c r="G180" s="79">
        <f t="shared" si="75"/>
        <v>5210759.6969900001</v>
      </c>
      <c r="H180" s="70">
        <f t="shared" ref="H180:H187" si="77">E180/B180*100</f>
        <v>58.592379701630612</v>
      </c>
    </row>
    <row r="181" spans="1:8" s="66" customFormat="1" ht="11.25" customHeight="1" x14ac:dyDescent="0.2">
      <c r="A181" s="81" t="s">
        <v>191</v>
      </c>
      <c r="B181" s="73">
        <v>3423298.3893000018</v>
      </c>
      <c r="C181" s="74">
        <v>2791102.3698399998</v>
      </c>
      <c r="D181" s="73">
        <v>53185.591659999991</v>
      </c>
      <c r="E181" s="74">
        <f t="shared" ref="E181:E187" si="78">SUM(C181:D181)</f>
        <v>2844287.9614999997</v>
      </c>
      <c r="F181" s="74">
        <f t="shared" ref="F181:F187" si="79">B181-E181</f>
        <v>579010.42780000204</v>
      </c>
      <c r="G181" s="74">
        <f t="shared" ref="G181:G187" si="80">B181-C181</f>
        <v>632196.01946000196</v>
      </c>
      <c r="H181" s="75">
        <f t="shared" si="77"/>
        <v>83.086182916167047</v>
      </c>
    </row>
    <row r="182" spans="1:8" s="66" customFormat="1" ht="11.25" customHeight="1" x14ac:dyDescent="0.2">
      <c r="A182" s="72" t="s">
        <v>223</v>
      </c>
      <c r="B182" s="73">
        <v>247146.318</v>
      </c>
      <c r="C182" s="74">
        <v>150901.66428999999</v>
      </c>
      <c r="D182" s="73">
        <v>1713.83141</v>
      </c>
      <c r="E182" s="74">
        <f t="shared" si="78"/>
        <v>152615.4957</v>
      </c>
      <c r="F182" s="74">
        <f t="shared" si="79"/>
        <v>94530.8223</v>
      </c>
      <c r="G182" s="74">
        <f t="shared" si="80"/>
        <v>96244.653710000013</v>
      </c>
      <c r="H182" s="75">
        <f t="shared" si="77"/>
        <v>61.751069947155756</v>
      </c>
    </row>
    <row r="183" spans="1:8" s="66" customFormat="1" ht="11.25" customHeight="1" x14ac:dyDescent="0.2">
      <c r="A183" s="72" t="s">
        <v>224</v>
      </c>
      <c r="B183" s="73">
        <v>48240</v>
      </c>
      <c r="C183" s="74">
        <v>29077.125250000001</v>
      </c>
      <c r="D183" s="73">
        <v>906.44826</v>
      </c>
      <c r="E183" s="74">
        <f t="shared" si="78"/>
        <v>29983.573510000002</v>
      </c>
      <c r="F183" s="74">
        <f t="shared" si="79"/>
        <v>18256.426489999998</v>
      </c>
      <c r="G183" s="74">
        <f t="shared" si="80"/>
        <v>19162.874749999999</v>
      </c>
      <c r="H183" s="75">
        <f t="shared" si="77"/>
        <v>62.155003130182429</v>
      </c>
    </row>
    <row r="184" spans="1:8" s="66" customFormat="1" ht="11.25" customHeight="1" x14ac:dyDescent="0.2">
      <c r="A184" s="72" t="s">
        <v>225</v>
      </c>
      <c r="B184" s="73">
        <v>61497</v>
      </c>
      <c r="C184" s="74">
        <v>35173.08814</v>
      </c>
      <c r="D184" s="73">
        <v>69.023929999999993</v>
      </c>
      <c r="E184" s="74">
        <f t="shared" si="78"/>
        <v>35242.112070000003</v>
      </c>
      <c r="F184" s="74">
        <f t="shared" si="79"/>
        <v>26254.887929999997</v>
      </c>
      <c r="G184" s="74">
        <f t="shared" si="80"/>
        <v>26323.91186</v>
      </c>
      <c r="H184" s="75">
        <f t="shared" si="77"/>
        <v>57.307042733791903</v>
      </c>
    </row>
    <row r="185" spans="1:8" s="66" customFormat="1" ht="11.25" customHeight="1" x14ac:dyDescent="0.2">
      <c r="A185" s="72" t="s">
        <v>226</v>
      </c>
      <c r="B185" s="73">
        <v>81754</v>
      </c>
      <c r="C185" s="74">
        <v>56402.058210000003</v>
      </c>
      <c r="D185" s="73">
        <v>7141.2167800000007</v>
      </c>
      <c r="E185" s="74">
        <f t="shared" si="78"/>
        <v>63543.274990000005</v>
      </c>
      <c r="F185" s="74">
        <f t="shared" si="79"/>
        <v>18210.725009999995</v>
      </c>
      <c r="G185" s="74">
        <f t="shared" si="80"/>
        <v>25351.941789999997</v>
      </c>
      <c r="H185" s="75">
        <f t="shared" si="77"/>
        <v>77.72497368936078</v>
      </c>
    </row>
    <row r="186" spans="1:8" s="66" customFormat="1" ht="11.25" customHeight="1" x14ac:dyDescent="0.2">
      <c r="A186" s="72" t="s">
        <v>227</v>
      </c>
      <c r="B186" s="73">
        <v>456121.1</v>
      </c>
      <c r="C186" s="74">
        <v>313876.33784000005</v>
      </c>
      <c r="D186" s="73">
        <v>10706.510019999996</v>
      </c>
      <c r="E186" s="74">
        <f t="shared" si="78"/>
        <v>324582.84786000004</v>
      </c>
      <c r="F186" s="74">
        <f t="shared" si="79"/>
        <v>131538.25213999994</v>
      </c>
      <c r="G186" s="74">
        <f t="shared" si="80"/>
        <v>142244.76215999993</v>
      </c>
      <c r="H186" s="75">
        <f t="shared" si="77"/>
        <v>71.161550706599641</v>
      </c>
    </row>
    <row r="187" spans="1:8" s="66" customFormat="1" ht="11.25" customHeight="1" x14ac:dyDescent="0.2">
      <c r="A187" s="72" t="s">
        <v>228</v>
      </c>
      <c r="B187" s="73">
        <v>8003417.6059999978</v>
      </c>
      <c r="C187" s="74">
        <v>3734182.0727399997</v>
      </c>
      <c r="D187" s="73">
        <v>35007.734710000004</v>
      </c>
      <c r="E187" s="74">
        <f t="shared" si="78"/>
        <v>3769189.8074499997</v>
      </c>
      <c r="F187" s="74">
        <f t="shared" si="79"/>
        <v>4234227.7985499986</v>
      </c>
      <c r="G187" s="74">
        <f t="shared" si="80"/>
        <v>4269235.5332599981</v>
      </c>
      <c r="H187" s="75">
        <f t="shared" si="77"/>
        <v>47.094753679032266</v>
      </c>
    </row>
    <row r="188" spans="1:8" s="66" customFormat="1" ht="11.25" customHeight="1" x14ac:dyDescent="0.2">
      <c r="A188" s="81"/>
      <c r="B188" s="77"/>
      <c r="C188" s="77"/>
      <c r="D188" s="77"/>
      <c r="E188" s="77"/>
      <c r="F188" s="77"/>
      <c r="G188" s="77"/>
      <c r="H188" s="70"/>
    </row>
    <row r="189" spans="1:8" s="66" customFormat="1" ht="11.25" customHeight="1" x14ac:dyDescent="0.2">
      <c r="A189" s="68" t="s">
        <v>229</v>
      </c>
      <c r="B189" s="96">
        <f t="shared" ref="B189:G189" si="81">SUM(B190:B196)</f>
        <v>39093672.628740005</v>
      </c>
      <c r="C189" s="96">
        <f t="shared" si="81"/>
        <v>28162537.91725</v>
      </c>
      <c r="D189" s="96">
        <f t="shared" si="81"/>
        <v>1070567.00444</v>
      </c>
      <c r="E189" s="96">
        <f t="shared" si="81"/>
        <v>29233104.921689998</v>
      </c>
      <c r="F189" s="96">
        <f t="shared" si="81"/>
        <v>9860567.7070500012</v>
      </c>
      <c r="G189" s="96">
        <f t="shared" si="81"/>
        <v>10931134.711490007</v>
      </c>
      <c r="H189" s="70">
        <f t="shared" ref="H189:H196" si="82">E189/B189*100</f>
        <v>74.777075050756579</v>
      </c>
    </row>
    <row r="190" spans="1:8" s="66" customFormat="1" ht="11.25" customHeight="1" x14ac:dyDescent="0.2">
      <c r="A190" s="81" t="s">
        <v>191</v>
      </c>
      <c r="B190" s="73">
        <v>28376307.995840002</v>
      </c>
      <c r="C190" s="74">
        <v>19403304.34646</v>
      </c>
      <c r="D190" s="73">
        <v>991503.29897999985</v>
      </c>
      <c r="E190" s="74">
        <f t="shared" ref="E190:E196" si="83">SUM(C190:D190)</f>
        <v>20394807.645440001</v>
      </c>
      <c r="F190" s="74">
        <f t="shared" ref="F190:F196" si="84">B190-E190</f>
        <v>7981500.3504000008</v>
      </c>
      <c r="G190" s="74">
        <f t="shared" ref="G190:G196" si="85">B190-C190</f>
        <v>8973003.6493800022</v>
      </c>
      <c r="H190" s="75">
        <f t="shared" si="82"/>
        <v>71.872660983345341</v>
      </c>
    </row>
    <row r="191" spans="1:8" s="66" customFormat="1" ht="11.25" customHeight="1" x14ac:dyDescent="0.2">
      <c r="A191" s="72" t="s">
        <v>230</v>
      </c>
      <c r="B191" s="73">
        <v>83841</v>
      </c>
      <c r="C191" s="74">
        <v>67162.6492</v>
      </c>
      <c r="D191" s="73">
        <v>488.58603999999997</v>
      </c>
      <c r="E191" s="74">
        <f t="shared" si="83"/>
        <v>67651.235239999995</v>
      </c>
      <c r="F191" s="74">
        <f t="shared" si="84"/>
        <v>16189.764760000005</v>
      </c>
      <c r="G191" s="74">
        <f t="shared" si="85"/>
        <v>16678.3508</v>
      </c>
      <c r="H191" s="75">
        <f t="shared" si="82"/>
        <v>80.689919299626666</v>
      </c>
    </row>
    <row r="192" spans="1:8" s="66" customFormat="1" ht="11.25" customHeight="1" x14ac:dyDescent="0.2">
      <c r="A192" s="72" t="s">
        <v>231</v>
      </c>
      <c r="B192" s="73">
        <v>503529.5429</v>
      </c>
      <c r="C192" s="74">
        <v>376783.93755000003</v>
      </c>
      <c r="D192" s="73">
        <v>7639.3028100000001</v>
      </c>
      <c r="E192" s="74">
        <f t="shared" si="83"/>
        <v>384423.24036000005</v>
      </c>
      <c r="F192" s="74">
        <f t="shared" si="84"/>
        <v>119106.30253999995</v>
      </c>
      <c r="G192" s="74">
        <f t="shared" si="85"/>
        <v>126745.60534999997</v>
      </c>
      <c r="H192" s="75">
        <f t="shared" si="82"/>
        <v>76.345717104496842</v>
      </c>
    </row>
    <row r="193" spans="1:8" s="66" customFormat="1" ht="11.25" customHeight="1" x14ac:dyDescent="0.2">
      <c r="A193" s="72" t="s">
        <v>232</v>
      </c>
      <c r="B193" s="73">
        <v>27735</v>
      </c>
      <c r="C193" s="74">
        <v>20621.33538</v>
      </c>
      <c r="D193" s="73">
        <v>523.98185999999998</v>
      </c>
      <c r="E193" s="74">
        <f t="shared" si="83"/>
        <v>21145.31724</v>
      </c>
      <c r="F193" s="74">
        <f t="shared" si="84"/>
        <v>6589.6827599999997</v>
      </c>
      <c r="G193" s="74">
        <f t="shared" si="85"/>
        <v>7113.6646199999996</v>
      </c>
      <c r="H193" s="75">
        <f t="shared" si="82"/>
        <v>76.240552514872903</v>
      </c>
    </row>
    <row r="194" spans="1:8" s="66" customFormat="1" ht="11.25" customHeight="1" x14ac:dyDescent="0.2">
      <c r="A194" s="72" t="s">
        <v>233</v>
      </c>
      <c r="B194" s="73">
        <v>880855.10800000001</v>
      </c>
      <c r="C194" s="74">
        <v>662273.29795000004</v>
      </c>
      <c r="D194" s="73">
        <v>12750.03037</v>
      </c>
      <c r="E194" s="74">
        <f t="shared" si="83"/>
        <v>675023.32832000009</v>
      </c>
      <c r="F194" s="74">
        <f t="shared" si="84"/>
        <v>205831.77967999992</v>
      </c>
      <c r="G194" s="74">
        <f t="shared" si="85"/>
        <v>218581.81004999997</v>
      </c>
      <c r="H194" s="75">
        <f t="shared" si="82"/>
        <v>76.632731329974874</v>
      </c>
    </row>
    <row r="195" spans="1:8" s="66" customFormat="1" ht="11.25" customHeight="1" x14ac:dyDescent="0.2">
      <c r="A195" s="72" t="s">
        <v>234</v>
      </c>
      <c r="B195" s="73">
        <v>9194956.9820000026</v>
      </c>
      <c r="C195" s="74">
        <v>7617630.3604499996</v>
      </c>
      <c r="D195" s="73">
        <v>54772.747560000003</v>
      </c>
      <c r="E195" s="74">
        <f t="shared" si="83"/>
        <v>7672403.1080099996</v>
      </c>
      <c r="F195" s="74">
        <f t="shared" si="84"/>
        <v>1522553.873990003</v>
      </c>
      <c r="G195" s="74">
        <f t="shared" si="85"/>
        <v>1577326.6215500031</v>
      </c>
      <c r="H195" s="75">
        <f t="shared" si="82"/>
        <v>83.441424718239077</v>
      </c>
    </row>
    <row r="196" spans="1:8" s="66" customFormat="1" ht="11.25" customHeight="1" x14ac:dyDescent="0.2">
      <c r="A196" s="72" t="s">
        <v>235</v>
      </c>
      <c r="B196" s="73">
        <v>26446.999999999993</v>
      </c>
      <c r="C196" s="74">
        <v>14761.99026</v>
      </c>
      <c r="D196" s="73">
        <v>2889.0568199999998</v>
      </c>
      <c r="E196" s="74">
        <f t="shared" si="83"/>
        <v>17651.04708</v>
      </c>
      <c r="F196" s="74">
        <f t="shared" si="84"/>
        <v>8795.9529199999924</v>
      </c>
      <c r="G196" s="74">
        <f t="shared" si="85"/>
        <v>11685.009739999992</v>
      </c>
      <c r="H196" s="75">
        <f t="shared" si="82"/>
        <v>66.741207244678051</v>
      </c>
    </row>
    <row r="197" spans="1:8" s="66" customFormat="1" ht="11.25" customHeight="1" x14ac:dyDescent="0.2">
      <c r="A197" s="81"/>
      <c r="B197" s="77"/>
      <c r="C197" s="77"/>
      <c r="D197" s="77"/>
      <c r="E197" s="77"/>
      <c r="F197" s="77"/>
      <c r="G197" s="77"/>
      <c r="H197" s="70"/>
    </row>
    <row r="198" spans="1:8" s="66" customFormat="1" ht="11.25" customHeight="1" x14ac:dyDescent="0.2">
      <c r="A198" s="68" t="s">
        <v>236</v>
      </c>
      <c r="B198" s="97">
        <f>SUM(B199:B205)</f>
        <v>8330900.0300000012</v>
      </c>
      <c r="C198" s="97">
        <f t="shared" ref="C198:G198" si="86">SUM(C199:C205)</f>
        <v>3462594.0404300001</v>
      </c>
      <c r="D198" s="97">
        <f>SUM(D199:D205)</f>
        <v>76892.216749999992</v>
      </c>
      <c r="E198" s="97">
        <f t="shared" si="86"/>
        <v>3539486.2571799997</v>
      </c>
      <c r="F198" s="97">
        <f t="shared" si="86"/>
        <v>4791413.7728200024</v>
      </c>
      <c r="G198" s="97">
        <f t="shared" si="86"/>
        <v>4868305.9895700021</v>
      </c>
      <c r="H198" s="75">
        <f t="shared" ref="H198:H205" si="87">E198/B198*100</f>
        <v>42.48624091555687</v>
      </c>
    </row>
    <row r="199" spans="1:8" s="66" customFormat="1" ht="11.25" customHeight="1" x14ac:dyDescent="0.2">
      <c r="A199" s="72" t="s">
        <v>237</v>
      </c>
      <c r="B199" s="73">
        <v>1137101.2689600014</v>
      </c>
      <c r="C199" s="74">
        <v>801230.31834000011</v>
      </c>
      <c r="D199" s="73">
        <v>12015.595879999993</v>
      </c>
      <c r="E199" s="74">
        <f t="shared" ref="E199:E205" si="88">SUM(C199:D199)</f>
        <v>813245.91422000015</v>
      </c>
      <c r="F199" s="74">
        <f t="shared" ref="F199:F205" si="89">B199-E199</f>
        <v>323855.35474000126</v>
      </c>
      <c r="G199" s="74">
        <f t="shared" ref="G199:G205" si="90">B199-C199</f>
        <v>335870.9506200013</v>
      </c>
      <c r="H199" s="75">
        <f t="shared" si="87"/>
        <v>71.519216134882953</v>
      </c>
    </row>
    <row r="200" spans="1:8" s="66" customFormat="1" ht="11.25" customHeight="1" x14ac:dyDescent="0.2">
      <c r="A200" s="72" t="s">
        <v>238</v>
      </c>
      <c r="B200" s="73">
        <v>20845</v>
      </c>
      <c r="C200" s="74">
        <v>9764.1973600000001</v>
      </c>
      <c r="D200" s="73">
        <v>669.56822</v>
      </c>
      <c r="E200" s="74">
        <f t="shared" si="88"/>
        <v>10433.765579999999</v>
      </c>
      <c r="F200" s="74">
        <f t="shared" si="89"/>
        <v>10411.234420000001</v>
      </c>
      <c r="G200" s="74">
        <f t="shared" si="90"/>
        <v>11080.80264</v>
      </c>
      <c r="H200" s="75">
        <f t="shared" si="87"/>
        <v>50.054044519069322</v>
      </c>
    </row>
    <row r="201" spans="1:8" s="66" customFormat="1" ht="11.25" customHeight="1" x14ac:dyDescent="0.2">
      <c r="A201" s="72" t="s">
        <v>239</v>
      </c>
      <c r="B201" s="73">
        <v>137678.22099999999</v>
      </c>
      <c r="C201" s="74">
        <v>85467.289739999993</v>
      </c>
      <c r="D201" s="73">
        <v>30.50563</v>
      </c>
      <c r="E201" s="74">
        <f t="shared" si="88"/>
        <v>85497.795369999993</v>
      </c>
      <c r="F201" s="74">
        <f t="shared" si="89"/>
        <v>52180.425629999998</v>
      </c>
      <c r="G201" s="74">
        <f t="shared" si="90"/>
        <v>52210.931259999998</v>
      </c>
      <c r="H201" s="75">
        <f t="shared" si="87"/>
        <v>62.099724087806166</v>
      </c>
    </row>
    <row r="202" spans="1:8" s="66" customFormat="1" ht="11.25" customHeight="1" x14ac:dyDescent="0.2">
      <c r="A202" s="72" t="s">
        <v>240</v>
      </c>
      <c r="B202" s="73">
        <v>45105.112000000001</v>
      </c>
      <c r="C202" s="74">
        <v>21620.524249999999</v>
      </c>
      <c r="D202" s="73">
        <v>1157.3470600000001</v>
      </c>
      <c r="E202" s="74">
        <f t="shared" si="88"/>
        <v>22777.871309999999</v>
      </c>
      <c r="F202" s="74">
        <f t="shared" si="89"/>
        <v>22327.240690000002</v>
      </c>
      <c r="G202" s="74">
        <f t="shared" si="90"/>
        <v>23484.587750000002</v>
      </c>
      <c r="H202" s="75">
        <f t="shared" si="87"/>
        <v>50.499533866582567</v>
      </c>
    </row>
    <row r="203" spans="1:8" s="66" customFormat="1" ht="11.25" customHeight="1" x14ac:dyDescent="0.2">
      <c r="A203" s="72" t="s">
        <v>241</v>
      </c>
      <c r="B203" s="73">
        <v>56410</v>
      </c>
      <c r="C203" s="74">
        <v>39293.815040000001</v>
      </c>
      <c r="D203" s="73">
        <v>587.24868000000004</v>
      </c>
      <c r="E203" s="74">
        <f t="shared" si="88"/>
        <v>39881.063719999998</v>
      </c>
      <c r="F203" s="74">
        <f t="shared" si="89"/>
        <v>16528.936280000002</v>
      </c>
      <c r="G203" s="74">
        <f t="shared" si="90"/>
        <v>17116.184959999999</v>
      </c>
      <c r="H203" s="75">
        <f t="shared" si="87"/>
        <v>70.698570678957623</v>
      </c>
    </row>
    <row r="204" spans="1:8" s="66" customFormat="1" ht="11.25" customHeight="1" x14ac:dyDescent="0.2">
      <c r="A204" s="72" t="s">
        <v>242</v>
      </c>
      <c r="B204" s="73">
        <v>6471647.199</v>
      </c>
      <c r="C204" s="74">
        <v>2182321.3840399999</v>
      </c>
      <c r="D204" s="73">
        <v>50196.80287</v>
      </c>
      <c r="E204" s="74">
        <f t="shared" si="88"/>
        <v>2232518.1869099997</v>
      </c>
      <c r="F204" s="74">
        <f t="shared" si="89"/>
        <v>4239129.0120900003</v>
      </c>
      <c r="G204" s="74">
        <f t="shared" si="90"/>
        <v>4289325.8149600001</v>
      </c>
      <c r="H204" s="75">
        <f t="shared" si="87"/>
        <v>34.496908101773052</v>
      </c>
    </row>
    <row r="205" spans="1:8" s="66" customFormat="1" ht="11.25" customHeight="1" x14ac:dyDescent="0.2">
      <c r="A205" s="72" t="s">
        <v>243</v>
      </c>
      <c r="B205" s="73">
        <v>462113.22904000001</v>
      </c>
      <c r="C205" s="74">
        <v>322896.51165999996</v>
      </c>
      <c r="D205" s="73">
        <v>12235.14841</v>
      </c>
      <c r="E205" s="74">
        <f t="shared" si="88"/>
        <v>335131.66006999998</v>
      </c>
      <c r="F205" s="74">
        <f t="shared" si="89"/>
        <v>126981.56897000002</v>
      </c>
      <c r="G205" s="74">
        <f t="shared" si="90"/>
        <v>139216.71738000005</v>
      </c>
      <c r="H205" s="75">
        <f t="shared" si="87"/>
        <v>72.521546454362891</v>
      </c>
    </row>
    <row r="206" spans="1:8" s="66" customFormat="1" ht="11.25" customHeight="1" x14ac:dyDescent="0.2">
      <c r="A206" s="81"/>
      <c r="B206" s="77"/>
      <c r="C206" s="77"/>
      <c r="D206" s="77"/>
      <c r="E206" s="77"/>
      <c r="F206" s="77"/>
      <c r="G206" s="77"/>
      <c r="H206" s="70"/>
    </row>
    <row r="207" spans="1:8" s="66" customFormat="1" ht="11.25" customHeight="1" x14ac:dyDescent="0.2">
      <c r="A207" s="68" t="s">
        <v>244</v>
      </c>
      <c r="B207" s="96">
        <f t="shared" ref="B207:G207" si="91">SUM(B208:B214)</f>
        <v>1148797.7930000001</v>
      </c>
      <c r="C207" s="96">
        <f t="shared" si="91"/>
        <v>717489.82384999993</v>
      </c>
      <c r="D207" s="96">
        <f t="shared" si="91"/>
        <v>10807.096170000001</v>
      </c>
      <c r="E207" s="96">
        <f t="shared" si="91"/>
        <v>728296.92001999996</v>
      </c>
      <c r="F207" s="96">
        <f t="shared" si="91"/>
        <v>420500.8729800001</v>
      </c>
      <c r="G207" s="96">
        <f t="shared" si="91"/>
        <v>431307.96915000008</v>
      </c>
      <c r="H207" s="70">
        <f t="shared" ref="H207:H214" si="92">E207/B207*100</f>
        <v>63.396441432752638</v>
      </c>
    </row>
    <row r="208" spans="1:8" s="66" customFormat="1" ht="11.25" customHeight="1" x14ac:dyDescent="0.2">
      <c r="A208" s="81" t="s">
        <v>245</v>
      </c>
      <c r="B208" s="73">
        <v>269738.17200000008</v>
      </c>
      <c r="C208" s="74">
        <v>175256.92749</v>
      </c>
      <c r="D208" s="73">
        <v>2245.5333700000001</v>
      </c>
      <c r="E208" s="74">
        <f t="shared" ref="E208:E214" si="93">SUM(C208:D208)</f>
        <v>177502.46085999999</v>
      </c>
      <c r="F208" s="74">
        <f t="shared" ref="F208:F214" si="94">B208-E208</f>
        <v>92235.711140000087</v>
      </c>
      <c r="G208" s="74">
        <f t="shared" ref="G208:G214" si="95">B208-C208</f>
        <v>94481.244510000077</v>
      </c>
      <c r="H208" s="75">
        <f t="shared" si="92"/>
        <v>65.805465924192561</v>
      </c>
    </row>
    <row r="209" spans="1:8" s="66" customFormat="1" ht="11.25" customHeight="1" x14ac:dyDescent="0.2">
      <c r="A209" s="72" t="s">
        <v>246</v>
      </c>
      <c r="B209" s="73">
        <v>285488.88899999997</v>
      </c>
      <c r="C209" s="74">
        <v>201753.46414</v>
      </c>
      <c r="D209" s="73">
        <v>2376.41194</v>
      </c>
      <c r="E209" s="74">
        <f t="shared" si="93"/>
        <v>204129.87607999999</v>
      </c>
      <c r="F209" s="74">
        <f t="shared" si="94"/>
        <v>81359.012919999979</v>
      </c>
      <c r="G209" s="74">
        <f t="shared" si="95"/>
        <v>83735.42485999997</v>
      </c>
      <c r="H209" s="75">
        <f t="shared" si="92"/>
        <v>71.501863625943074</v>
      </c>
    </row>
    <row r="210" spans="1:8" s="66" customFormat="1" ht="11.25" customHeight="1" x14ac:dyDescent="0.2">
      <c r="A210" s="72" t="s">
        <v>247</v>
      </c>
      <c r="B210" s="73">
        <v>49367.508999999998</v>
      </c>
      <c r="C210" s="74">
        <v>29585.371489999998</v>
      </c>
      <c r="D210" s="73">
        <v>356.06396999999998</v>
      </c>
      <c r="E210" s="74">
        <f t="shared" si="93"/>
        <v>29941.435459999997</v>
      </c>
      <c r="F210" s="74">
        <f t="shared" si="94"/>
        <v>19426.073540000001</v>
      </c>
      <c r="G210" s="74">
        <f t="shared" si="95"/>
        <v>19782.13751</v>
      </c>
      <c r="H210" s="75">
        <f t="shared" si="92"/>
        <v>60.650083560019198</v>
      </c>
    </row>
    <row r="211" spans="1:8" s="66" customFormat="1" ht="11.25" customHeight="1" x14ac:dyDescent="0.2">
      <c r="A211" s="72" t="s">
        <v>248</v>
      </c>
      <c r="B211" s="73">
        <v>12734</v>
      </c>
      <c r="C211" s="74">
        <v>0</v>
      </c>
      <c r="D211" s="73">
        <v>0</v>
      </c>
      <c r="E211" s="74">
        <f t="shared" si="93"/>
        <v>0</v>
      </c>
      <c r="F211" s="74">
        <f t="shared" si="94"/>
        <v>12734</v>
      </c>
      <c r="G211" s="74">
        <f t="shared" si="95"/>
        <v>12734</v>
      </c>
      <c r="H211" s="75">
        <f t="shared" si="92"/>
        <v>0</v>
      </c>
    </row>
    <row r="212" spans="1:8" s="66" customFormat="1" ht="11.25" customHeight="1" x14ac:dyDescent="0.2">
      <c r="A212" s="72" t="s">
        <v>249</v>
      </c>
      <c r="B212" s="73">
        <v>88228.055999999982</v>
      </c>
      <c r="C212" s="74">
        <v>63759.644039999999</v>
      </c>
      <c r="D212" s="73">
        <v>2207.73549</v>
      </c>
      <c r="E212" s="74">
        <f t="shared" si="93"/>
        <v>65967.379530000006</v>
      </c>
      <c r="F212" s="74">
        <f t="shared" si="94"/>
        <v>22260.676469999977</v>
      </c>
      <c r="G212" s="74">
        <f t="shared" si="95"/>
        <v>24468.411959999983</v>
      </c>
      <c r="H212" s="75">
        <f t="shared" si="92"/>
        <v>74.7691635980283</v>
      </c>
    </row>
    <row r="213" spans="1:8" s="66" customFormat="1" ht="11.25" customHeight="1" x14ac:dyDescent="0.2">
      <c r="A213" s="72" t="s">
        <v>250</v>
      </c>
      <c r="B213" s="73">
        <v>277525.16700000002</v>
      </c>
      <c r="C213" s="74">
        <v>184598.60678999999</v>
      </c>
      <c r="D213" s="73">
        <v>1684.3170600000001</v>
      </c>
      <c r="E213" s="74">
        <f t="shared" si="93"/>
        <v>186282.92384999999</v>
      </c>
      <c r="F213" s="74">
        <f t="shared" si="94"/>
        <v>91242.243150000024</v>
      </c>
      <c r="G213" s="74">
        <f t="shared" si="95"/>
        <v>92926.560210000025</v>
      </c>
      <c r="H213" s="75">
        <f t="shared" si="92"/>
        <v>67.122894065315521</v>
      </c>
    </row>
    <row r="214" spans="1:8" s="66" customFormat="1" ht="11.25" customHeight="1" x14ac:dyDescent="0.2">
      <c r="A214" s="72" t="s">
        <v>251</v>
      </c>
      <c r="B214" s="73">
        <v>165716</v>
      </c>
      <c r="C214" s="74">
        <v>62535.8099</v>
      </c>
      <c r="D214" s="73">
        <v>1937.0343400000002</v>
      </c>
      <c r="E214" s="74">
        <f t="shared" si="93"/>
        <v>64472.844239999999</v>
      </c>
      <c r="F214" s="74">
        <f t="shared" si="94"/>
        <v>101243.15575999999</v>
      </c>
      <c r="G214" s="74">
        <f t="shared" si="95"/>
        <v>103180.19010000001</v>
      </c>
      <c r="H214" s="75">
        <f t="shared" si="92"/>
        <v>38.905624224576982</v>
      </c>
    </row>
    <row r="215" spans="1:8" s="66" customFormat="1" ht="11.25" customHeight="1" x14ac:dyDescent="0.2">
      <c r="A215" s="81"/>
      <c r="B215" s="73"/>
      <c r="C215" s="74"/>
      <c r="D215" s="73"/>
      <c r="E215" s="74"/>
      <c r="F215" s="74"/>
      <c r="G215" s="74"/>
      <c r="H215" s="75"/>
    </row>
    <row r="216" spans="1:8" s="66" customFormat="1" ht="11.25" customHeight="1" x14ac:dyDescent="0.2">
      <c r="A216" s="68" t="s">
        <v>252</v>
      </c>
      <c r="B216" s="97">
        <f t="shared" ref="B216:G216" si="96">SUM(B217:B229)+SUM(B234:B244)</f>
        <v>25956383.171150014</v>
      </c>
      <c r="C216" s="97">
        <f t="shared" si="96"/>
        <v>14788433.601709995</v>
      </c>
      <c r="D216" s="97">
        <f t="shared" si="96"/>
        <v>990629.20310000004</v>
      </c>
      <c r="E216" s="97">
        <f t="shared" si="96"/>
        <v>15779062.804809999</v>
      </c>
      <c r="F216" s="97">
        <f t="shared" si="96"/>
        <v>10177320.366340006</v>
      </c>
      <c r="G216" s="97">
        <f t="shared" si="96"/>
        <v>11167949.569440011</v>
      </c>
      <c r="H216" s="75">
        <f t="shared" ref="H216:H244" si="97">E216/B216*100</f>
        <v>60.790683743442742</v>
      </c>
    </row>
    <row r="217" spans="1:8" s="66" customFormat="1" ht="11.25" customHeight="1" x14ac:dyDescent="0.2">
      <c r="A217" s="72" t="s">
        <v>253</v>
      </c>
      <c r="B217" s="73">
        <v>101185</v>
      </c>
      <c r="C217" s="74">
        <v>26300.258610000001</v>
      </c>
      <c r="D217" s="73">
        <v>0</v>
      </c>
      <c r="E217" s="74">
        <f t="shared" ref="E217:E228" si="98">SUM(C217:D217)</f>
        <v>26300.258610000001</v>
      </c>
      <c r="F217" s="74">
        <f t="shared" ref="F217:F228" si="99">B217-E217</f>
        <v>74884.741389999996</v>
      </c>
      <c r="G217" s="74">
        <f t="shared" ref="G217:G228" si="100">B217-C217</f>
        <v>74884.741389999996</v>
      </c>
      <c r="H217" s="75">
        <f t="shared" si="97"/>
        <v>25.99225044225923</v>
      </c>
    </row>
    <row r="218" spans="1:8" s="66" customFormat="1" ht="11.25" customHeight="1" x14ac:dyDescent="0.2">
      <c r="A218" s="72" t="s">
        <v>254</v>
      </c>
      <c r="B218" s="73">
        <v>92844.987999999983</v>
      </c>
      <c r="C218" s="74">
        <v>66870.710739999995</v>
      </c>
      <c r="D218" s="73">
        <v>4425.05105</v>
      </c>
      <c r="E218" s="74">
        <f t="shared" si="98"/>
        <v>71295.76178999999</v>
      </c>
      <c r="F218" s="74">
        <f t="shared" si="99"/>
        <v>21549.226209999993</v>
      </c>
      <c r="G218" s="74">
        <f t="shared" si="100"/>
        <v>25974.277259999988</v>
      </c>
      <c r="H218" s="75">
        <f t="shared" si="97"/>
        <v>76.790102864787926</v>
      </c>
    </row>
    <row r="219" spans="1:8" s="66" customFormat="1" ht="11.25" customHeight="1" x14ac:dyDescent="0.2">
      <c r="A219" s="72" t="s">
        <v>255</v>
      </c>
      <c r="B219" s="73">
        <v>91168</v>
      </c>
      <c r="C219" s="74">
        <v>59284.59287</v>
      </c>
      <c r="D219" s="73">
        <v>8717.6926300000014</v>
      </c>
      <c r="E219" s="74">
        <f t="shared" si="98"/>
        <v>68002.285499999998</v>
      </c>
      <c r="F219" s="74">
        <f t="shared" si="99"/>
        <v>23165.714500000002</v>
      </c>
      <c r="G219" s="74">
        <f t="shared" si="100"/>
        <v>31883.40713</v>
      </c>
      <c r="H219" s="75">
        <f t="shared" si="97"/>
        <v>74.590081497894005</v>
      </c>
    </row>
    <row r="220" spans="1:8" s="66" customFormat="1" ht="11.25" customHeight="1" x14ac:dyDescent="0.2">
      <c r="A220" s="72" t="s">
        <v>256</v>
      </c>
      <c r="B220" s="73">
        <v>18104056.211150005</v>
      </c>
      <c r="C220" s="74">
        <v>9283299.9312299974</v>
      </c>
      <c r="D220" s="73">
        <v>768952.09655000013</v>
      </c>
      <c r="E220" s="74">
        <f t="shared" si="98"/>
        <v>10052252.027779998</v>
      </c>
      <c r="F220" s="74">
        <f t="shared" si="99"/>
        <v>8051804.1833700072</v>
      </c>
      <c r="G220" s="74">
        <f t="shared" si="100"/>
        <v>8820756.279920008</v>
      </c>
      <c r="H220" s="75">
        <f t="shared" si="97"/>
        <v>55.524860896029324</v>
      </c>
    </row>
    <row r="221" spans="1:8" s="66" customFormat="1" ht="11.25" customHeight="1" x14ac:dyDescent="0.2">
      <c r="A221" s="72" t="s">
        <v>257</v>
      </c>
      <c r="B221" s="73">
        <v>50831.327999999994</v>
      </c>
      <c r="C221" s="74">
        <v>26914.497309999999</v>
      </c>
      <c r="D221" s="73">
        <v>717.29167000000007</v>
      </c>
      <c r="E221" s="74">
        <f t="shared" si="98"/>
        <v>27631.788979999998</v>
      </c>
      <c r="F221" s="74">
        <f t="shared" si="99"/>
        <v>23199.539019999997</v>
      </c>
      <c r="G221" s="74">
        <f t="shared" si="100"/>
        <v>23916.830689999995</v>
      </c>
      <c r="H221" s="75">
        <f t="shared" si="97"/>
        <v>54.359762113631973</v>
      </c>
    </row>
    <row r="222" spans="1:8" s="66" customFormat="1" ht="11.25" customHeight="1" x14ac:dyDescent="0.2">
      <c r="A222" s="72" t="s">
        <v>258</v>
      </c>
      <c r="B222" s="73">
        <v>201980.95300000001</v>
      </c>
      <c r="C222" s="74">
        <v>80251.078810000006</v>
      </c>
      <c r="D222" s="73">
        <v>184.54070000000002</v>
      </c>
      <c r="E222" s="74">
        <f t="shared" si="98"/>
        <v>80435.619510000004</v>
      </c>
      <c r="F222" s="74">
        <f t="shared" si="99"/>
        <v>121545.33349</v>
      </c>
      <c r="G222" s="74">
        <f t="shared" si="100"/>
        <v>121729.87419</v>
      </c>
      <c r="H222" s="75">
        <f t="shared" si="97"/>
        <v>39.82336864704267</v>
      </c>
    </row>
    <row r="223" spans="1:8" s="66" customFormat="1" ht="11.25" customHeight="1" x14ac:dyDescent="0.2">
      <c r="A223" s="72" t="s">
        <v>259</v>
      </c>
      <c r="B223" s="73">
        <v>404086.26499999996</v>
      </c>
      <c r="C223" s="74">
        <v>267503.93719000003</v>
      </c>
      <c r="D223" s="73">
        <v>9294.78989</v>
      </c>
      <c r="E223" s="74">
        <f t="shared" si="98"/>
        <v>276798.72708000004</v>
      </c>
      <c r="F223" s="74">
        <f t="shared" si="99"/>
        <v>127287.53791999992</v>
      </c>
      <c r="G223" s="74">
        <f t="shared" si="100"/>
        <v>136582.32780999993</v>
      </c>
      <c r="H223" s="75">
        <f t="shared" si="97"/>
        <v>68.499909810099595</v>
      </c>
    </row>
    <row r="224" spans="1:8" s="66" customFormat="1" ht="11.25" customHeight="1" x14ac:dyDescent="0.2">
      <c r="A224" s="72" t="s">
        <v>260</v>
      </c>
      <c r="B224" s="73">
        <v>170563.87199999997</v>
      </c>
      <c r="C224" s="74">
        <v>92514.252049999996</v>
      </c>
      <c r="D224" s="73">
        <v>18631.488289999998</v>
      </c>
      <c r="E224" s="74">
        <f t="shared" si="98"/>
        <v>111145.74033999999</v>
      </c>
      <c r="F224" s="74">
        <f t="shared" si="99"/>
        <v>59418.131659999985</v>
      </c>
      <c r="G224" s="74">
        <f t="shared" si="100"/>
        <v>78049.619949999978</v>
      </c>
      <c r="H224" s="75">
        <f t="shared" si="97"/>
        <v>65.163706145226357</v>
      </c>
    </row>
    <row r="225" spans="1:8" s="66" customFormat="1" ht="11.25" customHeight="1" x14ac:dyDescent="0.2">
      <c r="A225" s="72" t="s">
        <v>261</v>
      </c>
      <c r="B225" s="73">
        <v>69187.747000000003</v>
      </c>
      <c r="C225" s="74">
        <v>47419.038540000001</v>
      </c>
      <c r="D225" s="73">
        <v>2006.17246</v>
      </c>
      <c r="E225" s="74">
        <f t="shared" si="98"/>
        <v>49425.211000000003</v>
      </c>
      <c r="F225" s="74">
        <f t="shared" si="99"/>
        <v>19762.536</v>
      </c>
      <c r="G225" s="74">
        <f t="shared" si="100"/>
        <v>21768.708460000002</v>
      </c>
      <c r="H225" s="75">
        <f t="shared" si="97"/>
        <v>71.43636430306077</v>
      </c>
    </row>
    <row r="226" spans="1:8" s="66" customFormat="1" ht="11.25" customHeight="1" x14ac:dyDescent="0.2">
      <c r="A226" s="72" t="s">
        <v>262</v>
      </c>
      <c r="B226" s="73">
        <v>132646</v>
      </c>
      <c r="C226" s="74">
        <v>92081.318090000001</v>
      </c>
      <c r="D226" s="73">
        <v>2590.7657300000001</v>
      </c>
      <c r="E226" s="74">
        <f t="shared" si="98"/>
        <v>94672.08382</v>
      </c>
      <c r="F226" s="74">
        <f t="shared" si="99"/>
        <v>37973.91618</v>
      </c>
      <c r="G226" s="74">
        <f t="shared" si="100"/>
        <v>40564.681909999999</v>
      </c>
      <c r="H226" s="75">
        <f t="shared" si="97"/>
        <v>71.371985449994725</v>
      </c>
    </row>
    <row r="227" spans="1:8" s="66" customFormat="1" ht="11.25" customHeight="1" x14ac:dyDescent="0.2">
      <c r="A227" s="72" t="s">
        <v>263</v>
      </c>
      <c r="B227" s="73">
        <v>127933.99400000001</v>
      </c>
      <c r="C227" s="74">
        <v>87088.605779999998</v>
      </c>
      <c r="D227" s="73">
        <v>1409.7198000000001</v>
      </c>
      <c r="E227" s="74">
        <f t="shared" si="98"/>
        <v>88498.325580000004</v>
      </c>
      <c r="F227" s="74">
        <f t="shared" si="99"/>
        <v>39435.668420000002</v>
      </c>
      <c r="G227" s="74">
        <f t="shared" si="100"/>
        <v>40845.388220000008</v>
      </c>
      <c r="H227" s="75">
        <f t="shared" si="97"/>
        <v>69.174988455374887</v>
      </c>
    </row>
    <row r="228" spans="1:8" s="66" customFormat="1" ht="11.25" customHeight="1" x14ac:dyDescent="0.2">
      <c r="A228" s="72" t="s">
        <v>264</v>
      </c>
      <c r="B228" s="73">
        <v>64987.38</v>
      </c>
      <c r="C228" s="74">
        <v>30782.713469999999</v>
      </c>
      <c r="D228" s="73">
        <v>300.14540999999997</v>
      </c>
      <c r="E228" s="74">
        <f t="shared" si="98"/>
        <v>31082.85888</v>
      </c>
      <c r="F228" s="74">
        <f t="shared" si="99"/>
        <v>33904.521119999998</v>
      </c>
      <c r="G228" s="74">
        <f t="shared" si="100"/>
        <v>34204.666530000002</v>
      </c>
      <c r="H228" s="75">
        <f t="shared" si="97"/>
        <v>47.829069090029478</v>
      </c>
    </row>
    <row r="229" spans="1:8" s="66" customFormat="1" ht="11.25" customHeight="1" x14ac:dyDescent="0.2">
      <c r="A229" s="72" t="s">
        <v>265</v>
      </c>
      <c r="B229" s="84">
        <f t="shared" ref="B229:G229" si="101">SUM(B230:B233)</f>
        <v>945857.42300000007</v>
      </c>
      <c r="C229" s="79">
        <f t="shared" si="101"/>
        <v>639898.63777999999</v>
      </c>
      <c r="D229" s="84">
        <f t="shared" si="101"/>
        <v>4521.8331600000001</v>
      </c>
      <c r="E229" s="79">
        <f t="shared" si="101"/>
        <v>644420.47094000003</v>
      </c>
      <c r="F229" s="79">
        <f t="shared" si="101"/>
        <v>301436.95206000004</v>
      </c>
      <c r="G229" s="79">
        <f t="shared" si="101"/>
        <v>305958.78522000008</v>
      </c>
      <c r="H229" s="75">
        <f t="shared" si="97"/>
        <v>68.130825563125057</v>
      </c>
    </row>
    <row r="230" spans="1:8" s="66" customFormat="1" ht="11.25" customHeight="1" x14ac:dyDescent="0.2">
      <c r="A230" s="72" t="s">
        <v>266</v>
      </c>
      <c r="B230" s="73">
        <v>483327.20200000005</v>
      </c>
      <c r="C230" s="74">
        <v>303814.26143000001</v>
      </c>
      <c r="D230" s="73">
        <v>1881.8107399999999</v>
      </c>
      <c r="E230" s="74">
        <f t="shared" ref="E230:E244" si="102">SUM(C230:D230)</f>
        <v>305696.07217</v>
      </c>
      <c r="F230" s="74">
        <f t="shared" ref="F230:F244" si="103">B230-E230</f>
        <v>177631.12983000005</v>
      </c>
      <c r="G230" s="74">
        <f t="shared" ref="G230:G244" si="104">B230-C230</f>
        <v>179512.94057000004</v>
      </c>
      <c r="H230" s="75">
        <f t="shared" si="97"/>
        <v>63.248265544549255</v>
      </c>
    </row>
    <row r="231" spans="1:8" s="66" customFormat="1" ht="11.25" customHeight="1" x14ac:dyDescent="0.2">
      <c r="A231" s="72" t="s">
        <v>267</v>
      </c>
      <c r="B231" s="73">
        <v>241279.19900000002</v>
      </c>
      <c r="C231" s="74">
        <v>194534.92598</v>
      </c>
      <c r="D231" s="73">
        <v>938.42021</v>
      </c>
      <c r="E231" s="74">
        <f t="shared" si="102"/>
        <v>195473.34619000001</v>
      </c>
      <c r="F231" s="74">
        <f t="shared" si="103"/>
        <v>45805.852810000011</v>
      </c>
      <c r="G231" s="74">
        <f t="shared" si="104"/>
        <v>46744.273020000022</v>
      </c>
      <c r="H231" s="75">
        <f t="shared" si="97"/>
        <v>81.015415750779241</v>
      </c>
    </row>
    <row r="232" spans="1:8" s="66" customFormat="1" ht="11.25" customHeight="1" x14ac:dyDescent="0.2">
      <c r="A232" s="72" t="s">
        <v>268</v>
      </c>
      <c r="B232" s="73">
        <v>111365.226</v>
      </c>
      <c r="C232" s="74">
        <v>69465.10729</v>
      </c>
      <c r="D232" s="73">
        <v>747.42446999999993</v>
      </c>
      <c r="E232" s="74">
        <f t="shared" si="102"/>
        <v>70212.531759999998</v>
      </c>
      <c r="F232" s="74">
        <f t="shared" si="103"/>
        <v>41152.694239999997</v>
      </c>
      <c r="G232" s="74">
        <f t="shared" si="104"/>
        <v>41900.118709999995</v>
      </c>
      <c r="H232" s="75">
        <f t="shared" si="97"/>
        <v>63.047087750713139</v>
      </c>
    </row>
    <row r="233" spans="1:8" s="66" customFormat="1" ht="11.25" customHeight="1" x14ac:dyDescent="0.2">
      <c r="A233" s="72" t="s">
        <v>269</v>
      </c>
      <c r="B233" s="73">
        <v>109885.79599999999</v>
      </c>
      <c r="C233" s="74">
        <v>72084.343079999991</v>
      </c>
      <c r="D233" s="73">
        <v>954.17773999999997</v>
      </c>
      <c r="E233" s="74">
        <f t="shared" si="102"/>
        <v>73038.520819999991</v>
      </c>
      <c r="F233" s="74">
        <f t="shared" si="103"/>
        <v>36847.275179999997</v>
      </c>
      <c r="G233" s="74">
        <f t="shared" si="104"/>
        <v>37801.452919999996</v>
      </c>
      <c r="H233" s="75">
        <f t="shared" si="97"/>
        <v>66.467663227374715</v>
      </c>
    </row>
    <row r="234" spans="1:8" s="66" customFormat="1" ht="11.25" customHeight="1" x14ac:dyDescent="0.2">
      <c r="A234" s="72" t="s">
        <v>270</v>
      </c>
      <c r="B234" s="73">
        <v>753109.70899999992</v>
      </c>
      <c r="C234" s="74">
        <v>525271.23607999994</v>
      </c>
      <c r="D234" s="73">
        <v>56647.531490000001</v>
      </c>
      <c r="E234" s="74">
        <f t="shared" si="102"/>
        <v>581918.76756999991</v>
      </c>
      <c r="F234" s="74">
        <f t="shared" si="103"/>
        <v>171190.94143000001</v>
      </c>
      <c r="G234" s="74">
        <f t="shared" si="104"/>
        <v>227838.47291999997</v>
      </c>
      <c r="H234" s="75">
        <f t="shared" si="97"/>
        <v>77.26879106932347</v>
      </c>
    </row>
    <row r="235" spans="1:8" s="66" customFormat="1" ht="11.25" customHeight="1" x14ac:dyDescent="0.2">
      <c r="A235" s="72" t="s">
        <v>271</v>
      </c>
      <c r="B235" s="73">
        <v>274638.16800000001</v>
      </c>
      <c r="C235" s="74">
        <v>194814.89212999999</v>
      </c>
      <c r="D235" s="73">
        <v>2041.9382800000001</v>
      </c>
      <c r="E235" s="74">
        <f t="shared" si="102"/>
        <v>196856.83041</v>
      </c>
      <c r="F235" s="74">
        <f t="shared" si="103"/>
        <v>77781.33759000001</v>
      </c>
      <c r="G235" s="74">
        <f t="shared" si="104"/>
        <v>79823.275870000012</v>
      </c>
      <c r="H235" s="75">
        <f t="shared" si="97"/>
        <v>71.678613298206969</v>
      </c>
    </row>
    <row r="236" spans="1:8" s="66" customFormat="1" ht="11.25" customHeight="1" x14ac:dyDescent="0.2">
      <c r="A236" s="72" t="s">
        <v>272</v>
      </c>
      <c r="B236" s="73">
        <v>677280.27</v>
      </c>
      <c r="C236" s="74">
        <v>474913.27451999998</v>
      </c>
      <c r="D236" s="73">
        <v>10498.540869999999</v>
      </c>
      <c r="E236" s="74">
        <f t="shared" si="102"/>
        <v>485411.81539</v>
      </c>
      <c r="F236" s="74">
        <f t="shared" si="103"/>
        <v>191868.45461000002</v>
      </c>
      <c r="G236" s="74">
        <f t="shared" si="104"/>
        <v>202366.99548000004</v>
      </c>
      <c r="H236" s="75">
        <f t="shared" si="97"/>
        <v>71.670745021112154</v>
      </c>
    </row>
    <row r="237" spans="1:8" s="66" customFormat="1" ht="11.25" customHeight="1" x14ac:dyDescent="0.2">
      <c r="A237" s="72" t="s">
        <v>273</v>
      </c>
      <c r="B237" s="73">
        <v>46886.094000000005</v>
      </c>
      <c r="C237" s="74">
        <v>27015.064569999999</v>
      </c>
      <c r="D237" s="73">
        <v>639.13336000000004</v>
      </c>
      <c r="E237" s="74">
        <f t="shared" si="102"/>
        <v>27654.197929999998</v>
      </c>
      <c r="F237" s="74">
        <f t="shared" si="103"/>
        <v>19231.896070000006</v>
      </c>
      <c r="G237" s="74">
        <f t="shared" si="104"/>
        <v>19871.029430000006</v>
      </c>
      <c r="H237" s="75">
        <f t="shared" si="97"/>
        <v>58.981662942534719</v>
      </c>
    </row>
    <row r="238" spans="1:8" s="66" customFormat="1" ht="11.25" customHeight="1" x14ac:dyDescent="0.2">
      <c r="A238" s="81" t="s">
        <v>99</v>
      </c>
      <c r="B238" s="73">
        <v>304399.516</v>
      </c>
      <c r="C238" s="74">
        <v>177110.78399</v>
      </c>
      <c r="D238" s="73">
        <v>147.73578000000001</v>
      </c>
      <c r="E238" s="74">
        <f t="shared" si="102"/>
        <v>177258.51976999998</v>
      </c>
      <c r="F238" s="74">
        <f t="shared" si="103"/>
        <v>127140.99623000002</v>
      </c>
      <c r="G238" s="74">
        <f t="shared" si="104"/>
        <v>127288.73201000001</v>
      </c>
      <c r="H238" s="75">
        <f t="shared" si="97"/>
        <v>58.232195011111642</v>
      </c>
    </row>
    <row r="239" spans="1:8" s="66" customFormat="1" ht="11.25" customHeight="1" x14ac:dyDescent="0.2">
      <c r="A239" s="81" t="s">
        <v>274</v>
      </c>
      <c r="B239" s="73">
        <v>1740070.808</v>
      </c>
      <c r="C239" s="74">
        <v>1437452.2190999999</v>
      </c>
      <c r="D239" s="73">
        <v>6776.89581</v>
      </c>
      <c r="E239" s="74">
        <f t="shared" si="102"/>
        <v>1444229.1149099998</v>
      </c>
      <c r="F239" s="74">
        <f t="shared" si="103"/>
        <v>295841.69309000019</v>
      </c>
      <c r="G239" s="74">
        <f t="shared" si="104"/>
        <v>302618.58890000009</v>
      </c>
      <c r="H239" s="75">
        <f t="shared" si="97"/>
        <v>82.998295717055655</v>
      </c>
    </row>
    <row r="240" spans="1:8" s="66" customFormat="1" ht="11.25" customHeight="1" x14ac:dyDescent="0.2">
      <c r="A240" s="81" t="s">
        <v>275</v>
      </c>
      <c r="B240" s="73">
        <v>97092</v>
      </c>
      <c r="C240" s="74">
        <v>54599.253779999999</v>
      </c>
      <c r="D240" s="73">
        <v>6242.3212100000001</v>
      </c>
      <c r="E240" s="74">
        <f t="shared" si="102"/>
        <v>60841.574990000001</v>
      </c>
      <c r="F240" s="74">
        <f t="shared" si="103"/>
        <v>36250.425009999999</v>
      </c>
      <c r="G240" s="74">
        <f t="shared" si="104"/>
        <v>42492.746220000001</v>
      </c>
      <c r="H240" s="75">
        <f t="shared" si="97"/>
        <v>62.663839440942617</v>
      </c>
    </row>
    <row r="241" spans="1:8" s="66" customFormat="1" ht="11.25" customHeight="1" x14ac:dyDescent="0.2">
      <c r="A241" s="81" t="s">
        <v>276</v>
      </c>
      <c r="B241" s="73">
        <v>899656.87200000009</v>
      </c>
      <c r="C241" s="74">
        <v>752015.95692999999</v>
      </c>
      <c r="D241" s="73">
        <v>40142.365130000006</v>
      </c>
      <c r="E241" s="74">
        <f t="shared" si="102"/>
        <v>792158.32206000003</v>
      </c>
      <c r="F241" s="74">
        <f t="shared" si="103"/>
        <v>107498.54994000006</v>
      </c>
      <c r="G241" s="74">
        <f t="shared" si="104"/>
        <v>147640.9150700001</v>
      </c>
      <c r="H241" s="75">
        <f t="shared" si="97"/>
        <v>88.051161138687988</v>
      </c>
    </row>
    <row r="242" spans="1:8" s="66" customFormat="1" ht="11.25" customHeight="1" x14ac:dyDescent="0.2">
      <c r="A242" s="81" t="s">
        <v>277</v>
      </c>
      <c r="B242" s="73">
        <v>62632.862000000008</v>
      </c>
      <c r="C242" s="74">
        <v>41273.777280000002</v>
      </c>
      <c r="D242" s="73">
        <v>576.32272</v>
      </c>
      <c r="E242" s="74">
        <f t="shared" si="102"/>
        <v>41850.1</v>
      </c>
      <c r="F242" s="74">
        <f t="shared" si="103"/>
        <v>20782.76200000001</v>
      </c>
      <c r="G242" s="74">
        <f t="shared" si="104"/>
        <v>21359.084720000006</v>
      </c>
      <c r="H242" s="75">
        <f t="shared" si="97"/>
        <v>66.818118578071676</v>
      </c>
    </row>
    <row r="243" spans="1:8" s="66" customFormat="1" ht="11.25" customHeight="1" x14ac:dyDescent="0.2">
      <c r="A243" s="72" t="s">
        <v>278</v>
      </c>
      <c r="B243" s="73">
        <v>445597.03499999997</v>
      </c>
      <c r="C243" s="74">
        <v>274633.59551000001</v>
      </c>
      <c r="D243" s="73">
        <v>45164.831109999999</v>
      </c>
      <c r="E243" s="74">
        <f t="shared" si="102"/>
        <v>319798.42662000004</v>
      </c>
      <c r="F243" s="74">
        <f t="shared" si="103"/>
        <v>125798.60837999993</v>
      </c>
      <c r="G243" s="74">
        <f t="shared" si="104"/>
        <v>170963.43948999996</v>
      </c>
      <c r="H243" s="75">
        <f t="shared" si="97"/>
        <v>71.768526606107258</v>
      </c>
    </row>
    <row r="244" spans="1:8" s="66" customFormat="1" ht="11.25" customHeight="1" x14ac:dyDescent="0.2">
      <c r="A244" s="72" t="s">
        <v>279</v>
      </c>
      <c r="B244" s="73">
        <v>97690.676000000007</v>
      </c>
      <c r="C244" s="74">
        <v>29123.975350000001</v>
      </c>
      <c r="D244" s="73">
        <v>0</v>
      </c>
      <c r="E244" s="74">
        <f t="shared" si="102"/>
        <v>29123.975350000001</v>
      </c>
      <c r="F244" s="74">
        <f t="shared" si="103"/>
        <v>68566.700650000013</v>
      </c>
      <c r="G244" s="74">
        <f t="shared" si="104"/>
        <v>68566.700650000013</v>
      </c>
      <c r="H244" s="75">
        <f t="shared" si="97"/>
        <v>29.812441209844838</v>
      </c>
    </row>
    <row r="245" spans="1:8" s="66" customFormat="1" ht="11.25" customHeight="1" x14ac:dyDescent="0.2">
      <c r="A245" s="81"/>
      <c r="B245" s="73"/>
      <c r="C245" s="74"/>
      <c r="D245" s="73"/>
      <c r="E245" s="74"/>
      <c r="F245" s="74"/>
      <c r="G245" s="74"/>
      <c r="H245" s="75"/>
    </row>
    <row r="246" spans="1:8" s="66" customFormat="1" ht="11.25" customHeight="1" x14ac:dyDescent="0.2">
      <c r="A246" s="68" t="s">
        <v>280</v>
      </c>
      <c r="B246" s="73">
        <v>2687.232</v>
      </c>
      <c r="C246" s="74">
        <v>1751.4097199999999</v>
      </c>
      <c r="D246" s="73">
        <v>53.321010000000001</v>
      </c>
      <c r="E246" s="74">
        <f>SUM(C246:D246)</f>
        <v>1804.7307299999998</v>
      </c>
      <c r="F246" s="74">
        <f>B246-E246</f>
        <v>882.5012700000002</v>
      </c>
      <c r="G246" s="74">
        <f>B246-C246</f>
        <v>935.82228000000009</v>
      </c>
      <c r="H246" s="75">
        <f>E246/B246*100</f>
        <v>67.159468553515282</v>
      </c>
    </row>
    <row r="247" spans="1:8" s="66" customFormat="1" ht="11.25" customHeight="1" x14ac:dyDescent="0.2">
      <c r="A247" s="81"/>
      <c r="B247" s="78"/>
      <c r="C247" s="77"/>
      <c r="D247" s="78"/>
      <c r="E247" s="77"/>
      <c r="F247" s="77"/>
      <c r="G247" s="77"/>
      <c r="H247" s="75"/>
    </row>
    <row r="248" spans="1:8" s="66" customFormat="1" ht="11.25" customHeight="1" x14ac:dyDescent="0.2">
      <c r="A248" s="68" t="s">
        <v>281</v>
      </c>
      <c r="B248" s="84">
        <f t="shared" ref="B248:G248" si="105">SUM(B249:B253)</f>
        <v>29543287.126000002</v>
      </c>
      <c r="C248" s="79">
        <f t="shared" si="105"/>
        <v>21133271.06346</v>
      </c>
      <c r="D248" s="84">
        <f t="shared" ref="D248" si="106">SUM(D249:D253)</f>
        <v>238828.69120000003</v>
      </c>
      <c r="E248" s="79">
        <f t="shared" si="105"/>
        <v>21372099.754660007</v>
      </c>
      <c r="F248" s="79">
        <f t="shared" si="105"/>
        <v>8171187.3713399954</v>
      </c>
      <c r="G248" s="79">
        <f t="shared" si="105"/>
        <v>8410016.0625399966</v>
      </c>
      <c r="H248" s="75">
        <f t="shared" ref="H248:H253" si="107">E248/B248*100</f>
        <v>72.341644528279929</v>
      </c>
    </row>
    <row r="249" spans="1:8" s="66" customFormat="1" ht="11.25" customHeight="1" x14ac:dyDescent="0.2">
      <c r="A249" s="72" t="s">
        <v>282</v>
      </c>
      <c r="B249" s="73">
        <v>26219473.153999999</v>
      </c>
      <c r="C249" s="74">
        <v>18829317.636860002</v>
      </c>
      <c r="D249" s="73">
        <v>229227.34721000001</v>
      </c>
      <c r="E249" s="74">
        <f t="shared" ref="E249:E253" si="108">SUM(C249:D249)</f>
        <v>19058544.984070003</v>
      </c>
      <c r="F249" s="74">
        <f>B249-E249</f>
        <v>7160928.1699299961</v>
      </c>
      <c r="G249" s="74">
        <f>B249-C249</f>
        <v>7390155.5171399973</v>
      </c>
      <c r="H249" s="75">
        <f t="shared" si="107"/>
        <v>72.688512359228937</v>
      </c>
    </row>
    <row r="250" spans="1:8" s="66" customFormat="1" ht="11.25" customHeight="1" x14ac:dyDescent="0.2">
      <c r="A250" s="81" t="s">
        <v>283</v>
      </c>
      <c r="B250" s="73">
        <v>104456.58300000001</v>
      </c>
      <c r="C250" s="74">
        <v>79399.399109999998</v>
      </c>
      <c r="D250" s="73">
        <v>1430.3865900000001</v>
      </c>
      <c r="E250" s="74">
        <f t="shared" si="108"/>
        <v>80829.785699999993</v>
      </c>
      <c r="F250" s="74">
        <f>B250-E250</f>
        <v>23626.79730000002</v>
      </c>
      <c r="G250" s="74">
        <f>B250-C250</f>
        <v>25057.183890000015</v>
      </c>
      <c r="H250" s="75">
        <f t="shared" si="107"/>
        <v>77.381227088387504</v>
      </c>
    </row>
    <row r="251" spans="1:8" s="66" customFormat="1" ht="11.25" customHeight="1" x14ac:dyDescent="0.2">
      <c r="A251" s="81" t="s">
        <v>284</v>
      </c>
      <c r="B251" s="73">
        <v>947801.08000000007</v>
      </c>
      <c r="C251" s="74">
        <v>606412.15110000002</v>
      </c>
      <c r="D251" s="73">
        <v>4594.4652599999999</v>
      </c>
      <c r="E251" s="74">
        <f t="shared" si="108"/>
        <v>611006.61635999999</v>
      </c>
      <c r="F251" s="74">
        <f>B251-E251</f>
        <v>336794.46364000009</v>
      </c>
      <c r="G251" s="74">
        <f>B251-C251</f>
        <v>341388.92890000006</v>
      </c>
      <c r="H251" s="75">
        <f t="shared" si="107"/>
        <v>64.465701638575894</v>
      </c>
    </row>
    <row r="252" spans="1:8" s="66" customFormat="1" ht="11.25" customHeight="1" x14ac:dyDescent="0.2">
      <c r="A252" s="81" t="s">
        <v>285</v>
      </c>
      <c r="B252" s="73">
        <v>1848149.3089999999</v>
      </c>
      <c r="C252" s="74">
        <v>1331012.0192100001</v>
      </c>
      <c r="D252" s="73">
        <v>2255.80222</v>
      </c>
      <c r="E252" s="74">
        <f t="shared" si="108"/>
        <v>1333267.82143</v>
      </c>
      <c r="F252" s="74">
        <f>B252-E252</f>
        <v>514881.48756999988</v>
      </c>
      <c r="G252" s="74">
        <f>B252-C252</f>
        <v>517137.28978999984</v>
      </c>
      <c r="H252" s="75">
        <f t="shared" si="107"/>
        <v>72.140698532166056</v>
      </c>
    </row>
    <row r="253" spans="1:8" s="66" customFormat="1" ht="11.25" customHeight="1" x14ac:dyDescent="0.2">
      <c r="A253" s="81" t="s">
        <v>286</v>
      </c>
      <c r="B253" s="73">
        <v>423407</v>
      </c>
      <c r="C253" s="74">
        <v>287129.85717999999</v>
      </c>
      <c r="D253" s="73">
        <v>1320.68992</v>
      </c>
      <c r="E253" s="74">
        <f t="shared" si="108"/>
        <v>288450.54709999997</v>
      </c>
      <c r="F253" s="74">
        <f>B253-E253</f>
        <v>134956.45290000003</v>
      </c>
      <c r="G253" s="74">
        <f>B253-C253</f>
        <v>136277.14282000001</v>
      </c>
      <c r="H253" s="75">
        <f t="shared" si="107"/>
        <v>68.126069502866031</v>
      </c>
    </row>
    <row r="254" spans="1:8" s="66" customFormat="1" ht="11.25" customHeight="1" x14ac:dyDescent="0.2">
      <c r="A254" s="81"/>
      <c r="B254" s="73"/>
      <c r="C254" s="74"/>
      <c r="D254" s="73"/>
      <c r="E254" s="74"/>
      <c r="F254" s="74"/>
      <c r="G254" s="74"/>
      <c r="H254" s="70"/>
    </row>
    <row r="255" spans="1:8" s="66" customFormat="1" ht="11.25" customHeight="1" x14ac:dyDescent="0.2">
      <c r="A255" s="68" t="s">
        <v>287</v>
      </c>
      <c r="B255" s="79">
        <f t="shared" ref="B255:G255" si="109">+B256+B257</f>
        <v>1302903.2560000001</v>
      </c>
      <c r="C255" s="79">
        <f t="shared" si="109"/>
        <v>939492.00443999993</v>
      </c>
      <c r="D255" s="79">
        <f t="shared" si="109"/>
        <v>6335.8214100000005</v>
      </c>
      <c r="E255" s="79">
        <f t="shared" si="109"/>
        <v>945827.82584999991</v>
      </c>
      <c r="F255" s="79">
        <f t="shared" si="109"/>
        <v>357075.43015000003</v>
      </c>
      <c r="G255" s="79">
        <f t="shared" si="109"/>
        <v>363411.25156</v>
      </c>
      <c r="H255" s="70">
        <f>E255/B255*100</f>
        <v>72.593864624588818</v>
      </c>
    </row>
    <row r="256" spans="1:8" s="66" customFormat="1" ht="11.25" customHeight="1" x14ac:dyDescent="0.2">
      <c r="A256" s="81" t="s">
        <v>288</v>
      </c>
      <c r="B256" s="73">
        <v>1249168.402</v>
      </c>
      <c r="C256" s="74">
        <v>910550.33299999998</v>
      </c>
      <c r="D256" s="73">
        <v>3627.4528000000005</v>
      </c>
      <c r="E256" s="74">
        <f t="shared" ref="E256:E257" si="110">SUM(C256:D256)</f>
        <v>914177.78579999995</v>
      </c>
      <c r="F256" s="74">
        <f>B256-E256</f>
        <v>334990.61620000005</v>
      </c>
      <c r="G256" s="74">
        <f>B256-C256</f>
        <v>338618.06900000002</v>
      </c>
      <c r="H256" s="75">
        <f>E256/B256*100</f>
        <v>73.182909873187768</v>
      </c>
    </row>
    <row r="257" spans="1:13" s="66" customFormat="1" ht="11.25" customHeight="1" x14ac:dyDescent="0.2">
      <c r="A257" s="98" t="s">
        <v>289</v>
      </c>
      <c r="B257" s="73">
        <v>53734.854000000007</v>
      </c>
      <c r="C257" s="74">
        <v>28941.671440000002</v>
      </c>
      <c r="D257" s="73">
        <v>2708.36861</v>
      </c>
      <c r="E257" s="74">
        <f t="shared" si="110"/>
        <v>31650.040050000003</v>
      </c>
      <c r="F257" s="74">
        <f>B257-E257</f>
        <v>22084.813950000003</v>
      </c>
      <c r="G257" s="74">
        <f>B257-C257</f>
        <v>24793.182560000005</v>
      </c>
      <c r="H257" s="75">
        <f>E257/B257*100</f>
        <v>58.900392750671656</v>
      </c>
    </row>
    <row r="258" spans="1:13" s="66" customFormat="1" ht="12" x14ac:dyDescent="0.2">
      <c r="A258" s="81"/>
      <c r="B258" s="77"/>
      <c r="C258" s="77"/>
      <c r="D258" s="77"/>
      <c r="E258" s="77"/>
      <c r="F258" s="77"/>
      <c r="G258" s="77"/>
      <c r="H258" s="70"/>
    </row>
    <row r="259" spans="1:13" s="66" customFormat="1" ht="11.25" customHeight="1" x14ac:dyDescent="0.2">
      <c r="A259" s="99" t="s">
        <v>290</v>
      </c>
      <c r="B259" s="73">
        <v>8484370.4130000006</v>
      </c>
      <c r="C259" s="74">
        <v>6299631.7673300002</v>
      </c>
      <c r="D259" s="73">
        <v>9668.2763999999988</v>
      </c>
      <c r="E259" s="74">
        <f t="shared" ref="E259" si="111">SUM(C259:D259)</f>
        <v>6309300.04373</v>
      </c>
      <c r="F259" s="74">
        <f>B259-E259</f>
        <v>2175070.3692700006</v>
      </c>
      <c r="G259" s="74">
        <f>B259-C259</f>
        <v>2184738.6456700005</v>
      </c>
      <c r="H259" s="75">
        <f>E259/B259*100</f>
        <v>74.363797625604676</v>
      </c>
    </row>
    <row r="260" spans="1:13" s="66" customFormat="1" ht="11.25" customHeight="1" x14ac:dyDescent="0.2">
      <c r="A260" s="81"/>
      <c r="B260" s="77"/>
      <c r="C260" s="77"/>
      <c r="D260" s="77"/>
      <c r="E260" s="77"/>
      <c r="F260" s="77"/>
      <c r="G260" s="77"/>
      <c r="H260" s="70"/>
    </row>
    <row r="261" spans="1:13" s="66" customFormat="1" ht="11.25" customHeight="1" x14ac:dyDescent="0.2">
      <c r="A261" s="68" t="s">
        <v>291</v>
      </c>
      <c r="B261" s="73">
        <v>3250786.8119999999</v>
      </c>
      <c r="C261" s="74">
        <v>2782185.9205</v>
      </c>
      <c r="D261" s="73">
        <v>3546.4134199999999</v>
      </c>
      <c r="E261" s="74">
        <f t="shared" ref="E261" si="112">SUM(C261:D261)</f>
        <v>2785732.3339200001</v>
      </c>
      <c r="F261" s="74">
        <f>B261-E261</f>
        <v>465054.4780799998</v>
      </c>
      <c r="G261" s="74">
        <f>B261-C261</f>
        <v>468600.89149999991</v>
      </c>
      <c r="H261" s="75">
        <f>E261/B261*100</f>
        <v>85.694094846106452</v>
      </c>
    </row>
    <row r="262" spans="1:13" s="66" customFormat="1" ht="11.25" customHeight="1" x14ac:dyDescent="0.2">
      <c r="A262" s="81"/>
      <c r="B262" s="77"/>
      <c r="C262" s="77"/>
      <c r="D262" s="77"/>
      <c r="E262" s="77"/>
      <c r="F262" s="77"/>
      <c r="G262" s="77"/>
      <c r="H262" s="70"/>
    </row>
    <row r="263" spans="1:13" s="66" customFormat="1" ht="11.25" customHeight="1" x14ac:dyDescent="0.2">
      <c r="A263" s="68" t="s">
        <v>292</v>
      </c>
      <c r="B263" s="73">
        <v>2775006.7539999997</v>
      </c>
      <c r="C263" s="74">
        <v>1530327.5871700002</v>
      </c>
      <c r="D263" s="73">
        <v>215428.16422000001</v>
      </c>
      <c r="E263" s="74">
        <f t="shared" ref="E263" si="113">SUM(C263:D263)</f>
        <v>1745755.7513900001</v>
      </c>
      <c r="F263" s="74">
        <f>B263-E263</f>
        <v>1029251.0026099996</v>
      </c>
      <c r="G263" s="74">
        <f>B263-C263</f>
        <v>1244679.1668299995</v>
      </c>
      <c r="H263" s="75">
        <f>E263/B263*100</f>
        <v>62.909964052289304</v>
      </c>
    </row>
    <row r="264" spans="1:13" s="66" customFormat="1" ht="11.25" customHeight="1" x14ac:dyDescent="0.2">
      <c r="A264" s="100"/>
      <c r="B264" s="73"/>
      <c r="C264" s="73"/>
      <c r="D264" s="73"/>
      <c r="E264" s="73"/>
      <c r="F264" s="73"/>
      <c r="G264" s="73"/>
      <c r="H264" s="101"/>
      <c r="I264" s="71"/>
      <c r="J264" s="71"/>
      <c r="K264" s="71"/>
      <c r="L264" s="71"/>
      <c r="M264" s="71"/>
    </row>
    <row r="265" spans="1:13" s="66" customFormat="1" ht="11.25" customHeight="1" x14ac:dyDescent="0.2">
      <c r="A265" s="102" t="s">
        <v>293</v>
      </c>
      <c r="B265" s="84">
        <f t="shared" ref="B265:G265" si="114">+B266+B267</f>
        <v>589647.57399999991</v>
      </c>
      <c r="C265" s="84">
        <f t="shared" si="114"/>
        <v>472346.18991000002</v>
      </c>
      <c r="D265" s="84">
        <f t="shared" si="114"/>
        <v>2466.5410099999995</v>
      </c>
      <c r="E265" s="84">
        <f t="shared" si="114"/>
        <v>474812.73092</v>
      </c>
      <c r="F265" s="84">
        <f t="shared" si="114"/>
        <v>114834.84307999988</v>
      </c>
      <c r="G265" s="84">
        <f t="shared" si="114"/>
        <v>117301.38408999986</v>
      </c>
      <c r="H265" s="101">
        <f>E265/B265*100</f>
        <v>80.524834130836282</v>
      </c>
    </row>
    <row r="266" spans="1:13" s="66" customFormat="1" ht="11.25" customHeight="1" x14ac:dyDescent="0.2">
      <c r="A266" s="95" t="s">
        <v>294</v>
      </c>
      <c r="B266" s="73">
        <v>567499.57399999991</v>
      </c>
      <c r="C266" s="74">
        <v>459616.74798000004</v>
      </c>
      <c r="D266" s="73">
        <v>1945.9571199999996</v>
      </c>
      <c r="E266" s="74">
        <f t="shared" ref="E266:E267" si="115">SUM(C266:D266)</f>
        <v>461562.70510000002</v>
      </c>
      <c r="F266" s="74">
        <f>B266-E266</f>
        <v>105936.86889999988</v>
      </c>
      <c r="G266" s="74">
        <f>B266-C266</f>
        <v>107882.82601999986</v>
      </c>
      <c r="H266" s="75">
        <f>E266/B266*100</f>
        <v>81.332696313178218</v>
      </c>
    </row>
    <row r="267" spans="1:13" s="66" customFormat="1" ht="11.25" customHeight="1" x14ac:dyDescent="0.2">
      <c r="A267" s="95" t="s">
        <v>295</v>
      </c>
      <c r="B267" s="73">
        <v>22147.999999999996</v>
      </c>
      <c r="C267" s="74">
        <v>12729.441929999999</v>
      </c>
      <c r="D267" s="73">
        <v>520.58389</v>
      </c>
      <c r="E267" s="74">
        <f t="shared" si="115"/>
        <v>13250.025819999999</v>
      </c>
      <c r="F267" s="74">
        <f>B267-E267</f>
        <v>8897.9741799999974</v>
      </c>
      <c r="G267" s="74">
        <f>B267-C267</f>
        <v>9418.5580699999973</v>
      </c>
      <c r="H267" s="75">
        <f>E267/B267*100</f>
        <v>59.824931461080013</v>
      </c>
    </row>
    <row r="268" spans="1:13" s="66" customFormat="1" ht="12" customHeight="1" x14ac:dyDescent="0.2">
      <c r="A268" s="103"/>
      <c r="B268" s="73"/>
      <c r="C268" s="73"/>
      <c r="D268" s="73"/>
      <c r="E268" s="73"/>
      <c r="F268" s="73"/>
      <c r="G268" s="73"/>
      <c r="H268" s="101"/>
    </row>
    <row r="269" spans="1:13" s="66" customFormat="1" ht="11.25" customHeight="1" x14ac:dyDescent="0.2">
      <c r="A269" s="104" t="s">
        <v>296</v>
      </c>
      <c r="B269" s="105">
        <f>B10+B17+B19+B21+B23+B35+B39+B47+B49+B51+B59+B71+B77+B81+B85+B91+B103+B115+B126+B142+B144+B165+B175+B180+B189+B198+B207+B216+B246+B248+B255+B259+B261+B263+B265</f>
        <v>1883702184.8588104</v>
      </c>
      <c r="C269" s="105">
        <f t="shared" ref="C269:G269" si="116">C10+C17+C19+C21+C23+C35+C39+C47+C49+C51+C59+C71+C77+C81+C85+C91+C103+C115+C126+C142+C144+C165+C175+C180+C189+C198+C207+C216+C246+C248+C255+C259+C261+C263+C265</f>
        <v>1350687074.5789902</v>
      </c>
      <c r="D269" s="105">
        <f t="shared" si="116"/>
        <v>25788109.84093</v>
      </c>
      <c r="E269" s="105">
        <f t="shared" si="116"/>
        <v>1376475184.4199204</v>
      </c>
      <c r="F269" s="105">
        <f t="shared" si="116"/>
        <v>507227000.43888968</v>
      </c>
      <c r="G269" s="105">
        <f t="shared" si="116"/>
        <v>533015110.27981985</v>
      </c>
      <c r="H269" s="106">
        <f>E269/B269*100</f>
        <v>73.072866586025214</v>
      </c>
    </row>
    <row r="270" spans="1:13" s="66" customFormat="1" ht="11.25" customHeight="1" x14ac:dyDescent="0.2">
      <c r="A270" s="107"/>
      <c r="B270" s="74"/>
      <c r="C270" s="74"/>
      <c r="D270" s="74"/>
      <c r="E270" s="74"/>
      <c r="F270" s="74"/>
      <c r="G270" s="74"/>
      <c r="H270" s="70"/>
    </row>
    <row r="271" spans="1:13" s="66" customFormat="1" ht="11.25" customHeight="1" x14ac:dyDescent="0.2">
      <c r="A271" s="67" t="s">
        <v>297</v>
      </c>
      <c r="B271" s="74"/>
      <c r="C271" s="74"/>
      <c r="D271" s="74"/>
      <c r="E271" s="74"/>
      <c r="F271" s="74"/>
      <c r="G271" s="74"/>
      <c r="H271" s="75"/>
    </row>
    <row r="272" spans="1:13" s="66" customFormat="1" ht="11.25" customHeight="1" x14ac:dyDescent="0.2">
      <c r="A272" s="72" t="s">
        <v>298</v>
      </c>
      <c r="B272" s="73">
        <v>146236745.50299999</v>
      </c>
      <c r="C272" s="74">
        <v>137265131.86254001</v>
      </c>
      <c r="D272" s="73">
        <v>0</v>
      </c>
      <c r="E272" s="74">
        <f t="shared" ref="E272" si="117">SUM(C272:D272)</f>
        <v>137265131.86254001</v>
      </c>
      <c r="F272" s="74">
        <f>B272-E272</f>
        <v>8971613.6404599845</v>
      </c>
      <c r="G272" s="74">
        <f>B272-C272</f>
        <v>8971613.6404599845</v>
      </c>
      <c r="H272" s="75">
        <f>E272/B272*100</f>
        <v>93.865007314269093</v>
      </c>
    </row>
    <row r="273" spans="1:8" s="66" customFormat="1" ht="12" x14ac:dyDescent="0.2">
      <c r="A273" s="108"/>
      <c r="B273" s="74"/>
      <c r="C273" s="74"/>
      <c r="D273" s="74"/>
      <c r="E273" s="74"/>
      <c r="F273" s="74"/>
      <c r="G273" s="74"/>
      <c r="H273" s="75"/>
    </row>
    <row r="274" spans="1:8" s="66" customFormat="1" ht="11.25" customHeight="1" x14ac:dyDescent="0.2">
      <c r="A274" s="72" t="s">
        <v>299</v>
      </c>
      <c r="B274" s="74">
        <f t="shared" ref="B274:G274" si="118">SUM(B275:B280)</f>
        <v>578921298.37667</v>
      </c>
      <c r="C274" s="74">
        <f t="shared" si="118"/>
        <v>480804541.45793992</v>
      </c>
      <c r="D274" s="74">
        <f t="shared" ref="D274" si="119">SUM(D275:D280)</f>
        <v>368845.80347000004</v>
      </c>
      <c r="E274" s="74">
        <f t="shared" si="118"/>
        <v>481173387.26140994</v>
      </c>
      <c r="F274" s="74">
        <f t="shared" si="118"/>
        <v>97747911.115260124</v>
      </c>
      <c r="G274" s="74">
        <f t="shared" si="118"/>
        <v>98116756.91873011</v>
      </c>
      <c r="H274" s="70">
        <f t="shared" ref="H274:H280" si="120">E274/B274*100</f>
        <v>83.115509588375645</v>
      </c>
    </row>
    <row r="275" spans="1:8" s="66" customFormat="1" ht="11.25" hidden="1" customHeight="1" x14ac:dyDescent="0.2">
      <c r="A275" s="72" t="s">
        <v>300</v>
      </c>
      <c r="B275" s="73">
        <v>577398918.86467004</v>
      </c>
      <c r="C275" s="74">
        <v>479388392.25178993</v>
      </c>
      <c r="D275" s="73">
        <v>277954.97888000001</v>
      </c>
      <c r="E275" s="74">
        <f t="shared" ref="E275:E280" si="121">SUM(C275:D275)</f>
        <v>479666347.23066992</v>
      </c>
      <c r="F275" s="74">
        <f t="shared" ref="F275:F280" si="122">B275-E275</f>
        <v>97732571.634000123</v>
      </c>
      <c r="G275" s="74">
        <f t="shared" ref="G275:G280" si="123">B275-C275</f>
        <v>98010526.612880111</v>
      </c>
      <c r="H275" s="75">
        <f t="shared" si="120"/>
        <v>83.073648314726654</v>
      </c>
    </row>
    <row r="276" spans="1:8" s="66" customFormat="1" ht="11.25" hidden="1" customHeight="1" x14ac:dyDescent="0.2">
      <c r="A276" s="109" t="s">
        <v>301</v>
      </c>
      <c r="B276" s="110"/>
      <c r="C276" s="110">
        <v>0</v>
      </c>
      <c r="D276" s="110"/>
      <c r="E276" s="110">
        <f t="shared" si="121"/>
        <v>0</v>
      </c>
      <c r="F276" s="110">
        <f t="shared" si="122"/>
        <v>0</v>
      </c>
      <c r="G276" s="110">
        <f t="shared" si="123"/>
        <v>0</v>
      </c>
      <c r="H276" s="111" t="e">
        <f t="shared" si="120"/>
        <v>#DIV/0!</v>
      </c>
    </row>
    <row r="277" spans="1:8" s="66" customFormat="1" ht="12" hidden="1" customHeight="1" x14ac:dyDescent="0.2">
      <c r="A277" s="109" t="s">
        <v>302</v>
      </c>
      <c r="B277" s="110"/>
      <c r="C277" s="110">
        <v>0</v>
      </c>
      <c r="D277" s="110"/>
      <c r="E277" s="110">
        <f t="shared" si="121"/>
        <v>0</v>
      </c>
      <c r="F277" s="110">
        <f t="shared" si="122"/>
        <v>0</v>
      </c>
      <c r="G277" s="110">
        <f t="shared" si="123"/>
        <v>0</v>
      </c>
      <c r="H277" s="112" t="e">
        <f t="shared" si="120"/>
        <v>#DIV/0!</v>
      </c>
    </row>
    <row r="278" spans="1:8" s="66" customFormat="1" ht="11.25" hidden="1" customHeight="1" x14ac:dyDescent="0.2">
      <c r="A278" s="113" t="s">
        <v>303</v>
      </c>
      <c r="B278" s="110"/>
      <c r="C278" s="110">
        <v>0</v>
      </c>
      <c r="D278" s="110"/>
      <c r="E278" s="110">
        <f t="shared" si="121"/>
        <v>0</v>
      </c>
      <c r="F278" s="110">
        <f t="shared" si="122"/>
        <v>0</v>
      </c>
      <c r="G278" s="110">
        <f t="shared" si="123"/>
        <v>0</v>
      </c>
      <c r="H278" s="114" t="e">
        <f t="shared" si="120"/>
        <v>#DIV/0!</v>
      </c>
    </row>
    <row r="279" spans="1:8" s="66" customFormat="1" ht="11.25" hidden="1" customHeight="1" x14ac:dyDescent="0.2">
      <c r="A279" s="115" t="s">
        <v>304</v>
      </c>
      <c r="B279" s="110"/>
      <c r="C279" s="110">
        <v>0</v>
      </c>
      <c r="D279" s="110"/>
      <c r="E279" s="110">
        <f t="shared" si="121"/>
        <v>0</v>
      </c>
      <c r="F279" s="110">
        <f t="shared" si="122"/>
        <v>0</v>
      </c>
      <c r="G279" s="110">
        <f t="shared" si="123"/>
        <v>0</v>
      </c>
      <c r="H279" s="112" t="e">
        <f t="shared" si="120"/>
        <v>#DIV/0!</v>
      </c>
    </row>
    <row r="280" spans="1:8" s="66" customFormat="1" ht="11.25" customHeight="1" x14ac:dyDescent="0.2">
      <c r="A280" s="116" t="s">
        <v>305</v>
      </c>
      <c r="B280" s="73">
        <v>1522379.5120000001</v>
      </c>
      <c r="C280" s="74">
        <v>1416149.20615</v>
      </c>
      <c r="D280" s="73">
        <v>90890.824590000004</v>
      </c>
      <c r="E280" s="74">
        <f t="shared" si="121"/>
        <v>1507040.0307400001</v>
      </c>
      <c r="F280" s="74">
        <f t="shared" si="122"/>
        <v>15339.48126000003</v>
      </c>
      <c r="G280" s="74">
        <f t="shared" si="123"/>
        <v>106230.30585000012</v>
      </c>
      <c r="H280" s="70">
        <f t="shared" si="120"/>
        <v>98.992400965784938</v>
      </c>
    </row>
    <row r="281" spans="1:8" s="66" customFormat="1" ht="11.25" customHeight="1" x14ac:dyDescent="0.2">
      <c r="A281" s="116"/>
      <c r="B281" s="74"/>
      <c r="C281" s="74"/>
      <c r="D281" s="74"/>
      <c r="E281" s="74"/>
      <c r="F281" s="74"/>
      <c r="G281" s="74"/>
      <c r="H281" s="75"/>
    </row>
    <row r="282" spans="1:8" s="66" customFormat="1" ht="11.25" customHeight="1" x14ac:dyDescent="0.2">
      <c r="A282" s="67" t="s">
        <v>306</v>
      </c>
      <c r="B282" s="117">
        <f>+B272+B274</f>
        <v>725158043.87967002</v>
      </c>
      <c r="C282" s="117">
        <f t="shared" ref="C282:G282" si="124">+C272+C274</f>
        <v>618069673.32047987</v>
      </c>
      <c r="D282" s="117">
        <f t="shared" si="124"/>
        <v>368845.80347000004</v>
      </c>
      <c r="E282" s="117">
        <f t="shared" si="124"/>
        <v>618438519.12395</v>
      </c>
      <c r="F282" s="117">
        <f t="shared" si="124"/>
        <v>106719524.75572011</v>
      </c>
      <c r="G282" s="117">
        <f t="shared" si="124"/>
        <v>107088370.55919009</v>
      </c>
      <c r="H282" s="75">
        <f>E282/B282*100</f>
        <v>85.283273673038281</v>
      </c>
    </row>
    <row r="283" spans="1:8" s="66" customFormat="1" ht="11.25" customHeight="1" x14ac:dyDescent="0.2">
      <c r="A283" s="72"/>
      <c r="B283" s="74"/>
      <c r="C283" s="74"/>
      <c r="D283" s="74"/>
      <c r="E283" s="74"/>
      <c r="F283" s="74"/>
      <c r="G283" s="74"/>
      <c r="H283" s="75"/>
    </row>
    <row r="284" spans="1:8" s="66" customFormat="1" ht="11.25" hidden="1" customHeight="1" x14ac:dyDescent="0.2">
      <c r="A284" s="108" t="s">
        <v>307</v>
      </c>
      <c r="B284" s="79">
        <f t="shared" ref="B284:G284" si="125">+B282+B269</f>
        <v>2608860228.7384806</v>
      </c>
      <c r="C284" s="79">
        <f t="shared" si="125"/>
        <v>1968756747.8994701</v>
      </c>
      <c r="D284" s="79">
        <f t="shared" si="125"/>
        <v>26156955.644400001</v>
      </c>
      <c r="E284" s="79">
        <f t="shared" si="125"/>
        <v>1994913703.5438704</v>
      </c>
      <c r="F284" s="79">
        <f t="shared" si="125"/>
        <v>613946525.19460976</v>
      </c>
      <c r="G284" s="79">
        <f t="shared" si="125"/>
        <v>640103480.83901</v>
      </c>
      <c r="H284" s="70">
        <f>E284/B284*100</f>
        <v>76.466867851656232</v>
      </c>
    </row>
    <row r="285" spans="1:8" s="66" customFormat="1" ht="12" hidden="1" customHeight="1" x14ac:dyDescent="0.2">
      <c r="A285" s="72"/>
      <c r="B285" s="74"/>
      <c r="C285" s="77"/>
      <c r="D285" s="74"/>
      <c r="E285" s="77"/>
      <c r="F285" s="77"/>
      <c r="G285" s="77"/>
      <c r="H285" s="70"/>
    </row>
    <row r="286" spans="1:8" ht="12.75" thickBot="1" x14ac:dyDescent="0.25">
      <c r="A286" s="118" t="s">
        <v>308</v>
      </c>
      <c r="B286" s="119">
        <f>+B284</f>
        <v>2608860228.7384806</v>
      </c>
      <c r="C286" s="119">
        <f t="shared" ref="C286:G286" si="126">+C284</f>
        <v>1968756747.8994701</v>
      </c>
      <c r="D286" s="119">
        <f t="shared" si="126"/>
        <v>26156955.644400001</v>
      </c>
      <c r="E286" s="119">
        <f t="shared" si="126"/>
        <v>1994913703.5438704</v>
      </c>
      <c r="F286" s="119">
        <f t="shared" si="126"/>
        <v>613946525.19460976</v>
      </c>
      <c r="G286" s="119">
        <f t="shared" si="126"/>
        <v>640103480.83901</v>
      </c>
      <c r="H286" s="120">
        <f>E286/B286*100</f>
        <v>76.466867851656232</v>
      </c>
    </row>
    <row r="287" spans="1:8" ht="12" thickTop="1" x14ac:dyDescent="0.2">
      <c r="G287" s="123"/>
    </row>
    <row r="288" spans="1:8" x14ac:dyDescent="0.2">
      <c r="A288" s="124" t="s">
        <v>309</v>
      </c>
    </row>
    <row r="289" spans="1:9" x14ac:dyDescent="0.2">
      <c r="A289" s="66" t="s">
        <v>310</v>
      </c>
    </row>
    <row r="290" spans="1:9" x14ac:dyDescent="0.2">
      <c r="A290" s="125" t="s">
        <v>311</v>
      </c>
    </row>
    <row r="291" spans="1:9" x14ac:dyDescent="0.2">
      <c r="A291" s="66" t="s">
        <v>312</v>
      </c>
    </row>
    <row r="292" spans="1:9" x14ac:dyDescent="0.2">
      <c r="A292" s="66" t="s">
        <v>313</v>
      </c>
    </row>
    <row r="293" spans="1:9" x14ac:dyDescent="0.2">
      <c r="A293" s="66" t="s">
        <v>314</v>
      </c>
    </row>
    <row r="294" spans="1:9" x14ac:dyDescent="0.2">
      <c r="A294" s="66" t="s">
        <v>315</v>
      </c>
    </row>
    <row r="295" spans="1:9" x14ac:dyDescent="0.2">
      <c r="G295" s="123"/>
    </row>
    <row r="296" spans="1:9" x14ac:dyDescent="0.2">
      <c r="E296" s="66"/>
      <c r="F296" s="66"/>
      <c r="G296" s="122"/>
      <c r="I296" s="38"/>
    </row>
    <row r="297" spans="1:9" x14ac:dyDescent="0.2">
      <c r="E297" s="66"/>
      <c r="F297" s="66"/>
      <c r="G297" s="122"/>
      <c r="I297" s="38"/>
    </row>
    <row r="298" spans="1:9" x14ac:dyDescent="0.2">
      <c r="E298" s="66"/>
      <c r="F298" s="66"/>
      <c r="G298" s="122"/>
      <c r="I298" s="38"/>
    </row>
    <row r="299" spans="1:9" x14ac:dyDescent="0.2">
      <c r="E299" s="66"/>
      <c r="F299" s="66"/>
      <c r="G299" s="122"/>
      <c r="I299" s="38"/>
    </row>
    <row r="300" spans="1:9" x14ac:dyDescent="0.2">
      <c r="E300" s="66"/>
      <c r="F300" s="66"/>
      <c r="G300" s="122"/>
      <c r="I300" s="38"/>
    </row>
    <row r="301" spans="1:9" x14ac:dyDescent="0.2">
      <c r="E301" s="66"/>
      <c r="F301" s="66"/>
      <c r="G301" s="122"/>
      <c r="I301" s="38"/>
    </row>
    <row r="302" spans="1:9" x14ac:dyDescent="0.2">
      <c r="E302" s="66"/>
      <c r="F302" s="66"/>
      <c r="G302" s="122"/>
      <c r="I302" s="38"/>
    </row>
    <row r="303" spans="1:9" x14ac:dyDescent="0.2">
      <c r="E303" s="66"/>
      <c r="F303" s="66"/>
      <c r="G303" s="122"/>
      <c r="I303" s="38"/>
    </row>
    <row r="304" spans="1:9" x14ac:dyDescent="0.2">
      <c r="E304" s="66"/>
      <c r="F304" s="66"/>
      <c r="G304" s="122"/>
      <c r="I304" s="38"/>
    </row>
    <row r="305" spans="5:9" x14ac:dyDescent="0.2">
      <c r="E305" s="66"/>
      <c r="F305" s="66"/>
      <c r="G305" s="122"/>
      <c r="I305" s="38"/>
    </row>
    <row r="306" spans="5:9" x14ac:dyDescent="0.2">
      <c r="E306" s="66"/>
      <c r="F306" s="66"/>
      <c r="G306" s="122"/>
      <c r="I306" s="38"/>
    </row>
    <row r="307" spans="5:9" x14ac:dyDescent="0.2">
      <c r="E307" s="66"/>
      <c r="F307" s="66"/>
      <c r="G307" s="122"/>
      <c r="I307" s="38"/>
    </row>
    <row r="308" spans="5:9" x14ac:dyDescent="0.2">
      <c r="E308" s="66"/>
      <c r="F308" s="66"/>
      <c r="G308" s="122"/>
      <c r="I308" s="38"/>
    </row>
    <row r="309" spans="5:9" x14ac:dyDescent="0.2">
      <c r="E309" s="66"/>
      <c r="F309" s="66"/>
      <c r="G309" s="122"/>
      <c r="I309" s="38"/>
    </row>
    <row r="310" spans="5:9" x14ac:dyDescent="0.2">
      <c r="E310" s="66"/>
      <c r="F310" s="66"/>
      <c r="G310" s="122"/>
      <c r="I310" s="38"/>
    </row>
    <row r="311" spans="5:9" x14ac:dyDescent="0.2">
      <c r="E311" s="66"/>
      <c r="F311" s="66"/>
      <c r="G311" s="122"/>
      <c r="I311" s="38"/>
    </row>
    <row r="312" spans="5:9" x14ac:dyDescent="0.2">
      <c r="E312" s="66"/>
      <c r="F312" s="66"/>
      <c r="G312" s="122"/>
      <c r="I312" s="38"/>
    </row>
    <row r="313" spans="5:9" x14ac:dyDescent="0.2">
      <c r="E313" s="66"/>
      <c r="F313" s="66"/>
      <c r="G313" s="122"/>
      <c r="I313" s="38"/>
    </row>
    <row r="314" spans="5:9" x14ac:dyDescent="0.2">
      <c r="E314" s="66"/>
      <c r="F314" s="66"/>
      <c r="G314" s="122"/>
      <c r="I314" s="38"/>
    </row>
    <row r="315" spans="5:9" x14ac:dyDescent="0.2">
      <c r="E315" s="66"/>
      <c r="F315" s="66"/>
      <c r="G315" s="122"/>
      <c r="I315" s="38"/>
    </row>
    <row r="316" spans="5:9" x14ac:dyDescent="0.2">
      <c r="E316" s="66"/>
      <c r="F316" s="66"/>
      <c r="G316" s="122"/>
      <c r="I316" s="38"/>
    </row>
    <row r="317" spans="5:9" x14ac:dyDescent="0.2">
      <c r="E317" s="66"/>
      <c r="F317" s="66"/>
      <c r="G317" s="122"/>
      <c r="I317" s="38"/>
    </row>
    <row r="318" spans="5:9" x14ac:dyDescent="0.2">
      <c r="E318" s="66"/>
      <c r="F318" s="66"/>
      <c r="G318" s="122"/>
      <c r="I318" s="38"/>
    </row>
    <row r="319" spans="5:9" x14ac:dyDescent="0.2">
      <c r="E319" s="66"/>
      <c r="F319" s="66"/>
      <c r="G319" s="122"/>
      <c r="I319" s="38"/>
    </row>
    <row r="320" spans="5:9" x14ac:dyDescent="0.2">
      <c r="E320" s="66"/>
      <c r="F320" s="66"/>
      <c r="G320" s="122"/>
      <c r="I320" s="38"/>
    </row>
    <row r="321" spans="5:9" x14ac:dyDescent="0.2">
      <c r="E321" s="66"/>
      <c r="F321" s="66"/>
      <c r="G321" s="122"/>
      <c r="I321" s="38"/>
    </row>
    <row r="322" spans="5:9" x14ac:dyDescent="0.2">
      <c r="E322" s="66"/>
      <c r="F322" s="66"/>
      <c r="G322" s="122"/>
      <c r="I322" s="38"/>
    </row>
    <row r="323" spans="5:9" x14ac:dyDescent="0.2">
      <c r="E323" s="66"/>
      <c r="F323" s="66"/>
      <c r="G323" s="122"/>
      <c r="I323" s="38"/>
    </row>
    <row r="324" spans="5:9" x14ac:dyDescent="0.2">
      <c r="E324" s="66"/>
      <c r="F324" s="66"/>
      <c r="G324" s="122"/>
      <c r="I324" s="38"/>
    </row>
    <row r="325" spans="5:9" x14ac:dyDescent="0.2">
      <c r="E325" s="66"/>
      <c r="F325" s="66"/>
      <c r="G325" s="122"/>
      <c r="I325" s="38"/>
    </row>
    <row r="326" spans="5:9" x14ac:dyDescent="0.2">
      <c r="E326" s="66"/>
      <c r="F326" s="66"/>
      <c r="G326" s="122"/>
      <c r="I326" s="38"/>
    </row>
    <row r="327" spans="5:9" x14ac:dyDescent="0.2">
      <c r="E327" s="66"/>
      <c r="F327" s="66"/>
      <c r="G327" s="122"/>
      <c r="I327" s="38"/>
    </row>
    <row r="328" spans="5:9" x14ac:dyDescent="0.2">
      <c r="E328" s="66"/>
      <c r="F328" s="66"/>
      <c r="G328" s="122"/>
      <c r="I328" s="38"/>
    </row>
    <row r="329" spans="5:9" x14ac:dyDescent="0.2">
      <c r="E329" s="66"/>
      <c r="F329" s="66"/>
      <c r="G329" s="122"/>
      <c r="I329" s="38"/>
    </row>
    <row r="330" spans="5:9" x14ac:dyDescent="0.2">
      <c r="E330" s="66"/>
      <c r="F330" s="66"/>
      <c r="G330" s="122"/>
      <c r="I330" s="38"/>
    </row>
    <row r="331" spans="5:9" x14ac:dyDescent="0.2">
      <c r="E331" s="66"/>
      <c r="F331" s="66"/>
      <c r="G331" s="122"/>
      <c r="I331" s="38"/>
    </row>
    <row r="332" spans="5:9" x14ac:dyDescent="0.2">
      <c r="E332" s="66"/>
      <c r="F332" s="66"/>
      <c r="G332" s="122"/>
      <c r="I332" s="38"/>
    </row>
    <row r="333" spans="5:9" x14ac:dyDescent="0.2">
      <c r="E333" s="66"/>
      <c r="F333" s="66"/>
      <c r="G333" s="122"/>
      <c r="I333" s="38"/>
    </row>
    <row r="334" spans="5:9" x14ac:dyDescent="0.2">
      <c r="E334" s="66"/>
      <c r="F334" s="66"/>
      <c r="G334" s="122"/>
      <c r="I334" s="38"/>
    </row>
    <row r="335" spans="5:9" x14ac:dyDescent="0.2">
      <c r="E335" s="66"/>
      <c r="F335" s="66"/>
      <c r="G335" s="122"/>
      <c r="I335" s="38"/>
    </row>
  </sheetData>
  <mergeCells count="7">
    <mergeCell ref="H6:H7"/>
    <mergeCell ref="A5:A7"/>
    <mergeCell ref="C5:E5"/>
    <mergeCell ref="B6:B7"/>
    <mergeCell ref="C6:E6"/>
    <mergeCell ref="F6:F7"/>
    <mergeCell ref="G6:G7"/>
  </mergeCells>
  <printOptions horizontalCentered="1"/>
  <pageMargins left="0.4" right="0.4" top="0.3" bottom="0.4" header="0.2" footer="0.18"/>
  <pageSetup paperSize="9" scale="75" orientation="portrait" r:id="rId1"/>
  <headerFooter alignWithMargins="0">
    <oddFooter>Page &amp;P of &amp;N</oddFooter>
  </headerFooter>
  <rowBreaks count="2" manualBreakCount="2">
    <brk id="179" max="7" man="1"/>
    <brk id="26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zoomScaleNormal="100" workbookViewId="0">
      <selection activeCell="B85" sqref="B85"/>
    </sheetView>
  </sheetViews>
  <sheetFormatPr defaultRowHeight="12.75" x14ac:dyDescent="0.2"/>
  <cols>
    <col min="1" max="1" width="38.7109375" style="126" customWidth="1"/>
    <col min="2" max="2" width="11.5703125" style="126" bestFit="1" customWidth="1"/>
    <col min="3" max="3" width="10" style="126" bestFit="1" customWidth="1"/>
    <col min="4" max="8" width="10" style="126" customWidth="1"/>
    <col min="9" max="9" width="12.28515625" style="126" customWidth="1"/>
    <col min="10" max="10" width="9.140625" style="126"/>
    <col min="11" max="11" width="9.42578125" style="126" bestFit="1" customWidth="1"/>
    <col min="12" max="12" width="10.28515625" style="126" bestFit="1" customWidth="1"/>
    <col min="13" max="14" width="9.140625" style="126"/>
    <col min="15" max="17" width="11" style="126" customWidth="1"/>
    <col min="18" max="16384" width="9.140625" style="126"/>
  </cols>
  <sheetData>
    <row r="1" spans="1:17" x14ac:dyDescent="0.2">
      <c r="A1" s="126" t="s">
        <v>316</v>
      </c>
    </row>
    <row r="2" spans="1:17" x14ac:dyDescent="0.2">
      <c r="A2" s="126" t="s">
        <v>317</v>
      </c>
    </row>
    <row r="3" spans="1:17" x14ac:dyDescent="0.2">
      <c r="A3" s="126" t="s">
        <v>318</v>
      </c>
      <c r="K3" s="126" t="s">
        <v>319</v>
      </c>
    </row>
    <row r="4" spans="1:17" x14ac:dyDescent="0.2">
      <c r="B4" s="127" t="s">
        <v>320</v>
      </c>
      <c r="C4" s="127" t="s">
        <v>321</v>
      </c>
      <c r="D4" s="127" t="s">
        <v>322</v>
      </c>
      <c r="E4" s="127" t="s">
        <v>323</v>
      </c>
      <c r="F4" s="127" t="s">
        <v>324</v>
      </c>
      <c r="G4" s="127" t="s">
        <v>325</v>
      </c>
      <c r="H4" s="127" t="s">
        <v>326</v>
      </c>
      <c r="I4" s="127" t="s">
        <v>327</v>
      </c>
      <c r="K4" s="127" t="s">
        <v>320</v>
      </c>
      <c r="L4" s="127" t="s">
        <v>321</v>
      </c>
      <c r="M4" s="127" t="s">
        <v>322</v>
      </c>
      <c r="N4" s="127" t="s">
        <v>323</v>
      </c>
      <c r="O4" s="127" t="s">
        <v>324</v>
      </c>
      <c r="P4" s="127" t="s">
        <v>325</v>
      </c>
      <c r="Q4" s="127" t="s">
        <v>326</v>
      </c>
    </row>
    <row r="5" spans="1:17" x14ac:dyDescent="0.2">
      <c r="A5" s="126" t="s">
        <v>328</v>
      </c>
      <c r="B5" s="128">
        <v>197280.37400000001</v>
      </c>
      <c r="C5" s="128">
        <v>218551.98</v>
      </c>
      <c r="D5" s="128">
        <v>234979.63800000001</v>
      </c>
      <c r="E5" s="128">
        <v>1075614.496</v>
      </c>
      <c r="F5" s="128">
        <v>94082.13</v>
      </c>
      <c r="G5" s="128">
        <v>32038.673999999999</v>
      </c>
      <c r="H5" s="128">
        <v>756312.93299999996</v>
      </c>
      <c r="I5" s="128">
        <f>SUM(B5:H5)</f>
        <v>2608860.2250000006</v>
      </c>
      <c r="J5" s="128"/>
      <c r="K5" s="128">
        <f>B5</f>
        <v>197280.37400000001</v>
      </c>
      <c r="L5" s="128">
        <f t="shared" ref="L5:Q6" si="0">+K5+C5</f>
        <v>415832.35400000005</v>
      </c>
      <c r="M5" s="128">
        <f t="shared" si="0"/>
        <v>650811.99200000009</v>
      </c>
      <c r="N5" s="128">
        <f t="shared" si="0"/>
        <v>1726426.4880000001</v>
      </c>
      <c r="O5" s="128">
        <f t="shared" si="0"/>
        <v>1820508.6180000002</v>
      </c>
      <c r="P5" s="128">
        <f t="shared" si="0"/>
        <v>1852547.2920000004</v>
      </c>
      <c r="Q5" s="128">
        <f t="shared" si="0"/>
        <v>2608860.2250000006</v>
      </c>
    </row>
    <row r="6" spans="1:17" x14ac:dyDescent="0.2">
      <c r="A6" s="126" t="s">
        <v>329</v>
      </c>
      <c r="B6" s="128">
        <v>145576.10399999999</v>
      </c>
      <c r="C6" s="128">
        <v>217009.91399999999</v>
      </c>
      <c r="D6" s="128">
        <v>278567.462</v>
      </c>
      <c r="E6" s="128">
        <v>445894.359</v>
      </c>
      <c r="F6" s="128">
        <v>333061.39299999998</v>
      </c>
      <c r="G6" s="128">
        <v>298626.929</v>
      </c>
      <c r="H6" s="128">
        <v>276177.53899999999</v>
      </c>
      <c r="I6" s="128">
        <f>SUM(B6:H6)</f>
        <v>1994913.6999999997</v>
      </c>
      <c r="J6" s="128"/>
      <c r="K6" s="128">
        <f>B6</f>
        <v>145576.10399999999</v>
      </c>
      <c r="L6" s="128">
        <f t="shared" si="0"/>
        <v>362586.01799999998</v>
      </c>
      <c r="M6" s="128">
        <f t="shared" si="0"/>
        <v>641153.48</v>
      </c>
      <c r="N6" s="128">
        <f t="shared" si="0"/>
        <v>1087047.8389999999</v>
      </c>
      <c r="O6" s="128">
        <f t="shared" si="0"/>
        <v>1420109.2319999998</v>
      </c>
      <c r="P6" s="128">
        <f t="shared" si="0"/>
        <v>1718736.1609999998</v>
      </c>
      <c r="Q6" s="128">
        <f t="shared" si="0"/>
        <v>1994913.6999999997</v>
      </c>
    </row>
    <row r="7" spans="1:17" x14ac:dyDescent="0.2">
      <c r="A7" s="126" t="s">
        <v>330</v>
      </c>
      <c r="B7" s="129">
        <f t="shared" ref="B7:H7" si="1">K7</f>
        <v>73.791478112262695</v>
      </c>
      <c r="C7" s="129">
        <f t="shared" si="1"/>
        <v>87.195239743177837</v>
      </c>
      <c r="D7" s="129">
        <f t="shared" si="1"/>
        <v>98.515929005807251</v>
      </c>
      <c r="E7" s="129">
        <f t="shared" si="1"/>
        <v>62.965196986713515</v>
      </c>
      <c r="F7" s="129">
        <f t="shared" si="1"/>
        <v>78.006180138829734</v>
      </c>
      <c r="G7" s="129">
        <f t="shared" si="1"/>
        <v>92.776911467909756</v>
      </c>
      <c r="H7" s="129">
        <f t="shared" si="1"/>
        <v>76.466867825392953</v>
      </c>
      <c r="I7" s="129"/>
      <c r="J7" s="130"/>
      <c r="K7" s="130">
        <f t="shared" ref="K7:P7" si="2">+K6/K5*100</f>
        <v>73.791478112262695</v>
      </c>
      <c r="L7" s="130">
        <f t="shared" si="2"/>
        <v>87.195239743177837</v>
      </c>
      <c r="M7" s="130">
        <f t="shared" si="2"/>
        <v>98.515929005807251</v>
      </c>
      <c r="N7" s="130">
        <f t="shared" si="2"/>
        <v>62.965196986713515</v>
      </c>
      <c r="O7" s="130">
        <f t="shared" si="2"/>
        <v>78.006180138829734</v>
      </c>
      <c r="P7" s="130">
        <f t="shared" si="2"/>
        <v>92.776911467909756</v>
      </c>
      <c r="Q7" s="130">
        <f>+Q6/Q5*100</f>
        <v>76.466867825392953</v>
      </c>
    </row>
    <row r="19" spans="13:19" x14ac:dyDescent="0.2">
      <c r="M19" s="128"/>
      <c r="N19" s="128"/>
      <c r="O19" s="128"/>
      <c r="P19" s="128"/>
      <c r="Q19" s="128"/>
      <c r="R19" s="128"/>
      <c r="S19" s="128"/>
    </row>
  </sheetData>
  <printOptions horizontalCentered="1"/>
  <pageMargins left="0.25" right="0.25" top="0.61" bottom="0.47" header="0.5" footer="0.5"/>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Joyce Marasigan</cp:lastModifiedBy>
  <cp:lastPrinted>2020-08-10T05:05:18Z</cp:lastPrinted>
  <dcterms:created xsi:type="dcterms:W3CDTF">2014-06-18T02:22:11Z</dcterms:created>
  <dcterms:modified xsi:type="dcterms:W3CDTF">2020-08-13T06:46:07Z</dcterms:modified>
</cp:coreProperties>
</file>