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January 2020\"/>
    </mc:Choice>
  </mc:AlternateContent>
  <bookViews>
    <workbookView xWindow="0" yWindow="0" windowWidth="24000" windowHeight="9135" activeTab="1"/>
  </bookViews>
  <sheets>
    <sheet name="By Department" sheetId="12" r:id="rId1"/>
    <sheet name="By Agency" sheetId="14" r:id="rId2"/>
  </sheets>
  <definedNames>
    <definedName name="_xlnm.Print_Area" localSheetId="1">'By Agency'!$A$1:$H$290</definedName>
    <definedName name="_xlnm.Print_Area" localSheetId="0">'By Department'!$A$1:$F$65</definedName>
    <definedName name="_xlnm.Print_Titles" localSheetId="1">'By Agency'!$1:$8</definedName>
    <definedName name="Z_149BABA1_3CBB_4AB5_8307_CDFFE2416884_.wvu.Cols" localSheetId="1" hidden="1">'By Agency'!#REF!</definedName>
    <definedName name="Z_149BABA1_3CBB_4AB5_8307_CDFFE2416884_.wvu.PrintArea" localSheetId="1" hidden="1">'By Agency'!$A$1:$F$286</definedName>
    <definedName name="Z_149BABA1_3CBB_4AB5_8307_CDFFE2416884_.wvu.PrintTitles" localSheetId="1" hidden="1">'By Agency'!$1:$8</definedName>
    <definedName name="Z_149BABA1_3CBB_4AB5_8307_CDFFE2416884_.wvu.Rows" localSheetId="1" hidden="1">'By Agency'!$130:$130,'By Agency'!$186:$187,'By Agency'!$272:$274,'By Agency'!$275:$276,'By Agency'!$277:$280</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Agency'!$A$1:$H$290</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Agency'!$A$1:$H$286</definedName>
    <definedName name="Z_97AE4AC2_2269_476F_89AE_42BE1A190109_.wvu.PrintTitles" localSheetId="1" hidden="1">'By Agency'!$1:$8</definedName>
    <definedName name="Z_97AE4AC2_2269_476F_89AE_42BE1A190109_.wvu.Rows" localSheetId="1" hidden="1">'By Agency'!$130:$130,'By Agency'!$186:$187,'By Agency'!$270:$274,'By Agency'!$275:$276,'By Agency'!$277:$280</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Agency'!$A$1:$F$286</definedName>
    <definedName name="Z_E72949E6_F470_4685_A8B8_FC40C2B684D5_.wvu.PrintTitles" localSheetId="1" hidden="1">'By Agency'!$1:$8</definedName>
    <definedName name="Z_E72949E6_F470_4685_A8B8_FC40C2B684D5_.wvu.Rows" localSheetId="1" hidden="1">'By Agency'!$130:$130,'By Agency'!$186:$187,'By Agency'!$272:$274,'By Agency'!$275:$276,'By Agency'!$277:$280</definedName>
  </definedNames>
  <calcPr calcId="152511"/>
</workbook>
</file>

<file path=xl/calcChain.xml><?xml version="1.0" encoding="utf-8"?>
<calcChain xmlns="http://schemas.openxmlformats.org/spreadsheetml/2006/main">
  <c r="C131" i="14" l="1"/>
  <c r="G275" i="14" l="1"/>
  <c r="E275" i="14"/>
  <c r="H275" i="14" s="1"/>
  <c r="D273" i="14"/>
  <c r="D277" i="14" s="1"/>
  <c r="D264" i="14"/>
  <c r="E258" i="14"/>
  <c r="H258" i="14" s="1"/>
  <c r="E256" i="14"/>
  <c r="H256" i="14" s="1"/>
  <c r="D254" i="14"/>
  <c r="E250" i="14"/>
  <c r="H250" i="14" s="1"/>
  <c r="E249" i="14"/>
  <c r="H249" i="14" s="1"/>
  <c r="E242" i="14"/>
  <c r="H242" i="14" s="1"/>
  <c r="E241" i="14"/>
  <c r="H241" i="14" s="1"/>
  <c r="E238" i="14"/>
  <c r="H238" i="14" s="1"/>
  <c r="G237" i="14"/>
  <c r="E237" i="14"/>
  <c r="H237" i="14" s="1"/>
  <c r="E234" i="14"/>
  <c r="H234" i="14" s="1"/>
  <c r="E233" i="14"/>
  <c r="H233" i="14" s="1"/>
  <c r="D228" i="14"/>
  <c r="E230" i="14"/>
  <c r="H230" i="14" s="1"/>
  <c r="E227" i="14"/>
  <c r="H227" i="14" s="1"/>
  <c r="E224" i="14"/>
  <c r="H224" i="14" s="1"/>
  <c r="G223" i="14"/>
  <c r="E223" i="14"/>
  <c r="H223" i="14" s="1"/>
  <c r="E220" i="14"/>
  <c r="H220" i="14" s="1"/>
  <c r="E219" i="14"/>
  <c r="H219" i="14" s="1"/>
  <c r="D215" i="14"/>
  <c r="E216" i="14"/>
  <c r="H213" i="14"/>
  <c r="E213" i="14"/>
  <c r="E212" i="14"/>
  <c r="H212" i="14" s="1"/>
  <c r="E209" i="14"/>
  <c r="H209" i="14" s="1"/>
  <c r="E202" i="14"/>
  <c r="H202" i="14" s="1"/>
  <c r="D197" i="14"/>
  <c r="E198" i="14"/>
  <c r="E195" i="14"/>
  <c r="H195" i="14" s="1"/>
  <c r="E191" i="14"/>
  <c r="H191" i="14" s="1"/>
  <c r="E184" i="14"/>
  <c r="H184" i="14" s="1"/>
  <c r="D179" i="14"/>
  <c r="E180" i="14"/>
  <c r="E177" i="14"/>
  <c r="H177" i="14" s="1"/>
  <c r="E170" i="14"/>
  <c r="H170" i="14" s="1"/>
  <c r="D164" i="14"/>
  <c r="E166" i="14"/>
  <c r="H166" i="14" s="1"/>
  <c r="E159" i="14"/>
  <c r="H159" i="14" s="1"/>
  <c r="E155" i="14"/>
  <c r="H155" i="14" s="1"/>
  <c r="E151" i="14"/>
  <c r="H151" i="14" s="1"/>
  <c r="E147" i="14"/>
  <c r="H147" i="14" s="1"/>
  <c r="D143" i="14"/>
  <c r="B143" i="14"/>
  <c r="D138" i="14"/>
  <c r="E139" i="14"/>
  <c r="E138" i="14" s="1"/>
  <c r="C138" i="14"/>
  <c r="E137" i="14"/>
  <c r="H137" i="14" s="1"/>
  <c r="D131" i="14"/>
  <c r="B131" i="14"/>
  <c r="E129" i="14"/>
  <c r="H129" i="14" s="1"/>
  <c r="E121" i="14"/>
  <c r="H121" i="14" s="1"/>
  <c r="E120" i="14"/>
  <c r="H120" i="14" s="1"/>
  <c r="E118" i="14"/>
  <c r="H118" i="14" s="1"/>
  <c r="E116" i="14"/>
  <c r="H116" i="14" s="1"/>
  <c r="D114" i="14"/>
  <c r="B114" i="14"/>
  <c r="E111" i="14"/>
  <c r="H111" i="14" s="1"/>
  <c r="G111" i="14"/>
  <c r="E109" i="14"/>
  <c r="H109" i="14" s="1"/>
  <c r="G109" i="14"/>
  <c r="E107" i="14"/>
  <c r="H107" i="14" s="1"/>
  <c r="G107" i="14"/>
  <c r="E100" i="14"/>
  <c r="H100" i="14" s="1"/>
  <c r="E96" i="14"/>
  <c r="H96" i="14" s="1"/>
  <c r="D90" i="14"/>
  <c r="E92" i="14"/>
  <c r="H92" i="14" s="1"/>
  <c r="D84" i="14"/>
  <c r="E85" i="14"/>
  <c r="D80" i="14"/>
  <c r="E82" i="14"/>
  <c r="H82" i="14" s="1"/>
  <c r="B80" i="14"/>
  <c r="D76" i="14"/>
  <c r="D70" i="14"/>
  <c r="E72" i="14"/>
  <c r="H72" i="14" s="1"/>
  <c r="E65" i="14"/>
  <c r="H65" i="14" s="1"/>
  <c r="E61" i="14"/>
  <c r="H61" i="14" s="1"/>
  <c r="E54" i="14"/>
  <c r="H54" i="14" s="1"/>
  <c r="D50" i="14"/>
  <c r="B50" i="14"/>
  <c r="E46" i="14"/>
  <c r="H46" i="14" s="1"/>
  <c r="E41" i="14"/>
  <c r="H41" i="14" s="1"/>
  <c r="D34" i="14"/>
  <c r="B34" i="14"/>
  <c r="E31" i="14"/>
  <c r="H31" i="14" s="1"/>
  <c r="E27" i="14"/>
  <c r="H27" i="14" s="1"/>
  <c r="D23" i="14"/>
  <c r="B23" i="14"/>
  <c r="E19" i="14"/>
  <c r="H19" i="14" s="1"/>
  <c r="E13" i="14"/>
  <c r="H13" i="14" s="1"/>
  <c r="F275" i="14" l="1"/>
  <c r="F237" i="14"/>
  <c r="F223" i="14"/>
  <c r="E12" i="14"/>
  <c r="H12" i="14" s="1"/>
  <c r="G12" i="14"/>
  <c r="G14" i="14"/>
  <c r="E14" i="14"/>
  <c r="H14" i="14" s="1"/>
  <c r="E17" i="14"/>
  <c r="H17" i="14" s="1"/>
  <c r="G17" i="14"/>
  <c r="G21" i="14"/>
  <c r="E21" i="14"/>
  <c r="H21" i="14" s="1"/>
  <c r="E26" i="14"/>
  <c r="H26" i="14" s="1"/>
  <c r="G26" i="14"/>
  <c r="G28" i="14"/>
  <c r="E28" i="14"/>
  <c r="H28" i="14" s="1"/>
  <c r="E30" i="14"/>
  <c r="H30" i="14" s="1"/>
  <c r="G30" i="14"/>
  <c r="G32" i="14"/>
  <c r="E32" i="14"/>
  <c r="H32" i="14" s="1"/>
  <c r="E60" i="14"/>
  <c r="H60" i="14" s="1"/>
  <c r="G60" i="14"/>
  <c r="G62" i="14"/>
  <c r="E62" i="14"/>
  <c r="H62" i="14" s="1"/>
  <c r="E64" i="14"/>
  <c r="H64" i="14" s="1"/>
  <c r="G64" i="14"/>
  <c r="G66" i="14"/>
  <c r="E66" i="14"/>
  <c r="H66" i="14" s="1"/>
  <c r="E68" i="14"/>
  <c r="H68" i="14" s="1"/>
  <c r="G68" i="14"/>
  <c r="E78" i="14"/>
  <c r="H78" i="14" s="1"/>
  <c r="G78" i="14"/>
  <c r="E88" i="14"/>
  <c r="H88" i="14" s="1"/>
  <c r="G88" i="14"/>
  <c r="E40" i="14"/>
  <c r="H40" i="14" s="1"/>
  <c r="G40" i="14"/>
  <c r="G42" i="14"/>
  <c r="E42" i="14"/>
  <c r="H42" i="14" s="1"/>
  <c r="E44" i="14"/>
  <c r="H44" i="14" s="1"/>
  <c r="G44" i="14"/>
  <c r="G48" i="14"/>
  <c r="E48" i="14"/>
  <c r="H48" i="14" s="1"/>
  <c r="E53" i="14"/>
  <c r="H53" i="14" s="1"/>
  <c r="G53" i="14"/>
  <c r="G55" i="14"/>
  <c r="E55" i="14"/>
  <c r="H55" i="14" s="1"/>
  <c r="G73" i="14"/>
  <c r="E73" i="14"/>
  <c r="H73" i="14" s="1"/>
  <c r="G93" i="14"/>
  <c r="E93" i="14"/>
  <c r="H93" i="14" s="1"/>
  <c r="E95" i="14"/>
  <c r="H95" i="14" s="1"/>
  <c r="G95" i="14"/>
  <c r="G97" i="14"/>
  <c r="E97" i="14"/>
  <c r="H97" i="14" s="1"/>
  <c r="E99" i="14"/>
  <c r="H99" i="14" s="1"/>
  <c r="G99" i="14"/>
  <c r="B10" i="14"/>
  <c r="G15" i="14"/>
  <c r="F17" i="14"/>
  <c r="B38" i="14"/>
  <c r="F40" i="14"/>
  <c r="F53" i="14"/>
  <c r="G59" i="14"/>
  <c r="B58" i="14"/>
  <c r="F64" i="14"/>
  <c r="B76" i="14"/>
  <c r="H85" i="14"/>
  <c r="G87" i="14"/>
  <c r="F88" i="14"/>
  <c r="F99" i="14"/>
  <c r="G117" i="14"/>
  <c r="E117" i="14"/>
  <c r="H117" i="14" s="1"/>
  <c r="G119" i="14"/>
  <c r="E119" i="14"/>
  <c r="H119" i="14" s="1"/>
  <c r="E123" i="14"/>
  <c r="H123" i="14" s="1"/>
  <c r="G123" i="14"/>
  <c r="E136" i="14"/>
  <c r="H136" i="14" s="1"/>
  <c r="G136" i="14"/>
  <c r="G141" i="14"/>
  <c r="E141" i="14"/>
  <c r="H141" i="14" s="1"/>
  <c r="E146" i="14"/>
  <c r="H146" i="14" s="1"/>
  <c r="G146" i="14"/>
  <c r="G148" i="14"/>
  <c r="E148" i="14"/>
  <c r="H148" i="14" s="1"/>
  <c r="E150" i="14"/>
  <c r="H150" i="14" s="1"/>
  <c r="G150" i="14"/>
  <c r="G152" i="14"/>
  <c r="E152" i="14"/>
  <c r="H152" i="14" s="1"/>
  <c r="E154" i="14"/>
  <c r="H154" i="14" s="1"/>
  <c r="G154" i="14"/>
  <c r="G156" i="14"/>
  <c r="E156" i="14"/>
  <c r="H156" i="14" s="1"/>
  <c r="E158" i="14"/>
  <c r="H158" i="14" s="1"/>
  <c r="G158" i="14"/>
  <c r="G160" i="14"/>
  <c r="E160" i="14"/>
  <c r="H160" i="14" s="1"/>
  <c r="E162" i="14"/>
  <c r="H162" i="14" s="1"/>
  <c r="G162" i="14"/>
  <c r="E176" i="14"/>
  <c r="H176" i="14" s="1"/>
  <c r="G176" i="14"/>
  <c r="E183" i="14"/>
  <c r="H183" i="14" s="1"/>
  <c r="G183" i="14"/>
  <c r="G185" i="14"/>
  <c r="E185" i="14"/>
  <c r="H185" i="14" s="1"/>
  <c r="E208" i="14"/>
  <c r="H208" i="14" s="1"/>
  <c r="G208" i="14"/>
  <c r="G210" i="14"/>
  <c r="E210" i="14"/>
  <c r="H210" i="14" s="1"/>
  <c r="G221" i="14"/>
  <c r="E221" i="14"/>
  <c r="H221" i="14" s="1"/>
  <c r="G231" i="14"/>
  <c r="E231" i="14"/>
  <c r="H231" i="14" s="1"/>
  <c r="G239" i="14"/>
  <c r="E239" i="14"/>
  <c r="H239" i="14" s="1"/>
  <c r="D10" i="14"/>
  <c r="G13" i="14"/>
  <c r="F13" i="14"/>
  <c r="E15" i="14"/>
  <c r="H15" i="14" s="1"/>
  <c r="G19" i="14"/>
  <c r="F19" i="14"/>
  <c r="E25" i="14"/>
  <c r="H25" i="14" s="1"/>
  <c r="G27" i="14"/>
  <c r="F27" i="14"/>
  <c r="E29" i="14"/>
  <c r="H29" i="14" s="1"/>
  <c r="G31" i="14"/>
  <c r="F31" i="14"/>
  <c r="E36" i="14"/>
  <c r="H36" i="14" s="1"/>
  <c r="D38" i="14"/>
  <c r="G41" i="14"/>
  <c r="F41" i="14"/>
  <c r="F42" i="14"/>
  <c r="E43" i="14"/>
  <c r="H43" i="14" s="1"/>
  <c r="G46" i="14"/>
  <c r="F46" i="14"/>
  <c r="F48" i="14"/>
  <c r="E52" i="14"/>
  <c r="H52" i="14" s="1"/>
  <c r="G54" i="14"/>
  <c r="F54" i="14"/>
  <c r="E56" i="14"/>
  <c r="H56" i="14" s="1"/>
  <c r="D58" i="14"/>
  <c r="G61" i="14"/>
  <c r="F61" i="14"/>
  <c r="F62" i="14"/>
  <c r="E63" i="14"/>
  <c r="H63" i="14" s="1"/>
  <c r="G65" i="14"/>
  <c r="F65" i="14"/>
  <c r="F66" i="14"/>
  <c r="E67" i="14"/>
  <c r="H67" i="14" s="1"/>
  <c r="B70" i="14"/>
  <c r="G72" i="14"/>
  <c r="F72" i="14"/>
  <c r="E74" i="14"/>
  <c r="H74" i="14" s="1"/>
  <c r="G82" i="14"/>
  <c r="F82" i="14"/>
  <c r="G85" i="14"/>
  <c r="B84" i="14"/>
  <c r="F85" i="14"/>
  <c r="E87" i="14"/>
  <c r="H87" i="14" s="1"/>
  <c r="B90" i="14"/>
  <c r="G92" i="14"/>
  <c r="F92" i="14"/>
  <c r="E94" i="14"/>
  <c r="H94" i="14" s="1"/>
  <c r="G96" i="14"/>
  <c r="F96" i="14"/>
  <c r="E98" i="14"/>
  <c r="H98" i="14" s="1"/>
  <c r="G100" i="14"/>
  <c r="F100" i="14"/>
  <c r="E105" i="14"/>
  <c r="H105" i="14" s="1"/>
  <c r="G106" i="14"/>
  <c r="E106" i="14"/>
  <c r="H106" i="14" s="1"/>
  <c r="G108" i="14"/>
  <c r="E108" i="14"/>
  <c r="H108" i="14" s="1"/>
  <c r="G112" i="14"/>
  <c r="E112" i="14"/>
  <c r="H112" i="14" s="1"/>
  <c r="G116" i="14"/>
  <c r="F117" i="14"/>
  <c r="G118" i="14"/>
  <c r="F119" i="14"/>
  <c r="G120" i="14"/>
  <c r="E128" i="14"/>
  <c r="H128" i="14" s="1"/>
  <c r="G128" i="14"/>
  <c r="G130" i="14"/>
  <c r="E130" i="14"/>
  <c r="H130" i="14" s="1"/>
  <c r="G167" i="14"/>
  <c r="E167" i="14"/>
  <c r="H167" i="14" s="1"/>
  <c r="E169" i="14"/>
  <c r="H169" i="14" s="1"/>
  <c r="G169" i="14"/>
  <c r="G171" i="14"/>
  <c r="E171" i="14"/>
  <c r="H171" i="14" s="1"/>
  <c r="E190" i="14"/>
  <c r="H190" i="14" s="1"/>
  <c r="G190" i="14"/>
  <c r="G192" i="14"/>
  <c r="E192" i="14"/>
  <c r="H192" i="14" s="1"/>
  <c r="E194" i="14"/>
  <c r="H194" i="14" s="1"/>
  <c r="G194" i="14"/>
  <c r="E201" i="14"/>
  <c r="H201" i="14" s="1"/>
  <c r="G201" i="14"/>
  <c r="G203" i="14"/>
  <c r="E203" i="14"/>
  <c r="H203" i="14" s="1"/>
  <c r="G225" i="14"/>
  <c r="E225" i="14"/>
  <c r="H225" i="14" s="1"/>
  <c r="G235" i="14"/>
  <c r="E235" i="14"/>
  <c r="H235" i="14" s="1"/>
  <c r="G243" i="14"/>
  <c r="E243" i="14"/>
  <c r="H243" i="14" s="1"/>
  <c r="G251" i="14"/>
  <c r="E251" i="14"/>
  <c r="H251" i="14" s="1"/>
  <c r="G260" i="14"/>
  <c r="E260" i="14"/>
  <c r="H260" i="14" s="1"/>
  <c r="G265" i="14"/>
  <c r="E265" i="14"/>
  <c r="F107" i="14"/>
  <c r="F109" i="14"/>
  <c r="F111" i="14"/>
  <c r="F116" i="14"/>
  <c r="F118" i="14"/>
  <c r="F120" i="14"/>
  <c r="F123" i="14"/>
  <c r="B126" i="14"/>
  <c r="F128" i="14"/>
  <c r="G131" i="14"/>
  <c r="E131" i="14"/>
  <c r="H131" i="14" s="1"/>
  <c r="H139" i="14"/>
  <c r="H138" i="14" s="1"/>
  <c r="F158" i="14"/>
  <c r="G172" i="14"/>
  <c r="B174" i="14"/>
  <c r="H180" i="14"/>
  <c r="G182" i="14"/>
  <c r="F183" i="14"/>
  <c r="B188" i="14"/>
  <c r="F190" i="14"/>
  <c r="H198" i="14"/>
  <c r="G200" i="14"/>
  <c r="B206" i="14"/>
  <c r="G218" i="14"/>
  <c r="G226" i="14"/>
  <c r="B228" i="14"/>
  <c r="B215" i="14" s="1"/>
  <c r="G240" i="14"/>
  <c r="B247" i="14"/>
  <c r="B254" i="14"/>
  <c r="G271" i="14"/>
  <c r="F121" i="14"/>
  <c r="G121" i="14"/>
  <c r="E122" i="14"/>
  <c r="H122" i="14" s="1"/>
  <c r="D126" i="14"/>
  <c r="G129" i="14"/>
  <c r="F129" i="14"/>
  <c r="E133" i="14"/>
  <c r="H133" i="14" s="1"/>
  <c r="D134" i="14"/>
  <c r="G137" i="14"/>
  <c r="F137" i="14"/>
  <c r="G139" i="14"/>
  <c r="G138" i="14" s="1"/>
  <c r="B138" i="14"/>
  <c r="B134" i="14" s="1"/>
  <c r="F139" i="14"/>
  <c r="F138" i="14" s="1"/>
  <c r="F141" i="14"/>
  <c r="E145" i="14"/>
  <c r="H145" i="14" s="1"/>
  <c r="G147" i="14"/>
  <c r="F147" i="14"/>
  <c r="F148" i="14"/>
  <c r="E149" i="14"/>
  <c r="H149" i="14" s="1"/>
  <c r="G151" i="14"/>
  <c r="F151" i="14"/>
  <c r="F152" i="14"/>
  <c r="E153" i="14"/>
  <c r="H153" i="14" s="1"/>
  <c r="G155" i="14"/>
  <c r="F155" i="14"/>
  <c r="F156" i="14"/>
  <c r="E157" i="14"/>
  <c r="H157" i="14" s="1"/>
  <c r="G159" i="14"/>
  <c r="F159" i="14"/>
  <c r="F160" i="14"/>
  <c r="E161" i="14"/>
  <c r="H161" i="14" s="1"/>
  <c r="B164" i="14"/>
  <c r="G166" i="14"/>
  <c r="F166" i="14"/>
  <c r="F167" i="14"/>
  <c r="E168" i="14"/>
  <c r="H168" i="14" s="1"/>
  <c r="G170" i="14"/>
  <c r="F170" i="14"/>
  <c r="F171" i="14"/>
  <c r="E172" i="14"/>
  <c r="H172" i="14" s="1"/>
  <c r="D174" i="14"/>
  <c r="G177" i="14"/>
  <c r="F177" i="14"/>
  <c r="G180" i="14"/>
  <c r="B179" i="14"/>
  <c r="F180" i="14"/>
  <c r="E182" i="14"/>
  <c r="H182" i="14" s="1"/>
  <c r="G184" i="14"/>
  <c r="F184" i="14"/>
  <c r="F185" i="14"/>
  <c r="E186" i="14"/>
  <c r="H186" i="14" s="1"/>
  <c r="D188" i="14"/>
  <c r="G191" i="14"/>
  <c r="F191" i="14"/>
  <c r="F192" i="14"/>
  <c r="E193" i="14"/>
  <c r="H193" i="14" s="1"/>
  <c r="G195" i="14"/>
  <c r="F195" i="14"/>
  <c r="G198" i="14"/>
  <c r="B197" i="14"/>
  <c r="F198" i="14"/>
  <c r="E200" i="14"/>
  <c r="H200" i="14" s="1"/>
  <c r="G202" i="14"/>
  <c r="F202" i="14"/>
  <c r="F203" i="14"/>
  <c r="E204" i="14"/>
  <c r="H204" i="14" s="1"/>
  <c r="D206" i="14"/>
  <c r="F212" i="14"/>
  <c r="G212" i="14"/>
  <c r="H216" i="14"/>
  <c r="F219" i="14"/>
  <c r="G219" i="14"/>
  <c r="G222" i="14"/>
  <c r="F227" i="14"/>
  <c r="G227" i="14"/>
  <c r="F233" i="14"/>
  <c r="G233" i="14"/>
  <c r="G236" i="14"/>
  <c r="F241" i="14"/>
  <c r="G241" i="14"/>
  <c r="G245" i="14"/>
  <c r="F249" i="14"/>
  <c r="G249" i="14"/>
  <c r="G252" i="14"/>
  <c r="F256" i="14"/>
  <c r="G256" i="14"/>
  <c r="G209" i="14"/>
  <c r="F209" i="14"/>
  <c r="F210" i="14"/>
  <c r="E211" i="14"/>
  <c r="H211" i="14" s="1"/>
  <c r="G213" i="14"/>
  <c r="F213" i="14"/>
  <c r="G216" i="14"/>
  <c r="F216" i="14"/>
  <c r="E218" i="14"/>
  <c r="H218" i="14" s="1"/>
  <c r="G220" i="14"/>
  <c r="F220" i="14"/>
  <c r="F221" i="14"/>
  <c r="E222" i="14"/>
  <c r="H222" i="14" s="1"/>
  <c r="G224" i="14"/>
  <c r="F224" i="14"/>
  <c r="F225" i="14"/>
  <c r="E226" i="14"/>
  <c r="H226" i="14" s="1"/>
  <c r="G230" i="14"/>
  <c r="F230" i="14"/>
  <c r="F231" i="14"/>
  <c r="E232" i="14"/>
  <c r="H232" i="14" s="1"/>
  <c r="G234" i="14"/>
  <c r="F234" i="14"/>
  <c r="F235" i="14"/>
  <c r="E236" i="14"/>
  <c r="H236" i="14" s="1"/>
  <c r="G238" i="14"/>
  <c r="F238" i="14"/>
  <c r="F239" i="14"/>
  <c r="E240" i="14"/>
  <c r="H240" i="14" s="1"/>
  <c r="G242" i="14"/>
  <c r="F242" i="14"/>
  <c r="F243" i="14"/>
  <c r="E245" i="14"/>
  <c r="H245" i="14" s="1"/>
  <c r="D247" i="14"/>
  <c r="G250" i="14"/>
  <c r="F250" i="14"/>
  <c r="F251" i="14"/>
  <c r="E252" i="14"/>
  <c r="H252" i="14" s="1"/>
  <c r="G258" i="14"/>
  <c r="F258" i="14"/>
  <c r="F260" i="14"/>
  <c r="E262" i="14"/>
  <c r="H262" i="14" s="1"/>
  <c r="B264" i="14"/>
  <c r="B273" i="14"/>
  <c r="B277" i="14" s="1"/>
  <c r="E266" i="14"/>
  <c r="H266" i="14" s="1"/>
  <c r="F95" i="14" l="1"/>
  <c r="F78" i="14"/>
  <c r="F44" i="14"/>
  <c r="F208" i="14"/>
  <c r="F194" i="14"/>
  <c r="F169" i="14"/>
  <c r="F150" i="14"/>
  <c r="F136" i="14"/>
  <c r="F73" i="14"/>
  <c r="F32" i="14"/>
  <c r="F28" i="14"/>
  <c r="F21" i="14"/>
  <c r="F14" i="14"/>
  <c r="F211" i="14"/>
  <c r="F204" i="14"/>
  <c r="F201" i="14"/>
  <c r="F193" i="14"/>
  <c r="F186" i="14"/>
  <c r="F168" i="14"/>
  <c r="F131" i="14"/>
  <c r="F74" i="14"/>
  <c r="F43" i="14"/>
  <c r="F36" i="14"/>
  <c r="F26" i="14"/>
  <c r="E274" i="14"/>
  <c r="C273" i="14"/>
  <c r="C277" i="14" s="1"/>
  <c r="E255" i="14"/>
  <c r="C254" i="14"/>
  <c r="E248" i="14"/>
  <c r="C247" i="14"/>
  <c r="G262" i="14"/>
  <c r="E207" i="14"/>
  <c r="C206" i="14"/>
  <c r="E189" i="14"/>
  <c r="C188" i="14"/>
  <c r="E175" i="14"/>
  <c r="C174" i="14"/>
  <c r="D125" i="14"/>
  <c r="G248" i="14"/>
  <c r="G247" i="14" s="1"/>
  <c r="G175" i="14"/>
  <c r="G174" i="14" s="1"/>
  <c r="F161" i="14"/>
  <c r="G157" i="14"/>
  <c r="F153" i="14"/>
  <c r="G149" i="14"/>
  <c r="F145" i="14"/>
  <c r="C143" i="14"/>
  <c r="G144" i="14"/>
  <c r="E144" i="14"/>
  <c r="F133" i="14"/>
  <c r="G132" i="14"/>
  <c r="E132" i="14"/>
  <c r="B125" i="14"/>
  <c r="G122" i="14"/>
  <c r="C114" i="14"/>
  <c r="G115" i="14"/>
  <c r="G114" i="14" s="1"/>
  <c r="E115" i="14"/>
  <c r="H265" i="14"/>
  <c r="E264" i="14"/>
  <c r="H264" i="14" s="1"/>
  <c r="C90" i="14"/>
  <c r="E91" i="14"/>
  <c r="G91" i="14"/>
  <c r="E77" i="14"/>
  <c r="C76" i="14"/>
  <c r="E39" i="14"/>
  <c r="C38" i="14"/>
  <c r="E11" i="14"/>
  <c r="C10" i="14"/>
  <c r="F106" i="14"/>
  <c r="G105" i="14"/>
  <c r="F98" i="14"/>
  <c r="G94" i="14"/>
  <c r="F67" i="14"/>
  <c r="G63" i="14"/>
  <c r="G56" i="14"/>
  <c r="F52" i="14"/>
  <c r="C50" i="14"/>
  <c r="G51" i="14"/>
  <c r="E51" i="14"/>
  <c r="C34" i="14"/>
  <c r="G35" i="14"/>
  <c r="E35" i="14"/>
  <c r="F29" i="14"/>
  <c r="G25" i="14"/>
  <c r="E271" i="14"/>
  <c r="F265" i="14"/>
  <c r="G274" i="14"/>
  <c r="G273" i="14" s="1"/>
  <c r="G277" i="14" s="1"/>
  <c r="F266" i="14"/>
  <c r="G266" i="14"/>
  <c r="G264" i="14" s="1"/>
  <c r="C228" i="14"/>
  <c r="C215" i="14" s="1"/>
  <c r="E229" i="14"/>
  <c r="G229" i="14"/>
  <c r="F262" i="14"/>
  <c r="F252" i="14"/>
  <c r="F245" i="14"/>
  <c r="F236" i="14"/>
  <c r="F222" i="14"/>
  <c r="G217" i="14"/>
  <c r="E217" i="14"/>
  <c r="C164" i="14"/>
  <c r="E165" i="14"/>
  <c r="G165" i="14"/>
  <c r="E135" i="14"/>
  <c r="C134" i="14"/>
  <c r="F130" i="14"/>
  <c r="E127" i="14"/>
  <c r="C126" i="14"/>
  <c r="G255" i="14"/>
  <c r="G254" i="14" s="1"/>
  <c r="F240" i="14"/>
  <c r="F232" i="14"/>
  <c r="G232" i="14"/>
  <c r="F226" i="14"/>
  <c r="F218" i="14"/>
  <c r="G211" i="14"/>
  <c r="G207" i="14"/>
  <c r="G204" i="14"/>
  <c r="F200" i="14"/>
  <c r="G199" i="14"/>
  <c r="G197" i="14" s="1"/>
  <c r="E199" i="14"/>
  <c r="C197" i="14"/>
  <c r="G193" i="14"/>
  <c r="G189" i="14"/>
  <c r="G186" i="14"/>
  <c r="F182" i="14"/>
  <c r="G181" i="14"/>
  <c r="G179" i="14" s="1"/>
  <c r="E181" i="14"/>
  <c r="C179" i="14"/>
  <c r="F176" i="14"/>
  <c r="F172" i="14"/>
  <c r="G168" i="14"/>
  <c r="F162" i="14"/>
  <c r="G161" i="14"/>
  <c r="F157" i="14"/>
  <c r="F154" i="14"/>
  <c r="G153" i="14"/>
  <c r="F149" i="14"/>
  <c r="F146" i="14"/>
  <c r="G145" i="14"/>
  <c r="G135" i="14"/>
  <c r="G134" i="14" s="1"/>
  <c r="G133" i="14"/>
  <c r="G127" i="14"/>
  <c r="G126" i="14" s="1"/>
  <c r="G125" i="14" s="1"/>
  <c r="F122" i="14"/>
  <c r="C264" i="14"/>
  <c r="F97" i="14"/>
  <c r="F93" i="14"/>
  <c r="C80" i="14"/>
  <c r="E81" i="14"/>
  <c r="G81" i="14"/>
  <c r="G80" i="14" s="1"/>
  <c r="C70" i="14"/>
  <c r="E71" i="14"/>
  <c r="G71" i="14"/>
  <c r="E59" i="14"/>
  <c r="C58" i="14"/>
  <c r="F55" i="14"/>
  <c r="F112" i="14"/>
  <c r="F108" i="14"/>
  <c r="F105" i="14"/>
  <c r="G104" i="14"/>
  <c r="E104" i="14"/>
  <c r="G98" i="14"/>
  <c r="F94" i="14"/>
  <c r="F87" i="14"/>
  <c r="G86" i="14"/>
  <c r="G84" i="14" s="1"/>
  <c r="E86" i="14"/>
  <c r="C84" i="14"/>
  <c r="G77" i="14"/>
  <c r="G76" i="14" s="1"/>
  <c r="G74" i="14"/>
  <c r="F68" i="14"/>
  <c r="G67" i="14"/>
  <c r="F63" i="14"/>
  <c r="F60" i="14"/>
  <c r="F56" i="14"/>
  <c r="G52" i="14"/>
  <c r="G43" i="14"/>
  <c r="G39" i="14"/>
  <c r="G36" i="14"/>
  <c r="F30" i="14"/>
  <c r="G29" i="14"/>
  <c r="F25" i="14"/>
  <c r="C23" i="14"/>
  <c r="G24" i="14"/>
  <c r="E24" i="14"/>
  <c r="F15" i="14"/>
  <c r="F12" i="14"/>
  <c r="G11" i="14"/>
  <c r="G10" i="14" s="1"/>
  <c r="G58" i="14" l="1"/>
  <c r="G188" i="14"/>
  <c r="G50" i="14"/>
  <c r="G23" i="14"/>
  <c r="G38" i="14"/>
  <c r="G70" i="14"/>
  <c r="H81" i="14"/>
  <c r="E80" i="14"/>
  <c r="H80" i="14" s="1"/>
  <c r="F81" i="14"/>
  <c r="F80" i="14" s="1"/>
  <c r="H199" i="14"/>
  <c r="E197" i="14"/>
  <c r="H197" i="14" s="1"/>
  <c r="F199" i="14"/>
  <c r="F197" i="14" s="1"/>
  <c r="G206" i="14"/>
  <c r="C125" i="14"/>
  <c r="H135" i="14"/>
  <c r="E134" i="14"/>
  <c r="H134" i="14" s="1"/>
  <c r="F135" i="14"/>
  <c r="F134" i="14" s="1"/>
  <c r="H165" i="14"/>
  <c r="E164" i="14"/>
  <c r="H164" i="14" s="1"/>
  <c r="F165" i="14"/>
  <c r="F164" i="14" s="1"/>
  <c r="H217" i="14"/>
  <c r="F217" i="14"/>
  <c r="G228" i="14"/>
  <c r="G215" i="14" s="1"/>
  <c r="F264" i="14"/>
  <c r="H271" i="14"/>
  <c r="F271" i="14"/>
  <c r="G34" i="14"/>
  <c r="H51" i="14"/>
  <c r="E50" i="14"/>
  <c r="H50" i="14" s="1"/>
  <c r="F51" i="14"/>
  <c r="F50" i="14" s="1"/>
  <c r="H11" i="14"/>
  <c r="E10" i="14"/>
  <c r="F11" i="14"/>
  <c r="F10" i="14" s="1"/>
  <c r="H39" i="14"/>
  <c r="E38" i="14"/>
  <c r="H38" i="14" s="1"/>
  <c r="F39" i="14"/>
  <c r="F38" i="14" s="1"/>
  <c r="H77" i="14"/>
  <c r="E76" i="14"/>
  <c r="H76" i="14" s="1"/>
  <c r="F77" i="14"/>
  <c r="F76" i="14" s="1"/>
  <c r="G90" i="14"/>
  <c r="H132" i="14"/>
  <c r="F132" i="14"/>
  <c r="G143" i="14"/>
  <c r="H189" i="14"/>
  <c r="E188" i="14"/>
  <c r="H188" i="14" s="1"/>
  <c r="F189" i="14"/>
  <c r="F188" i="14" s="1"/>
  <c r="H24" i="14"/>
  <c r="E23" i="14"/>
  <c r="H23" i="14" s="1"/>
  <c r="F24" i="14"/>
  <c r="F23" i="14" s="1"/>
  <c r="H86" i="14"/>
  <c r="E84" i="14"/>
  <c r="H84" i="14" s="1"/>
  <c r="F86" i="14"/>
  <c r="F84" i="14" s="1"/>
  <c r="H104" i="14"/>
  <c r="F104" i="14"/>
  <c r="H59" i="14"/>
  <c r="E58" i="14"/>
  <c r="H58" i="14" s="1"/>
  <c r="F59" i="14"/>
  <c r="F58" i="14" s="1"/>
  <c r="H71" i="14"/>
  <c r="E70" i="14"/>
  <c r="H70" i="14" s="1"/>
  <c r="F71" i="14"/>
  <c r="F70" i="14" s="1"/>
  <c r="H181" i="14"/>
  <c r="E179" i="14"/>
  <c r="H179" i="14" s="1"/>
  <c r="F181" i="14"/>
  <c r="F179" i="14" s="1"/>
  <c r="H127" i="14"/>
  <c r="E126" i="14"/>
  <c r="F127" i="14"/>
  <c r="F126" i="14" s="1"/>
  <c r="G164" i="14"/>
  <c r="H229" i="14"/>
  <c r="E228" i="14"/>
  <c r="H228" i="14" s="1"/>
  <c r="F229" i="14"/>
  <c r="F228" i="14" s="1"/>
  <c r="H35" i="14"/>
  <c r="E34" i="14"/>
  <c r="H34" i="14" s="1"/>
  <c r="F35" i="14"/>
  <c r="F34" i="14" s="1"/>
  <c r="H91" i="14"/>
  <c r="E90" i="14"/>
  <c r="H90" i="14" s="1"/>
  <c r="F91" i="14"/>
  <c r="F90" i="14" s="1"/>
  <c r="H115" i="14"/>
  <c r="E114" i="14"/>
  <c r="H114" i="14" s="1"/>
  <c r="F115" i="14"/>
  <c r="F114" i="14" s="1"/>
  <c r="H144" i="14"/>
  <c r="E143" i="14"/>
  <c r="H143" i="14" s="1"/>
  <c r="F144" i="14"/>
  <c r="F143" i="14" s="1"/>
  <c r="H175" i="14"/>
  <c r="E174" i="14"/>
  <c r="H174" i="14" s="1"/>
  <c r="F175" i="14"/>
  <c r="F174" i="14" s="1"/>
  <c r="H207" i="14"/>
  <c r="E206" i="14"/>
  <c r="H206" i="14" s="1"/>
  <c r="F207" i="14"/>
  <c r="F206" i="14" s="1"/>
  <c r="H248" i="14"/>
  <c r="E247" i="14"/>
  <c r="H247" i="14" s="1"/>
  <c r="F248" i="14"/>
  <c r="F247" i="14" s="1"/>
  <c r="H255" i="14"/>
  <c r="E254" i="14"/>
  <c r="H254" i="14" s="1"/>
  <c r="F255" i="14"/>
  <c r="F254" i="14" s="1"/>
  <c r="H274" i="14"/>
  <c r="E273" i="14"/>
  <c r="H273" i="14" s="1"/>
  <c r="F274" i="14"/>
  <c r="F273" i="14" s="1"/>
  <c r="F125" i="14" l="1"/>
  <c r="F277" i="14"/>
  <c r="E277" i="14"/>
  <c r="E215" i="14"/>
  <c r="H215" i="14" s="1"/>
  <c r="H126" i="14"/>
  <c r="E125" i="14"/>
  <c r="H125" i="14" s="1"/>
  <c r="F215" i="14"/>
  <c r="H10" i="14"/>
  <c r="H277" i="14" l="1"/>
  <c r="D48" i="12"/>
  <c r="F50" i="12"/>
  <c r="C48" i="12"/>
  <c r="C10" i="12"/>
  <c r="F48" i="12" l="1"/>
  <c r="C8"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D10" i="12"/>
  <c r="F52" i="12"/>
  <c r="F53"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50" i="12"/>
  <c r="E52" i="12"/>
  <c r="E53" i="12"/>
  <c r="E110" i="14" l="1"/>
  <c r="D102" i="14"/>
  <c r="D268" i="14" s="1"/>
  <c r="D279" i="14" s="1"/>
  <c r="D281" i="14" s="1"/>
  <c r="E10" i="12"/>
  <c r="E48" i="12"/>
  <c r="D8" i="12"/>
  <c r="F10" i="12"/>
  <c r="G110" i="14" l="1"/>
  <c r="F110" i="14"/>
  <c r="G103" i="14"/>
  <c r="G102" i="14" s="1"/>
  <c r="G268" i="14" s="1"/>
  <c r="G279" i="14" s="1"/>
  <c r="G281" i="14" s="1"/>
  <c r="B102" i="14"/>
  <c r="B268" i="14" s="1"/>
  <c r="B279" i="14" s="1"/>
  <c r="B281" i="14" s="1"/>
  <c r="H110" i="14"/>
  <c r="E8" i="12"/>
  <c r="F8" i="12"/>
  <c r="E103" i="14" l="1"/>
  <c r="C102" i="14"/>
  <c r="C268" i="14" s="1"/>
  <c r="C279" i="14" s="1"/>
  <c r="C281" i="14" s="1"/>
  <c r="H103" i="14" l="1"/>
  <c r="E102" i="14"/>
  <c r="F103" i="14"/>
  <c r="F102" i="14" s="1"/>
  <c r="F268" i="14" s="1"/>
  <c r="F279" i="14" s="1"/>
  <c r="F281" i="14" s="1"/>
  <c r="H102" i="14" l="1"/>
  <c r="E268" i="14"/>
  <c r="H268" i="14" l="1"/>
  <c r="E279" i="14"/>
  <c r="E281" i="14" s="1"/>
  <c r="H279" i="14" l="1"/>
  <c r="H281" i="14"/>
</calcChain>
</file>

<file path=xl/sharedStrings.xml><?xml version="1.0" encoding="utf-8"?>
<sst xmlns="http://schemas.openxmlformats.org/spreadsheetml/2006/main" count="318" uniqueCount="304">
  <si>
    <t>(in thousand pesos)</t>
  </si>
  <si>
    <t>DEPARTMENT</t>
  </si>
  <si>
    <t xml:space="preserve">UNUSED NCAs </t>
  </si>
  <si>
    <t>TOTAL</t>
  </si>
  <si>
    <t>DEPARTMENTS</t>
  </si>
  <si>
    <t>Congress of the Philippines</t>
  </si>
  <si>
    <t>Office of the President</t>
  </si>
  <si>
    <t>Office of the Vice-President</t>
  </si>
  <si>
    <t>Department of Agrarian Reform</t>
  </si>
  <si>
    <t>Department of Agriculture</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</si>
  <si>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</si>
  <si>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</si>
  <si>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</si>
  <si>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</si>
  <si>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</si>
  <si>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</si>
  <si>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</si>
  <si>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</si>
  <si>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</si>
  <si>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</si>
  <si>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</si>
  <si>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</si>
  <si>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</si>
  <si>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</si>
  <si>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</si>
  <si>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</si>
  <si>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</si>
  <si>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</si>
  <si>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</si>
  <si>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</si>
  <si>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</si>
  <si>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</si>
  <si>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</si>
  <si>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</si>
  <si>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</si>
  <si>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</si>
  <si>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</si>
  <si>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o.w.     Metropolitan Manila Development</t>
  </si>
  <si>
    <t>/1</t>
  </si>
  <si>
    <t>/2</t>
  </si>
  <si>
    <t>/3</t>
  </si>
  <si>
    <t>/4</t>
  </si>
  <si>
    <t>Percent of NCAs utilized over NCA releases</t>
  </si>
  <si>
    <t>/5</t>
  </si>
  <si>
    <t>/6</t>
  </si>
  <si>
    <t>/7</t>
  </si>
  <si>
    <t>BSGC: Total budget support covered by NCA releases (i.e. subsidy and equity). Details to be coordinated with Bureau of Treasury</t>
  </si>
  <si>
    <t>NCAs credited by MDS-Government Servicing Banks inclusive of Lapsed NCA, but net of NCAs for Trust and Working Fund</t>
  </si>
  <si>
    <t>Department of Education</t>
  </si>
  <si>
    <t xml:space="preserve">            Authority (Fund 101)</t>
  </si>
  <si>
    <t xml:space="preserve">Notice of Cash Allocation (NCA) refers to cash authority issued by the DBM to central, regional and provincial offices and operating units through the authorized government servicing banks of the MDS, to cover the cash requirements of the agencies. </t>
  </si>
  <si>
    <t>Refers to checks issued/ADA chargeable against NCAs credited</t>
  </si>
  <si>
    <r>
      <t>NCA RELEASES</t>
    </r>
    <r>
      <rPr>
        <vertAlign val="superscript"/>
        <sz val="10"/>
        <rFont val="Arial"/>
        <family val="2"/>
      </rPr>
      <t>/3</t>
    </r>
  </si>
  <si>
    <r>
      <t xml:space="preserve">NCAs UTILIZED </t>
    </r>
    <r>
      <rPr>
        <vertAlign val="superscript"/>
        <sz val="10"/>
        <rFont val="Arial"/>
        <family val="2"/>
      </rPr>
      <t>/4</t>
    </r>
  </si>
  <si>
    <t>Department of Info and Communication Technology</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</si>
  <si>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</si>
  <si>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</si>
  <si>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</si>
  <si>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</si>
  <si>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</si>
  <si>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</si>
  <si>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</si>
  <si>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</si>
  <si>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</si>
  <si>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</si>
  <si>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</si>
  <si>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</si>
  <si>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</si>
  <si>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</si>
  <si>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</si>
  <si>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</si>
  <si>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</si>
  <si>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</si>
  <si>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</si>
  <si>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</si>
  <si>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</si>
  <si>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</si>
  <si>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</si>
  <si>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</si>
  <si>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</si>
  <si>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</si>
  <si>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</si>
  <si>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</si>
  <si>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</si>
  <si>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</si>
  <si>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</si>
  <si>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</si>
  <si>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</si>
  <si>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</si>
  <si>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</si>
  <si>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</si>
  <si>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</si>
  <si>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</si>
  <si>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</si>
  <si>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</si>
  <si>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</si>
  <si>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</si>
  <si>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</si>
  <si>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</si>
  <si>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</si>
  <si>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</si>
  <si>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</si>
  <si>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</si>
  <si>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</si>
  <si>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</si>
  <si>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</si>
  <si>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</si>
  <si>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</si>
  <si>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</si>
  <si>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</si>
  <si>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</si>
  <si>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</si>
  <si>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</si>
  <si>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</si>
  <si>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</si>
  <si>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</si>
  <si>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</si>
  <si>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</si>
  <si>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</si>
  <si>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</si>
  <si>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</si>
  <si>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</si>
  <si>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</si>
  <si>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</si>
  <si>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</si>
  <si>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</si>
  <si>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</si>
  <si>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</si>
  <si>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</si>
  <si>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</si>
  <si>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</si>
  <si>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</si>
  <si>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</si>
  <si>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</si>
  <si>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</si>
  <si>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</si>
  <si>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</si>
  <si>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</si>
  <si>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</si>
  <si>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</si>
  <si>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</si>
  <si>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</si>
  <si>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</si>
  <si>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</si>
  <si>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</si>
  <si>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</si>
  <si>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</si>
  <si>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</si>
  <si>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</si>
  <si>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</si>
  <si>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</si>
  <si>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</si>
  <si>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</si>
  <si>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</si>
  <si>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</si>
  <si>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</si>
  <si>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</si>
  <si>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</si>
  <si>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</si>
  <si>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</si>
  <si>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</si>
  <si>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</si>
  <si>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</si>
  <si>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</si>
  <si>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</si>
  <si>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</si>
  <si>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</si>
  <si>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</si>
  <si>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</si>
  <si>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</si>
  <si>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</si>
  <si>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</si>
  <si>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</si>
  <si>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</si>
  <si>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</si>
  <si>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</si>
  <si>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</si>
  <si>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</si>
  <si>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</si>
  <si>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</si>
  <si>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</si>
  <si>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</si>
  <si>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</si>
  <si>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</si>
  <si>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</si>
  <si>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</si>
  <si>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</si>
  <si>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</si>
  <si>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</si>
  <si>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</si>
  <si>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</si>
  <si>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</si>
  <si>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</si>
  <si>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</si>
  <si>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</si>
  <si>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</si>
  <si>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</si>
  <si>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</si>
  <si>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</si>
  <si>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</si>
  <si>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</si>
  <si>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</si>
  <si>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</si>
  <si>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</si>
  <si>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</si>
  <si>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</si>
  <si>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</si>
  <si>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</si>
  <si>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</si>
  <si>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</si>
  <si>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</si>
  <si>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</si>
  <si>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</si>
  <si>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</si>
  <si>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</si>
  <si>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</si>
  <si>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</si>
  <si>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</si>
  <si>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</si>
  <si>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</si>
  <si>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</si>
  <si>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</si>
  <si>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</si>
  <si>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</si>
  <si>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</si>
  <si>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</si>
  <si>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</si>
  <si>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</si>
  <si>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</si>
  <si>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</si>
  <si>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</si>
  <si>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</si>
  <si>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</si>
  <si>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</si>
  <si>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</si>
  <si>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</si>
  <si>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</si>
  <si>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</si>
  <si>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</si>
  <si>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</si>
  <si>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</si>
  <si>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</si>
  <si>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</si>
  <si>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</si>
  <si>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</si>
  <si>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</si>
  <si>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</si>
  <si>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</si>
  <si>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</si>
  <si>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</si>
  <si>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</si>
  <si>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</si>
  <si>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</si>
  <si>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</si>
  <si>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</si>
  <si>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</si>
  <si>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</si>
  <si>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</si>
  <si>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</si>
  <si>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</si>
  <si>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</si>
  <si>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</si>
  <si>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</si>
  <si>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</si>
  <si>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</si>
  <si>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</si>
  <si>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</si>
  <si>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</si>
  <si>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</si>
  <si>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</si>
  <si>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</si>
  <si>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</si>
  <si>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</si>
  <si>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</si>
  <si>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OWWA</t>
  </si>
  <si>
    <t xml:space="preserve">    PCAANRRD </t>
  </si>
  <si>
    <t xml:space="preserve">    PCIEETRD </t>
  </si>
  <si>
    <t xml:space="preserve">    DCP</t>
  </si>
  <si>
    <t xml:space="preserve">    PSRTI</t>
  </si>
  <si>
    <t xml:space="preserve">     NCCA-Proper</t>
  </si>
  <si>
    <t xml:space="preserve">    LGUs</t>
  </si>
  <si>
    <r>
      <t xml:space="preserve">Allotment to Local Government Units </t>
    </r>
    <r>
      <rPr>
        <vertAlign val="superscript"/>
        <sz val="10"/>
        <rFont val="Arial"/>
        <family val="2"/>
      </rPr>
      <t>/7</t>
    </r>
  </si>
  <si>
    <r>
      <t xml:space="preserve">     Owned and Controlled Corporations </t>
    </r>
    <r>
      <rPr>
        <vertAlign val="superscript"/>
        <sz val="10"/>
        <rFont val="Arial"/>
        <family val="2"/>
      </rPr>
      <t>/6</t>
    </r>
  </si>
  <si>
    <t>Department of Budget and Management</t>
  </si>
  <si>
    <t>REPORT ON UTILIZATION /1 OF NOTICES OF CASH ALLOCATIONS (NCAs) /2 FOR NATIONAL GOVERNMENT AGENCIES AND BUDGETARY SUPPORT TO GOCCs AND LGUs</t>
  </si>
  <si>
    <t>AS OF JANUARY 31, 2020</t>
  </si>
  <si>
    <r>
      <t xml:space="preserve">UTILIZATION RATIO (%) </t>
    </r>
    <r>
      <rPr>
        <vertAlign val="superscript"/>
        <sz val="9"/>
        <rFont val="Arial"/>
        <family val="2"/>
      </rPr>
      <t>/5</t>
    </r>
  </si>
  <si>
    <t>Dept. of Human Settlement and Urban Development</t>
  </si>
  <si>
    <t xml:space="preserve">Department of Transportation </t>
  </si>
  <si>
    <t>Source: Report of MDS-Government Servicing Banks as of January 2020</t>
  </si>
  <si>
    <t>ALGU: inclusive of IRA, special shares for LGUs, MMDA, BARMM and other transfers to LGUs</t>
  </si>
  <si>
    <t>STATUS OF NCA UTILIZATION (Net Trust and Working Fund), as of January 31, 2020</t>
  </si>
  <si>
    <t xml:space="preserve">   FPA</t>
  </si>
  <si>
    <t>DHSUD</t>
  </si>
  <si>
    <t xml:space="preserve">   HSAC</t>
  </si>
  <si>
    <t xml:space="preserve">   NCMF</t>
  </si>
  <si>
    <t xml:space="preserve">   PCW</t>
  </si>
  <si>
    <t xml:space="preserve">   NAPC</t>
  </si>
  <si>
    <t xml:space="preserve">    TESDA</t>
  </si>
  <si>
    <t xml:space="preserve">    CPD</t>
  </si>
  <si>
    <t xml:space="preserve">   ARTA</t>
  </si>
  <si>
    <t xml:space="preserve">     CHR</t>
  </si>
  <si>
    <t xml:space="preserve">     HRVVMC</t>
  </si>
  <si>
    <t>NCAs UTILIZED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</si>
</sst>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3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i/>
      <sz val="10"/>
      <name val="Arial"/>
      <family val="2"/>
    </font>
    <font>
      <i/>
      <sz val="10"/>
      <name val="Arial"/>
      <family val="2"/>
    </font>
    <font>
      <u val="singleAccounting"/>
      <sz val="10"/>
      <name val="Arial"/>
      <family val="2"/>
    </font>
    <font>
      <vertAlign val="superscript"/>
      <sz val="10"/>
      <name val="Arial"/>
      <family val="2"/>
    </font>
    <font>
      <vertAlign val="superscript"/>
      <sz val="9"/>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0" borderId="0"/>
  </cellStyleXfs>
  <cellXfs count="116">
    <xf numFmtId="0" fontId="0" fillId="0" borderId="0" xfId="0"/>
    <xf numFmtId="0" fontId="1" fillId="0" borderId="0" xfId="28" applyNumberFormat="1" applyFont="1"/>
    <xf numFmtId="164" fontId="1" fillId="0" borderId="0" xfId="28" applyNumberFormat="1" applyFont="1" applyBorder="1"/>
    <xf numFmtId="164" fontId="1" fillId="0" borderId="0" xfId="28" applyNumberFormat="1" applyFont="1"/>
    <xf numFmtId="164" fontId="21" fillId="0" borderId="0" xfId="28" applyNumberFormat="1" applyFont="1"/>
    <xf numFmtId="164" fontId="22" fillId="0" borderId="0" xfId="28" applyNumberFormat="1" applyFont="1"/>
    <xf numFmtId="164" fontId="1" fillId="0" borderId="10" xfId="28" applyNumberFormat="1" applyFont="1" applyBorder="1"/>
    <xf numFmtId="0" fontId="1" fillId="0" borderId="0" xfId="0" applyFont="1"/>
    <xf numFmtId="0" fontId="1" fillId="0" borderId="0" xfId="0" applyNumberFormat="1" applyFont="1"/>
    <xf numFmtId="0" fontId="1" fillId="0" borderId="0" xfId="0" applyFont="1" applyAlignment="1">
      <alignment horizontal="center" wrapText="1"/>
    </xf>
    <xf numFmtId="0" fontId="1" fillId="0" borderId="0" xfId="0" applyNumberFormat="1" applyFont="1" applyAlignment="1">
      <alignment horizontal="center"/>
    </xf>
    <xf numFmtId="41" fontId="1" fillId="0" borderId="0" xfId="0" applyNumberFormat="1" applyFont="1"/>
    <xf numFmtId="0" fontId="20" fillId="0" borderId="0" xfId="0" applyNumberFormat="1" applyFont="1"/>
    <xf numFmtId="41" fontId="20" fillId="0" borderId="0" xfId="0" applyNumberFormat="1" applyFont="1"/>
    <xf numFmtId="0" fontId="20" fillId="0" borderId="0" xfId="0" applyFont="1"/>
    <xf numFmtId="41" fontId="23" fillId="0" borderId="0" xfId="0" applyNumberFormat="1" applyFont="1"/>
    <xf numFmtId="0" fontId="1" fillId="0" borderId="0" xfId="0" applyNumberFormat="1" applyFont="1" applyFill="1"/>
    <xf numFmtId="0" fontId="1" fillId="0" borderId="10" xfId="0" applyNumberFormat="1" applyFont="1" applyBorder="1"/>
    <xf numFmtId="41" fontId="1" fillId="0" borderId="10" xfId="0" applyNumberFormat="1" applyFont="1" applyBorder="1"/>
    <xf numFmtId="0" fontId="1" fillId="0" borderId="0" xfId="0" applyNumberFormat="1" applyFont="1" applyBorder="1"/>
    <xf numFmtId="41" fontId="1" fillId="0" borderId="0" xfId="0" applyNumberFormat="1" applyFont="1" applyBorder="1"/>
    <xf numFmtId="0" fontId="1" fillId="0" borderId="0" xfId="0" applyNumberFormat="1" applyFont="1" applyBorder="1" applyAlignment="1">
      <alignment vertical="center"/>
    </xf>
    <xf numFmtId="164" fontId="29" fillId="24" borderId="12" xfId="28" applyNumberFormat="1" applyFont="1" applyFill="1" applyBorder="1" applyAlignment="1"/>
    <xf numFmtId="164" fontId="29" fillId="24" borderId="15" xfId="28" applyNumberFormat="1" applyFont="1" applyFill="1" applyBorder="1" applyAlignment="1"/>
    <xf numFmtId="164" fontId="27" fillId="0" borderId="0" xfId="28" applyNumberFormat="1" applyFont="1" applyBorder="1"/>
    <xf numFmtId="164" fontId="35" fillId="0" borderId="10" xfId="28" applyNumberFormat="1" applyFont="1" applyBorder="1" applyAlignment="1">
      <alignment horizontal="right"/>
    </xf>
    <xf numFmtId="164" fontId="36" fillId="0" borderId="0" xfId="28" applyNumberFormat="1" applyFont="1" applyBorder="1" applyAlignment="1"/>
    <xf numFmtId="164" fontId="35" fillId="0" borderId="0" xfId="28" applyNumberFormat="1" applyFont="1" applyFill="1"/>
    <xf numFmtId="164" fontId="35" fillId="0" borderId="0" xfId="28" applyNumberFormat="1" applyFont="1"/>
    <xf numFmtId="164" fontId="36" fillId="0" borderId="0" xfId="28" applyNumberFormat="1" applyFont="1" applyAlignment="1"/>
    <xf numFmtId="164" fontId="36" fillId="0" borderId="0" xfId="28" applyNumberFormat="1" applyFont="1" applyFill="1" applyAlignment="1"/>
    <xf numFmtId="164" fontId="35" fillId="0" borderId="0" xfId="28" applyNumberFormat="1" applyFont="1" applyBorder="1"/>
    <xf numFmtId="164" fontId="35" fillId="0" borderId="10" xfId="28" applyNumberFormat="1" applyFont="1" applyBorder="1"/>
    <xf numFmtId="164" fontId="35" fillId="0" borderId="0" xfId="28" applyNumberFormat="1" applyFont="1" applyFill="1" applyBorder="1"/>
    <xf numFmtId="164" fontId="35" fillId="0" borderId="10" xfId="28" applyNumberFormat="1" applyFont="1" applyFill="1" applyBorder="1"/>
    <xf numFmtId="37" fontId="35" fillId="0" borderId="10" xfId="28" applyNumberFormat="1" applyFont="1" applyBorder="1" applyAlignment="1">
      <alignment horizontal="right"/>
    </xf>
    <xf numFmtId="0" fontId="1" fillId="0" borderId="0" xfId="44" applyFont="1" applyFill="1" applyAlignment="1">
      <alignment horizontal="left" indent="2"/>
    </xf>
    <xf numFmtId="164" fontId="36" fillId="0" borderId="10" xfId="28" applyNumberFormat="1" applyFont="1" applyBorder="1" applyAlignment="1"/>
    <xf numFmtId="164" fontId="27" fillId="25" borderId="0" xfId="28" applyNumberFormat="1" applyFont="1" applyFill="1" applyBorder="1"/>
    <xf numFmtId="37" fontId="35" fillId="0" borderId="20" xfId="28" applyNumberFormat="1" applyFont="1" applyFill="1" applyBorder="1"/>
    <xf numFmtId="37" fontId="35" fillId="0" borderId="20" xfId="28" applyNumberFormat="1" applyFont="1" applyBorder="1"/>
    <xf numFmtId="37" fontId="35" fillId="0" borderId="10" xfId="28" applyNumberFormat="1" applyFont="1" applyFill="1" applyBorder="1"/>
    <xf numFmtId="37" fontId="35" fillId="0" borderId="10" xfId="28" applyNumberFormat="1" applyFont="1" applyBorder="1"/>
    <xf numFmtId="164" fontId="35" fillId="0" borderId="0" xfId="28" applyNumberFormat="1" applyFont="1" applyBorder="1" applyAlignment="1"/>
    <xf numFmtId="164" fontId="35" fillId="0" borderId="10" xfId="28" applyNumberFormat="1" applyFont="1" applyFill="1" applyBorder="1" applyAlignment="1">
      <alignment horizontal="right" vertical="top"/>
    </xf>
    <xf numFmtId="164" fontId="35" fillId="0" borderId="20" xfId="28" applyNumberFormat="1" applyFont="1" applyBorder="1" applyAlignment="1">
      <alignment horizontal="right" vertical="top"/>
    </xf>
    <xf numFmtId="37" fontId="36" fillId="0" borderId="0" xfId="28" applyNumberFormat="1" applyFont="1" applyBorder="1" applyAlignment="1"/>
    <xf numFmtId="164" fontId="35" fillId="0" borderId="10" xfId="28" applyNumberFormat="1" applyFont="1" applyBorder="1" applyAlignment="1"/>
    <xf numFmtId="164" fontId="35" fillId="0" borderId="20" xfId="28" applyNumberFormat="1" applyFont="1" applyFill="1" applyBorder="1"/>
    <xf numFmtId="164" fontId="36" fillId="0" borderId="10" xfId="28" applyNumberFormat="1" applyFont="1" applyFill="1" applyBorder="1" applyAlignment="1"/>
    <xf numFmtId="0" fontId="26" fillId="25" borderId="0" xfId="44" applyFont="1" applyFill="1" applyAlignment="1"/>
    <xf numFmtId="0" fontId="27" fillId="25" borderId="0" xfId="44" applyFont="1" applyFill="1"/>
    <xf numFmtId="0" fontId="28" fillId="25" borderId="0" xfId="44" applyFont="1" applyFill="1" applyBorder="1" applyAlignment="1">
      <alignment horizontal="left"/>
    </xf>
    <xf numFmtId="41" fontId="27" fillId="25" borderId="0" xfId="44" applyNumberFormat="1" applyFont="1" applyFill="1" applyBorder="1" applyAlignment="1">
      <alignment horizontal="left"/>
    </xf>
    <xf numFmtId="0" fontId="27" fillId="25" borderId="0" xfId="44" applyFont="1" applyFill="1" applyBorder="1"/>
    <xf numFmtId="0" fontId="29" fillId="25" borderId="0" xfId="44" applyFont="1" applyFill="1" applyBorder="1" applyAlignment="1">
      <alignment horizontal="left"/>
    </xf>
    <xf numFmtId="41" fontId="27" fillId="25" borderId="0" xfId="44" applyNumberFormat="1" applyFont="1" applyFill="1"/>
    <xf numFmtId="0" fontId="29" fillId="25" borderId="0" xfId="44" applyFont="1" applyFill="1" applyBorder="1"/>
    <xf numFmtId="41" fontId="27" fillId="25" borderId="0" xfId="44" applyNumberFormat="1" applyFont="1" applyFill="1" applyBorder="1"/>
    <xf numFmtId="0" fontId="27" fillId="0" borderId="0" xfId="44" applyFont="1" applyFill="1"/>
    <xf numFmtId="0" fontId="29" fillId="24" borderId="11" xfId="44" applyFont="1" applyFill="1" applyBorder="1" applyAlignment="1">
      <alignment horizontal="center" vertical="center" wrapText="1"/>
    </xf>
    <xf numFmtId="0" fontId="29" fillId="0" borderId="0" xfId="44" applyFont="1" applyAlignment="1">
      <alignment horizontal="center"/>
    </xf>
    <xf numFmtId="0" fontId="27" fillId="0" borderId="0" xfId="44" applyFont="1"/>
    <xf numFmtId="0" fontId="29" fillId="0" borderId="0" xfId="44" applyFont="1" applyAlignment="1">
      <alignment horizontal="left"/>
    </xf>
    <xf numFmtId="0" fontId="34" fillId="0" borderId="0" xfId="44" applyFont="1" applyAlignment="1">
      <alignment horizontal="left" indent="1"/>
    </xf>
    <xf numFmtId="164" fontId="27" fillId="0" borderId="0" xfId="44" applyNumberFormat="1" applyFont="1"/>
    <xf numFmtId="0" fontId="27" fillId="0" borderId="0" xfId="44" applyFont="1" applyAlignment="1">
      <alignment horizontal="left" indent="1"/>
    </xf>
    <xf numFmtId="0" fontId="27" fillId="0" borderId="0" xfId="44" applyFont="1" applyAlignment="1" applyProtection="1">
      <alignment horizontal="left" indent="1"/>
      <protection locked="0"/>
    </xf>
    <xf numFmtId="0" fontId="27" fillId="0" borderId="0" xfId="44" quotePrefix="1" applyFont="1" applyAlignment="1">
      <alignment horizontal="left" indent="1"/>
    </xf>
    <xf numFmtId="0" fontId="37" fillId="0" borderId="0" xfId="44" applyFont="1" applyAlignment="1">
      <alignment horizontal="left" indent="1"/>
    </xf>
    <xf numFmtId="0" fontId="27" fillId="0" borderId="0" xfId="44" applyFont="1" applyAlignment="1">
      <alignment horizontal="left" wrapText="1" indent="2"/>
    </xf>
    <xf numFmtId="0" fontId="27" fillId="0" borderId="0" xfId="44" applyFont="1" applyAlignment="1">
      <alignment horizontal="left" indent="2"/>
    </xf>
    <xf numFmtId="0" fontId="27" fillId="0" borderId="0" xfId="44" applyFont="1" applyAlignment="1">
      <alignment horizontal="left" indent="3"/>
    </xf>
    <xf numFmtId="0" fontId="37" fillId="0" borderId="0" xfId="44" applyFont="1" applyAlignment="1">
      <alignment horizontal="left" indent="3"/>
    </xf>
    <xf numFmtId="0" fontId="37" fillId="0" borderId="0" xfId="44" applyFont="1" applyAlignment="1">
      <alignment horizontal="left" wrapText="1" indent="3"/>
    </xf>
    <xf numFmtId="0" fontId="27" fillId="0" borderId="0" xfId="44" applyFont="1" applyFill="1" applyAlignment="1">
      <alignment horizontal="left" indent="1"/>
    </xf>
    <xf numFmtId="0" fontId="37" fillId="0" borderId="0" xfId="44" applyFont="1" applyAlignment="1">
      <alignment horizontal="left" vertical="top" indent="1"/>
    </xf>
    <xf numFmtId="0" fontId="34" fillId="0" borderId="0" xfId="44" applyFont="1" applyAlignment="1">
      <alignment horizontal="left" vertical="top" indent="1"/>
    </xf>
    <xf numFmtId="0" fontId="37" fillId="0" borderId="0" xfId="44" applyFont="1" applyFill="1" applyAlignment="1">
      <alignment horizontal="left" indent="1"/>
    </xf>
    <xf numFmtId="0" fontId="34" fillId="0" borderId="0" xfId="44" applyFont="1" applyFill="1" applyAlignment="1">
      <alignment horizontal="left" indent="1"/>
    </xf>
    <xf numFmtId="0" fontId="27" fillId="0" borderId="0" xfId="44" applyFont="1" applyFill="1" applyAlignment="1"/>
    <xf numFmtId="0" fontId="29" fillId="0" borderId="0" xfId="44" applyFont="1" applyFill="1" applyAlignment="1">
      <alignment wrapText="1"/>
    </xf>
    <xf numFmtId="0" fontId="27" fillId="0" borderId="0" xfId="44" applyFont="1" applyAlignment="1"/>
    <xf numFmtId="0" fontId="29" fillId="0" borderId="0" xfId="44" applyFont="1" applyAlignment="1">
      <alignment horizontal="left" indent="1"/>
    </xf>
    <xf numFmtId="0" fontId="27" fillId="0" borderId="0" xfId="44" applyFont="1" applyAlignment="1">
      <alignment horizontal="left"/>
    </xf>
    <xf numFmtId="0" fontId="27" fillId="0" borderId="0" xfId="44" applyFont="1" applyBorder="1"/>
    <xf numFmtId="0" fontId="27" fillId="0" borderId="0" xfId="44" applyFont="1" applyAlignment="1">
      <alignment horizontal="left" vertical="top"/>
    </xf>
    <xf numFmtId="0" fontId="29" fillId="0" borderId="0" xfId="44" applyFont="1" applyAlignment="1">
      <alignment horizontal="left" vertical="top"/>
    </xf>
    <xf numFmtId="164" fontId="26" fillId="0" borderId="21" xfId="44" applyNumberFormat="1" applyFont="1" applyBorder="1"/>
    <xf numFmtId="164" fontId="38" fillId="0" borderId="0" xfId="44" applyNumberFormat="1" applyFont="1" applyBorder="1"/>
    <xf numFmtId="0" fontId="37" fillId="0" borderId="0" xfId="44" applyFont="1" applyBorder="1"/>
    <xf numFmtId="0" fontId="37" fillId="0" borderId="0" xfId="44" applyFont="1" applyFill="1" applyBorder="1"/>
    <xf numFmtId="0" fontId="27" fillId="0" borderId="0" xfId="44" applyFont="1" applyAlignment="1">
      <alignment vertical="top"/>
    </xf>
    <xf numFmtId="0" fontId="27" fillId="0" borderId="0" xfId="44" applyFont="1" applyFill="1" applyBorder="1"/>
    <xf numFmtId="0" fontId="1" fillId="0" borderId="0" xfId="0" applyNumberFormat="1" applyFont="1" applyBorder="1" applyAlignment="1">
      <alignment horizontal="justify" wrapText="1"/>
    </xf>
    <xf numFmtId="0" fontId="1" fillId="0" borderId="0" xfId="0" applyNumberFormat="1" applyFont="1" applyAlignment="1">
      <alignment horizontal="left" wrapText="1"/>
    </xf>
    <xf numFmtId="0"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64" fontId="1" fillId="0" borderId="12" xfId="28" applyNumberFormat="1" applyFont="1" applyBorder="1" applyAlignment="1">
      <alignment horizontal="center" vertical="center" wrapText="1"/>
    </xf>
    <xf numFmtId="164" fontId="1" fillId="0" borderId="13" xfId="28" applyNumberFormat="1" applyFont="1" applyBorder="1" applyAlignment="1">
      <alignment horizontal="center" vertical="center" wrapText="1"/>
    </xf>
    <xf numFmtId="0" fontId="29" fillId="24" borderId="12" xfId="44" applyFont="1" applyFill="1" applyBorder="1" applyAlignment="1">
      <alignment horizontal="center" vertical="center"/>
    </xf>
    <xf numFmtId="0" fontId="29" fillId="24" borderId="16" xfId="44" applyFont="1" applyFill="1" applyBorder="1" applyAlignment="1">
      <alignment horizontal="center" vertical="center"/>
    </xf>
    <xf numFmtId="0" fontId="29" fillId="24" borderId="19" xfId="44" applyFont="1" applyFill="1" applyBorder="1" applyAlignment="1">
      <alignment horizontal="center" vertical="center"/>
    </xf>
    <xf numFmtId="164" fontId="29" fillId="24" borderId="14" xfId="28" applyNumberFormat="1" applyFont="1" applyFill="1" applyBorder="1" applyAlignment="1">
      <alignment horizontal="center"/>
    </xf>
    <xf numFmtId="164" fontId="29" fillId="24" borderId="15" xfId="28" applyNumberFormat="1" applyFont="1" applyFill="1" applyBorder="1" applyAlignment="1">
      <alignment horizontal="center"/>
    </xf>
    <xf numFmtId="0" fontId="30" fillId="24" borderId="16" xfId="44" applyFont="1" applyFill="1" applyBorder="1" applyAlignment="1">
      <alignment horizontal="center" vertical="center" wrapText="1"/>
    </xf>
    <xf numFmtId="0" fontId="1" fillId="0" borderId="13" xfId="44" applyBorder="1"/>
    <xf numFmtId="164" fontId="29" fillId="24" borderId="10" xfId="28" applyNumberFormat="1" applyFont="1" applyFill="1" applyBorder="1" applyAlignment="1">
      <alignment horizontal="center"/>
    </xf>
    <xf numFmtId="164" fontId="29" fillId="24" borderId="17" xfId="28" applyNumberFormat="1" applyFont="1" applyFill="1" applyBorder="1" applyAlignment="1">
      <alignment horizontal="center"/>
    </xf>
    <xf numFmtId="0" fontId="29" fillId="24" borderId="16" xfId="44" applyFont="1" applyFill="1" applyBorder="1" applyAlignment="1">
      <alignment horizontal="center" vertical="center" wrapText="1"/>
    </xf>
    <xf numFmtId="0" fontId="29" fillId="24" borderId="13" xfId="44" applyFont="1" applyFill="1" applyBorder="1" applyAlignment="1">
      <alignment horizontal="center" vertical="center" wrapText="1"/>
    </xf>
    <xf numFmtId="164" fontId="33" fillId="24" borderId="18" xfId="28" applyNumberFormat="1" applyFont="1" applyFill="1" applyBorder="1" applyAlignment="1">
      <alignment horizontal="center" vertical="center" wrapText="1"/>
    </xf>
    <xf numFmtId="164" fontId="33" fillId="24" borderId="17" xfId="28" applyNumberFormat="1" applyFont="1" applyFill="1" applyBorder="1" applyAlignment="1">
      <alignment horizontal="center" vertical="center" wrapText="1"/>
    </xf>
    <xf numFmtId="0" fontId="29" fillId="24" borderId="18" xfId="44" applyFont="1" applyFill="1" applyBorder="1" applyAlignment="1">
      <alignment horizontal="center" vertical="center" wrapText="1"/>
    </xf>
    <xf numFmtId="0" fontId="29" fillId="24" borderId="17" xfId="44"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3" xfId="44"/>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view="pageBreakPreview" zoomScaleNormal="100" zoomScaleSheetLayoutView="100" workbookViewId="0">
      <pane xSplit="2" ySplit="6" topLeftCell="C13" activePane="bottomRight" state="frozen"/>
      <selection pane="topRight" activeCell="C1" sqref="C1"/>
      <selection pane="bottomLeft" activeCell="A7" sqref="A7"/>
      <selection pane="bottomRight" activeCell="C8" sqref="C8"/>
    </sheetView>
  </sheetViews>
  <sheetFormatPr defaultRowHeight="12.75" x14ac:dyDescent="0.2"/>
  <cols>
    <col min="1" max="1" width="2.140625" style="8" customWidth="1"/>
    <col min="2" max="2" width="44.42578125" style="8" customWidth="1"/>
    <col min="3" max="5" width="15.85546875" style="7" customWidth="1"/>
    <col min="6" max="6" width="12.85546875" style="3" customWidth="1"/>
    <col min="7" max="16384" width="9.140625" style="7"/>
  </cols>
  <sheetData>
    <row r="1" spans="1:6" ht="24.75" customHeight="1" x14ac:dyDescent="0.2">
      <c r="A1" s="95" t="s">
        <v>284</v>
      </c>
      <c r="B1" s="95"/>
      <c r="C1" s="95"/>
      <c r="D1" s="95"/>
      <c r="E1" s="95"/>
      <c r="F1" s="95"/>
    </row>
    <row r="2" spans="1:6" x14ac:dyDescent="0.2">
      <c r="A2" s="8" t="s">
        <v>285</v>
      </c>
    </row>
    <row r="3" spans="1:6" x14ac:dyDescent="0.2">
      <c r="A3" s="8" t="s">
        <v>0</v>
      </c>
    </row>
    <row r="5" spans="1:6" s="9" customFormat="1" ht="29.25" customHeight="1" x14ac:dyDescent="0.2">
      <c r="A5" s="96" t="s">
        <v>1</v>
      </c>
      <c r="B5" s="96"/>
      <c r="C5" s="97" t="s">
        <v>52</v>
      </c>
      <c r="D5" s="97" t="s">
        <v>53</v>
      </c>
      <c r="E5" s="97" t="s">
        <v>2</v>
      </c>
      <c r="F5" s="99" t="s">
        <v>286</v>
      </c>
    </row>
    <row r="6" spans="1:6" s="9" customFormat="1" ht="18" customHeight="1" x14ac:dyDescent="0.2">
      <c r="A6" s="96"/>
      <c r="B6" s="96"/>
      <c r="C6" s="98"/>
      <c r="D6" s="98"/>
      <c r="E6" s="98"/>
      <c r="F6" s="100"/>
    </row>
    <row r="7" spans="1:6" x14ac:dyDescent="0.2">
      <c r="A7" s="10"/>
      <c r="B7" s="10"/>
      <c r="C7" s="11"/>
      <c r="D7" s="11"/>
      <c r="E7" s="11"/>
    </row>
    <row r="8" spans="1:6" s="14" customFormat="1" x14ac:dyDescent="0.2">
      <c r="A8" s="12" t="s">
        <v>3</v>
      </c>
      <c r="B8" s="12"/>
      <c r="C8" s="13">
        <f>+C10+C48</f>
        <v>197280374.33062997</v>
      </c>
      <c r="D8" s="13">
        <f>+D10+D48</f>
        <v>145576104.67392999</v>
      </c>
      <c r="E8" s="13">
        <f>+E10+E48</f>
        <v>51704269.656700008</v>
      </c>
      <c r="F8" s="4">
        <f>+D8/C8*100</f>
        <v>73.791478330202906</v>
      </c>
    </row>
    <row r="9" spans="1:6" x14ac:dyDescent="0.2">
      <c r="C9" s="11"/>
      <c r="D9" s="11"/>
      <c r="E9" s="11"/>
      <c r="F9" s="5"/>
    </row>
    <row r="10" spans="1:6" ht="15" x14ac:dyDescent="0.35">
      <c r="A10" s="8" t="s">
        <v>4</v>
      </c>
      <c r="C10" s="15">
        <f>SUM(C12:C46)</f>
        <v>136381803.65162998</v>
      </c>
      <c r="D10" s="15">
        <f>SUM(D12:D46)</f>
        <v>90414302.8477</v>
      </c>
      <c r="E10" s="15">
        <f>SUM(E12:E46)</f>
        <v>45967500.803930007</v>
      </c>
      <c r="F10" s="5">
        <f>+D10/C10*100</f>
        <v>66.29498982038092</v>
      </c>
    </row>
    <row r="11" spans="1:6" x14ac:dyDescent="0.2">
      <c r="C11" s="11"/>
      <c r="D11" s="11"/>
      <c r="E11" s="11"/>
      <c r="F11" s="5"/>
    </row>
    <row r="12" spans="1:6" x14ac:dyDescent="0.2">
      <c r="B12" s="1" t="s">
        <v>5</v>
      </c>
      <c r="C12" s="11">
        <v>1387254</v>
      </c>
      <c r="D12" s="11">
        <v>1258000.8232099998</v>
      </c>
      <c r="E12" s="11">
        <f t="shared" ref="E12:E46" si="0">+C12-D12</f>
        <v>129253.17679000017</v>
      </c>
      <c r="F12" s="5">
        <f t="shared" ref="F12:F46" si="1">+D12/C12*100</f>
        <v>90.682803813144517</v>
      </c>
    </row>
    <row r="13" spans="1:6" x14ac:dyDescent="0.2">
      <c r="B13" s="1" t="s">
        <v>6</v>
      </c>
      <c r="C13" s="11">
        <v>492611</v>
      </c>
      <c r="D13" s="11">
        <v>492465.34028999996</v>
      </c>
      <c r="E13" s="11">
        <f t="shared" si="0"/>
        <v>145.65971000003628</v>
      </c>
      <c r="F13" s="5">
        <f t="shared" si="1"/>
        <v>99.970431088627734</v>
      </c>
    </row>
    <row r="14" spans="1:6" x14ac:dyDescent="0.2">
      <c r="B14" s="1" t="s">
        <v>7</v>
      </c>
      <c r="C14" s="11">
        <v>52601</v>
      </c>
      <c r="D14" s="11">
        <v>14491.188760000001</v>
      </c>
      <c r="E14" s="11">
        <f t="shared" si="0"/>
        <v>38109.811239999995</v>
      </c>
      <c r="F14" s="5">
        <f t="shared" si="1"/>
        <v>27.549264766829531</v>
      </c>
    </row>
    <row r="15" spans="1:6" x14ac:dyDescent="0.2">
      <c r="B15" s="1" t="s">
        <v>8</v>
      </c>
      <c r="C15" s="11">
        <v>440923</v>
      </c>
      <c r="D15" s="11">
        <v>355773.64136000001</v>
      </c>
      <c r="E15" s="11">
        <f t="shared" si="0"/>
        <v>85149.358639999991</v>
      </c>
      <c r="F15" s="5">
        <f t="shared" si="1"/>
        <v>80.688383540890356</v>
      </c>
    </row>
    <row r="16" spans="1:6" x14ac:dyDescent="0.2">
      <c r="B16" s="1" t="s">
        <v>9</v>
      </c>
      <c r="C16" s="11">
        <v>1101208.7420000001</v>
      </c>
      <c r="D16" s="11">
        <v>625017.03290999995</v>
      </c>
      <c r="E16" s="11">
        <f t="shared" si="0"/>
        <v>476191.70909000013</v>
      </c>
      <c r="F16" s="5">
        <f t="shared" si="1"/>
        <v>56.75736207604497</v>
      </c>
    </row>
    <row r="17" spans="2:6" x14ac:dyDescent="0.2">
      <c r="B17" s="1" t="s">
        <v>283</v>
      </c>
      <c r="C17" s="11">
        <v>161392.53599999999</v>
      </c>
      <c r="D17" s="11">
        <v>133122.21572000001</v>
      </c>
      <c r="E17" s="11">
        <f t="shared" si="0"/>
        <v>28270.320279999985</v>
      </c>
      <c r="F17" s="5">
        <f t="shared" si="1"/>
        <v>82.48350203754157</v>
      </c>
    </row>
    <row r="18" spans="2:6" x14ac:dyDescent="0.2">
      <c r="B18" s="1" t="s">
        <v>48</v>
      </c>
      <c r="C18" s="11">
        <v>34584144.559</v>
      </c>
      <c r="D18" s="11">
        <v>23330221.208469998</v>
      </c>
      <c r="E18" s="11">
        <f t="shared" si="0"/>
        <v>11253923.350530002</v>
      </c>
      <c r="F18" s="5">
        <f t="shared" si="1"/>
        <v>67.459298201431622</v>
      </c>
    </row>
    <row r="19" spans="2:6" x14ac:dyDescent="0.2">
      <c r="B19" s="1" t="s">
        <v>10</v>
      </c>
      <c r="C19" s="11">
        <v>4776037.2249999996</v>
      </c>
      <c r="D19" s="11">
        <v>3484810.8222599998</v>
      </c>
      <c r="E19" s="11">
        <f t="shared" si="0"/>
        <v>1291226.4027399998</v>
      </c>
      <c r="F19" s="5">
        <f t="shared" si="1"/>
        <v>72.964482019086446</v>
      </c>
    </row>
    <row r="20" spans="2:6" x14ac:dyDescent="0.2">
      <c r="B20" s="1" t="s">
        <v>11</v>
      </c>
      <c r="C20" s="11">
        <v>88423</v>
      </c>
      <c r="D20" s="11">
        <v>88417.655559999999</v>
      </c>
      <c r="E20" s="11">
        <f t="shared" si="0"/>
        <v>5.344440000000759</v>
      </c>
      <c r="F20" s="5">
        <f t="shared" si="1"/>
        <v>99.993955825972876</v>
      </c>
    </row>
    <row r="21" spans="2:6" x14ac:dyDescent="0.2">
      <c r="B21" s="1" t="s">
        <v>12</v>
      </c>
      <c r="C21" s="11">
        <v>1582082.2180000001</v>
      </c>
      <c r="D21" s="11">
        <v>757466.34257999994</v>
      </c>
      <c r="E21" s="11">
        <f t="shared" si="0"/>
        <v>824615.87542000017</v>
      </c>
      <c r="F21" s="5">
        <f t="shared" si="1"/>
        <v>47.87781152976715</v>
      </c>
    </row>
    <row r="22" spans="2:6" x14ac:dyDescent="0.2">
      <c r="B22" s="1" t="s">
        <v>13</v>
      </c>
      <c r="C22" s="11">
        <v>1212178.683</v>
      </c>
      <c r="D22" s="11">
        <v>667025.31851999694</v>
      </c>
      <c r="E22" s="11">
        <f t="shared" si="0"/>
        <v>545153.36448000302</v>
      </c>
      <c r="F22" s="5">
        <f t="shared" si="1"/>
        <v>55.026979757570693</v>
      </c>
    </row>
    <row r="23" spans="2:6" x14ac:dyDescent="0.2">
      <c r="B23" s="1" t="s">
        <v>14</v>
      </c>
      <c r="C23" s="11">
        <v>1267846.159</v>
      </c>
      <c r="D23" s="11">
        <v>256719.66857000001</v>
      </c>
      <c r="E23" s="11">
        <f t="shared" si="0"/>
        <v>1011126.49043</v>
      </c>
      <c r="F23" s="5">
        <f t="shared" si="1"/>
        <v>20.248487306416173</v>
      </c>
    </row>
    <row r="24" spans="2:6" x14ac:dyDescent="0.2">
      <c r="B24" s="1" t="s">
        <v>15</v>
      </c>
      <c r="C24" s="11">
        <v>4530402.0379999997</v>
      </c>
      <c r="D24" s="11">
        <v>3977370.86503</v>
      </c>
      <c r="E24" s="11">
        <f t="shared" si="0"/>
        <v>553031.17296999972</v>
      </c>
      <c r="F24" s="5">
        <f t="shared" si="1"/>
        <v>87.792889718587929</v>
      </c>
    </row>
    <row r="25" spans="2:6" x14ac:dyDescent="0.2">
      <c r="B25" s="1" t="s">
        <v>287</v>
      </c>
      <c r="C25" s="11">
        <v>30496.350999999999</v>
      </c>
      <c r="D25" s="11">
        <v>16942.477630000001</v>
      </c>
      <c r="E25" s="11">
        <f t="shared" si="0"/>
        <v>13553.873369999998</v>
      </c>
      <c r="F25" s="5">
        <f t="shared" si="1"/>
        <v>55.555753637541763</v>
      </c>
    </row>
    <row r="26" spans="2:6" x14ac:dyDescent="0.2">
      <c r="B26" s="1" t="s">
        <v>54</v>
      </c>
      <c r="C26" s="11">
        <v>238823</v>
      </c>
      <c r="D26" s="11">
        <v>115912.91829000002</v>
      </c>
      <c r="E26" s="11">
        <f>+C26-D26</f>
        <v>122910.08170999998</v>
      </c>
      <c r="F26" s="5">
        <f>+D26/C26*100</f>
        <v>48.535073376517346</v>
      </c>
    </row>
    <row r="27" spans="2:6" x14ac:dyDescent="0.2">
      <c r="B27" s="1" t="s">
        <v>16</v>
      </c>
      <c r="C27" s="11">
        <v>20229239.923999999</v>
      </c>
      <c r="D27" s="11">
        <v>16505405.02359</v>
      </c>
      <c r="E27" s="11">
        <f t="shared" si="0"/>
        <v>3723834.9004099984</v>
      </c>
      <c r="F27" s="5">
        <f t="shared" si="1"/>
        <v>81.591819987304433</v>
      </c>
    </row>
    <row r="28" spans="2:6" x14ac:dyDescent="0.2">
      <c r="B28" s="1" t="s">
        <v>17</v>
      </c>
      <c r="C28" s="11">
        <v>1661905.9720000001</v>
      </c>
      <c r="D28" s="11">
        <v>1454630.3847700001</v>
      </c>
      <c r="E28" s="11">
        <f t="shared" si="0"/>
        <v>207275.58722999995</v>
      </c>
      <c r="F28" s="5">
        <f t="shared" si="1"/>
        <v>87.52783907620497</v>
      </c>
    </row>
    <row r="29" spans="2:6" x14ac:dyDescent="0.2">
      <c r="B29" s="8" t="s">
        <v>18</v>
      </c>
      <c r="C29" s="11">
        <v>1087114.5190000001</v>
      </c>
      <c r="D29" s="11">
        <v>854612.70713</v>
      </c>
      <c r="E29" s="11">
        <f t="shared" si="0"/>
        <v>232501.81187000009</v>
      </c>
      <c r="F29" s="5">
        <f t="shared" si="1"/>
        <v>78.61294207680433</v>
      </c>
    </row>
    <row r="30" spans="2:6" x14ac:dyDescent="0.2">
      <c r="B30" s="8" t="s">
        <v>19</v>
      </c>
      <c r="C30" s="11">
        <v>19875471.482999999</v>
      </c>
      <c r="D30" s="11">
        <v>14992420.761849999</v>
      </c>
      <c r="E30" s="11">
        <f t="shared" si="0"/>
        <v>4883050.7211499996</v>
      </c>
      <c r="F30" s="5">
        <f t="shared" si="1"/>
        <v>75.43177415777734</v>
      </c>
    </row>
    <row r="31" spans="2:6" x14ac:dyDescent="0.2">
      <c r="B31" s="8" t="s">
        <v>20</v>
      </c>
      <c r="C31" s="11">
        <v>26508016.688999999</v>
      </c>
      <c r="D31" s="11">
        <v>11804672.080460001</v>
      </c>
      <c r="E31" s="11">
        <f t="shared" si="0"/>
        <v>14703344.608539999</v>
      </c>
      <c r="F31" s="5">
        <f t="shared" si="1"/>
        <v>44.532460572044883</v>
      </c>
    </row>
    <row r="32" spans="2:6" x14ac:dyDescent="0.2">
      <c r="B32" s="8" t="s">
        <v>21</v>
      </c>
      <c r="C32" s="11">
        <v>1640160.311</v>
      </c>
      <c r="D32" s="11">
        <v>977947.68344999989</v>
      </c>
      <c r="E32" s="11">
        <f t="shared" si="0"/>
        <v>662212.62755000009</v>
      </c>
      <c r="F32" s="5">
        <f t="shared" si="1"/>
        <v>59.625127915316313</v>
      </c>
    </row>
    <row r="33" spans="1:6" x14ac:dyDescent="0.2">
      <c r="B33" s="8" t="s">
        <v>22</v>
      </c>
      <c r="C33" s="11">
        <v>3007794.7039999999</v>
      </c>
      <c r="D33" s="11">
        <v>1254036.6137899999</v>
      </c>
      <c r="E33" s="11">
        <f t="shared" si="0"/>
        <v>1753758.0902100001</v>
      </c>
      <c r="F33" s="5">
        <f t="shared" si="1"/>
        <v>41.692892540913256</v>
      </c>
    </row>
    <row r="34" spans="1:6" x14ac:dyDescent="0.2">
      <c r="B34" s="8" t="s">
        <v>23</v>
      </c>
      <c r="C34" s="11">
        <v>164051.61900000001</v>
      </c>
      <c r="D34" s="11">
        <v>145722.17482000001</v>
      </c>
      <c r="E34" s="11">
        <f t="shared" si="0"/>
        <v>18329.444179999991</v>
      </c>
      <c r="F34" s="5">
        <f t="shared" si="1"/>
        <v>88.827026339801023</v>
      </c>
    </row>
    <row r="35" spans="1:6" x14ac:dyDescent="0.2">
      <c r="B35" s="8" t="s">
        <v>24</v>
      </c>
      <c r="C35" s="11">
        <v>767370.87699999998</v>
      </c>
      <c r="D35" s="11">
        <v>513766.39334000001</v>
      </c>
      <c r="E35" s="11">
        <f t="shared" si="0"/>
        <v>253604.48365999997</v>
      </c>
      <c r="F35" s="5">
        <f t="shared" si="1"/>
        <v>66.951510506698568</v>
      </c>
    </row>
    <row r="36" spans="1:6" x14ac:dyDescent="0.2">
      <c r="B36" s="8" t="s">
        <v>288</v>
      </c>
      <c r="C36" s="11">
        <v>3580752.3706300003</v>
      </c>
      <c r="D36" s="11">
        <v>2028358.70294</v>
      </c>
      <c r="E36" s="11">
        <f t="shared" si="0"/>
        <v>1552393.6676900003</v>
      </c>
      <c r="F36" s="5">
        <f t="shared" si="1"/>
        <v>56.646159605366094</v>
      </c>
    </row>
    <row r="37" spans="1:6" x14ac:dyDescent="0.2">
      <c r="B37" s="16" t="s">
        <v>25</v>
      </c>
      <c r="C37" s="11">
        <v>369749.53700000001</v>
      </c>
      <c r="D37" s="11">
        <v>263434.75013</v>
      </c>
      <c r="E37" s="11">
        <f t="shared" si="0"/>
        <v>106314.78687000001</v>
      </c>
      <c r="F37" s="5">
        <f t="shared" si="1"/>
        <v>71.246810007499747</v>
      </c>
    </row>
    <row r="38" spans="1:6" x14ac:dyDescent="0.2">
      <c r="B38" s="8" t="s">
        <v>26</v>
      </c>
      <c r="C38" s="11">
        <v>121474.77800000001</v>
      </c>
      <c r="D38" s="11">
        <v>90473.722680000006</v>
      </c>
      <c r="E38" s="11">
        <f t="shared" si="0"/>
        <v>31001.055319999999</v>
      </c>
      <c r="F38" s="5">
        <f t="shared" si="1"/>
        <v>74.479430355493221</v>
      </c>
    </row>
    <row r="39" spans="1:6" x14ac:dyDescent="0.2">
      <c r="B39" s="8" t="s">
        <v>27</v>
      </c>
      <c r="C39" s="11">
        <v>1083004.2420000001</v>
      </c>
      <c r="D39" s="11">
        <v>490822.21346</v>
      </c>
      <c r="E39" s="11">
        <f t="shared" si="0"/>
        <v>592182.02854000009</v>
      </c>
      <c r="F39" s="5">
        <f t="shared" si="1"/>
        <v>45.320433145634894</v>
      </c>
    </row>
    <row r="40" spans="1:6" x14ac:dyDescent="0.2">
      <c r="B40" s="8" t="s">
        <v>28</v>
      </c>
      <c r="C40" s="11">
        <v>251</v>
      </c>
      <c r="D40" s="11">
        <v>228.76895999999999</v>
      </c>
      <c r="E40" s="11">
        <f t="shared" si="0"/>
        <v>22.231040000000007</v>
      </c>
      <c r="F40" s="5">
        <f t="shared" si="1"/>
        <v>91.14301195219123</v>
      </c>
    </row>
    <row r="41" spans="1:6" x14ac:dyDescent="0.2">
      <c r="B41" s="8" t="s">
        <v>29</v>
      </c>
      <c r="C41" s="11">
        <v>2695315.0690000001</v>
      </c>
      <c r="D41" s="11">
        <v>2333184.4904300002</v>
      </c>
      <c r="E41" s="11">
        <f t="shared" si="0"/>
        <v>362130.5785699999</v>
      </c>
      <c r="F41" s="5">
        <f t="shared" si="1"/>
        <v>86.564443514043219</v>
      </c>
    </row>
    <row r="42" spans="1:6" x14ac:dyDescent="0.2">
      <c r="B42" s="8" t="s">
        <v>30</v>
      </c>
      <c r="C42" s="11">
        <v>110918</v>
      </c>
      <c r="D42" s="11">
        <v>82097.874909999999</v>
      </c>
      <c r="E42" s="11">
        <f t="shared" si="0"/>
        <v>28820.125090000001</v>
      </c>
      <c r="F42" s="5">
        <f t="shared" si="1"/>
        <v>74.016728493121036</v>
      </c>
    </row>
    <row r="43" spans="1:6" x14ac:dyDescent="0.2">
      <c r="B43" s="8" t="s">
        <v>31</v>
      </c>
      <c r="C43" s="11">
        <v>536943.83400000003</v>
      </c>
      <c r="D43" s="11">
        <v>442293.01523000002</v>
      </c>
      <c r="E43" s="11">
        <f t="shared" si="0"/>
        <v>94650.818770000013</v>
      </c>
      <c r="F43" s="5">
        <f t="shared" si="1"/>
        <v>82.372305485865766</v>
      </c>
    </row>
    <row r="44" spans="1:6" x14ac:dyDescent="0.2">
      <c r="B44" s="8" t="s">
        <v>32</v>
      </c>
      <c r="C44" s="11">
        <v>708110</v>
      </c>
      <c r="D44" s="11">
        <v>453965.44614000001</v>
      </c>
      <c r="E44" s="11">
        <f t="shared" si="0"/>
        <v>254144.55385999999</v>
      </c>
      <c r="F44" s="5">
        <f t="shared" si="1"/>
        <v>64.109452788408589</v>
      </c>
    </row>
    <row r="45" spans="1:6" x14ac:dyDescent="0.2">
      <c r="B45" s="8" t="s">
        <v>33</v>
      </c>
      <c r="C45" s="11">
        <v>227359.42499999999</v>
      </c>
      <c r="D45" s="11">
        <v>109272.58362</v>
      </c>
      <c r="E45" s="11">
        <f t="shared" si="0"/>
        <v>118086.84137999998</v>
      </c>
      <c r="F45" s="5">
        <f t="shared" si="1"/>
        <v>48.061602733205369</v>
      </c>
    </row>
    <row r="46" spans="1:6" x14ac:dyDescent="0.2">
      <c r="B46" s="8" t="s">
        <v>34</v>
      </c>
      <c r="C46" s="11">
        <v>60375.786999999997</v>
      </c>
      <c r="D46" s="11">
        <v>43199.936839999995</v>
      </c>
      <c r="E46" s="11">
        <f t="shared" si="0"/>
        <v>17175.850160000002</v>
      </c>
      <c r="F46" s="5">
        <f t="shared" si="1"/>
        <v>71.55175772698415</v>
      </c>
    </row>
    <row r="47" spans="1:6" x14ac:dyDescent="0.2">
      <c r="C47" s="11"/>
      <c r="D47" s="11"/>
      <c r="E47" s="11"/>
      <c r="F47" s="5"/>
    </row>
    <row r="48" spans="1:6" ht="15" x14ac:dyDescent="0.35">
      <c r="A48" s="8" t="s">
        <v>35</v>
      </c>
      <c r="C48" s="15">
        <f>SUM(C50:C52)</f>
        <v>60898570.678999998</v>
      </c>
      <c r="D48" s="15">
        <f>SUM(D50:D52)</f>
        <v>55161801.826229997</v>
      </c>
      <c r="E48" s="15">
        <f>SUM(E50:E52)</f>
        <v>5736768.8527700026</v>
      </c>
      <c r="F48" s="5">
        <f>+D48/C48*100</f>
        <v>90.579797212304285</v>
      </c>
    </row>
    <row r="49" spans="1:6" x14ac:dyDescent="0.2">
      <c r="C49" s="11"/>
      <c r="D49" s="11"/>
      <c r="E49" s="11"/>
      <c r="F49" s="5"/>
    </row>
    <row r="50" spans="1:6" x14ac:dyDescent="0.2">
      <c r="B50" s="8" t="s">
        <v>36</v>
      </c>
      <c r="C50" s="11">
        <v>30000</v>
      </c>
      <c r="D50" s="11">
        <v>28173.766399999997</v>
      </c>
      <c r="E50" s="11">
        <f>+C50-D50</f>
        <v>1826.2336000000032</v>
      </c>
      <c r="F50" s="5">
        <f>+D50/C50*100</f>
        <v>93.912554666666665</v>
      </c>
    </row>
    <row r="51" spans="1:6" ht="14.25" x14ac:dyDescent="0.2">
      <c r="B51" s="8" t="s">
        <v>282</v>
      </c>
      <c r="C51" s="11"/>
      <c r="D51" s="11"/>
      <c r="E51" s="11"/>
      <c r="F51" s="5"/>
    </row>
    <row r="52" spans="1:6" ht="14.25" x14ac:dyDescent="0.2">
      <c r="B52" s="8" t="s">
        <v>281</v>
      </c>
      <c r="C52" s="11">
        <v>60868570.678999998</v>
      </c>
      <c r="D52" s="11">
        <v>55133628.059829995</v>
      </c>
      <c r="E52" s="11">
        <f>+C52-D52</f>
        <v>5734942.6191700026</v>
      </c>
      <c r="F52" s="5">
        <f>+D52/C52*100</f>
        <v>90.578154612149305</v>
      </c>
    </row>
    <row r="53" spans="1:6" x14ac:dyDescent="0.2">
      <c r="B53" s="8" t="s">
        <v>37</v>
      </c>
      <c r="C53" s="11">
        <v>211352</v>
      </c>
      <c r="D53" s="11">
        <v>158675.84583000001</v>
      </c>
      <c r="E53" s="11">
        <f>+C53-D53</f>
        <v>52676.154169999994</v>
      </c>
      <c r="F53" s="5">
        <f>+D53/C53*100</f>
        <v>75.076576436466183</v>
      </c>
    </row>
    <row r="54" spans="1:6" x14ac:dyDescent="0.2">
      <c r="B54" s="8" t="s">
        <v>49</v>
      </c>
      <c r="C54" s="11"/>
      <c r="D54" s="11"/>
      <c r="E54" s="11"/>
    </row>
    <row r="55" spans="1:6" x14ac:dyDescent="0.2">
      <c r="C55" s="11"/>
      <c r="D55" s="11"/>
      <c r="E55" s="11"/>
    </row>
    <row r="56" spans="1:6" x14ac:dyDescent="0.2">
      <c r="A56" s="17"/>
      <c r="B56" s="17"/>
      <c r="C56" s="18"/>
      <c r="D56" s="18"/>
      <c r="E56" s="18"/>
      <c r="F56" s="6"/>
    </row>
    <row r="57" spans="1:6" x14ac:dyDescent="0.2">
      <c r="A57" s="19"/>
      <c r="B57" s="19"/>
      <c r="C57" s="20"/>
      <c r="D57" s="20"/>
      <c r="E57" s="20"/>
      <c r="F57" s="2"/>
    </row>
    <row r="58" spans="1:6" x14ac:dyDescent="0.2">
      <c r="A58" s="21" t="s">
        <v>38</v>
      </c>
      <c r="B58" s="94" t="s">
        <v>289</v>
      </c>
      <c r="C58" s="94"/>
      <c r="D58" s="94"/>
      <c r="E58" s="94"/>
      <c r="F58" s="94"/>
    </row>
    <row r="59" spans="1:6" ht="38.25" customHeight="1" x14ac:dyDescent="0.2">
      <c r="A59" s="21" t="s">
        <v>39</v>
      </c>
      <c r="B59" s="94" t="s">
        <v>50</v>
      </c>
      <c r="C59" s="94"/>
      <c r="D59" s="94"/>
      <c r="E59" s="94"/>
      <c r="F59" s="94"/>
    </row>
    <row r="60" spans="1:6" x14ac:dyDescent="0.2">
      <c r="A60" s="19" t="s">
        <v>40</v>
      </c>
      <c r="B60" s="19" t="s">
        <v>47</v>
      </c>
      <c r="C60" s="20"/>
      <c r="D60" s="20"/>
      <c r="E60" s="20"/>
      <c r="F60" s="2"/>
    </row>
    <row r="61" spans="1:6" x14ac:dyDescent="0.2">
      <c r="A61" s="19" t="s">
        <v>41</v>
      </c>
      <c r="B61" s="19" t="s">
        <v>51</v>
      </c>
      <c r="C61" s="20"/>
      <c r="D61" s="20"/>
      <c r="E61" s="20"/>
      <c r="F61" s="2"/>
    </row>
    <row r="62" spans="1:6" x14ac:dyDescent="0.2">
      <c r="A62" s="19" t="s">
        <v>43</v>
      </c>
      <c r="B62" s="19" t="s">
        <v>42</v>
      </c>
      <c r="C62" s="20"/>
      <c r="D62" s="20"/>
      <c r="E62" s="20"/>
      <c r="F62" s="2"/>
    </row>
    <row r="63" spans="1:6" x14ac:dyDescent="0.2">
      <c r="A63" s="19" t="s">
        <v>44</v>
      </c>
      <c r="B63" s="19" t="s">
        <v>46</v>
      </c>
      <c r="C63" s="20"/>
      <c r="D63" s="20"/>
      <c r="E63" s="20"/>
      <c r="F63" s="2"/>
    </row>
    <row r="64" spans="1:6" x14ac:dyDescent="0.2">
      <c r="A64" s="19" t="s">
        <v>45</v>
      </c>
      <c r="B64" s="19" t="s">
        <v>290</v>
      </c>
      <c r="C64" s="20"/>
      <c r="D64" s="20"/>
      <c r="E64" s="20"/>
      <c r="F64" s="2"/>
    </row>
    <row r="65" spans="1:5" x14ac:dyDescent="0.2">
      <c r="A65" s="19"/>
      <c r="B65" s="19"/>
      <c r="C65" s="11"/>
      <c r="D65" s="11"/>
      <c r="E65" s="11"/>
    </row>
    <row r="66" spans="1:5" x14ac:dyDescent="0.2">
      <c r="C66" s="11"/>
      <c r="D66" s="11"/>
      <c r="E66" s="11"/>
    </row>
  </sheetData>
  <mergeCells count="8">
    <mergeCell ref="B58:F58"/>
    <mergeCell ref="B59:F59"/>
    <mergeCell ref="A1:F1"/>
    <mergeCell ref="A5:B6"/>
    <mergeCell ref="C5:C6"/>
    <mergeCell ref="D5:D6"/>
    <mergeCell ref="E5:E6"/>
    <mergeCell ref="F5:F6"/>
  </mergeCells>
  <pageMargins left="0.49" right="0.2" top="0.61" bottom="0.23" header="0.17" footer="0.17"/>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8"/>
  <sheetViews>
    <sheetView tabSelected="1" view="pageBreakPreview" zoomScale="85" zoomScaleNormal="136" zoomScaleSheetLayoutView="85" workbookViewId="0">
      <pane xSplit="1" ySplit="7" topLeftCell="B265" activePane="bottomRight" state="frozen"/>
      <selection activeCell="C8" sqref="C8"/>
      <selection pane="topRight" activeCell="C8" sqref="C8"/>
      <selection pane="bottomLeft" activeCell="C8" sqref="C8"/>
      <selection pane="bottomRight" activeCell="A275" sqref="A275"/>
    </sheetView>
  </sheetViews>
  <sheetFormatPr defaultColWidth="9.140625" defaultRowHeight="11.25" x14ac:dyDescent="0.2"/>
  <cols>
    <col min="1" max="1" width="30.28515625" style="62" customWidth="1"/>
    <col min="2" max="4" width="14.42578125" style="62" customWidth="1"/>
    <col min="5" max="5" width="14.42578125" style="90" customWidth="1"/>
    <col min="6" max="6" width="14.42578125" style="85" customWidth="1"/>
    <col min="7" max="7" width="14.42578125" style="93" customWidth="1"/>
    <col min="8" max="8" width="12.28515625" style="85" customWidth="1"/>
    <col min="9" max="16384" width="9.140625" style="85"/>
  </cols>
  <sheetData>
    <row r="1" spans="1:22" s="51" customFormat="1" ht="12.75" customHeight="1" x14ac:dyDescent="0.2">
      <c r="A1" s="50"/>
      <c r="F1" s="38"/>
      <c r="G1" s="38"/>
    </row>
    <row r="2" spans="1:22" s="54" customFormat="1" ht="14.25" x14ac:dyDescent="0.3">
      <c r="A2" s="52" t="s">
        <v>291</v>
      </c>
      <c r="B2" s="53"/>
      <c r="C2" s="53"/>
      <c r="D2" s="53"/>
      <c r="E2" s="53"/>
      <c r="F2" s="53"/>
      <c r="G2" s="53"/>
    </row>
    <row r="3" spans="1:22" s="54" customFormat="1" x14ac:dyDescent="0.2">
      <c r="A3" s="55" t="s">
        <v>55</v>
      </c>
      <c r="B3" s="53"/>
      <c r="C3" s="53"/>
      <c r="D3" s="53"/>
      <c r="E3" s="53"/>
      <c r="F3" s="56"/>
      <c r="G3" s="56"/>
    </row>
    <row r="4" spans="1:22" s="54" customFormat="1" x14ac:dyDescent="0.2">
      <c r="A4" s="57" t="s">
        <v>56</v>
      </c>
      <c r="B4" s="58"/>
      <c r="C4" s="58"/>
      <c r="D4" s="58"/>
      <c r="E4" s="58"/>
      <c r="F4" s="58"/>
      <c r="G4" s="58"/>
    </row>
    <row r="5" spans="1:22" s="59" customFormat="1" ht="6" customHeight="1" x14ac:dyDescent="0.2">
      <c r="A5" s="101" t="s">
        <v>57</v>
      </c>
      <c r="B5" s="22"/>
      <c r="C5" s="104"/>
      <c r="D5" s="104"/>
      <c r="E5" s="105"/>
      <c r="F5" s="22"/>
      <c r="G5" s="23"/>
      <c r="H5" s="23"/>
    </row>
    <row r="6" spans="1:22" s="59" customFormat="1" ht="14.25" customHeight="1" x14ac:dyDescent="0.2">
      <c r="A6" s="102"/>
      <c r="B6" s="106" t="s">
        <v>58</v>
      </c>
      <c r="C6" s="108" t="s">
        <v>303</v>
      </c>
      <c r="D6" s="108"/>
      <c r="E6" s="109"/>
      <c r="F6" s="110" t="s">
        <v>59</v>
      </c>
      <c r="G6" s="114" t="s">
        <v>60</v>
      </c>
      <c r="H6" s="112" t="s">
        <v>61</v>
      </c>
    </row>
    <row r="7" spans="1:22" s="59" customFormat="1" ht="37.15" customHeight="1" x14ac:dyDescent="0.2">
      <c r="A7" s="103"/>
      <c r="B7" s="107"/>
      <c r="C7" s="60" t="s">
        <v>62</v>
      </c>
      <c r="D7" s="60" t="s">
        <v>63</v>
      </c>
      <c r="E7" s="60" t="s">
        <v>3</v>
      </c>
      <c r="F7" s="111"/>
      <c r="G7" s="115"/>
      <c r="H7" s="113"/>
    </row>
    <row r="8" spans="1:22" s="62" customFormat="1" x14ac:dyDescent="0.2">
      <c r="A8" s="61"/>
      <c r="B8" s="24"/>
      <c r="C8" s="24"/>
      <c r="D8" s="24"/>
      <c r="E8" s="24"/>
      <c r="F8" s="24"/>
      <c r="G8" s="24"/>
      <c r="H8" s="24"/>
    </row>
    <row r="9" spans="1:22" s="62" customFormat="1" ht="13.5" x14ac:dyDescent="0.2">
      <c r="A9" s="63" t="s">
        <v>64</v>
      </c>
      <c r="B9" s="24"/>
      <c r="C9" s="24"/>
      <c r="D9" s="24"/>
      <c r="E9" s="24"/>
      <c r="F9" s="24"/>
      <c r="G9" s="24"/>
      <c r="H9" s="24"/>
    </row>
    <row r="10" spans="1:22" s="62" customFormat="1" ht="11.25" customHeight="1" x14ac:dyDescent="0.2">
      <c r="A10" s="64" t="s">
        <v>65</v>
      </c>
      <c r="B10" s="25">
        <f t="shared" ref="B10:G10" si="0">SUM(B11:B15)</f>
        <v>1387254</v>
      </c>
      <c r="C10" s="25">
        <f t="shared" si="0"/>
        <v>1228561.1453399998</v>
      </c>
      <c r="D10" s="25">
        <f t="shared" ref="D10" si="1">SUM(D11:D15)</f>
        <v>29439.67787</v>
      </c>
      <c r="E10" s="25">
        <f t="shared" si="0"/>
        <v>1258000.8232099998</v>
      </c>
      <c r="F10" s="25">
        <f t="shared" si="0"/>
        <v>129253.17679000011</v>
      </c>
      <c r="G10" s="25">
        <f t="shared" si="0"/>
        <v>158692.85466000007</v>
      </c>
      <c r="H10" s="26">
        <f t="shared" ref="H10:H15" si="2">E10/B10*100</f>
        <v>90.682803813144517</v>
      </c>
      <c r="I10" s="65"/>
      <c r="J10" s="65"/>
      <c r="K10" s="65"/>
      <c r="L10" s="65"/>
      <c r="M10" s="65"/>
      <c r="N10" s="65"/>
      <c r="O10" s="65"/>
      <c r="P10" s="65"/>
      <c r="Q10" s="65"/>
      <c r="R10" s="65"/>
      <c r="S10" s="65"/>
      <c r="T10" s="65"/>
      <c r="U10" s="65"/>
      <c r="V10" s="65"/>
    </row>
    <row r="11" spans="1:22" s="62" customFormat="1" ht="11.25" customHeight="1" x14ac:dyDescent="0.2">
      <c r="A11" s="66" t="s">
        <v>66</v>
      </c>
      <c r="B11" s="27">
        <v>287597</v>
      </c>
      <c r="C11" s="28">
        <v>229836.31938999987</v>
      </c>
      <c r="D11" s="27">
        <v>7761.0362399999995</v>
      </c>
      <c r="E11" s="28">
        <f>SUM(C11:D11)</f>
        <v>237597.35562999986</v>
      </c>
      <c r="F11" s="28">
        <f>B11-E11</f>
        <v>49999.64437000014</v>
      </c>
      <c r="G11" s="28">
        <f>B11-C11</f>
        <v>57760.680610000127</v>
      </c>
      <c r="H11" s="29">
        <f t="shared" si="2"/>
        <v>82.614685003668271</v>
      </c>
    </row>
    <row r="12" spans="1:22" s="62" customFormat="1" ht="11.25" customHeight="1" x14ac:dyDescent="0.2">
      <c r="A12" s="67" t="s">
        <v>67</v>
      </c>
      <c r="B12" s="27">
        <v>12415</v>
      </c>
      <c r="C12" s="28">
        <v>6404.5145199999997</v>
      </c>
      <c r="D12" s="27">
        <v>5136.5026200000002</v>
      </c>
      <c r="E12" s="28">
        <f>SUM(C12:D12)</f>
        <v>11541.01714</v>
      </c>
      <c r="F12" s="28">
        <f>B12-E12</f>
        <v>873.98286000000007</v>
      </c>
      <c r="G12" s="28">
        <f>B12-C12</f>
        <v>6010.4854800000003</v>
      </c>
      <c r="H12" s="29">
        <f t="shared" si="2"/>
        <v>92.960266935159083</v>
      </c>
    </row>
    <row r="13" spans="1:22" s="62" customFormat="1" ht="11.25" customHeight="1" x14ac:dyDescent="0.2">
      <c r="A13" s="66" t="s">
        <v>68</v>
      </c>
      <c r="B13" s="27">
        <v>56768</v>
      </c>
      <c r="C13" s="28">
        <v>26972.828229999999</v>
      </c>
      <c r="D13" s="27">
        <v>9594.4336300000014</v>
      </c>
      <c r="E13" s="28">
        <f>SUM(C13:D13)</f>
        <v>36567.261859999999</v>
      </c>
      <c r="F13" s="28">
        <f>B13-E13</f>
        <v>20200.738140000001</v>
      </c>
      <c r="G13" s="28">
        <f>B13-C13</f>
        <v>29795.171770000001</v>
      </c>
      <c r="H13" s="29">
        <f t="shared" si="2"/>
        <v>64.415272442220967</v>
      </c>
    </row>
    <row r="14" spans="1:22" s="62" customFormat="1" ht="11.25" customHeight="1" x14ac:dyDescent="0.2">
      <c r="A14" s="66" t="s">
        <v>69</v>
      </c>
      <c r="B14" s="27">
        <v>1018409</v>
      </c>
      <c r="C14" s="28">
        <v>960395.39019000006</v>
      </c>
      <c r="D14" s="27">
        <v>3140.4165800000001</v>
      </c>
      <c r="E14" s="28">
        <f>SUM(C14:D14)</f>
        <v>963535.80677000002</v>
      </c>
      <c r="F14" s="28">
        <f>B14-E14</f>
        <v>54873.193229999975</v>
      </c>
      <c r="G14" s="28">
        <f>B14-C14</f>
        <v>58013.609809999936</v>
      </c>
      <c r="H14" s="29">
        <f t="shared" si="2"/>
        <v>94.611870748392832</v>
      </c>
    </row>
    <row r="15" spans="1:22" s="62" customFormat="1" ht="11.25" customHeight="1" x14ac:dyDescent="0.2">
      <c r="A15" s="66" t="s">
        <v>70</v>
      </c>
      <c r="B15" s="27">
        <v>12065</v>
      </c>
      <c r="C15" s="28">
        <v>4952.0930099999996</v>
      </c>
      <c r="D15" s="27">
        <v>3807.2887999999998</v>
      </c>
      <c r="E15" s="28">
        <f>SUM(C15:D15)</f>
        <v>8759.3818099999989</v>
      </c>
      <c r="F15" s="28">
        <f>B15-E15</f>
        <v>3305.6181900000011</v>
      </c>
      <c r="G15" s="28">
        <f>B15-C15</f>
        <v>7112.9069900000004</v>
      </c>
      <c r="H15" s="29">
        <f t="shared" si="2"/>
        <v>72.601589805221707</v>
      </c>
    </row>
    <row r="16" spans="1:22" s="62" customFormat="1" ht="11.25" customHeight="1" x14ac:dyDescent="0.2">
      <c r="B16" s="31"/>
      <c r="C16" s="31"/>
      <c r="D16" s="31"/>
      <c r="E16" s="31"/>
      <c r="F16" s="31"/>
      <c r="G16" s="31"/>
      <c r="H16" s="26"/>
    </row>
    <row r="17" spans="1:8" s="62" customFormat="1" ht="11.25" customHeight="1" x14ac:dyDescent="0.2">
      <c r="A17" s="64" t="s">
        <v>71</v>
      </c>
      <c r="B17" s="27">
        <v>492611</v>
      </c>
      <c r="C17" s="28">
        <v>478724.38300999999</v>
      </c>
      <c r="D17" s="27">
        <v>13740.957279999999</v>
      </c>
      <c r="E17" s="28">
        <f>SUM(C17:D17)</f>
        <v>492465.34028999996</v>
      </c>
      <c r="F17" s="28">
        <f>B17-E17</f>
        <v>145.65971000003628</v>
      </c>
      <c r="G17" s="28">
        <f>B17-C17</f>
        <v>13886.61699000001</v>
      </c>
      <c r="H17" s="29">
        <f>E17/B17*100</f>
        <v>99.970431088627734</v>
      </c>
    </row>
    <row r="18" spans="1:8" s="62" customFormat="1" ht="11.25" customHeight="1" x14ac:dyDescent="0.2">
      <c r="A18" s="66"/>
      <c r="B18" s="33"/>
      <c r="C18" s="31"/>
      <c r="D18" s="33"/>
      <c r="E18" s="31"/>
      <c r="F18" s="31"/>
      <c r="G18" s="31"/>
      <c r="H18" s="26"/>
    </row>
    <row r="19" spans="1:8" s="62" customFormat="1" ht="11.25" customHeight="1" x14ac:dyDescent="0.2">
      <c r="A19" s="64" t="s">
        <v>72</v>
      </c>
      <c r="B19" s="27">
        <v>52601</v>
      </c>
      <c r="C19" s="28">
        <v>12113.32185</v>
      </c>
      <c r="D19" s="27">
        <v>2377.8669100000002</v>
      </c>
      <c r="E19" s="28">
        <f>SUM(C19:D19)</f>
        <v>14491.188760000001</v>
      </c>
      <c r="F19" s="28">
        <f>B19-E19</f>
        <v>38109.811239999995</v>
      </c>
      <c r="G19" s="28">
        <f>B19-C19</f>
        <v>40487.67815</v>
      </c>
      <c r="H19" s="29">
        <f>E19/B19*100</f>
        <v>27.549264766829531</v>
      </c>
    </row>
    <row r="20" spans="1:8" s="62" customFormat="1" ht="11.25" customHeight="1" x14ac:dyDescent="0.2">
      <c r="A20" s="66"/>
      <c r="B20" s="33"/>
      <c r="C20" s="31"/>
      <c r="D20" s="33"/>
      <c r="E20" s="31"/>
      <c r="F20" s="31"/>
      <c r="G20" s="31"/>
      <c r="H20" s="26"/>
    </row>
    <row r="21" spans="1:8" s="62" customFormat="1" ht="11.25" customHeight="1" x14ac:dyDescent="0.2">
      <c r="A21" s="64" t="s">
        <v>73</v>
      </c>
      <c r="B21" s="27">
        <v>440923</v>
      </c>
      <c r="C21" s="28">
        <v>316846.18736000004</v>
      </c>
      <c r="D21" s="27">
        <v>38927.453999999998</v>
      </c>
      <c r="E21" s="28">
        <f>SUM(C21:D21)</f>
        <v>355773.64136000001</v>
      </c>
      <c r="F21" s="28">
        <f>B21-E21</f>
        <v>85149.358639999991</v>
      </c>
      <c r="G21" s="28">
        <f>B21-C21</f>
        <v>124076.81263999996</v>
      </c>
      <c r="H21" s="29">
        <f>E21/B21*100</f>
        <v>80.688383540890356</v>
      </c>
    </row>
    <row r="22" spans="1:8" s="62" customFormat="1" ht="11.25" customHeight="1" x14ac:dyDescent="0.2">
      <c r="A22" s="66"/>
      <c r="B22" s="31"/>
      <c r="C22" s="31"/>
      <c r="D22" s="31"/>
      <c r="E22" s="31"/>
      <c r="F22" s="31"/>
      <c r="G22" s="31"/>
      <c r="H22" s="26"/>
    </row>
    <row r="23" spans="1:8" s="62" customFormat="1" ht="11.25" customHeight="1" x14ac:dyDescent="0.2">
      <c r="A23" s="64" t="s">
        <v>75</v>
      </c>
      <c r="B23" s="25">
        <f t="shared" ref="B23:G23" si="3">SUM(B24:B32)</f>
        <v>1101208.7420000001</v>
      </c>
      <c r="C23" s="25">
        <f t="shared" si="3"/>
        <v>497952.55432</v>
      </c>
      <c r="D23" s="25">
        <f t="shared" ref="D23" si="4">SUM(D24:D32)</f>
        <v>127064.47859</v>
      </c>
      <c r="E23" s="25">
        <f t="shared" si="3"/>
        <v>625017.03290999995</v>
      </c>
      <c r="F23" s="25">
        <f t="shared" si="3"/>
        <v>476191.70909000002</v>
      </c>
      <c r="G23" s="25">
        <f t="shared" si="3"/>
        <v>603256.18767999986</v>
      </c>
      <c r="H23" s="26">
        <f t="shared" ref="H23:H32" si="5">E23/B23*100</f>
        <v>56.75736207604497</v>
      </c>
    </row>
    <row r="24" spans="1:8" s="62" customFormat="1" ht="11.25" customHeight="1" x14ac:dyDescent="0.2">
      <c r="A24" s="66" t="s">
        <v>74</v>
      </c>
      <c r="B24" s="27">
        <v>667913.51500000001</v>
      </c>
      <c r="C24" s="28">
        <v>307270.95216000004</v>
      </c>
      <c r="D24" s="27">
        <v>92573.674050000001</v>
      </c>
      <c r="E24" s="28">
        <f t="shared" ref="E24:E32" si="6">SUM(C24:D24)</f>
        <v>399844.62621000002</v>
      </c>
      <c r="F24" s="28">
        <f t="shared" ref="F24:F32" si="7">B24-E24</f>
        <v>268068.88879</v>
      </c>
      <c r="G24" s="28">
        <f t="shared" ref="G24:G32" si="8">B24-C24</f>
        <v>360642.56283999997</v>
      </c>
      <c r="H24" s="29">
        <f t="shared" si="5"/>
        <v>59.864730572190929</v>
      </c>
    </row>
    <row r="25" spans="1:8" s="62" customFormat="1" ht="11.25" customHeight="1" x14ac:dyDescent="0.2">
      <c r="A25" s="66" t="s">
        <v>76</v>
      </c>
      <c r="B25" s="27">
        <v>7014</v>
      </c>
      <c r="C25" s="28">
        <v>4078.9003399999997</v>
      </c>
      <c r="D25" s="27">
        <v>937.14652000000001</v>
      </c>
      <c r="E25" s="28">
        <f t="shared" si="6"/>
        <v>5016.0468599999995</v>
      </c>
      <c r="F25" s="28">
        <f t="shared" si="7"/>
        <v>1997.9531400000005</v>
      </c>
      <c r="G25" s="28">
        <f t="shared" si="8"/>
        <v>2935.0996600000003</v>
      </c>
      <c r="H25" s="29">
        <f t="shared" si="5"/>
        <v>71.514782720273729</v>
      </c>
    </row>
    <row r="26" spans="1:8" s="62" customFormat="1" ht="11.25" customHeight="1" x14ac:dyDescent="0.2">
      <c r="A26" s="66" t="s">
        <v>77</v>
      </c>
      <c r="B26" s="27">
        <v>303627</v>
      </c>
      <c r="C26" s="28">
        <v>94510.178309999988</v>
      </c>
      <c r="D26" s="27">
        <v>26610.264510000005</v>
      </c>
      <c r="E26" s="28">
        <f t="shared" si="6"/>
        <v>121120.44282</v>
      </c>
      <c r="F26" s="28">
        <f t="shared" si="7"/>
        <v>182506.55718</v>
      </c>
      <c r="G26" s="28">
        <f t="shared" si="8"/>
        <v>209116.82169000001</v>
      </c>
      <c r="H26" s="29">
        <f t="shared" si="5"/>
        <v>39.891196375816378</v>
      </c>
    </row>
    <row r="27" spans="1:8" s="62" customFormat="1" ht="11.25" customHeight="1" x14ac:dyDescent="0.2">
      <c r="A27" s="66" t="s">
        <v>292</v>
      </c>
      <c r="B27" s="27">
        <v>10334.227000000001</v>
      </c>
      <c r="C27" s="28">
        <v>10321.649230000001</v>
      </c>
      <c r="D27" s="27">
        <v>12.287600000000001</v>
      </c>
      <c r="E27" s="28">
        <f t="shared" si="6"/>
        <v>10333.936830000001</v>
      </c>
      <c r="F27" s="28">
        <f t="shared" si="7"/>
        <v>0.29017000000021653</v>
      </c>
      <c r="G27" s="28">
        <f t="shared" si="8"/>
        <v>12.577769999999873</v>
      </c>
      <c r="H27" s="29">
        <f t="shared" si="5"/>
        <v>99.997192146059874</v>
      </c>
    </row>
    <row r="28" spans="1:8" s="62" customFormat="1" ht="11.25" customHeight="1" x14ac:dyDescent="0.2">
      <c r="A28" s="66" t="s">
        <v>78</v>
      </c>
      <c r="B28" s="27">
        <v>20045</v>
      </c>
      <c r="C28" s="28">
        <v>20043.949430000001</v>
      </c>
      <c r="D28" s="27">
        <v>0</v>
      </c>
      <c r="E28" s="28">
        <f t="shared" si="6"/>
        <v>20043.949430000001</v>
      </c>
      <c r="F28" s="28">
        <f t="shared" si="7"/>
        <v>1.0505699999994249</v>
      </c>
      <c r="G28" s="28">
        <f t="shared" si="8"/>
        <v>1.0505699999994249</v>
      </c>
      <c r="H28" s="29">
        <f t="shared" si="5"/>
        <v>99.994758942379647</v>
      </c>
    </row>
    <row r="29" spans="1:8" s="62" customFormat="1" ht="11.25" customHeight="1" x14ac:dyDescent="0.2">
      <c r="A29" s="66" t="s">
        <v>79</v>
      </c>
      <c r="B29" s="27">
        <v>51277</v>
      </c>
      <c r="C29" s="28">
        <v>41217.396139999997</v>
      </c>
      <c r="D29" s="27">
        <v>5934.3769599999996</v>
      </c>
      <c r="E29" s="28">
        <f t="shared" si="6"/>
        <v>47151.773099999999</v>
      </c>
      <c r="F29" s="28">
        <f t="shared" si="7"/>
        <v>4125.2269000000015</v>
      </c>
      <c r="G29" s="28">
        <f t="shared" si="8"/>
        <v>10059.603860000003</v>
      </c>
      <c r="H29" s="29">
        <f t="shared" si="5"/>
        <v>91.955015113988722</v>
      </c>
    </row>
    <row r="30" spans="1:8" s="62" customFormat="1" ht="11.25" customHeight="1" x14ac:dyDescent="0.2">
      <c r="A30" s="66" t="s">
        <v>80</v>
      </c>
      <c r="B30" s="27">
        <v>9392</v>
      </c>
      <c r="C30" s="28">
        <v>3233.9973999999997</v>
      </c>
      <c r="D30" s="27">
        <v>506.78978999999998</v>
      </c>
      <c r="E30" s="28">
        <f t="shared" si="6"/>
        <v>3740.7871899999996</v>
      </c>
      <c r="F30" s="28">
        <f t="shared" si="7"/>
        <v>5651.2128100000009</v>
      </c>
      <c r="G30" s="28">
        <f t="shared" si="8"/>
        <v>6158.0025999999998</v>
      </c>
      <c r="H30" s="29">
        <f t="shared" si="5"/>
        <v>39.829505856047696</v>
      </c>
    </row>
    <row r="31" spans="1:8" s="62" customFormat="1" ht="11.25" customHeight="1" x14ac:dyDescent="0.2">
      <c r="A31" s="66" t="s">
        <v>81</v>
      </c>
      <c r="B31" s="27">
        <v>22261</v>
      </c>
      <c r="C31" s="28">
        <v>13184.261550000001</v>
      </c>
      <c r="D31" s="27">
        <v>284.65514000000002</v>
      </c>
      <c r="E31" s="28">
        <f t="shared" si="6"/>
        <v>13468.916690000002</v>
      </c>
      <c r="F31" s="28">
        <f t="shared" si="7"/>
        <v>8792.0833099999982</v>
      </c>
      <c r="G31" s="28">
        <f t="shared" si="8"/>
        <v>9076.7384499999989</v>
      </c>
      <c r="H31" s="29">
        <f t="shared" si="5"/>
        <v>60.504544674542927</v>
      </c>
    </row>
    <row r="32" spans="1:8" s="62" customFormat="1" ht="11.25" customHeight="1" x14ac:dyDescent="0.2">
      <c r="A32" s="66" t="s">
        <v>82</v>
      </c>
      <c r="B32" s="27">
        <v>9345</v>
      </c>
      <c r="C32" s="28">
        <v>4091.2697599999997</v>
      </c>
      <c r="D32" s="27">
        <v>205.28402</v>
      </c>
      <c r="E32" s="28">
        <f t="shared" si="6"/>
        <v>4296.5537799999993</v>
      </c>
      <c r="F32" s="28">
        <f t="shared" si="7"/>
        <v>5048.4462200000007</v>
      </c>
      <c r="G32" s="28">
        <f t="shared" si="8"/>
        <v>5253.7302400000008</v>
      </c>
      <c r="H32" s="29">
        <f t="shared" si="5"/>
        <v>45.977033493846967</v>
      </c>
    </row>
    <row r="33" spans="1:8" s="62" customFormat="1" ht="11.25" customHeight="1" x14ac:dyDescent="0.2">
      <c r="A33" s="66"/>
      <c r="B33" s="31"/>
      <c r="C33" s="31"/>
      <c r="D33" s="31"/>
      <c r="E33" s="31"/>
      <c r="F33" s="31"/>
      <c r="G33" s="31"/>
      <c r="H33" s="26"/>
    </row>
    <row r="34" spans="1:8" s="62" customFormat="1" ht="11.25" customHeight="1" x14ac:dyDescent="0.2">
      <c r="A34" s="64" t="s">
        <v>83</v>
      </c>
      <c r="B34" s="32">
        <f t="shared" ref="B34:G34" si="9">+B35+B36</f>
        <v>161392.53599999999</v>
      </c>
      <c r="C34" s="32">
        <f t="shared" si="9"/>
        <v>128268.2065</v>
      </c>
      <c r="D34" s="32">
        <f t="shared" si="9"/>
        <v>4854.0092200000008</v>
      </c>
      <c r="E34" s="32">
        <f t="shared" si="9"/>
        <v>133122.21572000001</v>
      </c>
      <c r="F34" s="32">
        <f t="shared" si="9"/>
        <v>28270.320279999989</v>
      </c>
      <c r="G34" s="32">
        <f t="shared" si="9"/>
        <v>33124.329499999993</v>
      </c>
      <c r="H34" s="26">
        <f>E34/B34*100</f>
        <v>82.48350203754157</v>
      </c>
    </row>
    <row r="35" spans="1:8" s="62" customFormat="1" ht="11.25" customHeight="1" x14ac:dyDescent="0.2">
      <c r="A35" s="66" t="s">
        <v>84</v>
      </c>
      <c r="B35" s="27">
        <v>153917.53599999999</v>
      </c>
      <c r="C35" s="28">
        <v>125340.60647</v>
      </c>
      <c r="D35" s="27">
        <v>4157.0601500000012</v>
      </c>
      <c r="E35" s="28">
        <f t="shared" ref="E35:E36" si="10">SUM(C35:D35)</f>
        <v>129497.66662</v>
      </c>
      <c r="F35" s="28">
        <f>B35-E35</f>
        <v>24419.869379999989</v>
      </c>
      <c r="G35" s="28">
        <f>B35-C35</f>
        <v>28576.929529999994</v>
      </c>
      <c r="H35" s="29">
        <f>E35/B35*100</f>
        <v>84.134446266083685</v>
      </c>
    </row>
    <row r="36" spans="1:8" s="62" customFormat="1" ht="11.25" customHeight="1" x14ac:dyDescent="0.2">
      <c r="A36" s="66" t="s">
        <v>85</v>
      </c>
      <c r="B36" s="27">
        <v>7475</v>
      </c>
      <c r="C36" s="28">
        <v>2927.6000299999996</v>
      </c>
      <c r="D36" s="27">
        <v>696.94906999999989</v>
      </c>
      <c r="E36" s="28">
        <f t="shared" si="10"/>
        <v>3624.5490999999993</v>
      </c>
      <c r="F36" s="28">
        <f>B36-E36</f>
        <v>3850.4509000000007</v>
      </c>
      <c r="G36" s="28">
        <f>B36-C36</f>
        <v>4547.3999700000004</v>
      </c>
      <c r="H36" s="29">
        <f>E36/B36*100</f>
        <v>48.488951170568548</v>
      </c>
    </row>
    <row r="37" spans="1:8" s="62" customFormat="1" ht="11.25" customHeight="1" x14ac:dyDescent="0.2">
      <c r="A37" s="66"/>
      <c r="B37" s="31"/>
      <c r="C37" s="31"/>
      <c r="D37" s="31"/>
      <c r="E37" s="31"/>
      <c r="F37" s="31"/>
      <c r="G37" s="31"/>
      <c r="H37" s="26"/>
    </row>
    <row r="38" spans="1:8" s="62" customFormat="1" ht="11.25" customHeight="1" x14ac:dyDescent="0.2">
      <c r="A38" s="64" t="s">
        <v>86</v>
      </c>
      <c r="B38" s="32">
        <f t="shared" ref="B38:G38" si="11">SUM(B39:B44)</f>
        <v>34584144.559</v>
      </c>
      <c r="C38" s="32">
        <f t="shared" si="11"/>
        <v>21293208.847059999</v>
      </c>
      <c r="D38" s="32">
        <f t="shared" ref="D38" si="12">SUM(D39:D44)</f>
        <v>2037012.3614099999</v>
      </c>
      <c r="E38" s="32">
        <f t="shared" si="11"/>
        <v>23330221.208469998</v>
      </c>
      <c r="F38" s="32">
        <f t="shared" si="11"/>
        <v>11253923.350530004</v>
      </c>
      <c r="G38" s="32">
        <f t="shared" si="11"/>
        <v>13290935.71194</v>
      </c>
      <c r="H38" s="26">
        <f t="shared" ref="H38:H44" si="13">E38/B38*100</f>
        <v>67.459298201431622</v>
      </c>
    </row>
    <row r="39" spans="1:8" s="62" customFormat="1" ht="11.25" customHeight="1" x14ac:dyDescent="0.2">
      <c r="A39" s="66" t="s">
        <v>87</v>
      </c>
      <c r="B39" s="27">
        <v>34533545.559</v>
      </c>
      <c r="C39" s="28">
        <v>21257055.99501</v>
      </c>
      <c r="D39" s="27">
        <v>2029639.8680499997</v>
      </c>
      <c r="E39" s="28">
        <f t="shared" ref="E39:E44" si="14">SUM(C39:D39)</f>
        <v>23286695.863059998</v>
      </c>
      <c r="F39" s="28">
        <f t="shared" ref="F39:F44" si="15">B39-E39</f>
        <v>11246849.695940003</v>
      </c>
      <c r="G39" s="28">
        <f t="shared" ref="G39:G44" si="16">B39-C39</f>
        <v>13276489.563990001</v>
      </c>
      <c r="H39" s="29">
        <f t="shared" si="13"/>
        <v>67.432102571903769</v>
      </c>
    </row>
    <row r="40" spans="1:8" s="62" customFormat="1" ht="11.25" customHeight="1" x14ac:dyDescent="0.2">
      <c r="A40" s="68" t="s">
        <v>88</v>
      </c>
      <c r="B40" s="27">
        <v>4422</v>
      </c>
      <c r="C40" s="28">
        <v>3349.40769</v>
      </c>
      <c r="D40" s="27">
        <v>467.65246999999999</v>
      </c>
      <c r="E40" s="28">
        <f t="shared" si="14"/>
        <v>3817.06016</v>
      </c>
      <c r="F40" s="28">
        <f t="shared" si="15"/>
        <v>604.93984</v>
      </c>
      <c r="G40" s="28">
        <f t="shared" si="16"/>
        <v>1072.59231</v>
      </c>
      <c r="H40" s="29">
        <f t="shared" si="13"/>
        <v>86.319768430574413</v>
      </c>
    </row>
    <row r="41" spans="1:8" s="62" customFormat="1" ht="11.25" customHeight="1" x14ac:dyDescent="0.2">
      <c r="A41" s="68" t="s">
        <v>89</v>
      </c>
      <c r="B41" s="27">
        <v>1191</v>
      </c>
      <c r="C41" s="28">
        <v>377.64459999999997</v>
      </c>
      <c r="D41" s="27">
        <v>192.70687000000001</v>
      </c>
      <c r="E41" s="28">
        <f t="shared" si="14"/>
        <v>570.35146999999995</v>
      </c>
      <c r="F41" s="28">
        <f t="shared" si="15"/>
        <v>620.64853000000005</v>
      </c>
      <c r="G41" s="28">
        <f t="shared" si="16"/>
        <v>813.35540000000003</v>
      </c>
      <c r="H41" s="29">
        <f t="shared" si="13"/>
        <v>47.888452560873212</v>
      </c>
    </row>
    <row r="42" spans="1:8" s="62" customFormat="1" ht="11.25" customHeight="1" x14ac:dyDescent="0.2">
      <c r="A42" s="66" t="s">
        <v>90</v>
      </c>
      <c r="B42" s="27">
        <v>32784</v>
      </c>
      <c r="C42" s="28">
        <v>25283.197519999998</v>
      </c>
      <c r="D42" s="27">
        <v>6170.6132099999995</v>
      </c>
      <c r="E42" s="28">
        <f t="shared" si="14"/>
        <v>31453.810729999997</v>
      </c>
      <c r="F42" s="28">
        <f t="shared" si="15"/>
        <v>1330.1892700000026</v>
      </c>
      <c r="G42" s="28">
        <f t="shared" si="16"/>
        <v>7500.8024800000021</v>
      </c>
      <c r="H42" s="29">
        <f t="shared" si="13"/>
        <v>95.942565672279159</v>
      </c>
    </row>
    <row r="43" spans="1:8" s="62" customFormat="1" ht="11.25" customHeight="1" x14ac:dyDescent="0.2">
      <c r="A43" s="66" t="s">
        <v>91</v>
      </c>
      <c r="B43" s="27">
        <v>7366</v>
      </c>
      <c r="C43" s="28">
        <v>5535.6246600000004</v>
      </c>
      <c r="D43" s="27">
        <v>442.94990999999999</v>
      </c>
      <c r="E43" s="28">
        <f t="shared" si="14"/>
        <v>5978.5745700000007</v>
      </c>
      <c r="F43" s="28">
        <f t="shared" si="15"/>
        <v>1387.4254299999993</v>
      </c>
      <c r="G43" s="28">
        <f t="shared" si="16"/>
        <v>1830.3753399999996</v>
      </c>
      <c r="H43" s="29">
        <f t="shared" si="13"/>
        <v>81.164466060276951</v>
      </c>
    </row>
    <row r="44" spans="1:8" s="62" customFormat="1" ht="11.25" customHeight="1" x14ac:dyDescent="0.2">
      <c r="A44" s="66" t="s">
        <v>92</v>
      </c>
      <c r="B44" s="27">
        <v>4836</v>
      </c>
      <c r="C44" s="28">
        <v>1606.97758</v>
      </c>
      <c r="D44" s="27">
        <v>98.570899999999995</v>
      </c>
      <c r="E44" s="28">
        <f t="shared" si="14"/>
        <v>1705.5484799999999</v>
      </c>
      <c r="F44" s="28">
        <f t="shared" si="15"/>
        <v>3130.4515200000001</v>
      </c>
      <c r="G44" s="28">
        <f t="shared" si="16"/>
        <v>3229.0224200000002</v>
      </c>
      <c r="H44" s="29">
        <f t="shared" si="13"/>
        <v>35.267751861042186</v>
      </c>
    </row>
    <row r="45" spans="1:8" s="62" customFormat="1" ht="11.25" customHeight="1" x14ac:dyDescent="0.2">
      <c r="A45" s="66"/>
      <c r="B45" s="28"/>
      <c r="C45" s="28"/>
      <c r="D45" s="28"/>
      <c r="E45" s="28"/>
      <c r="F45" s="28"/>
      <c r="G45" s="28"/>
      <c r="H45" s="29"/>
    </row>
    <row r="46" spans="1:8" s="62" customFormat="1" ht="11.25" customHeight="1" x14ac:dyDescent="0.2">
      <c r="A46" s="64" t="s">
        <v>93</v>
      </c>
      <c r="B46" s="27">
        <v>4776037.2249999996</v>
      </c>
      <c r="C46" s="28">
        <v>3125519.7719799997</v>
      </c>
      <c r="D46" s="27">
        <v>359291.05027999997</v>
      </c>
      <c r="E46" s="28">
        <f>SUM(C46:D46)</f>
        <v>3484810.8222599998</v>
      </c>
      <c r="F46" s="28">
        <f>B46-E46</f>
        <v>1291226.4027399998</v>
      </c>
      <c r="G46" s="28">
        <f>B46-C46</f>
        <v>1650517.4530199999</v>
      </c>
      <c r="H46" s="29">
        <f>E46/B46*100</f>
        <v>72.964482019086446</v>
      </c>
    </row>
    <row r="47" spans="1:8" s="62" customFormat="1" ht="11.25" customHeight="1" x14ac:dyDescent="0.2">
      <c r="A47" s="69"/>
      <c r="B47" s="31"/>
      <c r="C47" s="31"/>
      <c r="D47" s="31"/>
      <c r="E47" s="31"/>
      <c r="F47" s="31"/>
      <c r="G47" s="31"/>
      <c r="H47" s="26"/>
    </row>
    <row r="48" spans="1:8" s="62" customFormat="1" ht="11.25" customHeight="1" x14ac:dyDescent="0.2">
      <c r="A48" s="64" t="s">
        <v>94</v>
      </c>
      <c r="B48" s="27">
        <v>88423</v>
      </c>
      <c r="C48" s="28">
        <v>88060.134139999995</v>
      </c>
      <c r="D48" s="27">
        <v>357.52141999999998</v>
      </c>
      <c r="E48" s="28">
        <f>SUM(C48:D48)</f>
        <v>88417.655559999999</v>
      </c>
      <c r="F48" s="28">
        <f>B48-E48</f>
        <v>5.344440000000759</v>
      </c>
      <c r="G48" s="28">
        <f>B48-C48</f>
        <v>362.86586000000534</v>
      </c>
      <c r="H48" s="29">
        <f>E48/B48*100</f>
        <v>99.993955825972876</v>
      </c>
    </row>
    <row r="49" spans="1:8" s="62" customFormat="1" ht="11.25" customHeight="1" x14ac:dyDescent="0.2">
      <c r="A49" s="66"/>
      <c r="B49" s="31"/>
      <c r="C49" s="31"/>
      <c r="D49" s="31"/>
      <c r="E49" s="31"/>
      <c r="F49" s="31"/>
      <c r="G49" s="31"/>
      <c r="H49" s="26"/>
    </row>
    <row r="50" spans="1:8" s="62" customFormat="1" ht="11.25" customHeight="1" x14ac:dyDescent="0.2">
      <c r="A50" s="64" t="s">
        <v>95</v>
      </c>
      <c r="B50" s="32">
        <f t="shared" ref="B50:G50" si="17">SUM(B51:B56)</f>
        <v>1582082.2179999999</v>
      </c>
      <c r="C50" s="32">
        <f t="shared" si="17"/>
        <v>662217.48702000023</v>
      </c>
      <c r="D50" s="32">
        <f t="shared" ref="D50" si="18">SUM(D51:D56)</f>
        <v>95248.855559999996</v>
      </c>
      <c r="E50" s="32">
        <f t="shared" si="17"/>
        <v>757466.34258000017</v>
      </c>
      <c r="F50" s="32">
        <f t="shared" si="17"/>
        <v>824615.87541999971</v>
      </c>
      <c r="G50" s="32">
        <f t="shared" si="17"/>
        <v>919864.73097999976</v>
      </c>
      <c r="H50" s="26">
        <f t="shared" ref="H50:H56" si="19">E50/B50*100</f>
        <v>47.877811529767172</v>
      </c>
    </row>
    <row r="51" spans="1:8" s="62" customFormat="1" ht="11.25" customHeight="1" x14ac:dyDescent="0.2">
      <c r="A51" s="66" t="s">
        <v>74</v>
      </c>
      <c r="B51" s="27">
        <v>1269815.8199999998</v>
      </c>
      <c r="C51" s="28">
        <v>473077.6103900001</v>
      </c>
      <c r="D51" s="27">
        <v>72952.381420000005</v>
      </c>
      <c r="E51" s="28">
        <f>SUM(C51:D51)</f>
        <v>546029.99181000015</v>
      </c>
      <c r="F51" s="28">
        <f t="shared" ref="F51:F56" si="20">B51-E51</f>
        <v>723785.82818999968</v>
      </c>
      <c r="G51" s="28">
        <f t="shared" ref="G51:G56" si="21">B51-C51</f>
        <v>796738.20960999979</v>
      </c>
      <c r="H51" s="29">
        <f t="shared" si="19"/>
        <v>43.000723664791025</v>
      </c>
    </row>
    <row r="52" spans="1:8" s="62" customFormat="1" ht="11.25" customHeight="1" x14ac:dyDescent="0.2">
      <c r="A52" s="66" t="s">
        <v>96</v>
      </c>
      <c r="B52" s="27">
        <v>139276.02900000001</v>
      </c>
      <c r="C52" s="28">
        <v>73816.997789999994</v>
      </c>
      <c r="D52" s="27">
        <v>9024.4301099999993</v>
      </c>
      <c r="E52" s="28">
        <f t="shared" ref="E52:E56" si="22">SUM(C52:D52)</f>
        <v>82841.427899999995</v>
      </c>
      <c r="F52" s="28">
        <f t="shared" si="20"/>
        <v>56434.601100000014</v>
      </c>
      <c r="G52" s="28">
        <f t="shared" si="21"/>
        <v>65459.031210000016</v>
      </c>
      <c r="H52" s="29">
        <f t="shared" si="19"/>
        <v>59.480032920812235</v>
      </c>
    </row>
    <row r="53" spans="1:8" s="62" customFormat="1" ht="11.25" customHeight="1" x14ac:dyDescent="0.2">
      <c r="A53" s="66" t="s">
        <v>97</v>
      </c>
      <c r="B53" s="27">
        <v>71112</v>
      </c>
      <c r="C53" s="28">
        <v>43927.886640000004</v>
      </c>
      <c r="D53" s="27">
        <v>4141.3832899999998</v>
      </c>
      <c r="E53" s="28">
        <f t="shared" si="22"/>
        <v>48069.269930000002</v>
      </c>
      <c r="F53" s="28">
        <f t="shared" si="20"/>
        <v>23042.730069999998</v>
      </c>
      <c r="G53" s="28">
        <f t="shared" si="21"/>
        <v>27184.113359999996</v>
      </c>
      <c r="H53" s="29">
        <f t="shared" si="19"/>
        <v>67.59656588198898</v>
      </c>
    </row>
    <row r="54" spans="1:8" s="62" customFormat="1" ht="11.25" customHeight="1" x14ac:dyDescent="0.2">
      <c r="A54" s="66" t="s">
        <v>98</v>
      </c>
      <c r="B54" s="27">
        <v>85457.369000000006</v>
      </c>
      <c r="C54" s="28">
        <v>63834.114880000001</v>
      </c>
      <c r="D54" s="27">
        <v>8143.2474199999997</v>
      </c>
      <c r="E54" s="28">
        <f t="shared" si="22"/>
        <v>71977.362300000008</v>
      </c>
      <c r="F54" s="28">
        <f t="shared" si="20"/>
        <v>13480.006699999998</v>
      </c>
      <c r="G54" s="28">
        <f t="shared" si="21"/>
        <v>21623.254120000005</v>
      </c>
      <c r="H54" s="29">
        <f t="shared" si="19"/>
        <v>84.226045269425512</v>
      </c>
    </row>
    <row r="55" spans="1:8" s="62" customFormat="1" ht="11.25" customHeight="1" x14ac:dyDescent="0.2">
      <c r="A55" s="66" t="s">
        <v>99</v>
      </c>
      <c r="B55" s="27">
        <v>7115</v>
      </c>
      <c r="C55" s="28">
        <v>4465.5520500000002</v>
      </c>
      <c r="D55" s="27">
        <v>889.62314000000003</v>
      </c>
      <c r="E55" s="28">
        <f t="shared" si="22"/>
        <v>5355.1751899999999</v>
      </c>
      <c r="F55" s="28">
        <f t="shared" si="20"/>
        <v>1759.8248100000001</v>
      </c>
      <c r="G55" s="28">
        <f t="shared" si="21"/>
        <v>2649.4479499999998</v>
      </c>
      <c r="H55" s="29">
        <f t="shared" si="19"/>
        <v>75.265990021082217</v>
      </c>
    </row>
    <row r="56" spans="1:8" s="62" customFormat="1" ht="11.25" customHeight="1" x14ac:dyDescent="0.2">
      <c r="A56" s="66" t="s">
        <v>100</v>
      </c>
      <c r="B56" s="27">
        <v>9306</v>
      </c>
      <c r="C56" s="28">
        <v>3095.3252699999998</v>
      </c>
      <c r="D56" s="27">
        <v>97.790179999999992</v>
      </c>
      <c r="E56" s="28">
        <f t="shared" si="22"/>
        <v>3193.1154499999998</v>
      </c>
      <c r="F56" s="28">
        <f t="shared" si="20"/>
        <v>6112.8845500000007</v>
      </c>
      <c r="G56" s="28">
        <f t="shared" si="21"/>
        <v>6210.6747300000006</v>
      </c>
      <c r="H56" s="29">
        <f t="shared" si="19"/>
        <v>34.312437674618522</v>
      </c>
    </row>
    <row r="57" spans="1:8" s="62" customFormat="1" ht="11.25" customHeight="1" x14ac:dyDescent="0.2">
      <c r="A57" s="66"/>
      <c r="B57" s="31"/>
      <c r="C57" s="31"/>
      <c r="D57" s="31"/>
      <c r="E57" s="31"/>
      <c r="F57" s="31"/>
      <c r="G57" s="31"/>
      <c r="H57" s="26"/>
    </row>
    <row r="58" spans="1:8" s="62" customFormat="1" ht="11.25" customHeight="1" x14ac:dyDescent="0.2">
      <c r="A58" s="64" t="s">
        <v>101</v>
      </c>
      <c r="B58" s="35">
        <f t="shared" ref="B58:G58" si="23">SUM(B59:B68)</f>
        <v>1212178.683</v>
      </c>
      <c r="C58" s="35">
        <f t="shared" si="23"/>
        <v>586180.01204999536</v>
      </c>
      <c r="D58" s="35">
        <f t="shared" ref="D58" si="24">SUM(D59:D68)</f>
        <v>80845.306469999996</v>
      </c>
      <c r="E58" s="35">
        <f t="shared" si="23"/>
        <v>667025.31851999543</v>
      </c>
      <c r="F58" s="35">
        <f t="shared" si="23"/>
        <v>545153.36448000453</v>
      </c>
      <c r="G58" s="35">
        <f t="shared" si="23"/>
        <v>625998.6709500046</v>
      </c>
      <c r="H58" s="26">
        <f t="shared" ref="H58:H68" si="25">E58/B58*100</f>
        <v>55.026979757570558</v>
      </c>
    </row>
    <row r="59" spans="1:8" s="62" customFormat="1" ht="11.25" customHeight="1" x14ac:dyDescent="0.2">
      <c r="A59" s="66" t="s">
        <v>102</v>
      </c>
      <c r="B59" s="27">
        <v>64377.999799999983</v>
      </c>
      <c r="C59" s="28">
        <v>29158.474439995432</v>
      </c>
      <c r="D59" s="27">
        <v>599.10162999999727</v>
      </c>
      <c r="E59" s="28">
        <f t="shared" ref="E59:E68" si="26">SUM(C59:D59)</f>
        <v>29757.57606999543</v>
      </c>
      <c r="F59" s="28">
        <f t="shared" ref="F59:F68" si="27">B59-E59</f>
        <v>34620.42373000455</v>
      </c>
      <c r="G59" s="28">
        <f t="shared" ref="G59:G68" si="28">B59-C59</f>
        <v>35219.525360004554</v>
      </c>
      <c r="H59" s="29">
        <f t="shared" si="25"/>
        <v>46.223206937838782</v>
      </c>
    </row>
    <row r="60" spans="1:8" s="62" customFormat="1" ht="11.25" customHeight="1" x14ac:dyDescent="0.2">
      <c r="A60" s="66" t="s">
        <v>103</v>
      </c>
      <c r="B60" s="27">
        <v>190991.68299999999</v>
      </c>
      <c r="C60" s="28">
        <v>109136.17912</v>
      </c>
      <c r="D60" s="27">
        <v>723.17471</v>
      </c>
      <c r="E60" s="28">
        <f t="shared" si="26"/>
        <v>109859.35383000001</v>
      </c>
      <c r="F60" s="28">
        <f t="shared" si="27"/>
        <v>81132.329169999983</v>
      </c>
      <c r="G60" s="28">
        <f t="shared" si="28"/>
        <v>81855.503879999989</v>
      </c>
      <c r="H60" s="29">
        <f t="shared" si="25"/>
        <v>57.520490999600241</v>
      </c>
    </row>
    <row r="61" spans="1:8" s="62" customFormat="1" ht="11.25" customHeight="1" x14ac:dyDescent="0.2">
      <c r="A61" s="66" t="s">
        <v>104</v>
      </c>
      <c r="B61" s="27">
        <v>656396.00020000001</v>
      </c>
      <c r="C61" s="28">
        <v>378283.82020000002</v>
      </c>
      <c r="D61" s="27">
        <v>70487.883490000007</v>
      </c>
      <c r="E61" s="28">
        <f t="shared" si="26"/>
        <v>448771.70368999999</v>
      </c>
      <c r="F61" s="28">
        <f t="shared" si="27"/>
        <v>207624.29651000001</v>
      </c>
      <c r="G61" s="28">
        <f t="shared" si="28"/>
        <v>278112.18</v>
      </c>
      <c r="H61" s="29">
        <f t="shared" si="25"/>
        <v>68.369049103477451</v>
      </c>
    </row>
    <row r="62" spans="1:8" s="62" customFormat="1" ht="11.25" customHeight="1" x14ac:dyDescent="0.2">
      <c r="A62" s="66" t="s">
        <v>105</v>
      </c>
      <c r="B62" s="27">
        <v>19110</v>
      </c>
      <c r="C62" s="28">
        <v>11985.901910000002</v>
      </c>
      <c r="D62" s="27">
        <v>655.82611999999995</v>
      </c>
      <c r="E62" s="28">
        <f t="shared" si="26"/>
        <v>12641.728030000002</v>
      </c>
      <c r="F62" s="28">
        <f t="shared" si="27"/>
        <v>6468.271969999998</v>
      </c>
      <c r="G62" s="28">
        <f t="shared" si="28"/>
        <v>7124.0980899999977</v>
      </c>
      <c r="H62" s="29">
        <f t="shared" si="25"/>
        <v>66.152422972265839</v>
      </c>
    </row>
    <row r="63" spans="1:8" s="62" customFormat="1" ht="11.25" customHeight="1" x14ac:dyDescent="0.2">
      <c r="A63" s="66" t="s">
        <v>106</v>
      </c>
      <c r="B63" s="27">
        <v>253561.99999999997</v>
      </c>
      <c r="C63" s="28">
        <v>43342.256820000002</v>
      </c>
      <c r="D63" s="27">
        <v>1771.2155099999998</v>
      </c>
      <c r="E63" s="28">
        <f t="shared" si="26"/>
        <v>45113.472330000004</v>
      </c>
      <c r="F63" s="28">
        <f t="shared" si="27"/>
        <v>208448.52766999998</v>
      </c>
      <c r="G63" s="28">
        <f t="shared" si="28"/>
        <v>210219.74317999996</v>
      </c>
      <c r="H63" s="29">
        <f t="shared" si="25"/>
        <v>17.791890082110097</v>
      </c>
    </row>
    <row r="64" spans="1:8" s="62" customFormat="1" ht="11.25" customHeight="1" x14ac:dyDescent="0.2">
      <c r="A64" s="66" t="s">
        <v>107</v>
      </c>
      <c r="B64" s="27">
        <v>1315</v>
      </c>
      <c r="C64" s="28">
        <v>1218.9439399999999</v>
      </c>
      <c r="D64" s="27">
        <v>51.410589999999999</v>
      </c>
      <c r="E64" s="28">
        <f t="shared" si="26"/>
        <v>1270.3545299999998</v>
      </c>
      <c r="F64" s="28">
        <f t="shared" si="27"/>
        <v>44.645470000000159</v>
      </c>
      <c r="G64" s="28">
        <f t="shared" si="28"/>
        <v>96.056060000000116</v>
      </c>
      <c r="H64" s="29">
        <f t="shared" si="25"/>
        <v>96.604907224334596</v>
      </c>
    </row>
    <row r="65" spans="1:8" s="62" customFormat="1" ht="11.25" customHeight="1" x14ac:dyDescent="0.2">
      <c r="A65" s="66" t="s">
        <v>108</v>
      </c>
      <c r="B65" s="27">
        <v>15542</v>
      </c>
      <c r="C65" s="28">
        <v>7822.6952499999998</v>
      </c>
      <c r="D65" s="27">
        <v>4941.3550999999998</v>
      </c>
      <c r="E65" s="28">
        <f t="shared" si="26"/>
        <v>12764.05035</v>
      </c>
      <c r="F65" s="28">
        <f t="shared" si="27"/>
        <v>2777.9496500000005</v>
      </c>
      <c r="G65" s="28">
        <f t="shared" si="28"/>
        <v>7719.3047500000002</v>
      </c>
      <c r="H65" s="29">
        <f t="shared" si="25"/>
        <v>82.126176489512275</v>
      </c>
    </row>
    <row r="66" spans="1:8" s="62" customFormat="1" ht="11.25" customHeight="1" x14ac:dyDescent="0.2">
      <c r="A66" s="66" t="s">
        <v>109</v>
      </c>
      <c r="B66" s="27">
        <v>4683</v>
      </c>
      <c r="C66" s="28">
        <v>2259.4519100000002</v>
      </c>
      <c r="D66" s="27">
        <v>304.77249</v>
      </c>
      <c r="E66" s="28">
        <f t="shared" si="26"/>
        <v>2564.2244000000001</v>
      </c>
      <c r="F66" s="28">
        <f t="shared" si="27"/>
        <v>2118.7755999999999</v>
      </c>
      <c r="G66" s="28">
        <f t="shared" si="28"/>
        <v>2423.5480899999998</v>
      </c>
      <c r="H66" s="29">
        <f t="shared" si="25"/>
        <v>54.756019645526379</v>
      </c>
    </row>
    <row r="67" spans="1:8" s="62" customFormat="1" ht="11.25" customHeight="1" x14ac:dyDescent="0.2">
      <c r="A67" s="68" t="s">
        <v>110</v>
      </c>
      <c r="B67" s="27">
        <v>6201</v>
      </c>
      <c r="C67" s="28">
        <v>2972.2884599999998</v>
      </c>
      <c r="D67" s="27">
        <v>1310.56683</v>
      </c>
      <c r="E67" s="28">
        <f t="shared" si="26"/>
        <v>4282.8552899999995</v>
      </c>
      <c r="F67" s="28">
        <f t="shared" si="27"/>
        <v>1918.1447100000005</v>
      </c>
      <c r="G67" s="28">
        <f t="shared" si="28"/>
        <v>3228.7115400000002</v>
      </c>
      <c r="H67" s="29">
        <f t="shared" si="25"/>
        <v>69.06717126269956</v>
      </c>
    </row>
    <row r="68" spans="1:8" s="62" customFormat="1" ht="11.25" hidden="1" customHeight="1" x14ac:dyDescent="0.2">
      <c r="A68" s="66" t="s">
        <v>111</v>
      </c>
      <c r="B68" s="27">
        <v>0</v>
      </c>
      <c r="C68" s="28">
        <v>0</v>
      </c>
      <c r="D68" s="27">
        <v>0</v>
      </c>
      <c r="E68" s="28">
        <f t="shared" si="26"/>
        <v>0</v>
      </c>
      <c r="F68" s="28">
        <f t="shared" si="27"/>
        <v>0</v>
      </c>
      <c r="G68" s="28">
        <f t="shared" si="28"/>
        <v>0</v>
      </c>
      <c r="H68" s="29" t="e">
        <f t="shared" si="25"/>
        <v>#DIV/0!</v>
      </c>
    </row>
    <row r="69" spans="1:8" s="62" customFormat="1" ht="11.25" customHeight="1" x14ac:dyDescent="0.2">
      <c r="A69" s="66"/>
      <c r="B69" s="31"/>
      <c r="C69" s="31"/>
      <c r="D69" s="31"/>
      <c r="E69" s="31"/>
      <c r="F69" s="31"/>
      <c r="G69" s="31"/>
      <c r="H69" s="26"/>
    </row>
    <row r="70" spans="1:8" s="62" customFormat="1" ht="11.25" customHeight="1" x14ac:dyDescent="0.2">
      <c r="A70" s="64" t="s">
        <v>112</v>
      </c>
      <c r="B70" s="32">
        <f t="shared" ref="B70:G70" si="29">SUM(B71:B74)</f>
        <v>1267846.159</v>
      </c>
      <c r="C70" s="32">
        <f t="shared" si="29"/>
        <v>251176.22803</v>
      </c>
      <c r="D70" s="32">
        <f t="shared" si="29"/>
        <v>5543.4405399999996</v>
      </c>
      <c r="E70" s="32">
        <f t="shared" si="29"/>
        <v>256719.66857000001</v>
      </c>
      <c r="F70" s="32">
        <f t="shared" si="29"/>
        <v>1011126.49043</v>
      </c>
      <c r="G70" s="32">
        <f t="shared" si="29"/>
        <v>1016669.9309699999</v>
      </c>
      <c r="H70" s="26">
        <f>E70/B70*100</f>
        <v>20.248487306416173</v>
      </c>
    </row>
    <row r="71" spans="1:8" s="62" customFormat="1" ht="11.25" customHeight="1" x14ac:dyDescent="0.2">
      <c r="A71" s="66" t="s">
        <v>74</v>
      </c>
      <c r="B71" s="27">
        <v>1260570.159</v>
      </c>
      <c r="C71" s="28">
        <v>246804.37091</v>
      </c>
      <c r="D71" s="27">
        <v>5020.95741</v>
      </c>
      <c r="E71" s="28">
        <f>SUM(C71:D71)</f>
        <v>251825.32832</v>
      </c>
      <c r="F71" s="28">
        <f>B71-E71</f>
        <v>1008744.83068</v>
      </c>
      <c r="G71" s="28">
        <f>B71-C71</f>
        <v>1013765.7880899999</v>
      </c>
      <c r="H71" s="29">
        <f>E71/B71*100</f>
        <v>19.977097388991897</v>
      </c>
    </row>
    <row r="72" spans="1:8" s="62" customFormat="1" ht="11.25" customHeight="1" x14ac:dyDescent="0.2">
      <c r="A72" s="66" t="s">
        <v>113</v>
      </c>
      <c r="B72" s="27">
        <v>5246</v>
      </c>
      <c r="C72" s="28">
        <v>3582.2922100000001</v>
      </c>
      <c r="D72" s="27">
        <v>240.44758999999999</v>
      </c>
      <c r="E72" s="28">
        <f>SUM(C72:D72)</f>
        <v>3822.7398000000003</v>
      </c>
      <c r="F72" s="28">
        <f>B72-E72</f>
        <v>1423.2601999999997</v>
      </c>
      <c r="G72" s="28">
        <f>B72-C72</f>
        <v>1663.7077899999999</v>
      </c>
      <c r="H72" s="29">
        <f>E72/B72*100</f>
        <v>72.869611132291283</v>
      </c>
    </row>
    <row r="73" spans="1:8" s="62" customFormat="1" ht="11.25" customHeight="1" x14ac:dyDescent="0.2">
      <c r="A73" s="66" t="s">
        <v>114</v>
      </c>
      <c r="B73" s="27">
        <v>282</v>
      </c>
      <c r="C73" s="28">
        <v>142.71492000000001</v>
      </c>
      <c r="D73" s="27">
        <v>58.442889999999998</v>
      </c>
      <c r="E73" s="28">
        <f>SUM(C73:D73)</f>
        <v>201.15781000000001</v>
      </c>
      <c r="F73" s="28">
        <f>B73-E73</f>
        <v>80.842189999999988</v>
      </c>
      <c r="G73" s="28">
        <f>B73-C73</f>
        <v>139.28507999999999</v>
      </c>
      <c r="H73" s="29">
        <f>E73/B73*100</f>
        <v>71.332556737588661</v>
      </c>
    </row>
    <row r="74" spans="1:8" s="62" customFormat="1" ht="11.25" customHeight="1" x14ac:dyDescent="0.2">
      <c r="A74" s="66" t="s">
        <v>115</v>
      </c>
      <c r="B74" s="27">
        <v>1748</v>
      </c>
      <c r="C74" s="28">
        <v>646.84998999999993</v>
      </c>
      <c r="D74" s="27">
        <v>223.59264999999999</v>
      </c>
      <c r="E74" s="28">
        <f>SUM(C74:D74)</f>
        <v>870.44263999999998</v>
      </c>
      <c r="F74" s="28">
        <f>B74-E74</f>
        <v>877.55736000000002</v>
      </c>
      <c r="G74" s="28">
        <f>B74-C74</f>
        <v>1101.1500100000001</v>
      </c>
      <c r="H74" s="29">
        <f>E74/B74*100</f>
        <v>49.796489702517164</v>
      </c>
    </row>
    <row r="75" spans="1:8" s="62" customFormat="1" ht="11.25" customHeight="1" x14ac:dyDescent="0.2">
      <c r="A75" s="66"/>
      <c r="B75" s="31"/>
      <c r="C75" s="31"/>
      <c r="D75" s="31"/>
      <c r="E75" s="31"/>
      <c r="F75" s="31"/>
      <c r="G75" s="31"/>
      <c r="H75" s="26"/>
    </row>
    <row r="76" spans="1:8" s="62" customFormat="1" ht="11.25" customHeight="1" x14ac:dyDescent="0.2">
      <c r="A76" s="64" t="s">
        <v>116</v>
      </c>
      <c r="B76" s="32">
        <f t="shared" ref="B76:G76" si="30">SUM(B77:B78)</f>
        <v>4530402.0380000006</v>
      </c>
      <c r="C76" s="32">
        <f t="shared" si="30"/>
        <v>3504202.9484600006</v>
      </c>
      <c r="D76" s="32">
        <f t="shared" si="30"/>
        <v>473167.91657</v>
      </c>
      <c r="E76" s="32">
        <f t="shared" si="30"/>
        <v>3977370.8650300005</v>
      </c>
      <c r="F76" s="32">
        <f t="shared" si="30"/>
        <v>553031.17297000007</v>
      </c>
      <c r="G76" s="32">
        <f t="shared" si="30"/>
        <v>1026199.0895400002</v>
      </c>
      <c r="H76" s="26">
        <f>E76/B76*100</f>
        <v>87.792889718587929</v>
      </c>
    </row>
    <row r="77" spans="1:8" s="62" customFormat="1" ht="11.25" customHeight="1" x14ac:dyDescent="0.2">
      <c r="A77" s="66" t="s">
        <v>117</v>
      </c>
      <c r="B77" s="27">
        <v>4512946.0380000006</v>
      </c>
      <c r="C77" s="28">
        <v>3488600.4221500005</v>
      </c>
      <c r="D77" s="27">
        <v>471330.77759999997</v>
      </c>
      <c r="E77" s="28">
        <f>SUM(C77:D77)</f>
        <v>3959931.1997500006</v>
      </c>
      <c r="F77" s="28">
        <f>B77-E77</f>
        <v>553014.83825000003</v>
      </c>
      <c r="G77" s="28">
        <f>B77-C77</f>
        <v>1024345.6158500002</v>
      </c>
      <c r="H77" s="29">
        <f>E77/B77*100</f>
        <v>87.746034772109098</v>
      </c>
    </row>
    <row r="78" spans="1:8" s="62" customFormat="1" ht="11.25" customHeight="1" x14ac:dyDescent="0.2">
      <c r="A78" s="66" t="s">
        <v>118</v>
      </c>
      <c r="B78" s="27">
        <v>17456</v>
      </c>
      <c r="C78" s="28">
        <v>15602.526310000001</v>
      </c>
      <c r="D78" s="27">
        <v>1837.13897</v>
      </c>
      <c r="E78" s="28">
        <f>SUM(C78:D78)</f>
        <v>17439.665280000001</v>
      </c>
      <c r="F78" s="28">
        <f>B78-E78</f>
        <v>16.334719999998924</v>
      </c>
      <c r="G78" s="28">
        <f>B78-C78</f>
        <v>1853.4736899999989</v>
      </c>
      <c r="H78" s="29">
        <f>E78/B78*100</f>
        <v>99.906423464711281</v>
      </c>
    </row>
    <row r="79" spans="1:8" s="62" customFormat="1" ht="11.25" customHeight="1" x14ac:dyDescent="0.2">
      <c r="A79" s="66"/>
      <c r="B79" s="31"/>
      <c r="C79" s="31"/>
      <c r="D79" s="31"/>
      <c r="E79" s="31"/>
      <c r="F79" s="31"/>
      <c r="G79" s="31"/>
      <c r="H79" s="26"/>
    </row>
    <row r="80" spans="1:8" s="62" customFormat="1" ht="11.25" customHeight="1" x14ac:dyDescent="0.2">
      <c r="A80" s="64" t="s">
        <v>293</v>
      </c>
      <c r="B80" s="32">
        <f t="shared" ref="B80:G80" si="31">+B81+B82</f>
        <v>30496.351000000002</v>
      </c>
      <c r="C80" s="32">
        <f t="shared" si="31"/>
        <v>12603.908240000001</v>
      </c>
      <c r="D80" s="32">
        <f t="shared" si="31"/>
        <v>4338.5693900000006</v>
      </c>
      <c r="E80" s="32">
        <f t="shared" si="31"/>
        <v>16942.477630000001</v>
      </c>
      <c r="F80" s="32">
        <f t="shared" si="31"/>
        <v>13553.873370000001</v>
      </c>
      <c r="G80" s="32">
        <f t="shared" si="31"/>
        <v>17892.442759999998</v>
      </c>
      <c r="H80" s="26">
        <f>E80/B80*100</f>
        <v>55.555753637541748</v>
      </c>
    </row>
    <row r="81" spans="1:8" s="62" customFormat="1" ht="11.25" customHeight="1" x14ac:dyDescent="0.2">
      <c r="A81" s="66" t="s">
        <v>84</v>
      </c>
      <c r="B81" s="27">
        <v>11732.365</v>
      </c>
      <c r="C81" s="28">
        <v>7705.4864500000003</v>
      </c>
      <c r="D81" s="27">
        <v>2109.5513500000002</v>
      </c>
      <c r="E81" s="28">
        <f>SUM(C81:D81)</f>
        <v>9815.0378000000001</v>
      </c>
      <c r="F81" s="28">
        <f>B81-E81</f>
        <v>1917.3271999999997</v>
      </c>
      <c r="G81" s="28">
        <f>B81-C81</f>
        <v>4026.8785499999994</v>
      </c>
      <c r="H81" s="29">
        <f>E81/B81*100</f>
        <v>83.657794485596042</v>
      </c>
    </row>
    <row r="82" spans="1:8" s="62" customFormat="1" ht="11.25" customHeight="1" x14ac:dyDescent="0.2">
      <c r="A82" s="66" t="s">
        <v>294</v>
      </c>
      <c r="B82" s="27">
        <v>18763.986000000001</v>
      </c>
      <c r="C82" s="28">
        <v>4898.4217899999994</v>
      </c>
      <c r="D82" s="27">
        <v>2229.0180399999999</v>
      </c>
      <c r="E82" s="28">
        <f>SUM(C82:D82)</f>
        <v>7127.4398299999993</v>
      </c>
      <c r="F82" s="28">
        <f>B82-E82</f>
        <v>11636.546170000001</v>
      </c>
      <c r="G82" s="28">
        <f>B82-C82</f>
        <v>13865.56421</v>
      </c>
      <c r="H82" s="29">
        <f>E82/B82*100</f>
        <v>37.984678894985315</v>
      </c>
    </row>
    <row r="83" spans="1:8" s="62" customFormat="1" ht="11.25" customHeight="1" x14ac:dyDescent="0.2">
      <c r="A83" s="66"/>
      <c r="B83" s="31"/>
      <c r="C83" s="31"/>
      <c r="D83" s="31"/>
      <c r="E83" s="31"/>
      <c r="F83" s="31"/>
      <c r="G83" s="31"/>
      <c r="H83" s="26"/>
    </row>
    <row r="84" spans="1:8" s="62" customFormat="1" ht="11.25" customHeight="1" x14ac:dyDescent="0.2">
      <c r="A84" s="64" t="s">
        <v>119</v>
      </c>
      <c r="B84" s="32">
        <f t="shared" ref="B84:G84" si="32">SUM(B85:B88)</f>
        <v>238823</v>
      </c>
      <c r="C84" s="32">
        <f t="shared" si="32"/>
        <v>108975.08833</v>
      </c>
      <c r="D84" s="32">
        <f t="shared" ref="D84" si="33">SUM(D85:D88)</f>
        <v>6937.82996</v>
      </c>
      <c r="E84" s="32">
        <f t="shared" si="32"/>
        <v>115912.91829</v>
      </c>
      <c r="F84" s="32">
        <f t="shared" si="32"/>
        <v>122910.08171</v>
      </c>
      <c r="G84" s="32">
        <f t="shared" si="32"/>
        <v>129847.91167</v>
      </c>
      <c r="H84" s="26">
        <f>E84/B84*100</f>
        <v>48.535073376517339</v>
      </c>
    </row>
    <row r="85" spans="1:8" s="62" customFormat="1" ht="11.25" customHeight="1" x14ac:dyDescent="0.2">
      <c r="A85" s="66" t="s">
        <v>87</v>
      </c>
      <c r="B85" s="27">
        <v>191533</v>
      </c>
      <c r="C85" s="28">
        <v>82541.368740000005</v>
      </c>
      <c r="D85" s="27">
        <v>3490.8013000000001</v>
      </c>
      <c r="E85" s="28">
        <f>SUM(C85:D85)</f>
        <v>86032.170040000012</v>
      </c>
      <c r="F85" s="28">
        <f>B85-E85</f>
        <v>105500.82995999999</v>
      </c>
      <c r="G85" s="28">
        <f>B85-C85</f>
        <v>108991.63125999999</v>
      </c>
      <c r="H85" s="29">
        <f>E85/B85*100</f>
        <v>44.917674781891378</v>
      </c>
    </row>
    <row r="86" spans="1:8" s="62" customFormat="1" ht="11.25" customHeight="1" x14ac:dyDescent="0.2">
      <c r="A86" s="66" t="s">
        <v>120</v>
      </c>
      <c r="B86" s="27">
        <v>0</v>
      </c>
      <c r="C86" s="28">
        <v>0</v>
      </c>
      <c r="D86" s="27">
        <v>0</v>
      </c>
      <c r="E86" s="28">
        <f>SUM(C86:D86)</f>
        <v>0</v>
      </c>
      <c r="F86" s="28">
        <f>B86-E86</f>
        <v>0</v>
      </c>
      <c r="G86" s="28">
        <f>B86-C86</f>
        <v>0</v>
      </c>
      <c r="H86" s="29" t="e">
        <f>E86/B86*100</f>
        <v>#DIV/0!</v>
      </c>
    </row>
    <row r="87" spans="1:8" s="62" customFormat="1" ht="11.25" customHeight="1" x14ac:dyDescent="0.2">
      <c r="A87" s="66" t="s">
        <v>121</v>
      </c>
      <c r="B87" s="27">
        <v>17395</v>
      </c>
      <c r="C87" s="28">
        <v>4483.7646799999993</v>
      </c>
      <c r="D87" s="27">
        <v>8.058720000000001</v>
      </c>
      <c r="E87" s="28">
        <f>SUM(C87:D87)</f>
        <v>4491.8233999999993</v>
      </c>
      <c r="F87" s="28">
        <f>B87-E87</f>
        <v>12903.176600000001</v>
      </c>
      <c r="G87" s="28">
        <f>B87-C87</f>
        <v>12911.23532</v>
      </c>
      <c r="H87" s="29">
        <f>E87/B87*100</f>
        <v>25.822497269330263</v>
      </c>
    </row>
    <row r="88" spans="1:8" s="62" customFormat="1" ht="11.25" customHeight="1" x14ac:dyDescent="0.2">
      <c r="A88" s="66" t="s">
        <v>122</v>
      </c>
      <c r="B88" s="27">
        <v>29895</v>
      </c>
      <c r="C88" s="28">
        <v>21949.95491</v>
      </c>
      <c r="D88" s="27">
        <v>3438.96994</v>
      </c>
      <c r="E88" s="28">
        <f>SUM(C88:D88)</f>
        <v>25388.924849999999</v>
      </c>
      <c r="F88" s="28">
        <f>B88-E88</f>
        <v>4506.0751500000006</v>
      </c>
      <c r="G88" s="28">
        <f>B88-C88</f>
        <v>7945.0450899999996</v>
      </c>
      <c r="H88" s="29">
        <f>E88/B88*100</f>
        <v>84.926993978926234</v>
      </c>
    </row>
    <row r="89" spans="1:8" s="62" customFormat="1" ht="11.25" customHeight="1" x14ac:dyDescent="0.2">
      <c r="A89" s="36"/>
      <c r="B89" s="27"/>
      <c r="C89" s="28"/>
      <c r="D89" s="27"/>
      <c r="E89" s="28"/>
      <c r="F89" s="28"/>
      <c r="G89" s="28"/>
      <c r="H89" s="29"/>
    </row>
    <row r="90" spans="1:8" s="62" customFormat="1" ht="11.25" customHeight="1" x14ac:dyDescent="0.2">
      <c r="A90" s="64" t="s">
        <v>123</v>
      </c>
      <c r="B90" s="32">
        <f t="shared" ref="B90:G90" si="34">SUM(B91:B100)</f>
        <v>20229239.924000002</v>
      </c>
      <c r="C90" s="32">
        <f t="shared" si="34"/>
        <v>16379867.443299999</v>
      </c>
      <c r="D90" s="32">
        <f t="shared" ref="D90" si="35">SUM(D91:D100)</f>
        <v>125537.58029</v>
      </c>
      <c r="E90" s="32">
        <f t="shared" si="34"/>
        <v>16505405.023589998</v>
      </c>
      <c r="F90" s="32">
        <f t="shared" si="34"/>
        <v>3723834.9004100016</v>
      </c>
      <c r="G90" s="32">
        <f t="shared" si="34"/>
        <v>3849372.4807000002</v>
      </c>
      <c r="H90" s="26">
        <f t="shared" ref="H90:H100" si="36">E90/B90*100</f>
        <v>81.591819987304419</v>
      </c>
    </row>
    <row r="91" spans="1:8" s="62" customFormat="1" ht="11.25" customHeight="1" x14ac:dyDescent="0.2">
      <c r="A91" s="66" t="s">
        <v>102</v>
      </c>
      <c r="B91" s="27">
        <v>378123.59496000002</v>
      </c>
      <c r="C91" s="28">
        <v>315951.40672000003</v>
      </c>
      <c r="D91" s="27">
        <v>16785.68893</v>
      </c>
      <c r="E91" s="28">
        <f t="shared" ref="E91:E100" si="37">SUM(C91:D91)</f>
        <v>332737.09565000003</v>
      </c>
      <c r="F91" s="28">
        <f t="shared" ref="F91:F100" si="38">B91-E91</f>
        <v>45386.499309999985</v>
      </c>
      <c r="G91" s="28">
        <f t="shared" ref="G91:G100" si="39">B91-C91</f>
        <v>62172.188239999989</v>
      </c>
      <c r="H91" s="29">
        <f t="shared" si="36"/>
        <v>87.996914259000107</v>
      </c>
    </row>
    <row r="92" spans="1:8" s="62" customFormat="1" ht="11.25" customHeight="1" x14ac:dyDescent="0.2">
      <c r="A92" s="66" t="s">
        <v>124</v>
      </c>
      <c r="B92" s="27">
        <v>1710245.0000000002</v>
      </c>
      <c r="C92" s="28">
        <v>1518340.6228800002</v>
      </c>
      <c r="D92" s="27">
        <v>10487.646309999998</v>
      </c>
      <c r="E92" s="28">
        <f t="shared" si="37"/>
        <v>1528828.2691900001</v>
      </c>
      <c r="F92" s="28">
        <f t="shared" si="38"/>
        <v>181416.7308100001</v>
      </c>
      <c r="G92" s="28">
        <f t="shared" si="39"/>
        <v>191904.37712000008</v>
      </c>
      <c r="H92" s="29">
        <f t="shared" si="36"/>
        <v>89.392354264447476</v>
      </c>
    </row>
    <row r="93" spans="1:8" s="62" customFormat="1" ht="11.25" customHeight="1" x14ac:dyDescent="0.2">
      <c r="A93" s="66" t="s">
        <v>125</v>
      </c>
      <c r="B93" s="27">
        <v>1323230</v>
      </c>
      <c r="C93" s="28">
        <v>1188410.0051699996</v>
      </c>
      <c r="D93" s="27">
        <v>5513.3590399999994</v>
      </c>
      <c r="E93" s="28">
        <f t="shared" si="37"/>
        <v>1193923.3642099996</v>
      </c>
      <c r="F93" s="28">
        <f t="shared" si="38"/>
        <v>129306.63579000044</v>
      </c>
      <c r="G93" s="28">
        <f t="shared" si="39"/>
        <v>134819.99483000045</v>
      </c>
      <c r="H93" s="29">
        <f t="shared" si="36"/>
        <v>90.227954642050108</v>
      </c>
    </row>
    <row r="94" spans="1:8" s="62" customFormat="1" ht="11.25" customHeight="1" x14ac:dyDescent="0.2">
      <c r="A94" s="66" t="s">
        <v>126</v>
      </c>
      <c r="B94" s="27">
        <v>7962</v>
      </c>
      <c r="C94" s="28">
        <v>4118.7088400000002</v>
      </c>
      <c r="D94" s="27">
        <v>334.18827000000005</v>
      </c>
      <c r="E94" s="28">
        <f t="shared" si="37"/>
        <v>4452.8971099999999</v>
      </c>
      <c r="F94" s="28">
        <f t="shared" si="38"/>
        <v>3509.1028900000001</v>
      </c>
      <c r="G94" s="28">
        <f t="shared" si="39"/>
        <v>3843.2911599999998</v>
      </c>
      <c r="H94" s="29">
        <f t="shared" si="36"/>
        <v>55.926866490831451</v>
      </c>
    </row>
    <row r="95" spans="1:8" s="62" customFormat="1" ht="11.25" customHeight="1" x14ac:dyDescent="0.2">
      <c r="A95" s="66" t="s">
        <v>127</v>
      </c>
      <c r="B95" s="27">
        <v>75254</v>
      </c>
      <c r="C95" s="28">
        <v>41734.027469999994</v>
      </c>
      <c r="D95" s="27">
        <v>4262.4975799999993</v>
      </c>
      <c r="E95" s="28">
        <f t="shared" si="37"/>
        <v>45996.525049999997</v>
      </c>
      <c r="F95" s="28">
        <f t="shared" si="38"/>
        <v>29257.474950000003</v>
      </c>
      <c r="G95" s="28">
        <f t="shared" si="39"/>
        <v>33519.972530000006</v>
      </c>
      <c r="H95" s="29">
        <f t="shared" si="36"/>
        <v>61.121701238472369</v>
      </c>
    </row>
    <row r="96" spans="1:8" s="62" customFormat="1" ht="11.25" customHeight="1" x14ac:dyDescent="0.2">
      <c r="A96" s="66" t="s">
        <v>128</v>
      </c>
      <c r="B96" s="27">
        <v>16632761.32904</v>
      </c>
      <c r="C96" s="28">
        <v>13241457.33718</v>
      </c>
      <c r="D96" s="27">
        <v>85373.163220000002</v>
      </c>
      <c r="E96" s="28">
        <f t="shared" si="37"/>
        <v>13326830.500399999</v>
      </c>
      <c r="F96" s="28">
        <f t="shared" si="38"/>
        <v>3305930.8286400009</v>
      </c>
      <c r="G96" s="28">
        <f t="shared" si="39"/>
        <v>3391303.9918600004</v>
      </c>
      <c r="H96" s="29">
        <f t="shared" si="36"/>
        <v>80.123980839741833</v>
      </c>
    </row>
    <row r="97" spans="1:8" s="62" customFormat="1" ht="11.25" customHeight="1" x14ac:dyDescent="0.2">
      <c r="A97" s="66" t="s">
        <v>129</v>
      </c>
      <c r="B97" s="27">
        <v>40877</v>
      </c>
      <c r="C97" s="28">
        <v>19663.865300000001</v>
      </c>
      <c r="D97" s="27">
        <v>1625.2303400000001</v>
      </c>
      <c r="E97" s="28">
        <f t="shared" si="37"/>
        <v>21289.09564</v>
      </c>
      <c r="F97" s="28">
        <f t="shared" si="38"/>
        <v>19587.90436</v>
      </c>
      <c r="G97" s="28">
        <f t="shared" si="39"/>
        <v>21213.134699999999</v>
      </c>
      <c r="H97" s="29">
        <f t="shared" si="36"/>
        <v>52.080866110526699</v>
      </c>
    </row>
    <row r="98" spans="1:8" s="62" customFormat="1" ht="11.25" customHeight="1" x14ac:dyDescent="0.2">
      <c r="A98" s="66" t="s">
        <v>295</v>
      </c>
      <c r="B98" s="27">
        <v>44107</v>
      </c>
      <c r="C98" s="28">
        <v>39386.63046</v>
      </c>
      <c r="D98" s="27">
        <v>89.133529999999993</v>
      </c>
      <c r="E98" s="31">
        <f t="shared" si="37"/>
        <v>39475.763989999999</v>
      </c>
      <c r="F98" s="31">
        <f t="shared" si="38"/>
        <v>4631.2360100000005</v>
      </c>
      <c r="G98" s="31">
        <f t="shared" si="39"/>
        <v>4720.3695399999997</v>
      </c>
      <c r="H98" s="26">
        <f t="shared" si="36"/>
        <v>89.499997710114044</v>
      </c>
    </row>
    <row r="99" spans="1:8" s="62" customFormat="1" ht="11.25" customHeight="1" x14ac:dyDescent="0.2">
      <c r="A99" s="69" t="s">
        <v>296</v>
      </c>
      <c r="B99" s="27">
        <v>7457</v>
      </c>
      <c r="C99" s="28">
        <v>6542.5503600000002</v>
      </c>
      <c r="D99" s="27">
        <v>895.29713000000004</v>
      </c>
      <c r="E99" s="31">
        <f t="shared" si="37"/>
        <v>7437.8474900000001</v>
      </c>
      <c r="F99" s="31">
        <f t="shared" si="38"/>
        <v>19.152509999999893</v>
      </c>
      <c r="G99" s="31">
        <f t="shared" si="39"/>
        <v>914.44963999999982</v>
      </c>
      <c r="H99" s="26">
        <f t="shared" si="36"/>
        <v>99.743160654418674</v>
      </c>
    </row>
    <row r="100" spans="1:8" s="62" customFormat="1" ht="11.25" customHeight="1" x14ac:dyDescent="0.2">
      <c r="A100" s="66" t="s">
        <v>236</v>
      </c>
      <c r="B100" s="27">
        <v>9223</v>
      </c>
      <c r="C100" s="28">
        <v>4262.28892</v>
      </c>
      <c r="D100" s="27">
        <v>171.37594000000001</v>
      </c>
      <c r="E100" s="28">
        <f t="shared" si="37"/>
        <v>4433.6648599999999</v>
      </c>
      <c r="F100" s="28">
        <f t="shared" si="38"/>
        <v>4789.3351400000001</v>
      </c>
      <c r="G100" s="28">
        <f t="shared" si="39"/>
        <v>4960.71108</v>
      </c>
      <c r="H100" s="29">
        <f t="shared" si="36"/>
        <v>48.071829773392608</v>
      </c>
    </row>
    <row r="101" spans="1:8" s="62" customFormat="1" ht="11.25" customHeight="1" x14ac:dyDescent="0.2">
      <c r="A101" s="66"/>
      <c r="B101" s="27"/>
      <c r="C101" s="28"/>
      <c r="D101" s="27"/>
      <c r="E101" s="28"/>
      <c r="F101" s="28"/>
      <c r="G101" s="28"/>
      <c r="H101" s="29"/>
    </row>
    <row r="102" spans="1:8" s="62" customFormat="1" ht="11.25" customHeight="1" x14ac:dyDescent="0.2">
      <c r="A102" s="64" t="s">
        <v>130</v>
      </c>
      <c r="B102" s="34">
        <f t="shared" ref="B102:G102" si="40">SUM(B103:B112)</f>
        <v>1661905.9720000001</v>
      </c>
      <c r="C102" s="32">
        <f t="shared" si="40"/>
        <v>1329634.67977</v>
      </c>
      <c r="D102" s="34">
        <f t="shared" si="40"/>
        <v>124995.70500000002</v>
      </c>
      <c r="E102" s="32">
        <f t="shared" si="40"/>
        <v>1454630.3847700001</v>
      </c>
      <c r="F102" s="32">
        <f t="shared" si="40"/>
        <v>207275.58722999986</v>
      </c>
      <c r="G102" s="32">
        <f t="shared" si="40"/>
        <v>332271.29222999985</v>
      </c>
      <c r="H102" s="29">
        <f t="shared" ref="H102:H112" si="41">E102/B102*100</f>
        <v>87.52783907620497</v>
      </c>
    </row>
    <row r="103" spans="1:8" s="62" customFormat="1" ht="11.25" customHeight="1" x14ac:dyDescent="0.2">
      <c r="A103" s="66" t="s">
        <v>74</v>
      </c>
      <c r="B103" s="27">
        <v>546384.10400000005</v>
      </c>
      <c r="C103" s="28">
        <v>496467.05407999997</v>
      </c>
      <c r="D103" s="27">
        <v>24721.852719999999</v>
      </c>
      <c r="E103" s="28">
        <f t="shared" ref="E103:E112" si="42">SUM(C103:D103)</f>
        <v>521188.9068</v>
      </c>
      <c r="F103" s="28">
        <f t="shared" ref="F103:F112" si="43">B103-E103</f>
        <v>25195.197200000053</v>
      </c>
      <c r="G103" s="28">
        <f t="shared" ref="G103:G112" si="44">B103-C103</f>
        <v>49917.049920000078</v>
      </c>
      <c r="H103" s="29">
        <f t="shared" si="41"/>
        <v>95.388738981322916</v>
      </c>
    </row>
    <row r="104" spans="1:8" s="62" customFormat="1" ht="11.25" customHeight="1" x14ac:dyDescent="0.2">
      <c r="A104" s="66" t="s">
        <v>131</v>
      </c>
      <c r="B104" s="27">
        <v>321723.07799999998</v>
      </c>
      <c r="C104" s="28">
        <v>224652.52467000001</v>
      </c>
      <c r="D104" s="27">
        <v>16444.21398</v>
      </c>
      <c r="E104" s="28">
        <f t="shared" si="42"/>
        <v>241096.73865000001</v>
      </c>
      <c r="F104" s="28">
        <f t="shared" si="43"/>
        <v>80626.339349999966</v>
      </c>
      <c r="G104" s="28">
        <f t="shared" si="44"/>
        <v>97070.553329999966</v>
      </c>
      <c r="H104" s="29">
        <f t="shared" si="41"/>
        <v>74.939211743460959</v>
      </c>
    </row>
    <row r="105" spans="1:8" s="62" customFormat="1" ht="11.25" customHeight="1" x14ac:dyDescent="0.2">
      <c r="A105" s="66" t="s">
        <v>132</v>
      </c>
      <c r="B105" s="27">
        <v>92683</v>
      </c>
      <c r="C105" s="28">
        <v>83142.394639999999</v>
      </c>
      <c r="D105" s="27">
        <v>7734.7504500000005</v>
      </c>
      <c r="E105" s="28">
        <f t="shared" si="42"/>
        <v>90877.145090000005</v>
      </c>
      <c r="F105" s="28">
        <f t="shared" si="43"/>
        <v>1805.8549099999946</v>
      </c>
      <c r="G105" s="28">
        <f t="shared" si="44"/>
        <v>9540.6053600000014</v>
      </c>
      <c r="H105" s="29">
        <f t="shared" si="41"/>
        <v>98.051579135332261</v>
      </c>
    </row>
    <row r="106" spans="1:8" s="62" customFormat="1" ht="11.25" customHeight="1" x14ac:dyDescent="0.2">
      <c r="A106" s="66" t="s">
        <v>133</v>
      </c>
      <c r="B106" s="27">
        <v>90382.923999999999</v>
      </c>
      <c r="C106" s="28">
        <v>62585.230300000003</v>
      </c>
      <c r="D106" s="27">
        <v>7585.9438399999999</v>
      </c>
      <c r="E106" s="28">
        <f t="shared" si="42"/>
        <v>70171.174140000003</v>
      </c>
      <c r="F106" s="28">
        <f t="shared" si="43"/>
        <v>20211.749859999996</v>
      </c>
      <c r="G106" s="28">
        <f t="shared" si="44"/>
        <v>27797.693699999996</v>
      </c>
      <c r="H106" s="29">
        <f t="shared" si="41"/>
        <v>77.637645513659209</v>
      </c>
    </row>
    <row r="107" spans="1:8" s="62" customFormat="1" ht="11.25" customHeight="1" x14ac:dyDescent="0.2">
      <c r="A107" s="66" t="s">
        <v>134</v>
      </c>
      <c r="B107" s="27">
        <v>137845.12599999999</v>
      </c>
      <c r="C107" s="28">
        <v>85424.859799999991</v>
      </c>
      <c r="D107" s="27">
        <v>23518.778839999999</v>
      </c>
      <c r="E107" s="28">
        <f t="shared" si="42"/>
        <v>108943.63863999999</v>
      </c>
      <c r="F107" s="28">
        <f t="shared" si="43"/>
        <v>28901.487359999999</v>
      </c>
      <c r="G107" s="28">
        <f t="shared" si="44"/>
        <v>52420.266199999998</v>
      </c>
      <c r="H107" s="29">
        <f t="shared" si="41"/>
        <v>79.033362877117611</v>
      </c>
    </row>
    <row r="108" spans="1:8" s="62" customFormat="1" ht="11.25" customHeight="1" x14ac:dyDescent="0.2">
      <c r="A108" s="66" t="s">
        <v>135</v>
      </c>
      <c r="B108" s="27">
        <v>17703.275000000001</v>
      </c>
      <c r="C108" s="28">
        <v>12511.886990000001</v>
      </c>
      <c r="D108" s="27">
        <v>3722.3900600000002</v>
      </c>
      <c r="E108" s="28">
        <f t="shared" si="42"/>
        <v>16234.277050000001</v>
      </c>
      <c r="F108" s="28">
        <f t="shared" si="43"/>
        <v>1468.9979500000009</v>
      </c>
      <c r="G108" s="28">
        <f t="shared" si="44"/>
        <v>5191.3880100000006</v>
      </c>
      <c r="H108" s="29">
        <f t="shared" si="41"/>
        <v>91.70211189737492</v>
      </c>
    </row>
    <row r="109" spans="1:8" s="62" customFormat="1" ht="11.25" customHeight="1" x14ac:dyDescent="0.2">
      <c r="A109" s="66" t="s">
        <v>136</v>
      </c>
      <c r="B109" s="27">
        <v>69477.176000000007</v>
      </c>
      <c r="C109" s="28">
        <v>43486.972099999999</v>
      </c>
      <c r="D109" s="27">
        <v>174</v>
      </c>
      <c r="E109" s="28">
        <f t="shared" si="42"/>
        <v>43660.972099999999</v>
      </c>
      <c r="F109" s="28">
        <f t="shared" si="43"/>
        <v>25816.203900000008</v>
      </c>
      <c r="G109" s="28">
        <f t="shared" si="44"/>
        <v>25990.203900000008</v>
      </c>
      <c r="H109" s="29">
        <f t="shared" si="41"/>
        <v>62.842180142727734</v>
      </c>
    </row>
    <row r="110" spans="1:8" s="62" customFormat="1" ht="11.25" customHeight="1" x14ac:dyDescent="0.2">
      <c r="A110" s="66" t="s">
        <v>137</v>
      </c>
      <c r="B110" s="27">
        <v>66922.436000000002</v>
      </c>
      <c r="C110" s="28">
        <v>53389.32047000021</v>
      </c>
      <c r="D110" s="27">
        <v>2950.4076300000102</v>
      </c>
      <c r="E110" s="31">
        <f t="shared" si="42"/>
        <v>56339.728100000219</v>
      </c>
      <c r="F110" s="31">
        <f t="shared" si="43"/>
        <v>10582.707899999783</v>
      </c>
      <c r="G110" s="31">
        <f t="shared" si="44"/>
        <v>13533.115529999792</v>
      </c>
      <c r="H110" s="26">
        <f t="shared" si="41"/>
        <v>84.186606865297335</v>
      </c>
    </row>
    <row r="111" spans="1:8" s="62" customFormat="1" ht="11.25" customHeight="1" x14ac:dyDescent="0.2">
      <c r="A111" s="69" t="s">
        <v>138</v>
      </c>
      <c r="B111" s="27">
        <v>10823</v>
      </c>
      <c r="C111" s="28">
        <v>5604.5138999999999</v>
      </c>
      <c r="D111" s="27">
        <v>817.53256999999996</v>
      </c>
      <c r="E111" s="31">
        <f t="shared" si="42"/>
        <v>6422.0464700000002</v>
      </c>
      <c r="F111" s="31">
        <f t="shared" si="43"/>
        <v>4400.9535299999998</v>
      </c>
      <c r="G111" s="31">
        <f t="shared" si="44"/>
        <v>5218.4861000000001</v>
      </c>
      <c r="H111" s="26">
        <f t="shared" si="41"/>
        <v>59.337027349163819</v>
      </c>
    </row>
    <row r="112" spans="1:8" s="62" customFormat="1" ht="11.25" customHeight="1" x14ac:dyDescent="0.2">
      <c r="A112" s="66" t="s">
        <v>139</v>
      </c>
      <c r="B112" s="27">
        <v>307961.853</v>
      </c>
      <c r="C112" s="28">
        <v>262369.92281999998</v>
      </c>
      <c r="D112" s="27">
        <v>37325.834909999998</v>
      </c>
      <c r="E112" s="28">
        <f t="shared" si="42"/>
        <v>299695.75772999995</v>
      </c>
      <c r="F112" s="28">
        <f t="shared" si="43"/>
        <v>8266.0952700000489</v>
      </c>
      <c r="G112" s="28">
        <f t="shared" si="44"/>
        <v>45591.930180000025</v>
      </c>
      <c r="H112" s="29">
        <f t="shared" si="41"/>
        <v>97.315870394506277</v>
      </c>
    </row>
    <row r="113" spans="1:8" s="62" customFormat="1" ht="11.25" customHeight="1" x14ac:dyDescent="0.2">
      <c r="A113" s="66"/>
      <c r="B113" s="27"/>
      <c r="C113" s="28"/>
      <c r="D113" s="27"/>
      <c r="E113" s="28"/>
      <c r="F113" s="28"/>
      <c r="G113" s="28"/>
      <c r="H113" s="29"/>
    </row>
    <row r="114" spans="1:8" s="62" customFormat="1" ht="11.25" customHeight="1" x14ac:dyDescent="0.2">
      <c r="A114" s="64" t="s">
        <v>140</v>
      </c>
      <c r="B114" s="34">
        <f t="shared" ref="B114:G114" si="45">SUM(B115:B123)</f>
        <v>1087114.5189999999</v>
      </c>
      <c r="C114" s="32">
        <f t="shared" si="45"/>
        <v>697149.91144000017</v>
      </c>
      <c r="D114" s="34">
        <f t="shared" si="45"/>
        <v>157462.79626999999</v>
      </c>
      <c r="E114" s="32">
        <f t="shared" si="45"/>
        <v>854612.70770999999</v>
      </c>
      <c r="F114" s="32">
        <f t="shared" si="45"/>
        <v>232501.81128999998</v>
      </c>
      <c r="G114" s="32">
        <f t="shared" si="45"/>
        <v>389964.60755999997</v>
      </c>
      <c r="H114" s="29">
        <f t="shared" ref="H114:H123" si="46">E114/B114*100</f>
        <v>78.612942130156583</v>
      </c>
    </row>
    <row r="115" spans="1:8" s="62" customFormat="1" ht="11.25" customHeight="1" x14ac:dyDescent="0.2">
      <c r="A115" s="66" t="s">
        <v>74</v>
      </c>
      <c r="B115" s="27">
        <v>623336.73899999994</v>
      </c>
      <c r="C115" s="28">
        <v>359636.95001999999</v>
      </c>
      <c r="D115" s="27">
        <v>94614.956880000012</v>
      </c>
      <c r="E115" s="28">
        <f t="shared" ref="E115:E123" si="47">SUM(C115:D115)</f>
        <v>454251.9069</v>
      </c>
      <c r="F115" s="28">
        <f t="shared" ref="F115:F123" si="48">B115-E115</f>
        <v>169084.83209999994</v>
      </c>
      <c r="G115" s="28">
        <f t="shared" ref="G115:G123" si="49">B115-C115</f>
        <v>263699.78897999995</v>
      </c>
      <c r="H115" s="29">
        <f t="shared" si="46"/>
        <v>72.874239312244356</v>
      </c>
    </row>
    <row r="116" spans="1:8" s="62" customFormat="1" ht="11.25" customHeight="1" x14ac:dyDescent="0.2">
      <c r="A116" s="66" t="s">
        <v>141</v>
      </c>
      <c r="B116" s="27">
        <v>2644</v>
      </c>
      <c r="C116" s="28">
        <v>2467.30456</v>
      </c>
      <c r="D116" s="27">
        <v>174.13394</v>
      </c>
      <c r="E116" s="28">
        <f t="shared" si="47"/>
        <v>2641.4385000000002</v>
      </c>
      <c r="F116" s="28">
        <f t="shared" si="48"/>
        <v>2.5614999999997963</v>
      </c>
      <c r="G116" s="28">
        <f t="shared" si="49"/>
        <v>176.69543999999996</v>
      </c>
      <c r="H116" s="29">
        <f t="shared" si="46"/>
        <v>99.903120272314681</v>
      </c>
    </row>
    <row r="117" spans="1:8" s="62" customFormat="1" ht="11.25" customHeight="1" x14ac:dyDescent="0.2">
      <c r="A117" s="66" t="s">
        <v>142</v>
      </c>
      <c r="B117" s="27">
        <v>15312.000000000002</v>
      </c>
      <c r="C117" s="28">
        <v>14202.52635</v>
      </c>
      <c r="D117" s="27">
        <v>370.63336999999996</v>
      </c>
      <c r="E117" s="28">
        <f t="shared" si="47"/>
        <v>14573.15972</v>
      </c>
      <c r="F117" s="28">
        <f t="shared" si="48"/>
        <v>738.84028000000217</v>
      </c>
      <c r="G117" s="28">
        <f t="shared" si="49"/>
        <v>1109.4736500000017</v>
      </c>
      <c r="H117" s="29">
        <f t="shared" si="46"/>
        <v>95.174763061650978</v>
      </c>
    </row>
    <row r="118" spans="1:8" s="62" customFormat="1" ht="11.25" customHeight="1" x14ac:dyDescent="0.2">
      <c r="A118" s="66" t="s">
        <v>143</v>
      </c>
      <c r="B118" s="27">
        <v>112839.61500000001</v>
      </c>
      <c r="C118" s="28">
        <v>87236.763800000001</v>
      </c>
      <c r="D118" s="27">
        <v>12009.33633</v>
      </c>
      <c r="E118" s="28">
        <f t="shared" si="47"/>
        <v>99246.100130000006</v>
      </c>
      <c r="F118" s="28">
        <f t="shared" si="48"/>
        <v>13593.514869999999</v>
      </c>
      <c r="G118" s="28">
        <f t="shared" si="49"/>
        <v>25602.851200000005</v>
      </c>
      <c r="H118" s="29">
        <f t="shared" si="46"/>
        <v>87.953242422884898</v>
      </c>
    </row>
    <row r="119" spans="1:8" s="62" customFormat="1" ht="11.25" customHeight="1" x14ac:dyDescent="0.2">
      <c r="A119" s="66" t="s">
        <v>144</v>
      </c>
      <c r="B119" s="27">
        <v>21761</v>
      </c>
      <c r="C119" s="28">
        <v>3853.8427099999999</v>
      </c>
      <c r="D119" s="27">
        <v>1275.77061</v>
      </c>
      <c r="E119" s="28">
        <f t="shared" si="47"/>
        <v>5129.6133200000004</v>
      </c>
      <c r="F119" s="28">
        <f t="shared" si="48"/>
        <v>16631.38668</v>
      </c>
      <c r="G119" s="28">
        <f t="shared" si="49"/>
        <v>17907.157289999999</v>
      </c>
      <c r="H119" s="29">
        <f t="shared" si="46"/>
        <v>23.572507329626397</v>
      </c>
    </row>
    <row r="120" spans="1:8" s="62" customFormat="1" ht="11.25" customHeight="1" x14ac:dyDescent="0.2">
      <c r="A120" s="66" t="s">
        <v>145</v>
      </c>
      <c r="B120" s="27">
        <v>17166</v>
      </c>
      <c r="C120" s="28">
        <v>9464.3395400000009</v>
      </c>
      <c r="D120" s="27">
        <v>638.69929999999988</v>
      </c>
      <c r="E120" s="31">
        <f t="shared" si="47"/>
        <v>10103.038840000001</v>
      </c>
      <c r="F120" s="31">
        <f t="shared" si="48"/>
        <v>7062.9611599999989</v>
      </c>
      <c r="G120" s="31">
        <f t="shared" si="49"/>
        <v>7701.6604599999991</v>
      </c>
      <c r="H120" s="26">
        <f t="shared" si="46"/>
        <v>58.854939065594792</v>
      </c>
    </row>
    <row r="121" spans="1:8" s="62" customFormat="1" ht="11.25" customHeight="1" x14ac:dyDescent="0.2">
      <c r="A121" s="69" t="s">
        <v>274</v>
      </c>
      <c r="B121" s="27">
        <v>160023</v>
      </c>
      <c r="C121" s="28">
        <v>117797.65695999999</v>
      </c>
      <c r="D121" s="27">
        <v>42182.619899999998</v>
      </c>
      <c r="E121" s="31">
        <f t="shared" si="47"/>
        <v>159980.27685999998</v>
      </c>
      <c r="F121" s="31">
        <f t="shared" si="48"/>
        <v>42.723140000016429</v>
      </c>
      <c r="G121" s="31">
        <f t="shared" si="49"/>
        <v>42225.343040000007</v>
      </c>
      <c r="H121" s="26">
        <f t="shared" si="46"/>
        <v>99.973301875355403</v>
      </c>
    </row>
    <row r="122" spans="1:8" s="62" customFormat="1" ht="12" x14ac:dyDescent="0.2">
      <c r="A122" s="69" t="s">
        <v>146</v>
      </c>
      <c r="B122" s="27">
        <v>30008.165000000001</v>
      </c>
      <c r="C122" s="28">
        <v>22407.239850000002</v>
      </c>
      <c r="D122" s="27">
        <v>4010.08223</v>
      </c>
      <c r="E122" s="31">
        <f t="shared" si="47"/>
        <v>26417.322080000002</v>
      </c>
      <c r="F122" s="31">
        <f t="shared" si="48"/>
        <v>3590.8429199999991</v>
      </c>
      <c r="G122" s="31">
        <f t="shared" si="49"/>
        <v>7600.9251499999991</v>
      </c>
      <c r="H122" s="29">
        <f t="shared" si="46"/>
        <v>88.033780406099467</v>
      </c>
    </row>
    <row r="123" spans="1:8" s="62" customFormat="1" ht="11.25" customHeight="1" x14ac:dyDescent="0.2">
      <c r="A123" s="66" t="s">
        <v>147</v>
      </c>
      <c r="B123" s="27">
        <v>104024</v>
      </c>
      <c r="C123" s="28">
        <v>80083.287650000013</v>
      </c>
      <c r="D123" s="27">
        <v>2186.5637099999999</v>
      </c>
      <c r="E123" s="31">
        <f t="shared" si="47"/>
        <v>82269.851360000015</v>
      </c>
      <c r="F123" s="31">
        <f t="shared" si="48"/>
        <v>21754.148639999985</v>
      </c>
      <c r="G123" s="31">
        <f t="shared" si="49"/>
        <v>23940.712349999987</v>
      </c>
      <c r="H123" s="29">
        <f t="shared" si="46"/>
        <v>79.087375374913492</v>
      </c>
    </row>
    <row r="124" spans="1:8" s="62" customFormat="1" ht="11.25" customHeight="1" x14ac:dyDescent="0.2">
      <c r="A124" s="69"/>
      <c r="B124" s="27"/>
      <c r="C124" s="28"/>
      <c r="D124" s="27"/>
      <c r="E124" s="28"/>
      <c r="F124" s="28"/>
      <c r="G124" s="28"/>
      <c r="H124" s="29"/>
    </row>
    <row r="125" spans="1:8" s="62" customFormat="1" ht="11.25" customHeight="1" x14ac:dyDescent="0.2">
      <c r="A125" s="64" t="s">
        <v>148</v>
      </c>
      <c r="B125" s="34">
        <f t="shared" ref="B125:G125" si="50">+B126+B134</f>
        <v>19875471.482999999</v>
      </c>
      <c r="C125" s="32">
        <f t="shared" si="50"/>
        <v>13697184.33715</v>
      </c>
      <c r="D125" s="34">
        <f t="shared" si="50"/>
        <v>1295236.4246999996</v>
      </c>
      <c r="E125" s="32">
        <f t="shared" si="50"/>
        <v>14992420.761850001</v>
      </c>
      <c r="F125" s="32">
        <f t="shared" si="50"/>
        <v>4883050.7211499969</v>
      </c>
      <c r="G125" s="32">
        <f t="shared" si="50"/>
        <v>6178287.1458499972</v>
      </c>
      <c r="H125" s="29">
        <f t="shared" ref="H125:H137" si="51">E125/B125*100</f>
        <v>75.431774157777355</v>
      </c>
    </row>
    <row r="126" spans="1:8" s="62" customFormat="1" ht="11.25" customHeight="1" x14ac:dyDescent="0.2">
      <c r="A126" s="70" t="s">
        <v>149</v>
      </c>
      <c r="B126" s="39">
        <f t="shared" ref="B126:G126" si="52">SUM(B127:B131)</f>
        <v>1265775.44</v>
      </c>
      <c r="C126" s="40">
        <f t="shared" si="52"/>
        <v>879286.50521999993</v>
      </c>
      <c r="D126" s="39">
        <f t="shared" ref="D126" si="53">SUM(D127:D131)</f>
        <v>119774.1142</v>
      </c>
      <c r="E126" s="40">
        <f t="shared" si="52"/>
        <v>999060.61941999989</v>
      </c>
      <c r="F126" s="40">
        <f t="shared" si="52"/>
        <v>266714.82058</v>
      </c>
      <c r="G126" s="40">
        <f t="shared" si="52"/>
        <v>386488.93478000001</v>
      </c>
      <c r="H126" s="29">
        <f t="shared" si="51"/>
        <v>78.928741058524565</v>
      </c>
    </row>
    <row r="127" spans="1:8" s="62" customFormat="1" ht="11.25" customHeight="1" x14ac:dyDescent="0.2">
      <c r="A127" s="71" t="s">
        <v>150</v>
      </c>
      <c r="B127" s="27">
        <v>33042</v>
      </c>
      <c r="C127" s="28">
        <v>31809.828010000001</v>
      </c>
      <c r="D127" s="27">
        <v>1192.1699799999999</v>
      </c>
      <c r="E127" s="31">
        <f t="shared" ref="E127:E133" si="54">SUM(C127:D127)</f>
        <v>33001.997990000003</v>
      </c>
      <c r="F127" s="31">
        <f t="shared" ref="F127:F133" si="55">B127-E127</f>
        <v>40.002009999996517</v>
      </c>
      <c r="G127" s="31">
        <f t="shared" ref="G127:G133" si="56">B127-C127</f>
        <v>1232.1719899999989</v>
      </c>
      <c r="H127" s="29">
        <f t="shared" si="51"/>
        <v>99.878935869499429</v>
      </c>
    </row>
    <row r="128" spans="1:8" s="62" customFormat="1" ht="11.25" customHeight="1" x14ac:dyDescent="0.2">
      <c r="A128" s="71" t="s">
        <v>151</v>
      </c>
      <c r="B128" s="27">
        <v>229801.27600000001</v>
      </c>
      <c r="C128" s="28">
        <v>25217.153480000001</v>
      </c>
      <c r="D128" s="27">
        <v>4204.2539800000004</v>
      </c>
      <c r="E128" s="31">
        <f t="shared" si="54"/>
        <v>29421.407460000002</v>
      </c>
      <c r="F128" s="31">
        <f t="shared" si="55"/>
        <v>200379.86854</v>
      </c>
      <c r="G128" s="31">
        <f t="shared" si="56"/>
        <v>204584.12252</v>
      </c>
      <c r="H128" s="29">
        <f t="shared" si="51"/>
        <v>12.802978282853401</v>
      </c>
    </row>
    <row r="129" spans="1:8" s="62" customFormat="1" ht="11.25" customHeight="1" x14ac:dyDescent="0.2">
      <c r="A129" s="71" t="s">
        <v>152</v>
      </c>
      <c r="B129" s="27">
        <v>5755</v>
      </c>
      <c r="C129" s="28">
        <v>5472.7561599999999</v>
      </c>
      <c r="D129" s="27">
        <v>65.630750000000006</v>
      </c>
      <c r="E129" s="28">
        <f t="shared" si="54"/>
        <v>5538.3869100000002</v>
      </c>
      <c r="F129" s="28">
        <f t="shared" si="55"/>
        <v>216.61308999999983</v>
      </c>
      <c r="G129" s="28">
        <f t="shared" si="56"/>
        <v>282.24384000000009</v>
      </c>
      <c r="H129" s="29">
        <f t="shared" si="51"/>
        <v>96.236088792354479</v>
      </c>
    </row>
    <row r="130" spans="1:8" s="62" customFormat="1" ht="11.25" customHeight="1" x14ac:dyDescent="0.2">
      <c r="A130" s="71" t="s">
        <v>153</v>
      </c>
      <c r="B130" s="27">
        <v>88131.877999999997</v>
      </c>
      <c r="C130" s="28">
        <v>77633.906230000008</v>
      </c>
      <c r="D130" s="27">
        <v>2361.5307799999996</v>
      </c>
      <c r="E130" s="31">
        <f t="shared" si="54"/>
        <v>79995.437010000009</v>
      </c>
      <c r="F130" s="31">
        <f t="shared" si="55"/>
        <v>8136.4409899999882</v>
      </c>
      <c r="G130" s="31">
        <f t="shared" si="56"/>
        <v>10497.971769999989</v>
      </c>
      <c r="H130" s="29">
        <f t="shared" si="51"/>
        <v>90.767879710903259</v>
      </c>
    </row>
    <row r="131" spans="1:8" s="62" customFormat="1" ht="11.25" customHeight="1" x14ac:dyDescent="0.2">
      <c r="A131" s="70" t="s">
        <v>154</v>
      </c>
      <c r="B131" s="41">
        <f>SUM(B132:B133)</f>
        <v>909045.28599999996</v>
      </c>
      <c r="C131" s="41">
        <f>SUM(C132:C133)</f>
        <v>739152.86133999994</v>
      </c>
      <c r="D131" s="41">
        <f>SUM(D132:D133)</f>
        <v>111950.52871</v>
      </c>
      <c r="E131" s="32">
        <f t="shared" si="54"/>
        <v>851103.39004999993</v>
      </c>
      <c r="F131" s="32">
        <f t="shared" si="55"/>
        <v>57941.895950000035</v>
      </c>
      <c r="G131" s="32">
        <f t="shared" si="56"/>
        <v>169892.42466000002</v>
      </c>
      <c r="H131" s="29">
        <f t="shared" si="51"/>
        <v>93.626071567352028</v>
      </c>
    </row>
    <row r="132" spans="1:8" s="62" customFormat="1" ht="11.25" customHeight="1" x14ac:dyDescent="0.2">
      <c r="A132" s="72" t="s">
        <v>154</v>
      </c>
      <c r="B132" s="27">
        <v>790696</v>
      </c>
      <c r="C132" s="28">
        <v>677527.87555</v>
      </c>
      <c r="D132" s="27">
        <v>99299.862680000006</v>
      </c>
      <c r="E132" s="28">
        <f t="shared" si="54"/>
        <v>776827.73823000002</v>
      </c>
      <c r="F132" s="28">
        <f t="shared" si="55"/>
        <v>13868.261769999983</v>
      </c>
      <c r="G132" s="28">
        <f t="shared" si="56"/>
        <v>113168.12445</v>
      </c>
      <c r="H132" s="29">
        <f t="shared" si="51"/>
        <v>98.246069061940361</v>
      </c>
    </row>
    <row r="133" spans="1:8" s="62" customFormat="1" ht="11.25" customHeight="1" x14ac:dyDescent="0.2">
      <c r="A133" s="72" t="s">
        <v>155</v>
      </c>
      <c r="B133" s="27">
        <v>118349.28599999999</v>
      </c>
      <c r="C133" s="28">
        <v>61624.985789999999</v>
      </c>
      <c r="D133" s="27">
        <v>12650.666029999998</v>
      </c>
      <c r="E133" s="28">
        <f t="shared" si="54"/>
        <v>74275.651819999999</v>
      </c>
      <c r="F133" s="28">
        <f t="shared" si="55"/>
        <v>44073.634179999994</v>
      </c>
      <c r="G133" s="28">
        <f t="shared" si="56"/>
        <v>56724.300209999994</v>
      </c>
      <c r="H133" s="29">
        <f t="shared" si="51"/>
        <v>62.759695753466573</v>
      </c>
    </row>
    <row r="134" spans="1:8" s="62" customFormat="1" ht="11.25" customHeight="1" x14ac:dyDescent="0.2">
      <c r="A134" s="70" t="s">
        <v>156</v>
      </c>
      <c r="B134" s="42">
        <f t="shared" ref="B134:G134" si="57">SUM(B135:B138)</f>
        <v>18609696.042999998</v>
      </c>
      <c r="C134" s="42">
        <f t="shared" si="57"/>
        <v>12817897.83193</v>
      </c>
      <c r="D134" s="42">
        <f t="shared" si="57"/>
        <v>1175462.3104999997</v>
      </c>
      <c r="E134" s="42">
        <f t="shared" si="57"/>
        <v>13993360.142430002</v>
      </c>
      <c r="F134" s="42">
        <f t="shared" si="57"/>
        <v>4616335.9005699968</v>
      </c>
      <c r="G134" s="42">
        <f t="shared" si="57"/>
        <v>5791798.2110699974</v>
      </c>
      <c r="H134" s="29">
        <f t="shared" si="51"/>
        <v>75.193921008148749</v>
      </c>
    </row>
    <row r="135" spans="1:8" s="62" customFormat="1" ht="11.25" customHeight="1" x14ac:dyDescent="0.2">
      <c r="A135" s="72" t="s">
        <v>157</v>
      </c>
      <c r="B135" s="27">
        <v>5901937.7084799977</v>
      </c>
      <c r="C135" s="28">
        <v>4741176.1197700016</v>
      </c>
      <c r="D135" s="27">
        <v>1023420.6407099998</v>
      </c>
      <c r="E135" s="31">
        <f>SUM(C135:D135)</f>
        <v>5764596.7604800016</v>
      </c>
      <c r="F135" s="31">
        <f>B135-E135</f>
        <v>137340.94799999613</v>
      </c>
      <c r="G135" s="31">
        <f>B135-C135</f>
        <v>1160761.5887099961</v>
      </c>
      <c r="H135" s="29">
        <f t="shared" si="51"/>
        <v>97.672951583296737</v>
      </c>
    </row>
    <row r="136" spans="1:8" s="62" customFormat="1" ht="11.25" customHeight="1" x14ac:dyDescent="0.2">
      <c r="A136" s="72" t="s">
        <v>158</v>
      </c>
      <c r="B136" s="27">
        <v>1275395.0400600003</v>
      </c>
      <c r="C136" s="28">
        <v>1122032.7135300001</v>
      </c>
      <c r="D136" s="27">
        <v>68335.603879999995</v>
      </c>
      <c r="E136" s="31">
        <f>SUM(C136:D136)</f>
        <v>1190368.3174100001</v>
      </c>
      <c r="F136" s="31">
        <f>B136-E136</f>
        <v>85026.722650000127</v>
      </c>
      <c r="G136" s="31">
        <f>B136-C136</f>
        <v>153362.32653000019</v>
      </c>
      <c r="H136" s="26">
        <f t="shared" si="51"/>
        <v>93.333303017549753</v>
      </c>
    </row>
    <row r="137" spans="1:8" s="62" customFormat="1" ht="11.25" customHeight="1" x14ac:dyDescent="0.2">
      <c r="A137" s="73" t="s">
        <v>159</v>
      </c>
      <c r="B137" s="27">
        <v>2243607.3088499997</v>
      </c>
      <c r="C137" s="28">
        <v>1986527.4402100001</v>
      </c>
      <c r="D137" s="27">
        <v>46370.139459999999</v>
      </c>
      <c r="E137" s="28">
        <f>SUM(C137:D137)</f>
        <v>2032897.5796700001</v>
      </c>
      <c r="F137" s="28">
        <f>B137-E137</f>
        <v>210709.72917999956</v>
      </c>
      <c r="G137" s="28">
        <f>B137-C137</f>
        <v>257079.86863999953</v>
      </c>
      <c r="H137" s="29">
        <f t="shared" si="51"/>
        <v>90.608439883893837</v>
      </c>
    </row>
    <row r="138" spans="1:8" s="62" customFormat="1" ht="11.25" customHeight="1" x14ac:dyDescent="0.2">
      <c r="A138" s="74" t="s">
        <v>160</v>
      </c>
      <c r="B138" s="32">
        <f t="shared" ref="B138:G138" si="58">SUM(B139)</f>
        <v>9188755.9856100008</v>
      </c>
      <c r="C138" s="32">
        <f t="shared" si="58"/>
        <v>4968161.5584199997</v>
      </c>
      <c r="D138" s="32">
        <f t="shared" si="58"/>
        <v>37335.926449999999</v>
      </c>
      <c r="E138" s="32">
        <f t="shared" si="58"/>
        <v>5005497.4848699998</v>
      </c>
      <c r="F138" s="32">
        <f t="shared" si="58"/>
        <v>4183258.500740001</v>
      </c>
      <c r="G138" s="32">
        <f t="shared" si="58"/>
        <v>4220594.4271900011</v>
      </c>
      <c r="H138" s="46">
        <f>+H139</f>
        <v>54.474158337742686</v>
      </c>
    </row>
    <row r="139" spans="1:8" s="62" customFormat="1" ht="11.25" customHeight="1" x14ac:dyDescent="0.2">
      <c r="A139" s="73" t="s">
        <v>161</v>
      </c>
      <c r="B139" s="27">
        <v>9188755.9856100008</v>
      </c>
      <c r="C139" s="28">
        <v>4968161.5584199997</v>
      </c>
      <c r="D139" s="27">
        <v>37335.926449999999</v>
      </c>
      <c r="E139" s="31">
        <f>SUM(C139:D139)</f>
        <v>5005497.4848699998</v>
      </c>
      <c r="F139" s="31">
        <f>B139-E139</f>
        <v>4183258.500740001</v>
      </c>
      <c r="G139" s="31">
        <f>B139-C139</f>
        <v>4220594.4271900011</v>
      </c>
      <c r="H139" s="26">
        <f>E139/B139*100</f>
        <v>54.474158337742686</v>
      </c>
    </row>
    <row r="140" spans="1:8" s="62" customFormat="1" ht="11.25" customHeight="1" x14ac:dyDescent="0.2">
      <c r="A140" s="69"/>
      <c r="B140" s="33"/>
      <c r="C140" s="31"/>
      <c r="D140" s="33"/>
      <c r="E140" s="31"/>
      <c r="F140" s="31"/>
      <c r="G140" s="31"/>
      <c r="H140" s="29"/>
    </row>
    <row r="141" spans="1:8" s="62" customFormat="1" ht="11.25" customHeight="1" x14ac:dyDescent="0.2">
      <c r="A141" s="64" t="s">
        <v>162</v>
      </c>
      <c r="B141" s="27">
        <v>26508016.688999999</v>
      </c>
      <c r="C141" s="28">
        <v>7594745.8389999997</v>
      </c>
      <c r="D141" s="27">
        <v>4209926.2414599992</v>
      </c>
      <c r="E141" s="28">
        <f>SUM(C141:D141)</f>
        <v>11804672.080459999</v>
      </c>
      <c r="F141" s="28">
        <f>B141-E141</f>
        <v>14703344.60854</v>
      </c>
      <c r="G141" s="28">
        <f>B141-C141</f>
        <v>18913270.850000001</v>
      </c>
      <c r="H141" s="29">
        <f>E141/B141*100</f>
        <v>44.532460572044869</v>
      </c>
    </row>
    <row r="142" spans="1:8" s="62" customFormat="1" ht="11.25" customHeight="1" x14ac:dyDescent="0.2">
      <c r="A142" s="69"/>
      <c r="B142" s="27"/>
      <c r="C142" s="28"/>
      <c r="D142" s="27"/>
      <c r="E142" s="28"/>
      <c r="F142" s="28"/>
      <c r="G142" s="28"/>
      <c r="H142" s="29"/>
    </row>
    <row r="143" spans="1:8" s="62" customFormat="1" ht="11.25" customHeight="1" x14ac:dyDescent="0.2">
      <c r="A143" s="64" t="s">
        <v>163</v>
      </c>
      <c r="B143" s="34">
        <f t="shared" ref="B143:G143" si="59">SUM(B144:B162)</f>
        <v>1640160.311</v>
      </c>
      <c r="C143" s="32">
        <f t="shared" si="59"/>
        <v>901445.00343000004</v>
      </c>
      <c r="D143" s="34">
        <f t="shared" ref="D143" si="60">SUM(D144:D162)</f>
        <v>76502.680019999985</v>
      </c>
      <c r="E143" s="32">
        <f t="shared" si="59"/>
        <v>977947.68345000001</v>
      </c>
      <c r="F143" s="32">
        <f t="shared" si="59"/>
        <v>662212.62754999986</v>
      </c>
      <c r="G143" s="32">
        <f t="shared" si="59"/>
        <v>738715.30756999983</v>
      </c>
      <c r="H143" s="29">
        <f t="shared" ref="H143:H162" si="61">E143/B143*100</f>
        <v>59.62512791531632</v>
      </c>
    </row>
    <row r="144" spans="1:8" s="62" customFormat="1" ht="11.25" customHeight="1" x14ac:dyDescent="0.2">
      <c r="A144" s="75" t="s">
        <v>164</v>
      </c>
      <c r="B144" s="27">
        <v>508858</v>
      </c>
      <c r="C144" s="28">
        <v>135232.65706</v>
      </c>
      <c r="D144" s="27">
        <v>26019.387549999978</v>
      </c>
      <c r="E144" s="28">
        <f t="shared" ref="E144:E162" si="62">SUM(C144:D144)</f>
        <v>161252.04460999998</v>
      </c>
      <c r="F144" s="28">
        <f t="shared" ref="F144:F162" si="63">B144-E144</f>
        <v>347605.95539000002</v>
      </c>
      <c r="G144" s="28">
        <f t="shared" ref="G144:G162" si="64">B144-C144</f>
        <v>373625.34294</v>
      </c>
      <c r="H144" s="29">
        <f t="shared" si="61"/>
        <v>31.689006483144606</v>
      </c>
    </row>
    <row r="145" spans="1:8" s="62" customFormat="1" ht="11.25" customHeight="1" x14ac:dyDescent="0.2">
      <c r="A145" s="75" t="s">
        <v>165</v>
      </c>
      <c r="B145" s="27">
        <v>29047.02</v>
      </c>
      <c r="C145" s="28">
        <v>3414.9901099999997</v>
      </c>
      <c r="D145" s="27">
        <v>1643.3365100000001</v>
      </c>
      <c r="E145" s="28">
        <f t="shared" si="62"/>
        <v>5058.3266199999998</v>
      </c>
      <c r="F145" s="28">
        <f t="shared" si="63"/>
        <v>23988.693380000001</v>
      </c>
      <c r="G145" s="28">
        <f t="shared" si="64"/>
        <v>25632.029890000002</v>
      </c>
      <c r="H145" s="29">
        <f t="shared" si="61"/>
        <v>17.414270448397115</v>
      </c>
    </row>
    <row r="146" spans="1:8" s="62" customFormat="1" ht="11.25" customHeight="1" x14ac:dyDescent="0.2">
      <c r="A146" s="66" t="s">
        <v>166</v>
      </c>
      <c r="B146" s="27">
        <v>36378</v>
      </c>
      <c r="C146" s="28">
        <v>15430.28666</v>
      </c>
      <c r="D146" s="27">
        <v>2122.77945</v>
      </c>
      <c r="E146" s="28">
        <f t="shared" si="62"/>
        <v>17553.06611</v>
      </c>
      <c r="F146" s="28">
        <f t="shared" si="63"/>
        <v>18824.93389</v>
      </c>
      <c r="G146" s="28">
        <f t="shared" si="64"/>
        <v>20947.713340000002</v>
      </c>
      <c r="H146" s="29">
        <f t="shared" si="61"/>
        <v>48.251872312936392</v>
      </c>
    </row>
    <row r="147" spans="1:8" s="62" customFormat="1" ht="11.25" customHeight="1" x14ac:dyDescent="0.2">
      <c r="A147" s="66" t="s">
        <v>167</v>
      </c>
      <c r="B147" s="27">
        <v>14036.325000000001</v>
      </c>
      <c r="C147" s="28">
        <v>9579.7724899999994</v>
      </c>
      <c r="D147" s="27">
        <v>0</v>
      </c>
      <c r="E147" s="28">
        <f t="shared" si="62"/>
        <v>9579.7724899999994</v>
      </c>
      <c r="F147" s="28">
        <f t="shared" si="63"/>
        <v>4456.5525100000013</v>
      </c>
      <c r="G147" s="28">
        <f t="shared" si="64"/>
        <v>4456.5525100000013</v>
      </c>
      <c r="H147" s="29">
        <f t="shared" si="61"/>
        <v>68.249862339323144</v>
      </c>
    </row>
    <row r="148" spans="1:8" s="62" customFormat="1" ht="11.25" customHeight="1" x14ac:dyDescent="0.2">
      <c r="A148" s="66" t="s">
        <v>168</v>
      </c>
      <c r="B148" s="27">
        <v>37176.084000000003</v>
      </c>
      <c r="C148" s="28">
        <v>17234.047030000002</v>
      </c>
      <c r="D148" s="27">
        <v>8403.4692899999991</v>
      </c>
      <c r="E148" s="28">
        <f t="shared" si="62"/>
        <v>25637.516320000002</v>
      </c>
      <c r="F148" s="28">
        <f t="shared" si="63"/>
        <v>11538.56768</v>
      </c>
      <c r="G148" s="28">
        <f t="shared" si="64"/>
        <v>19942.036970000001</v>
      </c>
      <c r="H148" s="29">
        <f t="shared" si="61"/>
        <v>68.962390767139439</v>
      </c>
    </row>
    <row r="149" spans="1:8" s="62" customFormat="1" ht="11.25" customHeight="1" x14ac:dyDescent="0.2">
      <c r="A149" s="66" t="s">
        <v>169</v>
      </c>
      <c r="B149" s="27">
        <v>15517</v>
      </c>
      <c r="C149" s="28">
        <v>11377.908170000001</v>
      </c>
      <c r="D149" s="27">
        <v>259.72674999999998</v>
      </c>
      <c r="E149" s="28">
        <f t="shared" si="62"/>
        <v>11637.63492</v>
      </c>
      <c r="F149" s="28">
        <f t="shared" si="63"/>
        <v>3879.3650799999996</v>
      </c>
      <c r="G149" s="28">
        <f t="shared" si="64"/>
        <v>4139.0918299999994</v>
      </c>
      <c r="H149" s="29">
        <f t="shared" si="61"/>
        <v>74.999258361796734</v>
      </c>
    </row>
    <row r="150" spans="1:8" s="62" customFormat="1" ht="11.25" customHeight="1" x14ac:dyDescent="0.2">
      <c r="A150" s="66" t="s">
        <v>170</v>
      </c>
      <c r="B150" s="27">
        <v>5154</v>
      </c>
      <c r="C150" s="28">
        <v>2509.6922500000001</v>
      </c>
      <c r="D150" s="27">
        <v>42.561339999999994</v>
      </c>
      <c r="E150" s="28">
        <f t="shared" si="62"/>
        <v>2552.2535900000003</v>
      </c>
      <c r="F150" s="28">
        <f t="shared" si="63"/>
        <v>2601.7464099999997</v>
      </c>
      <c r="G150" s="28">
        <f t="shared" si="64"/>
        <v>2644.3077499999999</v>
      </c>
      <c r="H150" s="29">
        <f t="shared" si="61"/>
        <v>49.519860108653482</v>
      </c>
    </row>
    <row r="151" spans="1:8" s="62" customFormat="1" ht="11.25" customHeight="1" x14ac:dyDescent="0.2">
      <c r="A151" s="75" t="s">
        <v>171</v>
      </c>
      <c r="B151" s="27">
        <v>4137</v>
      </c>
      <c r="C151" s="28">
        <v>3597.1508399999998</v>
      </c>
      <c r="D151" s="27">
        <v>532.88056000000006</v>
      </c>
      <c r="E151" s="28">
        <f t="shared" si="62"/>
        <v>4130.0313999999998</v>
      </c>
      <c r="F151" s="28">
        <f t="shared" si="63"/>
        <v>6.9686000000001513</v>
      </c>
      <c r="G151" s="28">
        <f t="shared" si="64"/>
        <v>539.84916000000021</v>
      </c>
      <c r="H151" s="29">
        <f t="shared" si="61"/>
        <v>99.8315542663766</v>
      </c>
    </row>
    <row r="152" spans="1:8" s="62" customFormat="1" ht="11.25" customHeight="1" x14ac:dyDescent="0.2">
      <c r="A152" s="66" t="s">
        <v>172</v>
      </c>
      <c r="B152" s="27">
        <v>75060.528000000006</v>
      </c>
      <c r="C152" s="28">
        <v>66064.665529999998</v>
      </c>
      <c r="D152" s="27">
        <v>8991.6112200000007</v>
      </c>
      <c r="E152" s="28">
        <f t="shared" si="62"/>
        <v>75056.276750000005</v>
      </c>
      <c r="F152" s="28">
        <f t="shared" si="63"/>
        <v>4.2512500000011642</v>
      </c>
      <c r="G152" s="28">
        <f t="shared" si="64"/>
        <v>8995.8624700000073</v>
      </c>
      <c r="H152" s="29">
        <f t="shared" si="61"/>
        <v>99.994336237549504</v>
      </c>
    </row>
    <row r="153" spans="1:8" s="62" customFormat="1" ht="11.25" customHeight="1" x14ac:dyDescent="0.2">
      <c r="A153" s="66" t="s">
        <v>275</v>
      </c>
      <c r="B153" s="27">
        <v>193694</v>
      </c>
      <c r="C153" s="28">
        <v>47666.567289999999</v>
      </c>
      <c r="D153" s="27">
        <v>2165.1129599999999</v>
      </c>
      <c r="E153" s="28">
        <f t="shared" si="62"/>
        <v>49831.680249999998</v>
      </c>
      <c r="F153" s="28">
        <f t="shared" si="63"/>
        <v>143862.31975</v>
      </c>
      <c r="G153" s="28">
        <f t="shared" si="64"/>
        <v>146027.43270999999</v>
      </c>
      <c r="H153" s="29">
        <f t="shared" si="61"/>
        <v>25.727012839840157</v>
      </c>
    </row>
    <row r="154" spans="1:8" s="62" customFormat="1" ht="11.25" customHeight="1" x14ac:dyDescent="0.2">
      <c r="A154" s="66" t="s">
        <v>173</v>
      </c>
      <c r="B154" s="27">
        <v>89488</v>
      </c>
      <c r="C154" s="28">
        <v>37102.836619999995</v>
      </c>
      <c r="D154" s="27">
        <v>504.19481999999999</v>
      </c>
      <c r="E154" s="28">
        <f t="shared" si="62"/>
        <v>37607.031439999992</v>
      </c>
      <c r="F154" s="28">
        <f t="shared" si="63"/>
        <v>51880.968560000008</v>
      </c>
      <c r="G154" s="28">
        <f t="shared" si="64"/>
        <v>52385.163380000005</v>
      </c>
      <c r="H154" s="29">
        <f t="shared" si="61"/>
        <v>42.02466413373859</v>
      </c>
    </row>
    <row r="155" spans="1:8" s="62" customFormat="1" ht="11.25" customHeight="1" x14ac:dyDescent="0.2">
      <c r="A155" s="66" t="s">
        <v>276</v>
      </c>
      <c r="B155" s="27">
        <v>52569.353999999999</v>
      </c>
      <c r="C155" s="28">
        <v>50328.42381</v>
      </c>
      <c r="D155" s="27">
        <v>329.17198999999999</v>
      </c>
      <c r="E155" s="28">
        <f t="shared" si="62"/>
        <v>50657.595800000003</v>
      </c>
      <c r="F155" s="28">
        <f t="shared" si="63"/>
        <v>1911.7581999999966</v>
      </c>
      <c r="G155" s="28">
        <f t="shared" si="64"/>
        <v>2240.9301899999991</v>
      </c>
      <c r="H155" s="29">
        <f t="shared" si="61"/>
        <v>96.363359914980123</v>
      </c>
    </row>
    <row r="156" spans="1:8" s="62" customFormat="1" ht="11.25" customHeight="1" x14ac:dyDescent="0.2">
      <c r="A156" s="66" t="s">
        <v>174</v>
      </c>
      <c r="B156" s="27">
        <v>27933</v>
      </c>
      <c r="C156" s="28">
        <v>13954.834580000001</v>
      </c>
      <c r="D156" s="27">
        <v>1181.9149199999999</v>
      </c>
      <c r="E156" s="28">
        <f t="shared" si="62"/>
        <v>15136.7495</v>
      </c>
      <c r="F156" s="28">
        <f t="shared" si="63"/>
        <v>12796.2505</v>
      </c>
      <c r="G156" s="28">
        <f t="shared" si="64"/>
        <v>13978.165419999999</v>
      </c>
      <c r="H156" s="29">
        <f t="shared" si="61"/>
        <v>54.189487344717712</v>
      </c>
    </row>
    <row r="157" spans="1:8" s="62" customFormat="1" ht="11.25" customHeight="1" x14ac:dyDescent="0.2">
      <c r="A157" s="66" t="s">
        <v>175</v>
      </c>
      <c r="B157" s="27">
        <v>14183</v>
      </c>
      <c r="C157" s="28">
        <v>13474.2181</v>
      </c>
      <c r="D157" s="27">
        <v>696.33690000000001</v>
      </c>
      <c r="E157" s="28">
        <f t="shared" si="62"/>
        <v>14170.555</v>
      </c>
      <c r="F157" s="28">
        <f t="shared" si="63"/>
        <v>12.444999999999709</v>
      </c>
      <c r="G157" s="28">
        <f t="shared" si="64"/>
        <v>708.78189999999995</v>
      </c>
      <c r="H157" s="29">
        <f t="shared" si="61"/>
        <v>99.91225410702954</v>
      </c>
    </row>
    <row r="158" spans="1:8" s="62" customFormat="1" ht="11.25" customHeight="1" x14ac:dyDescent="0.2">
      <c r="A158" s="66" t="s">
        <v>176</v>
      </c>
      <c r="B158" s="27">
        <v>131527</v>
      </c>
      <c r="C158" s="28">
        <v>90883.434849999991</v>
      </c>
      <c r="D158" s="27">
        <v>17505.805689999997</v>
      </c>
      <c r="E158" s="28">
        <f t="shared" si="62"/>
        <v>108389.24053999998</v>
      </c>
      <c r="F158" s="28">
        <f t="shared" si="63"/>
        <v>23137.759460000016</v>
      </c>
      <c r="G158" s="28">
        <f t="shared" si="64"/>
        <v>40643.565150000009</v>
      </c>
      <c r="H158" s="29">
        <f t="shared" si="61"/>
        <v>82.40835762999231</v>
      </c>
    </row>
    <row r="159" spans="1:8" s="62" customFormat="1" ht="11.25" customHeight="1" x14ac:dyDescent="0.2">
      <c r="A159" s="66" t="s">
        <v>177</v>
      </c>
      <c r="B159" s="27">
        <v>5885</v>
      </c>
      <c r="C159" s="28">
        <v>4907.3057800000006</v>
      </c>
      <c r="D159" s="27">
        <v>974.38234999999997</v>
      </c>
      <c r="E159" s="31">
        <f t="shared" si="62"/>
        <v>5881.6881300000005</v>
      </c>
      <c r="F159" s="31">
        <f t="shared" si="63"/>
        <v>3.3118699999995442</v>
      </c>
      <c r="G159" s="31">
        <f t="shared" si="64"/>
        <v>977.6942199999994</v>
      </c>
      <c r="H159" s="26">
        <f t="shared" si="61"/>
        <v>99.943723534409528</v>
      </c>
    </row>
    <row r="160" spans="1:8" s="62" customFormat="1" ht="11.25" customHeight="1" x14ac:dyDescent="0.2">
      <c r="A160" s="69" t="s">
        <v>178</v>
      </c>
      <c r="B160" s="27">
        <v>387774</v>
      </c>
      <c r="C160" s="28">
        <v>372480.59416000004</v>
      </c>
      <c r="D160" s="27">
        <v>4992.5058499999996</v>
      </c>
      <c r="E160" s="31">
        <f t="shared" si="62"/>
        <v>377473.10001000005</v>
      </c>
      <c r="F160" s="31">
        <f t="shared" si="63"/>
        <v>10300.899989999947</v>
      </c>
      <c r="G160" s="31">
        <f t="shared" si="64"/>
        <v>15293.405839999963</v>
      </c>
      <c r="H160" s="26">
        <f t="shared" si="61"/>
        <v>97.343581573287551</v>
      </c>
    </row>
    <row r="161" spans="1:8" s="62" customFormat="1" ht="11.25" customHeight="1" x14ac:dyDescent="0.2">
      <c r="A161" s="69" t="s">
        <v>179</v>
      </c>
      <c r="B161" s="27">
        <v>4756</v>
      </c>
      <c r="C161" s="28">
        <v>2473.7121099999999</v>
      </c>
      <c r="D161" s="27">
        <v>126.70117999999999</v>
      </c>
      <c r="E161" s="31">
        <f t="shared" si="62"/>
        <v>2600.41329</v>
      </c>
      <c r="F161" s="31">
        <f t="shared" si="63"/>
        <v>2155.58671</v>
      </c>
      <c r="G161" s="31">
        <f t="shared" si="64"/>
        <v>2282.2878900000001</v>
      </c>
      <c r="H161" s="29">
        <f t="shared" si="61"/>
        <v>54.676477922624059</v>
      </c>
    </row>
    <row r="162" spans="1:8" s="62" customFormat="1" ht="11.25" customHeight="1" x14ac:dyDescent="0.2">
      <c r="A162" s="66" t="s">
        <v>180</v>
      </c>
      <c r="B162" s="27">
        <v>6987</v>
      </c>
      <c r="C162" s="28">
        <v>3731.9059900000002</v>
      </c>
      <c r="D162" s="27">
        <v>10.800690000000001</v>
      </c>
      <c r="E162" s="28">
        <f t="shared" si="62"/>
        <v>3742.7066800000002</v>
      </c>
      <c r="F162" s="28">
        <f t="shared" si="63"/>
        <v>3244.2933199999998</v>
      </c>
      <c r="G162" s="28">
        <f t="shared" si="64"/>
        <v>3255.0940099999998</v>
      </c>
      <c r="H162" s="29">
        <f t="shared" si="61"/>
        <v>53.566719335909553</v>
      </c>
    </row>
    <row r="163" spans="1:8" s="62" customFormat="1" ht="11.25" customHeight="1" x14ac:dyDescent="0.2">
      <c r="A163" s="69"/>
      <c r="B163" s="27"/>
      <c r="C163" s="28"/>
      <c r="D163" s="27"/>
      <c r="E163" s="28"/>
      <c r="F163" s="28"/>
      <c r="G163" s="28"/>
      <c r="H163" s="29"/>
    </row>
    <row r="164" spans="1:8" s="62" customFormat="1" ht="11.25" customHeight="1" x14ac:dyDescent="0.2">
      <c r="A164" s="64" t="s">
        <v>181</v>
      </c>
      <c r="B164" s="34">
        <f t="shared" ref="B164:G164" si="65">SUM(B165:B172)</f>
        <v>3007794.7039999999</v>
      </c>
      <c r="C164" s="32">
        <f t="shared" si="65"/>
        <v>1067587.9477899999</v>
      </c>
      <c r="D164" s="34">
        <f t="shared" si="65"/>
        <v>186448.666</v>
      </c>
      <c r="E164" s="32">
        <f t="shared" si="65"/>
        <v>1254036.6137899999</v>
      </c>
      <c r="F164" s="32">
        <f t="shared" si="65"/>
        <v>1753758.0902099998</v>
      </c>
      <c r="G164" s="32">
        <f t="shared" si="65"/>
        <v>1940206.7562099998</v>
      </c>
      <c r="H164" s="29">
        <f t="shared" ref="H164:H172" si="66">E164/B164*100</f>
        <v>41.692892540913256</v>
      </c>
    </row>
    <row r="165" spans="1:8" s="62" customFormat="1" ht="11.25" customHeight="1" x14ac:dyDescent="0.2">
      <c r="A165" s="66" t="s">
        <v>74</v>
      </c>
      <c r="B165" s="27">
        <v>2881740.5469999998</v>
      </c>
      <c r="C165" s="28">
        <v>987976.88220999995</v>
      </c>
      <c r="D165" s="27">
        <v>177670.61571999997</v>
      </c>
      <c r="E165" s="28">
        <f t="shared" ref="E165:E172" si="67">SUM(C165:D165)</f>
        <v>1165647.4979299998</v>
      </c>
      <c r="F165" s="28">
        <f t="shared" ref="F165:F172" si="68">B165-E165</f>
        <v>1716093.04907</v>
      </c>
      <c r="G165" s="28">
        <f t="shared" ref="G165:G172" si="69">B165-C165</f>
        <v>1893763.6647899998</v>
      </c>
      <c r="H165" s="29">
        <f t="shared" si="66"/>
        <v>40.449425578700435</v>
      </c>
    </row>
    <row r="166" spans="1:8" s="62" customFormat="1" ht="11.25" customHeight="1" x14ac:dyDescent="0.2">
      <c r="A166" s="66" t="s">
        <v>182</v>
      </c>
      <c r="B166" s="27">
        <v>3611</v>
      </c>
      <c r="C166" s="28">
        <v>1687.35104</v>
      </c>
      <c r="D166" s="27">
        <v>509.07679999999999</v>
      </c>
      <c r="E166" s="31">
        <f t="shared" si="67"/>
        <v>2196.4278399999998</v>
      </c>
      <c r="F166" s="31">
        <f t="shared" si="68"/>
        <v>1414.5721600000002</v>
      </c>
      <c r="G166" s="31">
        <f t="shared" si="69"/>
        <v>1923.64896</v>
      </c>
      <c r="H166" s="26">
        <f t="shared" si="66"/>
        <v>60.826027139296592</v>
      </c>
    </row>
    <row r="167" spans="1:8" s="62" customFormat="1" ht="11.25" customHeight="1" x14ac:dyDescent="0.2">
      <c r="A167" s="69" t="s">
        <v>183</v>
      </c>
      <c r="B167" s="27">
        <v>3295</v>
      </c>
      <c r="C167" s="28">
        <v>2718.9202200000004</v>
      </c>
      <c r="D167" s="27">
        <v>48.3</v>
      </c>
      <c r="E167" s="31">
        <f t="shared" si="67"/>
        <v>2767.2202200000006</v>
      </c>
      <c r="F167" s="31">
        <f t="shared" si="68"/>
        <v>527.77977999999939</v>
      </c>
      <c r="G167" s="31">
        <f t="shared" si="69"/>
        <v>576.07977999999957</v>
      </c>
      <c r="H167" s="26">
        <f t="shared" si="66"/>
        <v>83.982404248861926</v>
      </c>
    </row>
    <row r="168" spans="1:8" s="62" customFormat="1" ht="11.25" customHeight="1" x14ac:dyDescent="0.2">
      <c r="A168" s="69" t="s">
        <v>184</v>
      </c>
      <c r="B168" s="27">
        <v>3248</v>
      </c>
      <c r="C168" s="28">
        <v>2558.2169800000001</v>
      </c>
      <c r="D168" s="27">
        <v>670.07568000000003</v>
      </c>
      <c r="E168" s="31">
        <f t="shared" si="67"/>
        <v>3228.2926600000001</v>
      </c>
      <c r="F168" s="31">
        <f t="shared" si="68"/>
        <v>19.707339999999931</v>
      </c>
      <c r="G168" s="31">
        <f t="shared" si="69"/>
        <v>689.78301999999985</v>
      </c>
      <c r="H168" s="29">
        <f t="shared" si="66"/>
        <v>99.393246921182268</v>
      </c>
    </row>
    <row r="169" spans="1:8" s="62" customFormat="1" ht="11.25" customHeight="1" x14ac:dyDescent="0.2">
      <c r="A169" s="66" t="s">
        <v>185</v>
      </c>
      <c r="B169" s="27">
        <v>5233</v>
      </c>
      <c r="C169" s="28">
        <v>2347.9012000000002</v>
      </c>
      <c r="D169" s="27">
        <v>0</v>
      </c>
      <c r="E169" s="28">
        <f t="shared" si="67"/>
        <v>2347.9012000000002</v>
      </c>
      <c r="F169" s="28">
        <f t="shared" si="68"/>
        <v>2885.0987999999998</v>
      </c>
      <c r="G169" s="28">
        <f t="shared" si="69"/>
        <v>2885.0987999999998</v>
      </c>
      <c r="H169" s="29">
        <f t="shared" si="66"/>
        <v>44.867211924326398</v>
      </c>
    </row>
    <row r="170" spans="1:8" s="62" customFormat="1" ht="11.25" customHeight="1" x14ac:dyDescent="0.2">
      <c r="A170" s="66" t="s">
        <v>297</v>
      </c>
      <c r="B170" s="27">
        <v>20870</v>
      </c>
      <c r="C170" s="28">
        <v>15592.451449999999</v>
      </c>
      <c r="D170" s="27">
        <v>2437.1765599999999</v>
      </c>
      <c r="E170" s="28">
        <f t="shared" si="67"/>
        <v>18029.62801</v>
      </c>
      <c r="F170" s="28">
        <f t="shared" si="68"/>
        <v>2840.3719899999996</v>
      </c>
      <c r="G170" s="28">
        <f t="shared" si="69"/>
        <v>5277.5485500000013</v>
      </c>
      <c r="H170" s="29">
        <f t="shared" si="66"/>
        <v>86.390167752755147</v>
      </c>
    </row>
    <row r="171" spans="1:8" s="62" customFormat="1" ht="11.25" customHeight="1" x14ac:dyDescent="0.2">
      <c r="A171" s="66" t="s">
        <v>233</v>
      </c>
      <c r="B171" s="27">
        <v>78270.157000000007</v>
      </c>
      <c r="C171" s="28">
        <v>43493.079790000003</v>
      </c>
      <c r="D171" s="27">
        <v>5096.1899899999999</v>
      </c>
      <c r="E171" s="31">
        <f t="shared" si="67"/>
        <v>48589.269780000002</v>
      </c>
      <c r="F171" s="31">
        <f t="shared" si="68"/>
        <v>29680.887220000004</v>
      </c>
      <c r="G171" s="31">
        <f t="shared" si="69"/>
        <v>34777.077210000003</v>
      </c>
      <c r="H171" s="26">
        <f t="shared" si="66"/>
        <v>62.078922085208035</v>
      </c>
    </row>
    <row r="172" spans="1:8" s="62" customFormat="1" ht="11.25" customHeight="1" x14ac:dyDescent="0.2">
      <c r="A172" s="69" t="s">
        <v>242</v>
      </c>
      <c r="B172" s="27">
        <v>11527</v>
      </c>
      <c r="C172" s="28">
        <v>11213.144900000001</v>
      </c>
      <c r="D172" s="27">
        <v>17.231249999999999</v>
      </c>
      <c r="E172" s="31">
        <f t="shared" si="67"/>
        <v>11230.376150000002</v>
      </c>
      <c r="F172" s="31">
        <f t="shared" si="68"/>
        <v>296.62384999999813</v>
      </c>
      <c r="G172" s="31">
        <f t="shared" si="69"/>
        <v>313.85509999999886</v>
      </c>
      <c r="H172" s="26">
        <f t="shared" si="66"/>
        <v>97.426703825800303</v>
      </c>
    </row>
    <row r="173" spans="1:8" s="62" customFormat="1" ht="11.25" customHeight="1" x14ac:dyDescent="0.2">
      <c r="A173" s="69"/>
      <c r="B173" s="33"/>
      <c r="C173" s="31"/>
      <c r="D173" s="33"/>
      <c r="E173" s="31"/>
      <c r="F173" s="31"/>
      <c r="G173" s="31"/>
      <c r="H173" s="29"/>
    </row>
    <row r="174" spans="1:8" s="62" customFormat="1" ht="11.25" customHeight="1" x14ac:dyDescent="0.2">
      <c r="A174" s="64" t="s">
        <v>186</v>
      </c>
      <c r="B174" s="34">
        <f t="shared" ref="B174:G174" si="70">SUM(B175:B177)</f>
        <v>164051.61900000001</v>
      </c>
      <c r="C174" s="32">
        <f t="shared" si="70"/>
        <v>121357.65270000001</v>
      </c>
      <c r="D174" s="34">
        <f t="shared" si="70"/>
        <v>24364.522120000001</v>
      </c>
      <c r="E174" s="32">
        <f t="shared" si="70"/>
        <v>145722.17481999999</v>
      </c>
      <c r="F174" s="32">
        <f t="shared" si="70"/>
        <v>18329.444179999999</v>
      </c>
      <c r="G174" s="32">
        <f t="shared" si="70"/>
        <v>42693.966300000007</v>
      </c>
      <c r="H174" s="29">
        <f>E174/B174*100</f>
        <v>88.827026339800994</v>
      </c>
    </row>
    <row r="175" spans="1:8" s="62" customFormat="1" ht="11.25" customHeight="1" x14ac:dyDescent="0.2">
      <c r="A175" s="66" t="s">
        <v>164</v>
      </c>
      <c r="B175" s="27">
        <v>146611.61900000001</v>
      </c>
      <c r="C175" s="28">
        <v>108369.63271999999</v>
      </c>
      <c r="D175" s="27">
        <v>24260.892010000003</v>
      </c>
      <c r="E175" s="28">
        <f>SUM(C175:D175)</f>
        <v>132630.52473</v>
      </c>
      <c r="F175" s="28">
        <f>B175-E175</f>
        <v>13981.094270000001</v>
      </c>
      <c r="G175" s="28">
        <f>B175-C175</f>
        <v>38241.986280000012</v>
      </c>
      <c r="H175" s="29">
        <f>E175/B175*100</f>
        <v>90.463856571967867</v>
      </c>
    </row>
    <row r="176" spans="1:8" s="62" customFormat="1" ht="11.45" customHeight="1" x14ac:dyDescent="0.2">
      <c r="A176" s="66" t="s">
        <v>187</v>
      </c>
      <c r="B176" s="27">
        <v>6849</v>
      </c>
      <c r="C176" s="28">
        <v>2507.4120200000002</v>
      </c>
      <c r="D176" s="27">
        <v>7.2931099999999995</v>
      </c>
      <c r="E176" s="28">
        <f>SUM(C176:D176)</f>
        <v>2514.7051300000003</v>
      </c>
      <c r="F176" s="28">
        <f>B176-E176</f>
        <v>4334.2948699999997</v>
      </c>
      <c r="G176" s="28">
        <f>B176-C176</f>
        <v>4341.5879800000002</v>
      </c>
      <c r="H176" s="29">
        <f>E176/B176*100</f>
        <v>36.716383851657177</v>
      </c>
    </row>
    <row r="177" spans="1:8" s="62" customFormat="1" ht="11.25" customHeight="1" x14ac:dyDescent="0.2">
      <c r="A177" s="66" t="s">
        <v>188</v>
      </c>
      <c r="B177" s="27">
        <v>10591</v>
      </c>
      <c r="C177" s="28">
        <v>10480.607960000001</v>
      </c>
      <c r="D177" s="27">
        <v>96.337000000000003</v>
      </c>
      <c r="E177" s="28">
        <f>SUM(C177:D177)</f>
        <v>10576.944960000001</v>
      </c>
      <c r="F177" s="28">
        <f>B177-E177</f>
        <v>14.055039999999281</v>
      </c>
      <c r="G177" s="28">
        <f>B177-C177</f>
        <v>110.39203999999881</v>
      </c>
      <c r="H177" s="29">
        <f>E177/B177*100</f>
        <v>99.86729260693042</v>
      </c>
    </row>
    <row r="178" spans="1:8" s="62" customFormat="1" ht="11.25" customHeight="1" x14ac:dyDescent="0.2">
      <c r="A178" s="69" t="s">
        <v>189</v>
      </c>
      <c r="B178" s="31"/>
      <c r="C178" s="31"/>
      <c r="D178" s="31"/>
      <c r="E178" s="31"/>
      <c r="F178" s="31"/>
      <c r="G178" s="31"/>
      <c r="H178" s="26"/>
    </row>
    <row r="179" spans="1:8" s="62" customFormat="1" ht="11.25" customHeight="1" x14ac:dyDescent="0.2">
      <c r="A179" s="64" t="s">
        <v>190</v>
      </c>
      <c r="B179" s="32">
        <f t="shared" ref="B179:G179" si="71">SUM(B180:B186)</f>
        <v>767370.87699999986</v>
      </c>
      <c r="C179" s="32">
        <f t="shared" si="71"/>
        <v>462669.81467000005</v>
      </c>
      <c r="D179" s="32">
        <f t="shared" ref="D179" si="72">SUM(D180:D186)</f>
        <v>51096.578669999995</v>
      </c>
      <c r="E179" s="32">
        <f t="shared" si="71"/>
        <v>513766.39334000007</v>
      </c>
      <c r="F179" s="32">
        <f t="shared" si="71"/>
        <v>253604.48365999991</v>
      </c>
      <c r="G179" s="32">
        <f t="shared" si="71"/>
        <v>304701.06232999987</v>
      </c>
      <c r="H179" s="26">
        <f t="shared" ref="H179:H186" si="73">E179/B179*100</f>
        <v>66.951510506698597</v>
      </c>
    </row>
    <row r="180" spans="1:8" s="62" customFormat="1" ht="11.25" customHeight="1" x14ac:dyDescent="0.2">
      <c r="A180" s="69" t="s">
        <v>164</v>
      </c>
      <c r="B180" s="27">
        <v>413389</v>
      </c>
      <c r="C180" s="28">
        <v>243424.16413000002</v>
      </c>
      <c r="D180" s="27">
        <v>16563.81669</v>
      </c>
      <c r="E180" s="31">
        <f t="shared" ref="E180:E186" si="74">SUM(C180:D180)</f>
        <v>259987.98082000003</v>
      </c>
      <c r="F180" s="31">
        <f t="shared" ref="F180:F186" si="75">B180-E180</f>
        <v>153401.01917999997</v>
      </c>
      <c r="G180" s="31">
        <f t="shared" ref="G180:G186" si="76">B180-C180</f>
        <v>169964.83586999998</v>
      </c>
      <c r="H180" s="29">
        <f t="shared" si="73"/>
        <v>62.891847828558575</v>
      </c>
    </row>
    <row r="181" spans="1:8" s="62" customFormat="1" ht="11.25" customHeight="1" x14ac:dyDescent="0.2">
      <c r="A181" s="66" t="s">
        <v>191</v>
      </c>
      <c r="B181" s="27">
        <v>19096.518</v>
      </c>
      <c r="C181" s="28">
        <v>17072.86506</v>
      </c>
      <c r="D181" s="27">
        <v>626.61031000000003</v>
      </c>
      <c r="E181" s="28">
        <f t="shared" si="74"/>
        <v>17699.47537</v>
      </c>
      <c r="F181" s="28">
        <f t="shared" si="75"/>
        <v>1397.0426299999999</v>
      </c>
      <c r="G181" s="28">
        <f t="shared" si="76"/>
        <v>2023.6529399999999</v>
      </c>
      <c r="H181" s="29">
        <f t="shared" si="73"/>
        <v>92.684307002983473</v>
      </c>
    </row>
    <row r="182" spans="1:8" s="62" customFormat="1" ht="11.25" customHeight="1" x14ac:dyDescent="0.2">
      <c r="A182" s="66" t="s">
        <v>192</v>
      </c>
      <c r="B182" s="27">
        <v>1598</v>
      </c>
      <c r="C182" s="28">
        <v>1217.3301999999999</v>
      </c>
      <c r="D182" s="27">
        <v>3.8220200000000002</v>
      </c>
      <c r="E182" s="28">
        <f t="shared" si="74"/>
        <v>1221.1522199999999</v>
      </c>
      <c r="F182" s="28">
        <f t="shared" si="75"/>
        <v>376.84778000000006</v>
      </c>
      <c r="G182" s="28">
        <f t="shared" si="76"/>
        <v>380.66980000000012</v>
      </c>
      <c r="H182" s="29">
        <f t="shared" si="73"/>
        <v>76.417535669586982</v>
      </c>
    </row>
    <row r="183" spans="1:8" s="62" customFormat="1" ht="11.25" customHeight="1" x14ac:dyDescent="0.2">
      <c r="A183" s="66" t="s">
        <v>277</v>
      </c>
      <c r="B183" s="27">
        <v>4066</v>
      </c>
      <c r="C183" s="28">
        <v>3852.25738</v>
      </c>
      <c r="D183" s="27">
        <v>173.13854999999998</v>
      </c>
      <c r="E183" s="28">
        <f t="shared" si="74"/>
        <v>4025.3959300000001</v>
      </c>
      <c r="F183" s="28">
        <f t="shared" si="75"/>
        <v>40.604069999999865</v>
      </c>
      <c r="G183" s="28">
        <f t="shared" si="76"/>
        <v>213.74261999999999</v>
      </c>
      <c r="H183" s="29">
        <f t="shared" si="73"/>
        <v>99.001375553369414</v>
      </c>
    </row>
    <row r="184" spans="1:8" s="62" customFormat="1" ht="11.25" customHeight="1" x14ac:dyDescent="0.2">
      <c r="A184" s="66" t="s">
        <v>193</v>
      </c>
      <c r="B184" s="27">
        <v>8845</v>
      </c>
      <c r="C184" s="28">
        <v>3831.98459</v>
      </c>
      <c r="D184" s="27">
        <v>3290.0165699999998</v>
      </c>
      <c r="E184" s="28">
        <f t="shared" si="74"/>
        <v>7122.0011599999998</v>
      </c>
      <c r="F184" s="28">
        <f t="shared" si="75"/>
        <v>1722.9988400000002</v>
      </c>
      <c r="G184" s="28">
        <f t="shared" si="76"/>
        <v>5013.01541</v>
      </c>
      <c r="H184" s="29">
        <f t="shared" si="73"/>
        <v>80.520080949689088</v>
      </c>
    </row>
    <row r="185" spans="1:8" s="62" customFormat="1" ht="11.25" customHeight="1" x14ac:dyDescent="0.2">
      <c r="A185" s="66" t="s">
        <v>220</v>
      </c>
      <c r="B185" s="27">
        <v>39392</v>
      </c>
      <c r="C185" s="28">
        <v>34771.656689999996</v>
      </c>
      <c r="D185" s="27">
        <v>1674.9620100000002</v>
      </c>
      <c r="E185" s="28">
        <f t="shared" si="74"/>
        <v>36446.618699999999</v>
      </c>
      <c r="F185" s="28">
        <f t="shared" si="75"/>
        <v>2945.3813000000009</v>
      </c>
      <c r="G185" s="28">
        <f t="shared" si="76"/>
        <v>4620.3433100000038</v>
      </c>
      <c r="H185" s="29">
        <f t="shared" si="73"/>
        <v>92.522894750203093</v>
      </c>
    </row>
    <row r="186" spans="1:8" s="62" customFormat="1" ht="11.25" customHeight="1" x14ac:dyDescent="0.2">
      <c r="A186" s="66" t="s">
        <v>298</v>
      </c>
      <c r="B186" s="27">
        <v>280984.35899999994</v>
      </c>
      <c r="C186" s="28">
        <v>158499.55662000005</v>
      </c>
      <c r="D186" s="27">
        <v>28764.212519999997</v>
      </c>
      <c r="E186" s="28">
        <f t="shared" si="74"/>
        <v>187263.76914000005</v>
      </c>
      <c r="F186" s="28">
        <f t="shared" si="75"/>
        <v>93720.589859999891</v>
      </c>
      <c r="G186" s="28">
        <f t="shared" si="76"/>
        <v>122484.80237999989</v>
      </c>
      <c r="H186" s="29">
        <f t="shared" si="73"/>
        <v>66.645620349280748</v>
      </c>
    </row>
    <row r="187" spans="1:8" s="62" customFormat="1" ht="11.25" customHeight="1" x14ac:dyDescent="0.2">
      <c r="A187" s="69"/>
      <c r="B187" s="31"/>
      <c r="C187" s="31"/>
      <c r="D187" s="31"/>
      <c r="E187" s="31"/>
      <c r="F187" s="31"/>
      <c r="G187" s="31"/>
      <c r="H187" s="26"/>
    </row>
    <row r="188" spans="1:8" s="62" customFormat="1" ht="11.25" customHeight="1" x14ac:dyDescent="0.2">
      <c r="A188" s="64" t="s">
        <v>194</v>
      </c>
      <c r="B188" s="47">
        <f t="shared" ref="B188:G188" si="77">SUM(B189:B195)</f>
        <v>3580752.3706299998</v>
      </c>
      <c r="C188" s="47">
        <f t="shared" si="77"/>
        <v>1975818.6687799999</v>
      </c>
      <c r="D188" s="47">
        <f t="shared" si="77"/>
        <v>52540.034160000003</v>
      </c>
      <c r="E188" s="47">
        <f t="shared" si="77"/>
        <v>2028358.7029399995</v>
      </c>
      <c r="F188" s="47">
        <f t="shared" si="77"/>
        <v>1552393.6676900005</v>
      </c>
      <c r="G188" s="47">
        <f t="shared" si="77"/>
        <v>1604933.7018500001</v>
      </c>
      <c r="H188" s="26">
        <f t="shared" ref="H188:H195" si="78">E188/B188*100</f>
        <v>56.646159605366087</v>
      </c>
    </row>
    <row r="189" spans="1:8" s="62" customFormat="1" ht="11.25" customHeight="1" x14ac:dyDescent="0.2">
      <c r="A189" s="69" t="s">
        <v>164</v>
      </c>
      <c r="B189" s="27">
        <v>2525865.07063</v>
      </c>
      <c r="C189" s="28">
        <v>1159057.4611899997</v>
      </c>
      <c r="D189" s="27">
        <v>21031.480479999998</v>
      </c>
      <c r="E189" s="43">
        <f t="shared" ref="E189:E195" si="79">SUM(C189:D189)</f>
        <v>1180088.9416699996</v>
      </c>
      <c r="F189" s="43">
        <f t="shared" ref="F189:F195" si="80">B189-E189</f>
        <v>1345776.1289600004</v>
      </c>
      <c r="G189" s="43">
        <f t="shared" ref="G189:G195" si="81">B189-C189</f>
        <v>1366807.6094400003</v>
      </c>
      <c r="H189" s="29">
        <f t="shared" si="78"/>
        <v>46.720189268687356</v>
      </c>
    </row>
    <row r="190" spans="1:8" s="62" customFormat="1" ht="11.25" customHeight="1" x14ac:dyDescent="0.2">
      <c r="A190" s="66" t="s">
        <v>195</v>
      </c>
      <c r="B190" s="27">
        <v>9284</v>
      </c>
      <c r="C190" s="28">
        <v>8597.703230000001</v>
      </c>
      <c r="D190" s="27">
        <v>623.11450000000002</v>
      </c>
      <c r="E190" s="28">
        <f t="shared" si="79"/>
        <v>9220.8177300000007</v>
      </c>
      <c r="F190" s="28">
        <f t="shared" si="80"/>
        <v>63.182269999999335</v>
      </c>
      <c r="G190" s="28">
        <f t="shared" si="81"/>
        <v>686.29676999999901</v>
      </c>
      <c r="H190" s="29">
        <f t="shared" si="78"/>
        <v>99.319449913830255</v>
      </c>
    </row>
    <row r="191" spans="1:8" s="62" customFormat="1" ht="11.25" customHeight="1" x14ac:dyDescent="0.2">
      <c r="A191" s="66" t="s">
        <v>196</v>
      </c>
      <c r="B191" s="27">
        <v>55723.3</v>
      </c>
      <c r="C191" s="28">
        <v>31578.36002</v>
      </c>
      <c r="D191" s="27">
        <v>8209.8108900000007</v>
      </c>
      <c r="E191" s="28">
        <f t="shared" si="79"/>
        <v>39788.170910000001</v>
      </c>
      <c r="F191" s="28">
        <f t="shared" si="80"/>
        <v>15935.129090000002</v>
      </c>
      <c r="G191" s="28">
        <f t="shared" si="81"/>
        <v>24144.939980000003</v>
      </c>
      <c r="H191" s="29">
        <f t="shared" si="78"/>
        <v>71.403113078371163</v>
      </c>
    </row>
    <row r="192" spans="1:8" s="62" customFormat="1" ht="11.25" customHeight="1" x14ac:dyDescent="0.2">
      <c r="A192" s="66" t="s">
        <v>197</v>
      </c>
      <c r="B192" s="27">
        <v>2710</v>
      </c>
      <c r="C192" s="28">
        <v>2138.1686800000002</v>
      </c>
      <c r="D192" s="27">
        <v>0</v>
      </c>
      <c r="E192" s="28">
        <f t="shared" si="79"/>
        <v>2138.1686800000002</v>
      </c>
      <c r="F192" s="28">
        <f t="shared" si="80"/>
        <v>571.83131999999978</v>
      </c>
      <c r="G192" s="28">
        <f t="shared" si="81"/>
        <v>571.83131999999978</v>
      </c>
      <c r="H192" s="29">
        <f t="shared" si="78"/>
        <v>78.899213284132856</v>
      </c>
    </row>
    <row r="193" spans="1:8" s="62" customFormat="1" ht="11.25" customHeight="1" x14ac:dyDescent="0.2">
      <c r="A193" s="66" t="s">
        <v>198</v>
      </c>
      <c r="B193" s="27">
        <v>75128</v>
      </c>
      <c r="C193" s="28">
        <v>37363.755729999997</v>
      </c>
      <c r="D193" s="27">
        <v>2103.6949100000002</v>
      </c>
      <c r="E193" s="28">
        <f t="shared" si="79"/>
        <v>39467.450639999995</v>
      </c>
      <c r="F193" s="28">
        <f t="shared" si="80"/>
        <v>35660.549360000005</v>
      </c>
      <c r="G193" s="28">
        <f t="shared" si="81"/>
        <v>37764.244270000003</v>
      </c>
      <c r="H193" s="29">
        <f t="shared" si="78"/>
        <v>52.533610158662547</v>
      </c>
    </row>
    <row r="194" spans="1:8" s="62" customFormat="1" ht="11.25" customHeight="1" x14ac:dyDescent="0.2">
      <c r="A194" s="66" t="s">
        <v>199</v>
      </c>
      <c r="B194" s="27">
        <v>909723</v>
      </c>
      <c r="C194" s="28">
        <v>735788.76346000005</v>
      </c>
      <c r="D194" s="27">
        <v>20178.75446</v>
      </c>
      <c r="E194" s="28">
        <f t="shared" si="79"/>
        <v>755967.51792000001</v>
      </c>
      <c r="F194" s="28">
        <f t="shared" si="80"/>
        <v>153755.48207999999</v>
      </c>
      <c r="G194" s="28">
        <f t="shared" si="81"/>
        <v>173934.23653999995</v>
      </c>
      <c r="H194" s="29">
        <f t="shared" si="78"/>
        <v>83.098648480911223</v>
      </c>
    </row>
    <row r="195" spans="1:8" s="62" customFormat="1" ht="11.25" customHeight="1" x14ac:dyDescent="0.2">
      <c r="A195" s="66" t="s">
        <v>200</v>
      </c>
      <c r="B195" s="27">
        <v>2319</v>
      </c>
      <c r="C195" s="28">
        <v>1294.4564700000001</v>
      </c>
      <c r="D195" s="27">
        <v>393.17892000000001</v>
      </c>
      <c r="E195" s="31">
        <f t="shared" si="79"/>
        <v>1687.6353900000001</v>
      </c>
      <c r="F195" s="31">
        <f t="shared" si="80"/>
        <v>631.36460999999986</v>
      </c>
      <c r="G195" s="31">
        <f t="shared" si="81"/>
        <v>1024.5435299999999</v>
      </c>
      <c r="H195" s="26">
        <f t="shared" si="78"/>
        <v>72.774272962483835</v>
      </c>
    </row>
    <row r="196" spans="1:8" s="62" customFormat="1" ht="11.25" customHeight="1" x14ac:dyDescent="0.2">
      <c r="A196" s="69"/>
      <c r="B196" s="31"/>
      <c r="C196" s="31"/>
      <c r="D196" s="31"/>
      <c r="E196" s="31"/>
      <c r="F196" s="31"/>
      <c r="G196" s="31"/>
      <c r="H196" s="26"/>
    </row>
    <row r="197" spans="1:8" s="62" customFormat="1" ht="11.25" customHeight="1" x14ac:dyDescent="0.2">
      <c r="A197" s="64" t="s">
        <v>201</v>
      </c>
      <c r="B197" s="44">
        <f>SUM(B198:B204)</f>
        <v>369749.53699999995</v>
      </c>
      <c r="C197" s="44">
        <f t="shared" ref="C197:G197" si="82">SUM(C198:C204)</f>
        <v>240695.01098999998</v>
      </c>
      <c r="D197" s="44">
        <f>SUM(D198:D204)</f>
        <v>22739.739139999998</v>
      </c>
      <c r="E197" s="44">
        <f t="shared" si="82"/>
        <v>263434.75013</v>
      </c>
      <c r="F197" s="44">
        <f t="shared" si="82"/>
        <v>106314.78687000001</v>
      </c>
      <c r="G197" s="44">
        <f t="shared" si="82"/>
        <v>129054.52601</v>
      </c>
      <c r="H197" s="29">
        <f t="shared" ref="H197:H204" si="83">E197/B197*100</f>
        <v>71.246810007499761</v>
      </c>
    </row>
    <row r="198" spans="1:8" s="62" customFormat="1" ht="11.25" customHeight="1" x14ac:dyDescent="0.2">
      <c r="A198" s="66" t="s">
        <v>202</v>
      </c>
      <c r="B198" s="27">
        <v>92547.260999999999</v>
      </c>
      <c r="C198" s="28">
        <v>66249.293360000011</v>
      </c>
      <c r="D198" s="27">
        <v>12513.321559999998</v>
      </c>
      <c r="E198" s="28">
        <f t="shared" ref="E198:E203" si="84">SUM(C198:D198)</f>
        <v>78762.614920000007</v>
      </c>
      <c r="F198" s="28">
        <f t="shared" ref="F198:F204" si="85">B198-E198</f>
        <v>13784.646079999991</v>
      </c>
      <c r="G198" s="28">
        <f t="shared" ref="G198:G204" si="86">B198-C198</f>
        <v>26297.967639999988</v>
      </c>
      <c r="H198" s="29">
        <f t="shared" si="83"/>
        <v>85.105290063635707</v>
      </c>
    </row>
    <row r="199" spans="1:8" s="62" customFormat="1" ht="11.25" customHeight="1" x14ac:dyDescent="0.2">
      <c r="A199" s="66" t="s">
        <v>203</v>
      </c>
      <c r="B199" s="27">
        <v>2163</v>
      </c>
      <c r="C199" s="28">
        <v>861.79379000000006</v>
      </c>
      <c r="D199" s="27">
        <v>12.737</v>
      </c>
      <c r="E199" s="28">
        <f t="shared" si="84"/>
        <v>874.53079000000002</v>
      </c>
      <c r="F199" s="28">
        <f t="shared" si="85"/>
        <v>1288.46921</v>
      </c>
      <c r="G199" s="28">
        <f t="shared" si="86"/>
        <v>1301.2062099999998</v>
      </c>
      <c r="H199" s="29">
        <f t="shared" si="83"/>
        <v>40.431381877022652</v>
      </c>
    </row>
    <row r="200" spans="1:8" s="62" customFormat="1" ht="11.25" customHeight="1" x14ac:dyDescent="0.2">
      <c r="A200" s="66" t="s">
        <v>204</v>
      </c>
      <c r="B200" s="27">
        <v>11805</v>
      </c>
      <c r="C200" s="28">
        <v>10220.64192</v>
      </c>
      <c r="D200" s="27">
        <v>252.31811999999999</v>
      </c>
      <c r="E200" s="28">
        <f t="shared" si="84"/>
        <v>10472.96004</v>
      </c>
      <c r="F200" s="28">
        <f t="shared" si="85"/>
        <v>1332.0399600000001</v>
      </c>
      <c r="G200" s="28">
        <f t="shared" si="86"/>
        <v>1584.35808</v>
      </c>
      <c r="H200" s="29">
        <f t="shared" si="83"/>
        <v>88.71630698856417</v>
      </c>
    </row>
    <row r="201" spans="1:8" s="62" customFormat="1" ht="11.25" customHeight="1" x14ac:dyDescent="0.2">
      <c r="A201" s="66" t="s">
        <v>278</v>
      </c>
      <c r="B201" s="27">
        <v>3696</v>
      </c>
      <c r="C201" s="28">
        <v>2458.8976400000001</v>
      </c>
      <c r="D201" s="27">
        <v>472.27752000000004</v>
      </c>
      <c r="E201" s="28">
        <f t="shared" si="84"/>
        <v>2931.1751600000002</v>
      </c>
      <c r="F201" s="28">
        <f t="shared" si="85"/>
        <v>764.82483999999977</v>
      </c>
      <c r="G201" s="28">
        <f t="shared" si="86"/>
        <v>1237.1023599999999</v>
      </c>
      <c r="H201" s="29">
        <f t="shared" si="83"/>
        <v>79.30668722943723</v>
      </c>
    </row>
    <row r="202" spans="1:8" s="62" customFormat="1" ht="11.25" customHeight="1" x14ac:dyDescent="0.2">
      <c r="A202" s="66" t="s">
        <v>205</v>
      </c>
      <c r="B202" s="27">
        <v>5874</v>
      </c>
      <c r="C202" s="28">
        <v>4851.5108300000002</v>
      </c>
      <c r="D202" s="27">
        <v>1020.7949</v>
      </c>
      <c r="E202" s="28">
        <f t="shared" si="84"/>
        <v>5872.30573</v>
      </c>
      <c r="F202" s="28">
        <f t="shared" si="85"/>
        <v>1.6942699999999604</v>
      </c>
      <c r="G202" s="28">
        <f t="shared" si="86"/>
        <v>1022.4891699999998</v>
      </c>
      <c r="H202" s="29">
        <f t="shared" si="83"/>
        <v>99.971156452162063</v>
      </c>
    </row>
    <row r="203" spans="1:8" s="62" customFormat="1" ht="11.25" customHeight="1" x14ac:dyDescent="0.2">
      <c r="A203" s="66" t="s">
        <v>206</v>
      </c>
      <c r="B203" s="27">
        <v>225806.655</v>
      </c>
      <c r="C203" s="28">
        <v>139256.52236999999</v>
      </c>
      <c r="D203" s="27">
        <v>6434.4483000000009</v>
      </c>
      <c r="E203" s="28">
        <f t="shared" si="84"/>
        <v>145690.97066999998</v>
      </c>
      <c r="F203" s="28">
        <f t="shared" si="85"/>
        <v>80115.684330000018</v>
      </c>
      <c r="G203" s="28">
        <f t="shared" si="86"/>
        <v>86550.132630000007</v>
      </c>
      <c r="H203" s="29">
        <f t="shared" si="83"/>
        <v>64.520228896708105</v>
      </c>
    </row>
    <row r="204" spans="1:8" s="62" customFormat="1" ht="11.25" customHeight="1" x14ac:dyDescent="0.2">
      <c r="A204" s="66" t="s">
        <v>299</v>
      </c>
      <c r="B204" s="27">
        <v>27857.620999999999</v>
      </c>
      <c r="C204" s="28">
        <v>16796.35108</v>
      </c>
      <c r="D204" s="27">
        <v>2033.8417399999998</v>
      </c>
      <c r="E204" s="28">
        <f>SUM(C204:D204)</f>
        <v>18830.19282</v>
      </c>
      <c r="F204" s="28">
        <f t="shared" si="85"/>
        <v>9027.428179999999</v>
      </c>
      <c r="G204" s="28">
        <f t="shared" si="86"/>
        <v>11061.269919999999</v>
      </c>
      <c r="H204" s="29">
        <f t="shared" si="83"/>
        <v>67.594403771951676</v>
      </c>
    </row>
    <row r="205" spans="1:8" s="62" customFormat="1" ht="11.25" customHeight="1" x14ac:dyDescent="0.2">
      <c r="A205" s="69"/>
      <c r="B205" s="31"/>
      <c r="C205" s="31"/>
      <c r="D205" s="31"/>
      <c r="E205" s="31"/>
      <c r="F205" s="31"/>
      <c r="G205" s="31"/>
      <c r="H205" s="26"/>
    </row>
    <row r="206" spans="1:8" s="62" customFormat="1" ht="11.25" customHeight="1" x14ac:dyDescent="0.2">
      <c r="A206" s="64" t="s">
        <v>207</v>
      </c>
      <c r="B206" s="47">
        <f t="shared" ref="B206:G206" si="87">SUM(B207:B213)</f>
        <v>121474.77799999999</v>
      </c>
      <c r="C206" s="47">
        <f t="shared" si="87"/>
        <v>85429.986380000002</v>
      </c>
      <c r="D206" s="47">
        <f t="shared" ref="D206" si="88">SUM(D207:D213)</f>
        <v>5043.7362999999996</v>
      </c>
      <c r="E206" s="47">
        <f t="shared" si="87"/>
        <v>90473.722679999992</v>
      </c>
      <c r="F206" s="47">
        <f t="shared" si="87"/>
        <v>31001.055319999999</v>
      </c>
      <c r="G206" s="47">
        <f t="shared" si="87"/>
        <v>36044.791619999996</v>
      </c>
      <c r="H206" s="26">
        <f t="shared" ref="H206:H213" si="89">E206/B206*100</f>
        <v>74.479430355493221</v>
      </c>
    </row>
    <row r="207" spans="1:8" s="62" customFormat="1" ht="11.25" customHeight="1" x14ac:dyDescent="0.2">
      <c r="A207" s="69" t="s">
        <v>208</v>
      </c>
      <c r="B207" s="27">
        <v>32360</v>
      </c>
      <c r="C207" s="28">
        <v>16943.653130000002</v>
      </c>
      <c r="D207" s="27">
        <v>1070.8396199999997</v>
      </c>
      <c r="E207" s="43">
        <f t="shared" ref="E207:E213" si="90">SUM(C207:D207)</f>
        <v>18014.492750000001</v>
      </c>
      <c r="F207" s="43">
        <f t="shared" ref="F207:F213" si="91">B207-E207</f>
        <v>14345.507249999999</v>
      </c>
      <c r="G207" s="43">
        <f t="shared" ref="G207:G213" si="92">B207-C207</f>
        <v>15416.346869999998</v>
      </c>
      <c r="H207" s="29">
        <f t="shared" si="89"/>
        <v>55.669013442521631</v>
      </c>
    </row>
    <row r="208" spans="1:8" s="62" customFormat="1" ht="11.25" customHeight="1" x14ac:dyDescent="0.2">
      <c r="A208" s="66" t="s">
        <v>209</v>
      </c>
      <c r="B208" s="27">
        <v>29637.813999999998</v>
      </c>
      <c r="C208" s="28">
        <v>26495.477219999997</v>
      </c>
      <c r="D208" s="27">
        <v>676.13603000000001</v>
      </c>
      <c r="E208" s="28">
        <f t="shared" si="90"/>
        <v>27171.613249999999</v>
      </c>
      <c r="F208" s="28">
        <f t="shared" si="91"/>
        <v>2466.20075</v>
      </c>
      <c r="G208" s="28">
        <f t="shared" si="92"/>
        <v>3142.3367800000015</v>
      </c>
      <c r="H208" s="29">
        <f t="shared" si="89"/>
        <v>91.67887095181851</v>
      </c>
    </row>
    <row r="209" spans="1:8" s="62" customFormat="1" ht="11.25" customHeight="1" x14ac:dyDescent="0.2">
      <c r="A209" s="66" t="s">
        <v>210</v>
      </c>
      <c r="B209" s="27">
        <v>4256</v>
      </c>
      <c r="C209" s="28">
        <v>3852.8869100000002</v>
      </c>
      <c r="D209" s="27">
        <v>10</v>
      </c>
      <c r="E209" s="28">
        <f t="shared" si="90"/>
        <v>3862.8869100000002</v>
      </c>
      <c r="F209" s="28">
        <f t="shared" si="91"/>
        <v>393.11308999999983</v>
      </c>
      <c r="G209" s="28">
        <f t="shared" si="92"/>
        <v>403.11308999999983</v>
      </c>
      <c r="H209" s="29">
        <f t="shared" si="89"/>
        <v>90.763320253759403</v>
      </c>
    </row>
    <row r="210" spans="1:8" s="62" customFormat="1" ht="11.25" customHeight="1" x14ac:dyDescent="0.2">
      <c r="A210" s="66" t="s">
        <v>211</v>
      </c>
      <c r="B210" s="27">
        <v>897</v>
      </c>
      <c r="C210" s="28">
        <v>0</v>
      </c>
      <c r="D210" s="27">
        <v>0</v>
      </c>
      <c r="E210" s="28">
        <f t="shared" si="90"/>
        <v>0</v>
      </c>
      <c r="F210" s="28">
        <f t="shared" si="91"/>
        <v>897</v>
      </c>
      <c r="G210" s="28">
        <f t="shared" si="92"/>
        <v>897</v>
      </c>
      <c r="H210" s="29">
        <f t="shared" si="89"/>
        <v>0</v>
      </c>
    </row>
    <row r="211" spans="1:8" s="62" customFormat="1" ht="11.25" customHeight="1" x14ac:dyDescent="0.2">
      <c r="A211" s="66" t="s">
        <v>212</v>
      </c>
      <c r="B211" s="27">
        <v>8910</v>
      </c>
      <c r="C211" s="28">
        <v>4709.7715399999997</v>
      </c>
      <c r="D211" s="27">
        <v>230.50296</v>
      </c>
      <c r="E211" s="28">
        <f t="shared" si="90"/>
        <v>4940.2744999999995</v>
      </c>
      <c r="F211" s="28">
        <f t="shared" si="91"/>
        <v>3969.7255000000005</v>
      </c>
      <c r="G211" s="28">
        <f t="shared" si="92"/>
        <v>4200.2284600000003</v>
      </c>
      <c r="H211" s="29">
        <f t="shared" si="89"/>
        <v>55.44640291806958</v>
      </c>
    </row>
    <row r="212" spans="1:8" s="62" customFormat="1" ht="11.25" customHeight="1" x14ac:dyDescent="0.2">
      <c r="A212" s="66" t="s">
        <v>213</v>
      </c>
      <c r="B212" s="27">
        <v>29406.964</v>
      </c>
      <c r="C212" s="28">
        <v>23117.67109</v>
      </c>
      <c r="D212" s="27">
        <v>861.33023000000003</v>
      </c>
      <c r="E212" s="28">
        <f t="shared" si="90"/>
        <v>23979.001319999999</v>
      </c>
      <c r="F212" s="28">
        <f t="shared" si="91"/>
        <v>5427.9626800000005</v>
      </c>
      <c r="G212" s="28">
        <f t="shared" si="92"/>
        <v>6289.2929100000001</v>
      </c>
      <c r="H212" s="29">
        <f t="shared" si="89"/>
        <v>81.541914085384676</v>
      </c>
    </row>
    <row r="213" spans="1:8" s="62" customFormat="1" ht="11.25" customHeight="1" x14ac:dyDescent="0.2">
      <c r="A213" s="66" t="s">
        <v>214</v>
      </c>
      <c r="B213" s="27">
        <v>16007</v>
      </c>
      <c r="C213" s="28">
        <v>10310.52649</v>
      </c>
      <c r="D213" s="27">
        <v>2194.9274599999999</v>
      </c>
      <c r="E213" s="28">
        <f t="shared" si="90"/>
        <v>12505.453949999999</v>
      </c>
      <c r="F213" s="28">
        <f t="shared" si="91"/>
        <v>3501.5460500000008</v>
      </c>
      <c r="G213" s="28">
        <f t="shared" si="92"/>
        <v>5696.4735099999998</v>
      </c>
      <c r="H213" s="29">
        <f t="shared" si="89"/>
        <v>78.124907540451048</v>
      </c>
    </row>
    <row r="214" spans="1:8" s="62" customFormat="1" ht="11.25" customHeight="1" x14ac:dyDescent="0.2">
      <c r="A214" s="69"/>
      <c r="B214" s="27"/>
      <c r="C214" s="28"/>
      <c r="D214" s="27"/>
      <c r="E214" s="28"/>
      <c r="F214" s="28"/>
      <c r="G214" s="28"/>
      <c r="H214" s="29"/>
    </row>
    <row r="215" spans="1:8" s="62" customFormat="1" ht="11.25" customHeight="1" x14ac:dyDescent="0.2">
      <c r="A215" s="64" t="s">
        <v>215</v>
      </c>
      <c r="B215" s="44">
        <f t="shared" ref="B215:G215" si="93">SUM(B216:B228)+SUM(B233:B243)</f>
        <v>1083004.2419999999</v>
      </c>
      <c r="C215" s="44">
        <f t="shared" si="93"/>
        <v>438680.53814000014</v>
      </c>
      <c r="D215" s="44">
        <f t="shared" si="93"/>
        <v>52141.675320000002</v>
      </c>
      <c r="E215" s="44">
        <f t="shared" si="93"/>
        <v>490822.21346000012</v>
      </c>
      <c r="F215" s="44">
        <f t="shared" si="93"/>
        <v>592182.02853999985</v>
      </c>
      <c r="G215" s="44">
        <f t="shared" si="93"/>
        <v>644323.70385999989</v>
      </c>
      <c r="H215" s="29">
        <f t="shared" ref="H215:H243" si="94">E215/B215*100</f>
        <v>45.320433145634915</v>
      </c>
    </row>
    <row r="216" spans="1:8" s="62" customFormat="1" ht="11.25" customHeight="1" x14ac:dyDescent="0.2">
      <c r="A216" s="66" t="s">
        <v>216</v>
      </c>
      <c r="B216" s="27">
        <v>9212</v>
      </c>
      <c r="C216" s="28">
        <v>2949.9813100000001</v>
      </c>
      <c r="D216" s="27">
        <v>0</v>
      </c>
      <c r="E216" s="28">
        <f t="shared" ref="E216:E227" si="95">SUM(C216:D216)</f>
        <v>2949.9813100000001</v>
      </c>
      <c r="F216" s="28">
        <f t="shared" ref="F216:F227" si="96">B216-E216</f>
        <v>6262.0186899999999</v>
      </c>
      <c r="G216" s="28">
        <f t="shared" ref="G216:G227" si="97">B216-C216</f>
        <v>6262.0186899999999</v>
      </c>
      <c r="H216" s="29">
        <f t="shared" si="94"/>
        <v>32.023244789405126</v>
      </c>
    </row>
    <row r="217" spans="1:8" s="62" customFormat="1" ht="11.25" customHeight="1" x14ac:dyDescent="0.2">
      <c r="A217" s="66" t="s">
        <v>217</v>
      </c>
      <c r="B217" s="27">
        <v>7464</v>
      </c>
      <c r="C217" s="28">
        <v>4956.0000499999996</v>
      </c>
      <c r="D217" s="27">
        <v>83.175449999999998</v>
      </c>
      <c r="E217" s="28">
        <f t="shared" si="95"/>
        <v>5039.1754999999994</v>
      </c>
      <c r="F217" s="28">
        <f t="shared" si="96"/>
        <v>2424.8245000000006</v>
      </c>
      <c r="G217" s="28">
        <f t="shared" si="97"/>
        <v>2507.9999500000004</v>
      </c>
      <c r="H217" s="29">
        <f t="shared" si="94"/>
        <v>67.513069399785635</v>
      </c>
    </row>
    <row r="218" spans="1:8" s="62" customFormat="1" ht="11.25" customHeight="1" x14ac:dyDescent="0.2">
      <c r="A218" s="66" t="s">
        <v>218</v>
      </c>
      <c r="B218" s="27">
        <v>8918</v>
      </c>
      <c r="C218" s="28">
        <v>5334.4313700000002</v>
      </c>
      <c r="D218" s="27">
        <v>777.69823999999994</v>
      </c>
      <c r="E218" s="28">
        <f t="shared" si="95"/>
        <v>6112.12961</v>
      </c>
      <c r="F218" s="28">
        <f t="shared" si="96"/>
        <v>2805.87039</v>
      </c>
      <c r="G218" s="28">
        <f t="shared" si="97"/>
        <v>3583.5686299999998</v>
      </c>
      <c r="H218" s="29">
        <f t="shared" si="94"/>
        <v>68.536999439336171</v>
      </c>
    </row>
    <row r="219" spans="1:8" s="62" customFormat="1" ht="11.25" customHeight="1" x14ac:dyDescent="0.2">
      <c r="A219" s="66" t="s">
        <v>219</v>
      </c>
      <c r="B219" s="27">
        <v>386122</v>
      </c>
      <c r="C219" s="28">
        <v>40512.182910000098</v>
      </c>
      <c r="D219" s="27">
        <v>2824.3987000000002</v>
      </c>
      <c r="E219" s="28">
        <f t="shared" si="95"/>
        <v>43336.581610000096</v>
      </c>
      <c r="F219" s="28">
        <f t="shared" si="96"/>
        <v>342785.41838999989</v>
      </c>
      <c r="G219" s="28">
        <f t="shared" si="97"/>
        <v>345609.81708999991</v>
      </c>
      <c r="H219" s="29">
        <f t="shared" si="94"/>
        <v>11.223546342865751</v>
      </c>
    </row>
    <row r="220" spans="1:8" s="62" customFormat="1" ht="11.25" customHeight="1" x14ac:dyDescent="0.2">
      <c r="A220" s="66" t="s">
        <v>221</v>
      </c>
      <c r="B220" s="27">
        <v>5295.5060000000003</v>
      </c>
      <c r="C220" s="28">
        <v>1972.7249199999999</v>
      </c>
      <c r="D220" s="27">
        <v>531.86758999999995</v>
      </c>
      <c r="E220" s="28">
        <f t="shared" si="95"/>
        <v>2504.5925099999999</v>
      </c>
      <c r="F220" s="28">
        <f t="shared" si="96"/>
        <v>2790.9134900000004</v>
      </c>
      <c r="G220" s="28">
        <f t="shared" si="97"/>
        <v>3322.7810800000007</v>
      </c>
      <c r="H220" s="29">
        <f t="shared" si="94"/>
        <v>47.296566371561092</v>
      </c>
    </row>
    <row r="221" spans="1:8" s="62" customFormat="1" ht="11.25" customHeight="1" x14ac:dyDescent="0.2">
      <c r="A221" s="66" t="s">
        <v>222</v>
      </c>
      <c r="B221" s="27">
        <v>18867</v>
      </c>
      <c r="C221" s="28">
        <v>7834.4772499999999</v>
      </c>
      <c r="D221" s="27">
        <v>386.92192</v>
      </c>
      <c r="E221" s="28">
        <f t="shared" si="95"/>
        <v>8221.3991700000006</v>
      </c>
      <c r="F221" s="28">
        <f t="shared" si="96"/>
        <v>10645.600829999999</v>
      </c>
      <c r="G221" s="28">
        <f t="shared" si="97"/>
        <v>11032.52275</v>
      </c>
      <c r="H221" s="29">
        <f t="shared" si="94"/>
        <v>43.575550802989348</v>
      </c>
    </row>
    <row r="222" spans="1:8" s="62" customFormat="1" ht="11.25" customHeight="1" x14ac:dyDescent="0.2">
      <c r="A222" s="66" t="s">
        <v>223</v>
      </c>
      <c r="B222" s="27">
        <v>50947.343000000001</v>
      </c>
      <c r="C222" s="28">
        <v>18553.40886</v>
      </c>
      <c r="D222" s="27">
        <v>5856.4170800000002</v>
      </c>
      <c r="E222" s="28">
        <f t="shared" si="95"/>
        <v>24409.825939999999</v>
      </c>
      <c r="F222" s="28">
        <f t="shared" si="96"/>
        <v>26537.517060000002</v>
      </c>
      <c r="G222" s="28">
        <f t="shared" si="97"/>
        <v>32393.934140000001</v>
      </c>
      <c r="H222" s="29">
        <f t="shared" si="94"/>
        <v>47.911872342390843</v>
      </c>
    </row>
    <row r="223" spans="1:8" s="62" customFormat="1" ht="11.25" customHeight="1" x14ac:dyDescent="0.2">
      <c r="A223" s="66" t="s">
        <v>224</v>
      </c>
      <c r="B223" s="27">
        <v>29226.296999999999</v>
      </c>
      <c r="C223" s="28">
        <v>6280.1512599999996</v>
      </c>
      <c r="D223" s="27">
        <v>3571.8399599999998</v>
      </c>
      <c r="E223" s="31">
        <f t="shared" si="95"/>
        <v>9851.9912199999999</v>
      </c>
      <c r="F223" s="31">
        <f t="shared" si="96"/>
        <v>19374.305779999999</v>
      </c>
      <c r="G223" s="31">
        <f t="shared" si="97"/>
        <v>22946.14574</v>
      </c>
      <c r="H223" s="29">
        <f t="shared" si="94"/>
        <v>33.709337929468106</v>
      </c>
    </row>
    <row r="224" spans="1:8" s="62" customFormat="1" ht="11.25" customHeight="1" x14ac:dyDescent="0.2">
      <c r="A224" s="66" t="s">
        <v>225</v>
      </c>
      <c r="B224" s="27">
        <v>9112</v>
      </c>
      <c r="C224" s="28">
        <v>4073.0058599999998</v>
      </c>
      <c r="D224" s="27">
        <v>301.42727000000002</v>
      </c>
      <c r="E224" s="28">
        <f t="shared" si="95"/>
        <v>4374.4331299999994</v>
      </c>
      <c r="F224" s="28">
        <f t="shared" si="96"/>
        <v>4737.5668700000006</v>
      </c>
      <c r="G224" s="28">
        <f t="shared" si="97"/>
        <v>5038.9941400000007</v>
      </c>
      <c r="H224" s="29">
        <f t="shared" si="94"/>
        <v>48.007387291483752</v>
      </c>
    </row>
    <row r="225" spans="1:8" s="62" customFormat="1" ht="11.25" customHeight="1" x14ac:dyDescent="0.2">
      <c r="A225" s="66" t="s">
        <v>226</v>
      </c>
      <c r="B225" s="27">
        <v>12063</v>
      </c>
      <c r="C225" s="28">
        <v>10894.53498</v>
      </c>
      <c r="D225" s="27">
        <v>332.45418000000001</v>
      </c>
      <c r="E225" s="28">
        <f t="shared" si="95"/>
        <v>11226.989160000001</v>
      </c>
      <c r="F225" s="28">
        <f t="shared" si="96"/>
        <v>836.01083999999901</v>
      </c>
      <c r="G225" s="28">
        <f t="shared" si="97"/>
        <v>1168.4650199999996</v>
      </c>
      <c r="H225" s="29">
        <f t="shared" si="94"/>
        <v>93.069627455856761</v>
      </c>
    </row>
    <row r="226" spans="1:8" s="62" customFormat="1" ht="11.25" customHeight="1" x14ac:dyDescent="0.2">
      <c r="A226" s="66" t="s">
        <v>227</v>
      </c>
      <c r="B226" s="27">
        <v>13226</v>
      </c>
      <c r="C226" s="28">
        <v>11556.299210000001</v>
      </c>
      <c r="D226" s="27">
        <v>1665.73766</v>
      </c>
      <c r="E226" s="28">
        <f t="shared" si="95"/>
        <v>13222.036870000002</v>
      </c>
      <c r="F226" s="28">
        <f t="shared" si="96"/>
        <v>3.963129999998273</v>
      </c>
      <c r="G226" s="28">
        <f t="shared" si="97"/>
        <v>1669.700789999999</v>
      </c>
      <c r="H226" s="29">
        <f t="shared" si="94"/>
        <v>99.970035309239393</v>
      </c>
    </row>
    <row r="227" spans="1:8" s="62" customFormat="1" ht="11.25" customHeight="1" x14ac:dyDescent="0.2">
      <c r="A227" s="66" t="s">
        <v>228</v>
      </c>
      <c r="B227" s="27">
        <v>5449.3239999999996</v>
      </c>
      <c r="C227" s="28">
        <v>1524.6739599999999</v>
      </c>
      <c r="D227" s="27">
        <v>79.406630000000007</v>
      </c>
      <c r="E227" s="28">
        <f t="shared" si="95"/>
        <v>1604.0805899999998</v>
      </c>
      <c r="F227" s="28">
        <f t="shared" si="96"/>
        <v>3845.24341</v>
      </c>
      <c r="G227" s="28">
        <f t="shared" si="97"/>
        <v>3924.6500399999995</v>
      </c>
      <c r="H227" s="29">
        <f t="shared" si="94"/>
        <v>29.436322560376293</v>
      </c>
    </row>
    <row r="228" spans="1:8" s="62" customFormat="1" ht="11.25" customHeight="1" x14ac:dyDescent="0.2">
      <c r="A228" s="66" t="s">
        <v>229</v>
      </c>
      <c r="B228" s="34">
        <f t="shared" ref="B228:G228" si="98">SUM(B229:B232)</f>
        <v>99097.095000000001</v>
      </c>
      <c r="C228" s="32">
        <f t="shared" si="98"/>
        <v>31252.383329999997</v>
      </c>
      <c r="D228" s="34">
        <f t="shared" si="98"/>
        <v>6125.9710099999993</v>
      </c>
      <c r="E228" s="32">
        <f t="shared" si="98"/>
        <v>37378.354340000005</v>
      </c>
      <c r="F228" s="32">
        <f t="shared" si="98"/>
        <v>61718.740659999996</v>
      </c>
      <c r="G228" s="32">
        <f t="shared" si="98"/>
        <v>67844.711670000004</v>
      </c>
      <c r="H228" s="29">
        <f t="shared" si="94"/>
        <v>37.718920357857115</v>
      </c>
    </row>
    <row r="229" spans="1:8" s="62" customFormat="1" ht="11.25" customHeight="1" x14ac:dyDescent="0.2">
      <c r="A229" s="66" t="s">
        <v>279</v>
      </c>
      <c r="B229" s="27">
        <v>62526.43</v>
      </c>
      <c r="C229" s="28">
        <v>8222.9192600000006</v>
      </c>
      <c r="D229" s="27">
        <v>413.71140000000003</v>
      </c>
      <c r="E229" s="28">
        <f t="shared" ref="E229:E243" si="99">SUM(C229:D229)</f>
        <v>8636.6306600000007</v>
      </c>
      <c r="F229" s="28">
        <f t="shared" ref="F229:F243" si="100">B229-E229</f>
        <v>53889.799339999998</v>
      </c>
      <c r="G229" s="28">
        <f t="shared" ref="G229:G243" si="101">B229-C229</f>
        <v>54303.510739999998</v>
      </c>
      <c r="H229" s="29">
        <f t="shared" si="94"/>
        <v>13.812767912705077</v>
      </c>
    </row>
    <row r="230" spans="1:8" s="62" customFormat="1" ht="11.25" customHeight="1" x14ac:dyDescent="0.2">
      <c r="A230" s="66" t="s">
        <v>230</v>
      </c>
      <c r="B230" s="27">
        <v>16259.007</v>
      </c>
      <c r="C230" s="28">
        <v>11539.53573</v>
      </c>
      <c r="D230" s="27">
        <v>4586.9245099999998</v>
      </c>
      <c r="E230" s="28">
        <f t="shared" si="99"/>
        <v>16126.46024</v>
      </c>
      <c r="F230" s="28">
        <f t="shared" si="100"/>
        <v>132.54675999999927</v>
      </c>
      <c r="G230" s="28">
        <f t="shared" si="101"/>
        <v>4719.47127</v>
      </c>
      <c r="H230" s="29">
        <f t="shared" si="94"/>
        <v>99.184779488685876</v>
      </c>
    </row>
    <row r="231" spans="1:8" s="62" customFormat="1" ht="11.25" customHeight="1" x14ac:dyDescent="0.2">
      <c r="A231" s="66" t="s">
        <v>231</v>
      </c>
      <c r="B231" s="27">
        <v>11167.362999999999</v>
      </c>
      <c r="C231" s="28">
        <v>5978.3967699999994</v>
      </c>
      <c r="D231" s="27">
        <v>10.09145</v>
      </c>
      <c r="E231" s="28">
        <f t="shared" si="99"/>
        <v>5988.4882199999993</v>
      </c>
      <c r="F231" s="28">
        <f t="shared" si="100"/>
        <v>5178.8747800000001</v>
      </c>
      <c r="G231" s="28">
        <f t="shared" si="101"/>
        <v>5188.96623</v>
      </c>
      <c r="H231" s="29">
        <f t="shared" si="94"/>
        <v>53.62490876315205</v>
      </c>
    </row>
    <row r="232" spans="1:8" s="62" customFormat="1" ht="11.25" customHeight="1" x14ac:dyDescent="0.2">
      <c r="A232" s="66" t="s">
        <v>232</v>
      </c>
      <c r="B232" s="27">
        <v>9144.2950000000001</v>
      </c>
      <c r="C232" s="28">
        <v>5511.5315700000001</v>
      </c>
      <c r="D232" s="27">
        <v>1115.2436499999999</v>
      </c>
      <c r="E232" s="28">
        <f t="shared" si="99"/>
        <v>6626.7752199999995</v>
      </c>
      <c r="F232" s="28">
        <f t="shared" si="100"/>
        <v>2517.5197800000005</v>
      </c>
      <c r="G232" s="28">
        <f t="shared" si="101"/>
        <v>3632.76343</v>
      </c>
      <c r="H232" s="29">
        <f t="shared" si="94"/>
        <v>72.46895709291968</v>
      </c>
    </row>
    <row r="233" spans="1:8" s="62" customFormat="1" ht="11.25" customHeight="1" x14ac:dyDescent="0.2">
      <c r="A233" s="66" t="s">
        <v>234</v>
      </c>
      <c r="B233" s="27">
        <v>65901</v>
      </c>
      <c r="C233" s="28">
        <v>33501.998440000003</v>
      </c>
      <c r="D233" s="27">
        <v>5403.3182500000003</v>
      </c>
      <c r="E233" s="28">
        <f t="shared" si="99"/>
        <v>38905.316690000007</v>
      </c>
      <c r="F233" s="28">
        <f t="shared" si="100"/>
        <v>26995.683309999993</v>
      </c>
      <c r="G233" s="28">
        <f t="shared" si="101"/>
        <v>32399.001559999997</v>
      </c>
      <c r="H233" s="29">
        <f t="shared" si="94"/>
        <v>59.036003535606454</v>
      </c>
    </row>
    <row r="234" spans="1:8" s="62" customFormat="1" ht="11.25" customHeight="1" x14ac:dyDescent="0.2">
      <c r="A234" s="66" t="s">
        <v>235</v>
      </c>
      <c r="B234" s="27">
        <v>16479</v>
      </c>
      <c r="C234" s="28">
        <v>7716.7982400000001</v>
      </c>
      <c r="D234" s="27">
        <v>3751.4852500000002</v>
      </c>
      <c r="E234" s="28">
        <f t="shared" si="99"/>
        <v>11468.28349</v>
      </c>
      <c r="F234" s="28">
        <f t="shared" si="100"/>
        <v>5010.7165100000002</v>
      </c>
      <c r="G234" s="28">
        <f t="shared" si="101"/>
        <v>8762.2017599999999</v>
      </c>
      <c r="H234" s="29">
        <f t="shared" si="94"/>
        <v>69.593321742824202</v>
      </c>
    </row>
    <row r="235" spans="1:8" s="62" customFormat="1" ht="11.25" customHeight="1" x14ac:dyDescent="0.2">
      <c r="A235" s="66" t="s">
        <v>237</v>
      </c>
      <c r="B235" s="27">
        <v>47905</v>
      </c>
      <c r="C235" s="28">
        <v>19490.482550000001</v>
      </c>
      <c r="D235" s="27">
        <v>4990.87799</v>
      </c>
      <c r="E235" s="28">
        <f t="shared" si="99"/>
        <v>24481.360540000001</v>
      </c>
      <c r="F235" s="28">
        <f t="shared" si="100"/>
        <v>23423.639459999999</v>
      </c>
      <c r="G235" s="28">
        <f t="shared" si="101"/>
        <v>28414.517449999999</v>
      </c>
      <c r="H235" s="29">
        <f t="shared" si="94"/>
        <v>51.103977747625521</v>
      </c>
    </row>
    <row r="236" spans="1:8" s="62" customFormat="1" ht="11.25" customHeight="1" x14ac:dyDescent="0.2">
      <c r="A236" s="66" t="s">
        <v>238</v>
      </c>
      <c r="B236" s="27">
        <v>4858.5309999999999</v>
      </c>
      <c r="C236" s="28">
        <v>2669.39851</v>
      </c>
      <c r="D236" s="27">
        <v>1083.75028</v>
      </c>
      <c r="E236" s="28">
        <f t="shared" si="99"/>
        <v>3753.1487900000002</v>
      </c>
      <c r="F236" s="28">
        <f t="shared" si="100"/>
        <v>1105.3822099999998</v>
      </c>
      <c r="G236" s="28">
        <f t="shared" si="101"/>
        <v>2189.13249</v>
      </c>
      <c r="H236" s="29">
        <f t="shared" si="94"/>
        <v>77.248633177394566</v>
      </c>
    </row>
    <row r="237" spans="1:8" s="62" customFormat="1" ht="11.25" customHeight="1" x14ac:dyDescent="0.2">
      <c r="A237" s="69" t="s">
        <v>79</v>
      </c>
      <c r="B237" s="27">
        <v>32902</v>
      </c>
      <c r="C237" s="28">
        <v>32802.249400000001</v>
      </c>
      <c r="D237" s="27">
        <v>96.550309999999996</v>
      </c>
      <c r="E237" s="28">
        <f t="shared" si="99"/>
        <v>32898.799709999999</v>
      </c>
      <c r="F237" s="28">
        <f t="shared" si="100"/>
        <v>3.2002900000006775</v>
      </c>
      <c r="G237" s="28">
        <f t="shared" si="101"/>
        <v>99.750599999999395</v>
      </c>
      <c r="H237" s="26">
        <f t="shared" si="94"/>
        <v>99.990273266062843</v>
      </c>
    </row>
    <row r="238" spans="1:8" s="62" customFormat="1" ht="11.25" customHeight="1" x14ac:dyDescent="0.2">
      <c r="A238" s="69" t="s">
        <v>239</v>
      </c>
      <c r="B238" s="27">
        <v>164329</v>
      </c>
      <c r="C238" s="28">
        <v>153379.55709000002</v>
      </c>
      <c r="D238" s="27">
        <v>3057.8477799999996</v>
      </c>
      <c r="E238" s="31">
        <f t="shared" si="99"/>
        <v>156437.40487000003</v>
      </c>
      <c r="F238" s="31">
        <f t="shared" si="100"/>
        <v>7891.5951299999724</v>
      </c>
      <c r="G238" s="31">
        <f t="shared" si="101"/>
        <v>10949.442909999983</v>
      </c>
      <c r="H238" s="26">
        <f t="shared" si="94"/>
        <v>95.19768566108236</v>
      </c>
    </row>
    <row r="239" spans="1:8" s="62" customFormat="1" ht="11.25" customHeight="1" x14ac:dyDescent="0.2">
      <c r="A239" s="69" t="s">
        <v>240</v>
      </c>
      <c r="B239" s="27">
        <v>14422</v>
      </c>
      <c r="C239" s="28">
        <v>9871.14696</v>
      </c>
      <c r="D239" s="27">
        <v>2645.7845600000001</v>
      </c>
      <c r="E239" s="28">
        <f t="shared" si="99"/>
        <v>12516.93152</v>
      </c>
      <c r="F239" s="28">
        <f t="shared" si="100"/>
        <v>1905.0684799999999</v>
      </c>
      <c r="G239" s="28">
        <f t="shared" si="101"/>
        <v>4550.85304</v>
      </c>
      <c r="H239" s="29">
        <f t="shared" si="94"/>
        <v>86.790538898904458</v>
      </c>
    </row>
    <row r="240" spans="1:8" s="62" customFormat="1" ht="11.25" customHeight="1" x14ac:dyDescent="0.2">
      <c r="A240" s="69" t="s">
        <v>241</v>
      </c>
      <c r="B240" s="27">
        <v>12770.333000000001</v>
      </c>
      <c r="C240" s="28">
        <v>3777.7823800000001</v>
      </c>
      <c r="D240" s="27">
        <v>1446.5068999999999</v>
      </c>
      <c r="E240" s="31">
        <f t="shared" si="99"/>
        <v>5224.28928</v>
      </c>
      <c r="F240" s="31">
        <f t="shared" si="100"/>
        <v>7546.0437200000006</v>
      </c>
      <c r="G240" s="31">
        <f t="shared" si="101"/>
        <v>8992.55062</v>
      </c>
      <c r="H240" s="26">
        <f t="shared" si="94"/>
        <v>40.909577534117552</v>
      </c>
    </row>
    <row r="241" spans="1:8" s="62" customFormat="1" ht="11.25" customHeight="1" x14ac:dyDescent="0.2">
      <c r="A241" s="69" t="s">
        <v>243</v>
      </c>
      <c r="B241" s="27">
        <v>6997</v>
      </c>
      <c r="C241" s="28">
        <v>3396.3506699999998</v>
      </c>
      <c r="D241" s="27">
        <v>123.00528</v>
      </c>
      <c r="E241" s="31">
        <f t="shared" si="99"/>
        <v>3519.3559499999997</v>
      </c>
      <c r="F241" s="31">
        <f t="shared" si="100"/>
        <v>3477.6440500000003</v>
      </c>
      <c r="G241" s="31">
        <f t="shared" si="101"/>
        <v>3600.6493300000002</v>
      </c>
      <c r="H241" s="29">
        <f t="shared" si="94"/>
        <v>50.298069887094464</v>
      </c>
    </row>
    <row r="242" spans="1:8" s="62" customFormat="1" ht="11.25" customHeight="1" x14ac:dyDescent="0.2">
      <c r="A242" s="66" t="s">
        <v>244</v>
      </c>
      <c r="B242" s="27">
        <v>46403</v>
      </c>
      <c r="C242" s="28">
        <v>23070.050910000002</v>
      </c>
      <c r="D242" s="27">
        <v>7005.2330300000003</v>
      </c>
      <c r="E242" s="28">
        <f t="shared" si="99"/>
        <v>30075.283940000001</v>
      </c>
      <c r="F242" s="28">
        <f t="shared" si="100"/>
        <v>16327.716059999999</v>
      </c>
      <c r="G242" s="28">
        <f t="shared" si="101"/>
        <v>23332.949089999998</v>
      </c>
      <c r="H242" s="29">
        <f t="shared" si="94"/>
        <v>64.813231773807729</v>
      </c>
    </row>
    <row r="243" spans="1:8" s="62" customFormat="1" ht="11.25" customHeight="1" x14ac:dyDescent="0.2">
      <c r="A243" s="66" t="s">
        <v>300</v>
      </c>
      <c r="B243" s="27">
        <v>15037.813</v>
      </c>
      <c r="C243" s="28">
        <v>1310.4677199999999</v>
      </c>
      <c r="D243" s="27">
        <v>0</v>
      </c>
      <c r="E243" s="28">
        <f t="shared" si="99"/>
        <v>1310.4677199999999</v>
      </c>
      <c r="F243" s="28">
        <f t="shared" si="100"/>
        <v>13727.34528</v>
      </c>
      <c r="G243" s="28">
        <f t="shared" si="101"/>
        <v>13727.34528</v>
      </c>
      <c r="H243" s="29">
        <f t="shared" si="94"/>
        <v>8.7144834159062885</v>
      </c>
    </row>
    <row r="244" spans="1:8" s="62" customFormat="1" ht="11.25" customHeight="1" x14ac:dyDescent="0.2">
      <c r="A244" s="69"/>
      <c r="B244" s="27"/>
      <c r="C244" s="28"/>
      <c r="D244" s="27"/>
      <c r="E244" s="28"/>
      <c r="F244" s="28"/>
      <c r="G244" s="28"/>
      <c r="H244" s="29"/>
    </row>
    <row r="245" spans="1:8" s="62" customFormat="1" ht="11.25" customHeight="1" x14ac:dyDescent="0.2">
      <c r="A245" s="64" t="s">
        <v>245</v>
      </c>
      <c r="B245" s="27">
        <v>251</v>
      </c>
      <c r="C245" s="28">
        <v>171.0538</v>
      </c>
      <c r="D245" s="27">
        <v>57.715160000000004</v>
      </c>
      <c r="E245" s="31">
        <f>SUM(C245:D245)</f>
        <v>228.76895999999999</v>
      </c>
      <c r="F245" s="31">
        <f>B245-E245</f>
        <v>22.231040000000007</v>
      </c>
      <c r="G245" s="31">
        <f>B245-C245</f>
        <v>79.946200000000005</v>
      </c>
      <c r="H245" s="26">
        <f>E245/B245*100</f>
        <v>91.14301195219123</v>
      </c>
    </row>
    <row r="246" spans="1:8" s="62" customFormat="1" ht="11.25" customHeight="1" x14ac:dyDescent="0.2">
      <c r="A246" s="69"/>
      <c r="B246" s="33"/>
      <c r="C246" s="31"/>
      <c r="D246" s="33"/>
      <c r="E246" s="31"/>
      <c r="F246" s="31"/>
      <c r="G246" s="31"/>
      <c r="H246" s="29"/>
    </row>
    <row r="247" spans="1:8" s="62" customFormat="1" ht="11.25" customHeight="1" x14ac:dyDescent="0.2">
      <c r="A247" s="64" t="s">
        <v>246</v>
      </c>
      <c r="B247" s="34">
        <f t="shared" ref="B247:G247" si="102">SUM(B248:B252)</f>
        <v>2695315.0690000001</v>
      </c>
      <c r="C247" s="32">
        <f t="shared" si="102"/>
        <v>2247804.5021500001</v>
      </c>
      <c r="D247" s="34">
        <f t="shared" ref="D247" si="103">SUM(D248:D252)</f>
        <v>85379.98827999999</v>
      </c>
      <c r="E247" s="32">
        <f t="shared" si="102"/>
        <v>2333184.4904299998</v>
      </c>
      <c r="F247" s="32">
        <f t="shared" si="102"/>
        <v>362130.57857000019</v>
      </c>
      <c r="G247" s="32">
        <f t="shared" si="102"/>
        <v>447510.56685000029</v>
      </c>
      <c r="H247" s="29">
        <f t="shared" ref="H247:H252" si="104">E247/B247*100</f>
        <v>86.564443514043205</v>
      </c>
    </row>
    <row r="248" spans="1:8" s="62" customFormat="1" ht="11.25" customHeight="1" x14ac:dyDescent="0.2">
      <c r="A248" s="66" t="s">
        <v>247</v>
      </c>
      <c r="B248" s="27">
        <v>2426515.0690000001</v>
      </c>
      <c r="C248" s="28">
        <v>2084013.1102699998</v>
      </c>
      <c r="D248" s="27">
        <v>80897.293590000001</v>
      </c>
      <c r="E248" s="31">
        <f>SUM(C248:D248)</f>
        <v>2164910.40386</v>
      </c>
      <c r="F248" s="31">
        <f>B248-E248</f>
        <v>261604.66514000017</v>
      </c>
      <c r="G248" s="31">
        <f>B248-C248</f>
        <v>342501.9587300003</v>
      </c>
      <c r="H248" s="26">
        <f t="shared" si="104"/>
        <v>89.218914463704067</v>
      </c>
    </row>
    <row r="249" spans="1:8" s="62" customFormat="1" ht="11.25" customHeight="1" x14ac:dyDescent="0.2">
      <c r="A249" s="69" t="s">
        <v>248</v>
      </c>
      <c r="B249" s="27">
        <v>9200</v>
      </c>
      <c r="C249" s="28">
        <v>4308.21576</v>
      </c>
      <c r="D249" s="27">
        <v>1683.0508</v>
      </c>
      <c r="E249" s="28">
        <f>SUM(C249:D249)</f>
        <v>5991.26656</v>
      </c>
      <c r="F249" s="28">
        <f>B249-E249</f>
        <v>3208.73344</v>
      </c>
      <c r="G249" s="28">
        <f>B249-C249</f>
        <v>4891.78424</v>
      </c>
      <c r="H249" s="29">
        <f t="shared" si="104"/>
        <v>65.122462608695656</v>
      </c>
    </row>
    <row r="250" spans="1:8" s="62" customFormat="1" ht="11.25" customHeight="1" x14ac:dyDescent="0.2">
      <c r="A250" s="69" t="s">
        <v>249</v>
      </c>
      <c r="B250" s="27">
        <v>59400</v>
      </c>
      <c r="C250" s="28">
        <v>30291.178459999999</v>
      </c>
      <c r="D250" s="27">
        <v>635.46431999999993</v>
      </c>
      <c r="E250" s="31">
        <f>SUM(C250:D250)</f>
        <v>30926.642779999998</v>
      </c>
      <c r="F250" s="31">
        <f>B250-E250</f>
        <v>28473.357220000002</v>
      </c>
      <c r="G250" s="31">
        <f>B250-C250</f>
        <v>29108.821540000001</v>
      </c>
      <c r="H250" s="26">
        <f t="shared" si="104"/>
        <v>52.06505518518518</v>
      </c>
    </row>
    <row r="251" spans="1:8" s="62" customFormat="1" ht="11.25" customHeight="1" x14ac:dyDescent="0.2">
      <c r="A251" s="69" t="s">
        <v>250</v>
      </c>
      <c r="B251" s="27">
        <v>165200</v>
      </c>
      <c r="C251" s="28">
        <v>112805.73969</v>
      </c>
      <c r="D251" s="27">
        <v>1320.31151</v>
      </c>
      <c r="E251" s="28">
        <f>SUM(C251:D251)</f>
        <v>114126.0512</v>
      </c>
      <c r="F251" s="28">
        <f>B251-E251</f>
        <v>51073.948799999998</v>
      </c>
      <c r="G251" s="28">
        <f>B251-C251</f>
        <v>52394.260309999998</v>
      </c>
      <c r="H251" s="26">
        <f t="shared" si="104"/>
        <v>69.083566101694913</v>
      </c>
    </row>
    <row r="252" spans="1:8" s="62" customFormat="1" ht="11.25" customHeight="1" x14ac:dyDescent="0.2">
      <c r="A252" s="69" t="s">
        <v>251</v>
      </c>
      <c r="B252" s="27">
        <v>35000</v>
      </c>
      <c r="C252" s="28">
        <v>16386.257970000002</v>
      </c>
      <c r="D252" s="27">
        <v>843.86806000000001</v>
      </c>
      <c r="E252" s="31">
        <f>SUM(C252:D252)</f>
        <v>17230.126030000003</v>
      </c>
      <c r="F252" s="31">
        <f>B252-E252</f>
        <v>17769.873969999997</v>
      </c>
      <c r="G252" s="31">
        <f>B252-C252</f>
        <v>18613.742029999998</v>
      </c>
      <c r="H252" s="26">
        <f t="shared" si="104"/>
        <v>49.228931514285726</v>
      </c>
    </row>
    <row r="253" spans="1:8" s="62" customFormat="1" ht="11.25" customHeight="1" x14ac:dyDescent="0.2">
      <c r="A253" s="69"/>
      <c r="B253" s="27"/>
      <c r="C253" s="28"/>
      <c r="D253" s="27"/>
      <c r="E253" s="28"/>
      <c r="F253" s="28"/>
      <c r="G253" s="28"/>
      <c r="H253" s="26"/>
    </row>
    <row r="254" spans="1:8" s="62" customFormat="1" ht="11.25" customHeight="1" x14ac:dyDescent="0.2">
      <c r="A254" s="64" t="s">
        <v>252</v>
      </c>
      <c r="B254" s="32">
        <f t="shared" ref="B254:G254" si="105">+B255+B256</f>
        <v>110918</v>
      </c>
      <c r="C254" s="32">
        <f t="shared" si="105"/>
        <v>73896.539069999999</v>
      </c>
      <c r="D254" s="32">
        <f t="shared" si="105"/>
        <v>8201.3358399999997</v>
      </c>
      <c r="E254" s="32">
        <f t="shared" si="105"/>
        <v>82097.874909999999</v>
      </c>
      <c r="F254" s="32">
        <f t="shared" si="105"/>
        <v>28820.125090000001</v>
      </c>
      <c r="G254" s="32">
        <f t="shared" si="105"/>
        <v>37021.460930000008</v>
      </c>
      <c r="H254" s="26">
        <f>E254/B254*100</f>
        <v>74.016728493121036</v>
      </c>
    </row>
    <row r="255" spans="1:8" s="62" customFormat="1" ht="11.25" customHeight="1" x14ac:dyDescent="0.2">
      <c r="A255" s="69" t="s">
        <v>253</v>
      </c>
      <c r="B255" s="27">
        <v>104062</v>
      </c>
      <c r="C255" s="28">
        <v>69590.332729999995</v>
      </c>
      <c r="D255" s="27">
        <v>7037.8960800000004</v>
      </c>
      <c r="E255" s="28">
        <f>SUM(C255:D255)</f>
        <v>76628.228810000001</v>
      </c>
      <c r="F255" s="28">
        <f>B255-E255</f>
        <v>27433.771189999999</v>
      </c>
      <c r="G255" s="28">
        <f>B255-C255</f>
        <v>34471.667270000005</v>
      </c>
      <c r="H255" s="26">
        <f>E255/B255*100</f>
        <v>73.637090205838831</v>
      </c>
    </row>
    <row r="256" spans="1:8" s="62" customFormat="1" ht="11.25" customHeight="1" x14ac:dyDescent="0.2">
      <c r="A256" s="76" t="s">
        <v>254</v>
      </c>
      <c r="B256" s="27">
        <v>6856</v>
      </c>
      <c r="C256" s="28">
        <v>4306.2063399999997</v>
      </c>
      <c r="D256" s="27">
        <v>1163.43976</v>
      </c>
      <c r="E256" s="31">
        <f>SUM(C256:D256)</f>
        <v>5469.6460999999999</v>
      </c>
      <c r="F256" s="31">
        <f>B256-E256</f>
        <v>1386.3539000000001</v>
      </c>
      <c r="G256" s="31">
        <f>B256-C256</f>
        <v>2549.7936600000003</v>
      </c>
      <c r="H256" s="26">
        <f>E256/B256*100</f>
        <v>79.778968786464404</v>
      </c>
    </row>
    <row r="257" spans="1:13" s="62" customFormat="1" ht="12" x14ac:dyDescent="0.2">
      <c r="A257" s="69"/>
      <c r="B257" s="31"/>
      <c r="C257" s="31"/>
      <c r="D257" s="31"/>
      <c r="E257" s="31"/>
      <c r="F257" s="31"/>
      <c r="G257" s="31"/>
      <c r="H257" s="26"/>
    </row>
    <row r="258" spans="1:13" s="62" customFormat="1" ht="11.25" customHeight="1" x14ac:dyDescent="0.2">
      <c r="A258" s="77" t="s">
        <v>255</v>
      </c>
      <c r="B258" s="27">
        <v>536943.83400000003</v>
      </c>
      <c r="C258" s="28">
        <v>438368.53489000007</v>
      </c>
      <c r="D258" s="27">
        <v>3924.4803400000001</v>
      </c>
      <c r="E258" s="31">
        <f>SUM(C258:D258)</f>
        <v>442293.01523000008</v>
      </c>
      <c r="F258" s="31">
        <f>B258-E258</f>
        <v>94650.818769999954</v>
      </c>
      <c r="G258" s="31">
        <f>B258-C258</f>
        <v>98575.299109999964</v>
      </c>
      <c r="H258" s="26">
        <f>E258/B258*100</f>
        <v>82.37230548586578</v>
      </c>
    </row>
    <row r="259" spans="1:13" s="62" customFormat="1" ht="11.25" customHeight="1" x14ac:dyDescent="0.2">
      <c r="A259" s="69"/>
      <c r="B259" s="31"/>
      <c r="C259" s="31"/>
      <c r="D259" s="31"/>
      <c r="E259" s="31"/>
      <c r="F259" s="31"/>
      <c r="G259" s="31"/>
      <c r="H259" s="26"/>
    </row>
    <row r="260" spans="1:13" s="62" customFormat="1" ht="11.25" customHeight="1" x14ac:dyDescent="0.2">
      <c r="A260" s="64" t="s">
        <v>256</v>
      </c>
      <c r="B260" s="27">
        <v>708110</v>
      </c>
      <c r="C260" s="28">
        <v>432669.22089</v>
      </c>
      <c r="D260" s="27">
        <v>21296.22525</v>
      </c>
      <c r="E260" s="28">
        <f>SUM(C260:D260)</f>
        <v>453965.44614000001</v>
      </c>
      <c r="F260" s="28">
        <f>B260-E260</f>
        <v>254144.55385999999</v>
      </c>
      <c r="G260" s="28">
        <f>B260-C260</f>
        <v>275440.77911</v>
      </c>
      <c r="H260" s="29">
        <f>E260/B260*100</f>
        <v>64.109452788408589</v>
      </c>
    </row>
    <row r="261" spans="1:13" s="62" customFormat="1" ht="11.25" customHeight="1" x14ac:dyDescent="0.2">
      <c r="A261" s="69"/>
      <c r="B261" s="31"/>
      <c r="C261" s="31"/>
      <c r="D261" s="31"/>
      <c r="E261" s="31"/>
      <c r="F261" s="31"/>
      <c r="G261" s="31"/>
      <c r="H261" s="26"/>
    </row>
    <row r="262" spans="1:13" s="62" customFormat="1" ht="11.25" customHeight="1" x14ac:dyDescent="0.2">
      <c r="A262" s="64" t="s">
        <v>257</v>
      </c>
      <c r="B262" s="27">
        <v>227359.42499999999</v>
      </c>
      <c r="C262" s="28">
        <v>101690.39893000001</v>
      </c>
      <c r="D262" s="27">
        <v>7582.18469</v>
      </c>
      <c r="E262" s="31">
        <f>SUM(C262:D262)</f>
        <v>109272.58362</v>
      </c>
      <c r="F262" s="31">
        <f>B262-E262</f>
        <v>118086.84137999998</v>
      </c>
      <c r="G262" s="31">
        <f>B262-C262</f>
        <v>125669.02606999998</v>
      </c>
      <c r="H262" s="26">
        <f>E262/B262*100</f>
        <v>48.061602733205369</v>
      </c>
    </row>
    <row r="263" spans="1:13" s="62" customFormat="1" ht="11.25" customHeight="1" x14ac:dyDescent="0.2">
      <c r="A263" s="78"/>
      <c r="B263" s="27"/>
      <c r="C263" s="27"/>
      <c r="D263" s="27"/>
      <c r="E263" s="27"/>
      <c r="F263" s="27"/>
      <c r="G263" s="27"/>
      <c r="H263" s="30"/>
      <c r="I263" s="65"/>
      <c r="J263" s="65"/>
      <c r="K263" s="65"/>
      <c r="L263" s="65"/>
      <c r="M263" s="65"/>
    </row>
    <row r="264" spans="1:13" s="62" customFormat="1" ht="11.25" customHeight="1" x14ac:dyDescent="0.2">
      <c r="A264" s="79" t="s">
        <v>258</v>
      </c>
      <c r="B264" s="34">
        <f t="shared" ref="B264:G264" si="106">+B265+B266</f>
        <v>60375.786999999997</v>
      </c>
      <c r="C264" s="34">
        <f t="shared" si="106"/>
        <v>38430.141260000004</v>
      </c>
      <c r="D264" s="34">
        <f t="shared" si="106"/>
        <v>4769.79558</v>
      </c>
      <c r="E264" s="34">
        <f t="shared" si="106"/>
        <v>43199.936840000002</v>
      </c>
      <c r="F264" s="34">
        <f t="shared" si="106"/>
        <v>17175.850159999998</v>
      </c>
      <c r="G264" s="34">
        <f t="shared" si="106"/>
        <v>21945.645739999996</v>
      </c>
      <c r="H264" s="30">
        <f>E264/B264*100</f>
        <v>71.551757726984164</v>
      </c>
    </row>
    <row r="265" spans="1:13" s="62" customFormat="1" ht="11.25" customHeight="1" x14ac:dyDescent="0.2">
      <c r="A265" s="75" t="s">
        <v>301</v>
      </c>
      <c r="B265" s="27">
        <v>57806.786999999997</v>
      </c>
      <c r="C265" s="28">
        <v>37679.021710000001</v>
      </c>
      <c r="D265" s="27">
        <v>4769.79558</v>
      </c>
      <c r="E265" s="27">
        <f>SUM(C265:D265)</f>
        <v>42448.817289999999</v>
      </c>
      <c r="F265" s="27">
        <f>B265-E265</f>
        <v>15357.969709999998</v>
      </c>
      <c r="G265" s="27">
        <f>B265-C265</f>
        <v>20127.765289999996</v>
      </c>
      <c r="H265" s="30">
        <f>E265/B265*100</f>
        <v>73.432237792423933</v>
      </c>
    </row>
    <row r="266" spans="1:13" s="62" customFormat="1" ht="11.25" customHeight="1" x14ac:dyDescent="0.2">
      <c r="A266" s="75" t="s">
        <v>302</v>
      </c>
      <c r="B266" s="27">
        <v>2569</v>
      </c>
      <c r="C266" s="28">
        <v>751.11955</v>
      </c>
      <c r="D266" s="27">
        <v>0</v>
      </c>
      <c r="E266" s="27">
        <f>SUM(C266:D266)</f>
        <v>751.11955</v>
      </c>
      <c r="F266" s="27">
        <f>B266-E266</f>
        <v>1817.8804500000001</v>
      </c>
      <c r="G266" s="27">
        <f>B266-C266</f>
        <v>1817.8804500000001</v>
      </c>
      <c r="H266" s="30">
        <f>E266/B266*100</f>
        <v>29.237818217205135</v>
      </c>
    </row>
    <row r="267" spans="1:13" s="62" customFormat="1" ht="12" customHeight="1" x14ac:dyDescent="0.2">
      <c r="A267" s="80"/>
      <c r="B267" s="27"/>
      <c r="C267" s="27"/>
      <c r="D267" s="27"/>
      <c r="E267" s="27"/>
      <c r="F267" s="27"/>
      <c r="G267" s="27"/>
      <c r="H267" s="30"/>
    </row>
    <row r="268" spans="1:13" s="62" customFormat="1" ht="11.25" customHeight="1" x14ac:dyDescent="0.2">
      <c r="A268" s="81" t="s">
        <v>259</v>
      </c>
      <c r="B268" s="48">
        <f>B10+B17+B19+B21+B23+B34+B38+B46+B48+B50+B58+B70+B76+B80+B84+B90+B102+B114+B125+B141+B143+B164+B174+B179+B188+B197+B206+B215+B245+B247+B254+B258+B260+B262+B264</f>
        <v>136381803.65162998</v>
      </c>
      <c r="C268" s="48">
        <f t="shared" ref="C268:G268" si="107">C10+C17+C19+C21+C23+C34+C38+C46+C48+C50+C58+C70+C76+C80+C84+C90+C102+C114+C125+C141+C143+C164+C174+C179+C188+C197+C206+C215+C245+C247+C254+C258+C260+C262+C264</f>
        <v>80619907.44821997</v>
      </c>
      <c r="D268" s="48">
        <f t="shared" si="107"/>
        <v>9794395.4000599999</v>
      </c>
      <c r="E268" s="48">
        <f t="shared" si="107"/>
        <v>90414302.848279998</v>
      </c>
      <c r="F268" s="48">
        <f t="shared" si="107"/>
        <v>45967500.803350009</v>
      </c>
      <c r="G268" s="48">
        <f t="shared" si="107"/>
        <v>55761896.20341</v>
      </c>
      <c r="H268" s="49">
        <f>E268/B268*100</f>
        <v>66.294989820806208</v>
      </c>
    </row>
    <row r="269" spans="1:13" s="62" customFormat="1" ht="11.25" customHeight="1" x14ac:dyDescent="0.2">
      <c r="A269" s="82"/>
      <c r="B269" s="28"/>
      <c r="C269" s="28"/>
      <c r="D269" s="28"/>
      <c r="E269" s="28"/>
      <c r="F269" s="28"/>
      <c r="G269" s="28"/>
      <c r="H269" s="26"/>
    </row>
    <row r="270" spans="1:13" s="62" customFormat="1" ht="11.25" customHeight="1" x14ac:dyDescent="0.2">
      <c r="A270" s="63" t="s">
        <v>260</v>
      </c>
      <c r="B270" s="28"/>
      <c r="C270" s="28"/>
      <c r="D270" s="28"/>
      <c r="E270" s="28"/>
      <c r="F270" s="28"/>
      <c r="G270" s="28"/>
      <c r="H270" s="29"/>
    </row>
    <row r="271" spans="1:13" s="62" customFormat="1" ht="11.25" customHeight="1" x14ac:dyDescent="0.2">
      <c r="A271" s="66" t="s">
        <v>261</v>
      </c>
      <c r="B271" s="27">
        <v>30000</v>
      </c>
      <c r="C271" s="28">
        <v>28173.766399999997</v>
      </c>
      <c r="D271" s="27">
        <v>0</v>
      </c>
      <c r="E271" s="28">
        <f>SUM(C271:D271)</f>
        <v>28173.766399999997</v>
      </c>
      <c r="F271" s="28">
        <f>B271-E271</f>
        <v>1826.2336000000032</v>
      </c>
      <c r="G271" s="28">
        <f>B271-C271</f>
        <v>1826.2336000000032</v>
      </c>
      <c r="H271" s="26">
        <f>E271/B271*100</f>
        <v>93.912554666666665</v>
      </c>
    </row>
    <row r="272" spans="1:13" s="62" customFormat="1" ht="12" x14ac:dyDescent="0.2">
      <c r="A272" s="83"/>
      <c r="B272" s="28"/>
      <c r="C272" s="28"/>
      <c r="D272" s="28"/>
      <c r="E272" s="28"/>
      <c r="F272" s="28"/>
      <c r="G272" s="28"/>
      <c r="H272" s="29"/>
    </row>
    <row r="273" spans="1:8" s="62" customFormat="1" ht="11.25" customHeight="1" x14ac:dyDescent="0.2">
      <c r="A273" s="66" t="s">
        <v>262</v>
      </c>
      <c r="B273" s="28">
        <f t="shared" ref="B273:G273" si="108">SUM(B274:B275)</f>
        <v>60868570.679000005</v>
      </c>
      <c r="C273" s="28">
        <f t="shared" si="108"/>
        <v>55023459.696869992</v>
      </c>
      <c r="D273" s="28">
        <f t="shared" si="108"/>
        <v>110168.36296</v>
      </c>
      <c r="E273" s="28">
        <f t="shared" si="108"/>
        <v>55133628.059829995</v>
      </c>
      <c r="F273" s="28">
        <f t="shared" si="108"/>
        <v>5734942.619170011</v>
      </c>
      <c r="G273" s="28">
        <f t="shared" si="108"/>
        <v>5845110.9821300106</v>
      </c>
      <c r="H273" s="26">
        <f>E273/B273*100</f>
        <v>90.578154612149291</v>
      </c>
    </row>
    <row r="274" spans="1:8" s="62" customFormat="1" ht="11.25" hidden="1" customHeight="1" x14ac:dyDescent="0.2">
      <c r="A274" s="66" t="s">
        <v>280</v>
      </c>
      <c r="B274" s="27">
        <v>60657218.679000005</v>
      </c>
      <c r="C274" s="28">
        <v>54974952.213999994</v>
      </c>
      <c r="D274" s="27">
        <v>0</v>
      </c>
      <c r="E274" s="28">
        <f t="shared" ref="E274:E275" si="109">SUM(C274:D274)</f>
        <v>54974952.213999994</v>
      </c>
      <c r="F274" s="28">
        <f>B274-E274</f>
        <v>5682266.465000011</v>
      </c>
      <c r="G274" s="28">
        <f>B274-C274</f>
        <v>5682266.465000011</v>
      </c>
      <c r="H274" s="29">
        <f>E274/B274*100</f>
        <v>90.632167796761749</v>
      </c>
    </row>
    <row r="275" spans="1:8" s="62" customFormat="1" ht="11.25" customHeight="1" x14ac:dyDescent="0.2">
      <c r="A275" s="66" t="s">
        <v>263</v>
      </c>
      <c r="B275" s="27">
        <v>211352</v>
      </c>
      <c r="C275" s="28">
        <v>48507.48287</v>
      </c>
      <c r="D275" s="27">
        <v>110168.36296</v>
      </c>
      <c r="E275" s="28">
        <f t="shared" si="109"/>
        <v>158675.84583000001</v>
      </c>
      <c r="F275" s="28">
        <f>B275-E275</f>
        <v>52676.154169999994</v>
      </c>
      <c r="G275" s="28">
        <f>B275-C275</f>
        <v>162844.51712999999</v>
      </c>
      <c r="H275" s="26">
        <f>E275/B275*100</f>
        <v>75.076576436466183</v>
      </c>
    </row>
    <row r="276" spans="1:8" s="62" customFormat="1" ht="11.25" customHeight="1" x14ac:dyDescent="0.2">
      <c r="A276" s="84"/>
      <c r="B276" s="28"/>
      <c r="C276" s="28"/>
      <c r="D276" s="28"/>
      <c r="E276" s="28"/>
      <c r="F276" s="28"/>
      <c r="G276" s="28"/>
      <c r="H276" s="29"/>
    </row>
    <row r="277" spans="1:8" s="62" customFormat="1" ht="11.25" customHeight="1" x14ac:dyDescent="0.2">
      <c r="A277" s="63" t="s">
        <v>264</v>
      </c>
      <c r="B277" s="45">
        <f t="shared" ref="B277:G277" si="110">B271+B273</f>
        <v>60898570.679000005</v>
      </c>
      <c r="C277" s="45">
        <f t="shared" si="110"/>
        <v>55051633.463269994</v>
      </c>
      <c r="D277" s="45">
        <f t="shared" si="110"/>
        <v>110168.36296</v>
      </c>
      <c r="E277" s="45">
        <f t="shared" si="110"/>
        <v>55161801.826229997</v>
      </c>
      <c r="F277" s="45">
        <f t="shared" si="110"/>
        <v>5736768.8527700109</v>
      </c>
      <c r="G277" s="45">
        <f t="shared" si="110"/>
        <v>5846937.2157300105</v>
      </c>
      <c r="H277" s="29">
        <f>E277/B277*100</f>
        <v>90.579797212304285</v>
      </c>
    </row>
    <row r="278" spans="1:8" s="62" customFormat="1" ht="11.25" hidden="1" customHeight="1" x14ac:dyDescent="0.2">
      <c r="A278" s="66"/>
      <c r="B278" s="28"/>
      <c r="C278" s="28"/>
      <c r="D278" s="28"/>
      <c r="E278" s="28"/>
      <c r="F278" s="28"/>
      <c r="G278" s="28"/>
      <c r="H278" s="29"/>
    </row>
    <row r="279" spans="1:8" s="62" customFormat="1" ht="11.25" hidden="1" customHeight="1" x14ac:dyDescent="0.2">
      <c r="A279" s="83" t="s">
        <v>265</v>
      </c>
      <c r="B279" s="32">
        <f t="shared" ref="B279:G279" si="111">+B277+B268</f>
        <v>197280374.33063</v>
      </c>
      <c r="C279" s="32">
        <f t="shared" si="111"/>
        <v>135671540.91148996</v>
      </c>
      <c r="D279" s="32">
        <f t="shared" si="111"/>
        <v>9904563.7630199995</v>
      </c>
      <c r="E279" s="32">
        <f t="shared" si="111"/>
        <v>145576104.67451</v>
      </c>
      <c r="F279" s="32">
        <f t="shared" si="111"/>
        <v>51704269.656120017</v>
      </c>
      <c r="G279" s="32">
        <f t="shared" si="111"/>
        <v>61608833.419140011</v>
      </c>
      <c r="H279" s="37">
        <f>E279/B279*100</f>
        <v>73.791478330496901</v>
      </c>
    </row>
    <row r="280" spans="1:8" s="62" customFormat="1" ht="12" customHeight="1" x14ac:dyDescent="0.2">
      <c r="A280" s="66"/>
      <c r="B280" s="28"/>
      <c r="C280" s="31"/>
      <c r="D280" s="28"/>
      <c r="E280" s="31"/>
      <c r="F280" s="31"/>
      <c r="G280" s="31"/>
      <c r="H280" s="26"/>
    </row>
    <row r="281" spans="1:8" ht="12.75" thickBot="1" x14ac:dyDescent="0.25">
      <c r="A281" s="87" t="s">
        <v>266</v>
      </c>
      <c r="B281" s="88">
        <f>+B279</f>
        <v>197280374.33063</v>
      </c>
      <c r="C281" s="88">
        <f t="shared" ref="C281:G281" si="112">+C279</f>
        <v>135671540.91148996</v>
      </c>
      <c r="D281" s="88">
        <f t="shared" si="112"/>
        <v>9904563.7630199995</v>
      </c>
      <c r="E281" s="88">
        <f t="shared" si="112"/>
        <v>145576104.67451</v>
      </c>
      <c r="F281" s="88">
        <f t="shared" si="112"/>
        <v>51704269.656120017</v>
      </c>
      <c r="G281" s="88">
        <f t="shared" si="112"/>
        <v>61608833.419140011</v>
      </c>
      <c r="H281" s="89">
        <f>E281/B281*100</f>
        <v>73.791478330496901</v>
      </c>
    </row>
    <row r="282" spans="1:8" ht="12" thickTop="1" x14ac:dyDescent="0.2">
      <c r="G282" s="91"/>
    </row>
    <row r="283" spans="1:8" x14ac:dyDescent="0.2">
      <c r="A283" s="92" t="s">
        <v>267</v>
      </c>
    </row>
    <row r="284" spans="1:8" x14ac:dyDescent="0.2">
      <c r="A284" s="62" t="s">
        <v>268</v>
      </c>
    </row>
    <row r="285" spans="1:8" x14ac:dyDescent="0.2">
      <c r="A285" s="86" t="s">
        <v>269</v>
      </c>
    </row>
    <row r="286" spans="1:8" x14ac:dyDescent="0.2">
      <c r="A286" s="62" t="s">
        <v>270</v>
      </c>
    </row>
    <row r="287" spans="1:8" x14ac:dyDescent="0.2">
      <c r="A287" s="62" t="s">
        <v>271</v>
      </c>
    </row>
    <row r="288" spans="1:8" x14ac:dyDescent="0.2">
      <c r="A288" s="62" t="s">
        <v>272</v>
      </c>
    </row>
    <row r="289" spans="1:9" x14ac:dyDescent="0.2">
      <c r="A289" s="62" t="s">
        <v>273</v>
      </c>
    </row>
    <row r="290" spans="1:9" x14ac:dyDescent="0.2">
      <c r="G290" s="91"/>
    </row>
    <row r="291" spans="1:9" x14ac:dyDescent="0.2">
      <c r="E291" s="62"/>
      <c r="F291" s="62"/>
      <c r="G291" s="90"/>
      <c r="I291" s="93"/>
    </row>
    <row r="292" spans="1:9" x14ac:dyDescent="0.2">
      <c r="E292" s="62"/>
      <c r="F292" s="62"/>
      <c r="G292" s="90"/>
      <c r="I292" s="93"/>
    </row>
    <row r="293" spans="1:9" x14ac:dyDescent="0.2">
      <c r="E293" s="62"/>
      <c r="F293" s="62"/>
      <c r="G293" s="90"/>
      <c r="I293" s="93"/>
    </row>
    <row r="294" spans="1:9" x14ac:dyDescent="0.2">
      <c r="E294" s="62"/>
      <c r="F294" s="62"/>
      <c r="G294" s="90"/>
      <c r="I294" s="93"/>
    </row>
    <row r="295" spans="1:9" x14ac:dyDescent="0.2">
      <c r="E295" s="62"/>
      <c r="F295" s="62"/>
      <c r="G295" s="90"/>
      <c r="I295" s="93"/>
    </row>
    <row r="296" spans="1:9" x14ac:dyDescent="0.2">
      <c r="E296" s="62"/>
      <c r="F296" s="62"/>
      <c r="G296" s="90"/>
      <c r="I296" s="93"/>
    </row>
    <row r="297" spans="1:9" x14ac:dyDescent="0.2">
      <c r="E297" s="62"/>
      <c r="F297" s="62"/>
      <c r="G297" s="90"/>
      <c r="I297" s="93"/>
    </row>
    <row r="298" spans="1:9" x14ac:dyDescent="0.2">
      <c r="E298" s="62"/>
      <c r="F298" s="62"/>
      <c r="G298" s="90"/>
      <c r="I298" s="93"/>
    </row>
    <row r="299" spans="1:9" x14ac:dyDescent="0.2">
      <c r="E299" s="62"/>
      <c r="F299" s="62"/>
      <c r="G299" s="90"/>
      <c r="I299" s="93"/>
    </row>
    <row r="300" spans="1:9" x14ac:dyDescent="0.2">
      <c r="E300" s="62"/>
      <c r="F300" s="62"/>
      <c r="G300" s="90"/>
      <c r="I300" s="93"/>
    </row>
    <row r="301" spans="1:9" x14ac:dyDescent="0.2">
      <c r="E301" s="62"/>
      <c r="F301" s="62"/>
      <c r="G301" s="90"/>
      <c r="I301" s="93"/>
    </row>
    <row r="302" spans="1:9" x14ac:dyDescent="0.2">
      <c r="E302" s="62"/>
      <c r="F302" s="62"/>
      <c r="G302" s="90"/>
      <c r="I302" s="93"/>
    </row>
    <row r="303" spans="1:9" x14ac:dyDescent="0.2">
      <c r="E303" s="62"/>
      <c r="F303" s="62"/>
      <c r="G303" s="90"/>
      <c r="I303" s="93"/>
    </row>
    <row r="304" spans="1:9" x14ac:dyDescent="0.2">
      <c r="E304" s="62"/>
      <c r="F304" s="62"/>
      <c r="G304" s="90"/>
      <c r="I304" s="93"/>
    </row>
    <row r="305" spans="5:9" x14ac:dyDescent="0.2">
      <c r="E305" s="62"/>
      <c r="F305" s="62"/>
      <c r="G305" s="90"/>
      <c r="I305" s="93"/>
    </row>
    <row r="306" spans="5:9" x14ac:dyDescent="0.2">
      <c r="E306" s="62"/>
      <c r="F306" s="62"/>
      <c r="G306" s="90"/>
      <c r="I306" s="93"/>
    </row>
    <row r="307" spans="5:9" x14ac:dyDescent="0.2">
      <c r="E307" s="62"/>
      <c r="F307" s="62"/>
      <c r="G307" s="90"/>
      <c r="I307" s="93"/>
    </row>
    <row r="308" spans="5:9" x14ac:dyDescent="0.2">
      <c r="E308" s="62"/>
      <c r="F308" s="62"/>
      <c r="G308" s="90"/>
      <c r="I308" s="93"/>
    </row>
    <row r="309" spans="5:9" x14ac:dyDescent="0.2">
      <c r="E309" s="62"/>
      <c r="F309" s="62"/>
      <c r="G309" s="90"/>
      <c r="I309" s="93"/>
    </row>
    <row r="310" spans="5:9" x14ac:dyDescent="0.2">
      <c r="E310" s="62"/>
      <c r="F310" s="62"/>
      <c r="G310" s="90"/>
      <c r="I310" s="93"/>
    </row>
    <row r="311" spans="5:9" x14ac:dyDescent="0.2">
      <c r="E311" s="62"/>
      <c r="F311" s="62"/>
      <c r="G311" s="90"/>
      <c r="I311" s="93"/>
    </row>
    <row r="312" spans="5:9" x14ac:dyDescent="0.2">
      <c r="E312" s="62"/>
      <c r="F312" s="62"/>
      <c r="G312" s="90"/>
      <c r="I312" s="93"/>
    </row>
    <row r="313" spans="5:9" x14ac:dyDescent="0.2">
      <c r="E313" s="62"/>
      <c r="F313" s="62"/>
      <c r="G313" s="90"/>
      <c r="I313" s="93"/>
    </row>
    <row r="314" spans="5:9" x14ac:dyDescent="0.2">
      <c r="E314" s="62"/>
      <c r="F314" s="62"/>
      <c r="G314" s="90"/>
      <c r="I314" s="93"/>
    </row>
    <row r="315" spans="5:9" x14ac:dyDescent="0.2">
      <c r="E315" s="62"/>
      <c r="F315" s="62"/>
      <c r="G315" s="90"/>
      <c r="I315" s="93"/>
    </row>
    <row r="316" spans="5:9" x14ac:dyDescent="0.2">
      <c r="E316" s="62"/>
      <c r="F316" s="62"/>
      <c r="G316" s="90"/>
      <c r="I316" s="93"/>
    </row>
    <row r="317" spans="5:9" x14ac:dyDescent="0.2">
      <c r="E317" s="62"/>
      <c r="F317" s="62"/>
      <c r="G317" s="90"/>
      <c r="I317" s="93"/>
    </row>
    <row r="318" spans="5:9" x14ac:dyDescent="0.2">
      <c r="E318" s="62"/>
      <c r="F318" s="62"/>
      <c r="G318" s="90"/>
      <c r="I318" s="93"/>
    </row>
  </sheetData>
  <mergeCells count="7">
    <mergeCell ref="H6:H7"/>
    <mergeCell ref="G6:G7"/>
    <mergeCell ref="A5:A7"/>
    <mergeCell ref="C5:E5"/>
    <mergeCell ref="B6:B7"/>
    <mergeCell ref="C6:E6"/>
    <mergeCell ref="F6:F7"/>
  </mergeCells>
  <printOptions horizontalCentered="1"/>
  <pageMargins left="0.4" right="0.4" top="0.3" bottom="0.25" header="0.2" footer="0.2"/>
  <pageSetup paperSize="9" scale="74" orientation="portrait" r:id="rId1"/>
  <headerFooter alignWithMargins="0">
    <oddFooter>Page &amp;P of &amp;N</oddFooter>
  </headerFooter>
  <rowBreaks count="1" manualBreakCount="1">
    <brk id="26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2020-02-17T01:27:54Z</cp:lastPrinted>
  <dcterms:created xsi:type="dcterms:W3CDTF">2013-11-12T07:22:41Z</dcterms:created>
  <dcterms:modified xsi:type="dcterms:W3CDTF">2020-02-17T02:05:15Z</dcterms:modified>
</cp:coreProperties>
</file>