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0 CPD\CPD\ACTUAL DISBURSEMENT (BANK)\bank reports\2020\WEBSITE\For website\December 2020\"/>
    </mc:Choice>
  </mc:AlternateContent>
  <bookViews>
    <workbookView xWindow="240" yWindow="75" windowWidth="20955" windowHeight="10740" activeTab="1"/>
  </bookViews>
  <sheets>
    <sheet name="Department" sheetId="11" r:id="rId1"/>
    <sheet name="Agency" sheetId="12" r:id="rId2"/>
    <sheet name="Graph" sheetId="6" r:id="rId3"/>
  </sheets>
  <externalReferences>
    <externalReference r:id="rId4"/>
  </externalReferences>
  <definedNames>
    <definedName name="_xlnm.Print_Area" localSheetId="1">Agency!$A$1:$H$327</definedName>
    <definedName name="_xlnm.Print_Area" localSheetId="0">Department!$A$1:$V$64</definedName>
    <definedName name="_xlnm.Print_Area" localSheetId="2">Graph!$A$9:$M$52</definedName>
    <definedName name="_xlnm.Print_Titles" localSheetId="1">Agency!$1:$8</definedName>
    <definedName name="Z_081E09AD_AB62_433B_A53E_F457872E493D_.wvu.PrintArea" localSheetId="1" hidden="1">Agency!$A$1:$H$318</definedName>
    <definedName name="Z_081E09AD_AB62_433B_A53E_F457872E493D_.wvu.PrintTitles" localSheetId="1" hidden="1">Agency!$1:$8</definedName>
    <definedName name="Z_081E09AD_AB62_433B_A53E_F457872E493D_.wvu.Rows" localSheetId="1" hidden="1">Agency!$132:$132</definedName>
    <definedName name="Z_0A72D1F9_6F9D_1548_A9BD_D2852F16C0D3_.wvu.PrintArea" localSheetId="1" hidden="1">Agency!$A$1:$H$318</definedName>
    <definedName name="Z_0A72D1F9_6F9D_1548_A9BD_D2852F16C0D3_.wvu.PrintTitles" localSheetId="1" hidden="1">Agency!$1:$8</definedName>
    <definedName name="Z_0A72D1F9_6F9D_1548_A9BD_D2852F16C0D3_.wvu.Rows" localSheetId="1" hidden="1">Agency!$132:$132</definedName>
    <definedName name="Z_149BABA1_3CBB_4AB5_8307_CDFFE2416884_.wvu.PrintArea" localSheetId="1" hidden="1">Agency!$A$1:$H$317</definedName>
    <definedName name="Z_149BABA1_3CBB_4AB5_8307_CDFFE2416884_.wvu.PrintTitles" localSheetId="1" hidden="1">Agency!$1:$8</definedName>
    <definedName name="Z_149BABA1_3CBB_4AB5_8307_CDFFE2416884_.wvu.Rows" localSheetId="1" hidden="1">Agency!$135:$135,Agency!$267:$270,Agency!$273:$291,Agency!$294:$307</definedName>
    <definedName name="Z_32FD75DB_C2F2_4294_8471_7CD68BDD134B_.wvu.Rows" localSheetId="1" hidden="1">Agency!#REF!,Agency!#REF!,Agency!#REF!,Agency!#REF!,Agency!#REF!,Agency!#REF!,Agency!#REF!,Agency!#REF!,Agency!#REF!,Agency!#REF!,Agency!#REF!,Agency!#REF!,Agency!#REF!,Agency!#REF!,Agency!#REF!</definedName>
    <definedName name="Z_63CE5467_86C0_4816_A6C7_6C3632652BD9_.wvu.PrintArea" localSheetId="1" hidden="1">Agency!$A$1:$H$330</definedName>
    <definedName name="Z_63CE5467_86C0_4816_A6C7_6C3632652BD9_.wvu.PrintTitles" localSheetId="1" hidden="1">Agency!$1:$8</definedName>
    <definedName name="Z_63CE5467_86C0_4816_A6C7_6C3632652BD9_.wvu.Rows" localSheetId="1" hidden="1">Agency!$136:$136</definedName>
    <definedName name="Z_92A72121_270A_4D07_961C_15515D7CE906_.wvu.Cols" localSheetId="1" hidden="1">Agency!#REF!,Agency!#REF!,Agency!#REF!,Agency!#REF!,Agency!#REF!</definedName>
    <definedName name="Z_92A72121_270A_4D07_961C_15515D7CE906_.wvu.PrintArea" localSheetId="1" hidden="1">Agency!#REF!</definedName>
    <definedName name="Z_92A72121_270A_4D07_961C_15515D7CE906_.wvu.PrintTitles" localSheetId="1" hidden="1">Agency!#REF!</definedName>
    <definedName name="Z_92A72121_270A_4D07_961C_15515D7CE906_.wvu.Rows" localSheetId="1" hidden="1">Agency!#REF!,Agency!#REF!,Agency!#REF!,Agency!#REF!,Agency!#REF!,Agency!#REF!,Agency!#REF!,Agency!#REF!,Agency!#REF!,Agency!#REF!,Agency!#REF!,Agency!#REF!,Agency!#REF!,Agency!#REF!,Agency!#REF!,Agency!#REF!,Agency!#REF!,Agency!#REF!</definedName>
    <definedName name="Z_97AE4AC2_2269_476F_89AE_42BE1A190109_.wvu.PrintArea" localSheetId="1" hidden="1">Agency!$A$1:$H$318</definedName>
    <definedName name="Z_97AE4AC2_2269_476F_89AE_42BE1A190109_.wvu.PrintTitles" localSheetId="1" hidden="1">Agency!$1:$8</definedName>
    <definedName name="Z_A36966C3_2B91_49EA_8368_0F103F951C33_.wvu.Cols" localSheetId="1" hidden="1">Agency!#REF!,Agency!#REF!,Agency!#REF!,Agency!#REF!</definedName>
    <definedName name="Z_A36966C3_2B91_49EA_8368_0F103F951C33_.wvu.PrintArea" localSheetId="1" hidden="1">Agency!#REF!</definedName>
    <definedName name="Z_A36966C3_2B91_49EA_8368_0F103F951C33_.wvu.PrintTitles" localSheetId="1" hidden="1">Agency!#REF!</definedName>
    <definedName name="Z_A36966C3_2B91_49EA_8368_0F103F951C33_.wvu.Rows" localSheetId="1" hidden="1">Agency!#REF!,Agency!#REF!,Agency!#REF!,Agency!#REF!,Agency!#REF!,Agency!#REF!,Agency!#REF!,Agency!#REF!,Agency!#REF!,Agency!#REF!,Agency!#REF!,Agency!#REF!,Agency!#REF!,Agency!#REF!,Agency!#REF!,Agency!#REF!,Agency!#REF!</definedName>
    <definedName name="Z_D5067B77_BADA_4D46_9CA2_CCC5AFBA88BD_.wvu.PrintArea" localSheetId="1" hidden="1">Agency!$A$1:$H$318</definedName>
    <definedName name="Z_D5067B77_BADA_4D46_9CA2_CCC5AFBA88BD_.wvu.PrintTitles" localSheetId="1" hidden="1">Agency!$1:$8</definedName>
    <definedName name="Z_D5067B77_BADA_4D46_9CA2_CCC5AFBA88BD_.wvu.Rows" localSheetId="1" hidden="1">Agency!$132:$132</definedName>
    <definedName name="Z_E72949E6_F470_4685_A8B8_FC40C2B684D5_.wvu.PrintArea" localSheetId="1" hidden="1">Agency!$A$1:$H$318</definedName>
    <definedName name="Z_E72949E6_F470_4685_A8B8_FC40C2B684D5_.wvu.PrintTitles" localSheetId="1" hidden="1">Agency!$1:$8</definedName>
  </definedNames>
  <calcPr calcId="152511"/>
</workbook>
</file>

<file path=xl/calcChain.xml><?xml version="1.0" encoding="utf-8"?>
<calcChain xmlns="http://schemas.openxmlformats.org/spreadsheetml/2006/main">
  <c r="B302" i="12" l="1"/>
  <c r="D275" i="12"/>
  <c r="D302" i="12" s="1"/>
  <c r="C275" i="12"/>
  <c r="C302" i="12" s="1"/>
  <c r="B275" i="12"/>
  <c r="D266" i="12"/>
  <c r="C266" i="12"/>
  <c r="B266" i="12"/>
  <c r="D256" i="12"/>
  <c r="C256" i="12"/>
  <c r="B256" i="12"/>
  <c r="D249" i="12"/>
  <c r="C249" i="12"/>
  <c r="B249" i="12"/>
  <c r="D229" i="12"/>
  <c r="D216" i="12" s="1"/>
  <c r="C229" i="12"/>
  <c r="C216" i="12" s="1"/>
  <c r="B229" i="12"/>
  <c r="B216" i="12"/>
  <c r="D207" i="12"/>
  <c r="C207" i="12"/>
  <c r="B207" i="12"/>
  <c r="D198" i="12"/>
  <c r="C198" i="12"/>
  <c r="B198" i="12"/>
  <c r="D189" i="12"/>
  <c r="C189" i="12"/>
  <c r="B189" i="12"/>
  <c r="D180" i="12"/>
  <c r="C180" i="12"/>
  <c r="B180" i="12"/>
  <c r="D175" i="12"/>
  <c r="C175" i="12"/>
  <c r="B175" i="12"/>
  <c r="D165" i="12"/>
  <c r="C165" i="12"/>
  <c r="B165" i="12"/>
  <c r="D144" i="12"/>
  <c r="C144" i="12"/>
  <c r="B144" i="12"/>
  <c r="D139" i="12"/>
  <c r="D135" i="12" s="1"/>
  <c r="D126" i="12" s="1"/>
  <c r="C139" i="12"/>
  <c r="C135" i="12" s="1"/>
  <c r="B139" i="12"/>
  <c r="B135" i="12"/>
  <c r="D127" i="12"/>
  <c r="C127" i="12"/>
  <c r="B127" i="12"/>
  <c r="B126" i="12" s="1"/>
  <c r="D115" i="12"/>
  <c r="C115" i="12"/>
  <c r="B115" i="12"/>
  <c r="D103" i="12"/>
  <c r="C103" i="12"/>
  <c r="B103" i="12"/>
  <c r="D91" i="12"/>
  <c r="C91" i="12"/>
  <c r="B91" i="12"/>
  <c r="D85" i="12"/>
  <c r="C85" i="12"/>
  <c r="B85" i="12"/>
  <c r="D81" i="12"/>
  <c r="C81" i="12"/>
  <c r="B81" i="12"/>
  <c r="D77" i="12"/>
  <c r="C77" i="12"/>
  <c r="B77" i="12"/>
  <c r="D71" i="12"/>
  <c r="C71" i="12"/>
  <c r="B71" i="12"/>
  <c r="D59" i="12"/>
  <c r="C59" i="12"/>
  <c r="B59" i="12"/>
  <c r="D51" i="12"/>
  <c r="C51" i="12"/>
  <c r="B51" i="12"/>
  <c r="D39" i="12"/>
  <c r="C39" i="12"/>
  <c r="B39" i="12"/>
  <c r="D35" i="12"/>
  <c r="C35" i="12"/>
  <c r="B35" i="12"/>
  <c r="D23" i="12"/>
  <c r="D270" i="12" s="1"/>
  <c r="C23" i="12"/>
  <c r="B23" i="12"/>
  <c r="B270" i="12" s="1"/>
  <c r="D10" i="12"/>
  <c r="C10" i="12"/>
  <c r="B10" i="12"/>
  <c r="G316" i="12"/>
  <c r="E316" i="12"/>
  <c r="G314" i="12"/>
  <c r="E314" i="12"/>
  <c r="G312" i="12"/>
  <c r="E312" i="12"/>
  <c r="G310" i="12"/>
  <c r="E310" i="12"/>
  <c r="G308" i="12"/>
  <c r="E308" i="12"/>
  <c r="G295" i="12"/>
  <c r="E295" i="12"/>
  <c r="G291" i="12"/>
  <c r="E291" i="12"/>
  <c r="G287" i="12"/>
  <c r="E287" i="12"/>
  <c r="G283" i="12"/>
  <c r="E283" i="12"/>
  <c r="G279" i="12"/>
  <c r="E279" i="12"/>
  <c r="E277" i="12"/>
  <c r="H277" i="12" s="1"/>
  <c r="G277" i="12"/>
  <c r="G276" i="12"/>
  <c r="G273" i="12"/>
  <c r="G268" i="12"/>
  <c r="E268" i="12"/>
  <c r="H268" i="12" s="1"/>
  <c r="E267" i="12"/>
  <c r="G267" i="12"/>
  <c r="G264" i="12"/>
  <c r="G260" i="12"/>
  <c r="G254" i="12"/>
  <c r="G252" i="12"/>
  <c r="G247" i="12"/>
  <c r="E245" i="12"/>
  <c r="H245" i="12" s="1"/>
  <c r="G244" i="12"/>
  <c r="E244" i="12"/>
  <c r="H244" i="12" s="1"/>
  <c r="E241" i="12"/>
  <c r="H241" i="12" s="1"/>
  <c r="E237" i="12"/>
  <c r="H237" i="12" s="1"/>
  <c r="G236" i="12"/>
  <c r="E236" i="12"/>
  <c r="H236" i="12" s="1"/>
  <c r="E233" i="12"/>
  <c r="H233" i="12" s="1"/>
  <c r="E227" i="12"/>
  <c r="H227" i="12" s="1"/>
  <c r="E223" i="12"/>
  <c r="H223" i="12" s="1"/>
  <c r="G222" i="12"/>
  <c r="E222" i="12"/>
  <c r="H222" i="12" s="1"/>
  <c r="E219" i="12"/>
  <c r="H219" i="12" s="1"/>
  <c r="E212" i="12"/>
  <c r="H212" i="12" s="1"/>
  <c r="E205" i="12"/>
  <c r="H205" i="12" s="1"/>
  <c r="E202" i="12"/>
  <c r="H202" i="12" s="1"/>
  <c r="E195" i="12"/>
  <c r="H195" i="12" s="1"/>
  <c r="E191" i="12"/>
  <c r="H191" i="12" s="1"/>
  <c r="E186" i="12"/>
  <c r="H186" i="12" s="1"/>
  <c r="G185" i="12"/>
  <c r="E185" i="12"/>
  <c r="H185" i="12" s="1"/>
  <c r="E182" i="12"/>
  <c r="H182" i="12" s="1"/>
  <c r="G178" i="12"/>
  <c r="E178" i="12"/>
  <c r="H178" i="12" s="1"/>
  <c r="E172" i="12"/>
  <c r="H172" i="12" s="1"/>
  <c r="G171" i="12"/>
  <c r="E171" i="12"/>
  <c r="H171" i="12" s="1"/>
  <c r="E168" i="12"/>
  <c r="H168" i="12" s="1"/>
  <c r="E161" i="12"/>
  <c r="H161" i="12" s="1"/>
  <c r="E157" i="12"/>
  <c r="H157" i="12" s="1"/>
  <c r="G156" i="12"/>
  <c r="E156" i="12"/>
  <c r="H156" i="12" s="1"/>
  <c r="E153" i="12"/>
  <c r="H153" i="12" s="1"/>
  <c r="E149" i="12"/>
  <c r="H149" i="12" s="1"/>
  <c r="G148" i="12"/>
  <c r="E148" i="12"/>
  <c r="H148" i="12" s="1"/>
  <c r="E145" i="12"/>
  <c r="H145" i="12" s="1"/>
  <c r="E142" i="12"/>
  <c r="H142" i="12" s="1"/>
  <c r="E133" i="12"/>
  <c r="H133" i="12" s="1"/>
  <c r="E132" i="12"/>
  <c r="E131" i="12"/>
  <c r="H131" i="12" s="1"/>
  <c r="G130" i="12"/>
  <c r="E130" i="12"/>
  <c r="H130" i="12" s="1"/>
  <c r="E122" i="12"/>
  <c r="H122" i="12" s="1"/>
  <c r="E118" i="12"/>
  <c r="H118" i="12" s="1"/>
  <c r="E117" i="12"/>
  <c r="H117" i="12" s="1"/>
  <c r="E113" i="12"/>
  <c r="H113" i="12" s="1"/>
  <c r="E109" i="12"/>
  <c r="H109" i="12" s="1"/>
  <c r="E105" i="12"/>
  <c r="H105" i="12" s="1"/>
  <c r="E98" i="12"/>
  <c r="H98" i="12" s="1"/>
  <c r="E94" i="12"/>
  <c r="H94" i="12" s="1"/>
  <c r="E87" i="12"/>
  <c r="H87" i="12" s="1"/>
  <c r="E74" i="12"/>
  <c r="H74" i="12" s="1"/>
  <c r="E67" i="12"/>
  <c r="H67" i="12" s="1"/>
  <c r="E63" i="12"/>
  <c r="H63" i="12" s="1"/>
  <c r="E56" i="12"/>
  <c r="H56" i="12" s="1"/>
  <c r="E52" i="12"/>
  <c r="E49" i="12"/>
  <c r="H49" i="12" s="1"/>
  <c r="E43" i="12"/>
  <c r="H43" i="12" s="1"/>
  <c r="E36" i="12"/>
  <c r="E33" i="12"/>
  <c r="H33" i="12" s="1"/>
  <c r="E29" i="12"/>
  <c r="H29" i="12" s="1"/>
  <c r="E25" i="12"/>
  <c r="H25" i="12" s="1"/>
  <c r="E15" i="12"/>
  <c r="H15" i="12" s="1"/>
  <c r="E11" i="12"/>
  <c r="C270" i="12" l="1"/>
  <c r="C304" i="12" s="1"/>
  <c r="C319" i="12" s="1"/>
  <c r="B304" i="12"/>
  <c r="B319" i="12" s="1"/>
  <c r="D304" i="12"/>
  <c r="D319" i="12" s="1"/>
  <c r="C126" i="12"/>
  <c r="G266" i="12"/>
  <c r="F185" i="12"/>
  <c r="F130" i="12"/>
  <c r="F148" i="12"/>
  <c r="F156" i="12"/>
  <c r="F171" i="12"/>
  <c r="F178" i="12"/>
  <c r="F222" i="12"/>
  <c r="F236" i="12"/>
  <c r="F244" i="12"/>
  <c r="F268" i="12"/>
  <c r="E14" i="12"/>
  <c r="H14" i="12" s="1"/>
  <c r="G14" i="12"/>
  <c r="G17" i="12"/>
  <c r="E17" i="12"/>
  <c r="H17" i="12" s="1"/>
  <c r="E21" i="12"/>
  <c r="H21" i="12" s="1"/>
  <c r="G21" i="12"/>
  <c r="E73" i="12"/>
  <c r="H73" i="12" s="1"/>
  <c r="G73" i="12"/>
  <c r="G75" i="12"/>
  <c r="E75" i="12"/>
  <c r="H75" i="12" s="1"/>
  <c r="G88" i="12"/>
  <c r="E88" i="12"/>
  <c r="H88" i="12" s="1"/>
  <c r="G106" i="12"/>
  <c r="E106" i="12"/>
  <c r="H106" i="12" s="1"/>
  <c r="E108" i="12"/>
  <c r="H108" i="12" s="1"/>
  <c r="G108" i="12"/>
  <c r="G110" i="12"/>
  <c r="E110" i="12"/>
  <c r="H110" i="12" s="1"/>
  <c r="E112" i="12"/>
  <c r="H112" i="12" s="1"/>
  <c r="G112" i="12"/>
  <c r="G123" i="12"/>
  <c r="E123" i="12"/>
  <c r="H123" i="12" s="1"/>
  <c r="G26" i="12"/>
  <c r="E26" i="12"/>
  <c r="H26" i="12" s="1"/>
  <c r="E28" i="12"/>
  <c r="H28" i="12" s="1"/>
  <c r="G28" i="12"/>
  <c r="G30" i="12"/>
  <c r="E30" i="12"/>
  <c r="H30" i="12" s="1"/>
  <c r="E32" i="12"/>
  <c r="H32" i="12" s="1"/>
  <c r="G32" i="12"/>
  <c r="E42" i="12"/>
  <c r="H42" i="12" s="1"/>
  <c r="G42" i="12"/>
  <c r="G44" i="12"/>
  <c r="E44" i="12"/>
  <c r="H44" i="12" s="1"/>
  <c r="E47" i="12"/>
  <c r="H47" i="12" s="1"/>
  <c r="G47" i="12"/>
  <c r="E55" i="12"/>
  <c r="H55" i="12" s="1"/>
  <c r="G55" i="12"/>
  <c r="G57" i="12"/>
  <c r="E57" i="12"/>
  <c r="H57" i="12" s="1"/>
  <c r="E62" i="12"/>
  <c r="H62" i="12" s="1"/>
  <c r="G62" i="12"/>
  <c r="G64" i="12"/>
  <c r="E64" i="12"/>
  <c r="H64" i="12" s="1"/>
  <c r="E66" i="12"/>
  <c r="H66" i="12" s="1"/>
  <c r="G66" i="12"/>
  <c r="G68" i="12"/>
  <c r="E68" i="12"/>
  <c r="H68" i="12" s="1"/>
  <c r="E83" i="12"/>
  <c r="H83" i="12" s="1"/>
  <c r="G83" i="12"/>
  <c r="E93" i="12"/>
  <c r="H93" i="12" s="1"/>
  <c r="G93" i="12"/>
  <c r="G95" i="12"/>
  <c r="E95" i="12"/>
  <c r="H95" i="12" s="1"/>
  <c r="E97" i="12"/>
  <c r="H97" i="12" s="1"/>
  <c r="G97" i="12"/>
  <c r="G99" i="12"/>
  <c r="E99" i="12"/>
  <c r="H99" i="12" s="1"/>
  <c r="E101" i="12"/>
  <c r="H101" i="12" s="1"/>
  <c r="G101" i="12"/>
  <c r="G154" i="12"/>
  <c r="E154" i="12"/>
  <c r="H154" i="12" s="1"/>
  <c r="G162" i="12"/>
  <c r="E162" i="12"/>
  <c r="H162" i="12" s="1"/>
  <c r="G169" i="12"/>
  <c r="E169" i="12"/>
  <c r="H169" i="12" s="1"/>
  <c r="G183" i="12"/>
  <c r="E183" i="12"/>
  <c r="H183" i="12" s="1"/>
  <c r="H11" i="12"/>
  <c r="G27" i="12"/>
  <c r="H36" i="12"/>
  <c r="G45" i="12"/>
  <c r="H52" i="12"/>
  <c r="F73" i="12"/>
  <c r="G79" i="12"/>
  <c r="F93" i="12"/>
  <c r="G100" i="12"/>
  <c r="F101" i="12"/>
  <c r="E121" i="12"/>
  <c r="H121" i="12" s="1"/>
  <c r="G121" i="12"/>
  <c r="G150" i="12"/>
  <c r="E150" i="12"/>
  <c r="H150" i="12" s="1"/>
  <c r="G159" i="12"/>
  <c r="E160" i="12"/>
  <c r="H160" i="12" s="1"/>
  <c r="G160" i="12"/>
  <c r="G196" i="12"/>
  <c r="E196" i="12"/>
  <c r="H196" i="12" s="1"/>
  <c r="G203" i="12"/>
  <c r="E203" i="12"/>
  <c r="H203" i="12" s="1"/>
  <c r="G220" i="12"/>
  <c r="E220" i="12"/>
  <c r="H220" i="12" s="1"/>
  <c r="G234" i="12"/>
  <c r="E234" i="12"/>
  <c r="H234" i="12" s="1"/>
  <c r="G11" i="12"/>
  <c r="F11" i="12"/>
  <c r="E13" i="12"/>
  <c r="H13" i="12" s="1"/>
  <c r="G15" i="12"/>
  <c r="F15" i="12"/>
  <c r="E19" i="12"/>
  <c r="H19" i="12" s="1"/>
  <c r="G25" i="12"/>
  <c r="F25" i="12"/>
  <c r="E27" i="12"/>
  <c r="H27" i="12" s="1"/>
  <c r="G29" i="12"/>
  <c r="F29" i="12"/>
  <c r="E31" i="12"/>
  <c r="H31" i="12" s="1"/>
  <c r="G33" i="12"/>
  <c r="F33" i="12"/>
  <c r="G36" i="12"/>
  <c r="F36" i="12"/>
  <c r="E41" i="12"/>
  <c r="H41" i="12" s="1"/>
  <c r="G43" i="12"/>
  <c r="F43" i="12"/>
  <c r="F44" i="12"/>
  <c r="E45" i="12"/>
  <c r="H45" i="12" s="1"/>
  <c r="G49" i="12"/>
  <c r="F49" i="12"/>
  <c r="G52" i="12"/>
  <c r="F52" i="12"/>
  <c r="E54" i="12"/>
  <c r="H54" i="12" s="1"/>
  <c r="G56" i="12"/>
  <c r="F56" i="12"/>
  <c r="E61" i="12"/>
  <c r="H61" i="12" s="1"/>
  <c r="G63" i="12"/>
  <c r="F63" i="12"/>
  <c r="E65" i="12"/>
  <c r="H65" i="12" s="1"/>
  <c r="G67" i="12"/>
  <c r="F67" i="12"/>
  <c r="E69" i="12"/>
  <c r="H69" i="12" s="1"/>
  <c r="G74" i="12"/>
  <c r="F74" i="12"/>
  <c r="E79" i="12"/>
  <c r="H79" i="12" s="1"/>
  <c r="G87" i="12"/>
  <c r="F87" i="12"/>
  <c r="E89" i="12"/>
  <c r="H89" i="12" s="1"/>
  <c r="G94" i="12"/>
  <c r="F94" i="12"/>
  <c r="E96" i="12"/>
  <c r="H96" i="12" s="1"/>
  <c r="G98" i="12"/>
  <c r="F98" i="12"/>
  <c r="E100" i="12"/>
  <c r="H100" i="12" s="1"/>
  <c r="G105" i="12"/>
  <c r="F105" i="12"/>
  <c r="E107" i="12"/>
  <c r="H107" i="12" s="1"/>
  <c r="G109" i="12"/>
  <c r="F109" i="12"/>
  <c r="E111" i="12"/>
  <c r="H111" i="12" s="1"/>
  <c r="F113" i="12"/>
  <c r="G113" i="12"/>
  <c r="G119" i="12"/>
  <c r="E119" i="12"/>
  <c r="H119" i="12" s="1"/>
  <c r="E138" i="12"/>
  <c r="H138" i="12" s="1"/>
  <c r="G138" i="12"/>
  <c r="E152" i="12"/>
  <c r="H152" i="12" s="1"/>
  <c r="G152" i="12"/>
  <c r="G158" i="12"/>
  <c r="E158" i="12"/>
  <c r="H158" i="12" s="1"/>
  <c r="E167" i="12"/>
  <c r="H167" i="12" s="1"/>
  <c r="G167" i="12"/>
  <c r="G173" i="12"/>
  <c r="E173" i="12"/>
  <c r="H173" i="12" s="1"/>
  <c r="G193" i="12"/>
  <c r="E194" i="12"/>
  <c r="H194" i="12" s="1"/>
  <c r="G194" i="12"/>
  <c r="E211" i="12"/>
  <c r="H211" i="12" s="1"/>
  <c r="G211" i="12"/>
  <c r="G228" i="12"/>
  <c r="E228" i="12"/>
  <c r="H228" i="12" s="1"/>
  <c r="E240" i="12"/>
  <c r="H240" i="12" s="1"/>
  <c r="G240" i="12"/>
  <c r="G250" i="12"/>
  <c r="E250" i="12"/>
  <c r="E252" i="12"/>
  <c r="H252" i="12" s="1"/>
  <c r="E254" i="12"/>
  <c r="H254" i="12" s="1"/>
  <c r="H314" i="12"/>
  <c r="F314" i="12"/>
  <c r="G315" i="12"/>
  <c r="E315" i="12"/>
  <c r="G117" i="12"/>
  <c r="F117" i="12"/>
  <c r="F152" i="12"/>
  <c r="G155" i="12"/>
  <c r="G170" i="12"/>
  <c r="E187" i="12"/>
  <c r="H187" i="12" s="1"/>
  <c r="G187" i="12"/>
  <c r="G192" i="12"/>
  <c r="E192" i="12"/>
  <c r="H192" i="12" s="1"/>
  <c r="E201" i="12"/>
  <c r="H201" i="12" s="1"/>
  <c r="G201" i="12"/>
  <c r="G213" i="12"/>
  <c r="E213" i="12"/>
  <c r="H213" i="12" s="1"/>
  <c r="E226" i="12"/>
  <c r="H226" i="12" s="1"/>
  <c r="G226" i="12"/>
  <c r="G242" i="12"/>
  <c r="E242" i="12"/>
  <c r="H242" i="12" s="1"/>
  <c r="G118" i="12"/>
  <c r="F118" i="12"/>
  <c r="E120" i="12"/>
  <c r="H120" i="12" s="1"/>
  <c r="G122" i="12"/>
  <c r="F122" i="12"/>
  <c r="F123" i="12"/>
  <c r="E124" i="12"/>
  <c r="H124" i="12" s="1"/>
  <c r="E129" i="12"/>
  <c r="H129" i="12" s="1"/>
  <c r="G131" i="12"/>
  <c r="F131" i="12"/>
  <c r="G133" i="12"/>
  <c r="F133" i="12"/>
  <c r="E137" i="12"/>
  <c r="H137" i="12" s="1"/>
  <c r="G142" i="12"/>
  <c r="F142" i="12"/>
  <c r="G145" i="12"/>
  <c r="F145" i="12"/>
  <c r="E147" i="12"/>
  <c r="H147" i="12" s="1"/>
  <c r="G149" i="12"/>
  <c r="F149" i="12"/>
  <c r="E151" i="12"/>
  <c r="H151" i="12" s="1"/>
  <c r="G153" i="12"/>
  <c r="F153" i="12"/>
  <c r="E155" i="12"/>
  <c r="H155" i="12" s="1"/>
  <c r="G157" i="12"/>
  <c r="F157" i="12"/>
  <c r="E159" i="12"/>
  <c r="H159" i="12" s="1"/>
  <c r="G161" i="12"/>
  <c r="F161" i="12"/>
  <c r="E163" i="12"/>
  <c r="H163" i="12" s="1"/>
  <c r="G168" i="12"/>
  <c r="F168" i="12"/>
  <c r="E170" i="12"/>
  <c r="H170" i="12" s="1"/>
  <c r="G172" i="12"/>
  <c r="F172" i="12"/>
  <c r="E177" i="12"/>
  <c r="H177" i="12" s="1"/>
  <c r="G182" i="12"/>
  <c r="F182" i="12"/>
  <c r="E184" i="12"/>
  <c r="H184" i="12" s="1"/>
  <c r="G186" i="12"/>
  <c r="F186" i="12"/>
  <c r="F187" i="12"/>
  <c r="F194" i="12"/>
  <c r="F201" i="12"/>
  <c r="E208" i="12"/>
  <c r="E218" i="12"/>
  <c r="H218" i="12" s="1"/>
  <c r="G218" i="12"/>
  <c r="G224" i="12"/>
  <c r="E224" i="12"/>
  <c r="H224" i="12" s="1"/>
  <c r="E232" i="12"/>
  <c r="H232" i="12" s="1"/>
  <c r="G232" i="12"/>
  <c r="G238" i="12"/>
  <c r="E238" i="12"/>
  <c r="H238" i="12" s="1"/>
  <c r="G258" i="12"/>
  <c r="G262" i="12"/>
  <c r="G191" i="12"/>
  <c r="F191" i="12"/>
  <c r="E193" i="12"/>
  <c r="H193" i="12" s="1"/>
  <c r="G195" i="12"/>
  <c r="F195" i="12"/>
  <c r="E200" i="12"/>
  <c r="H200" i="12" s="1"/>
  <c r="G202" i="12"/>
  <c r="F202" i="12"/>
  <c r="E204" i="12"/>
  <c r="H204" i="12" s="1"/>
  <c r="F211" i="12"/>
  <c r="G214" i="12"/>
  <c r="F218" i="12"/>
  <c r="F226" i="12"/>
  <c r="F232" i="12"/>
  <c r="E247" i="12"/>
  <c r="H247" i="12" s="1"/>
  <c r="G251" i="12"/>
  <c r="G253" i="12"/>
  <c r="G257" i="12"/>
  <c r="G256" i="12" s="1"/>
  <c r="E257" i="12"/>
  <c r="E260" i="12"/>
  <c r="H260" i="12" s="1"/>
  <c r="E264" i="12"/>
  <c r="H264" i="12" s="1"/>
  <c r="H310" i="12"/>
  <c r="F310" i="12"/>
  <c r="G311" i="12"/>
  <c r="E311" i="12"/>
  <c r="G205" i="12"/>
  <c r="F205" i="12"/>
  <c r="G208" i="12"/>
  <c r="E210" i="12"/>
  <c r="H210" i="12" s="1"/>
  <c r="G212" i="12"/>
  <c r="F212" i="12"/>
  <c r="E214" i="12"/>
  <c r="H214" i="12" s="1"/>
  <c r="G219" i="12"/>
  <c r="F219" i="12"/>
  <c r="E221" i="12"/>
  <c r="H221" i="12" s="1"/>
  <c r="G223" i="12"/>
  <c r="F223" i="12"/>
  <c r="E225" i="12"/>
  <c r="H225" i="12" s="1"/>
  <c r="G227" i="12"/>
  <c r="F227" i="12"/>
  <c r="F228" i="12"/>
  <c r="E231" i="12"/>
  <c r="H231" i="12" s="1"/>
  <c r="G233" i="12"/>
  <c r="F233" i="12"/>
  <c r="E235" i="12"/>
  <c r="H235" i="12" s="1"/>
  <c r="G237" i="12"/>
  <c r="F237" i="12"/>
  <c r="E239" i="12"/>
  <c r="H239" i="12" s="1"/>
  <c r="G241" i="12"/>
  <c r="F241" i="12"/>
  <c r="E243" i="12"/>
  <c r="H243" i="12" s="1"/>
  <c r="G245" i="12"/>
  <c r="F245" i="12"/>
  <c r="F247" i="12"/>
  <c r="F250" i="12"/>
  <c r="E251" i="12"/>
  <c r="H251" i="12" s="1"/>
  <c r="E253" i="12"/>
  <c r="H253" i="12" s="1"/>
  <c r="E258" i="12"/>
  <c r="H258" i="12" s="1"/>
  <c r="E262" i="12"/>
  <c r="H262" i="12" s="1"/>
  <c r="H267" i="12"/>
  <c r="E266" i="12"/>
  <c r="H266" i="12" s="1"/>
  <c r="F267" i="12"/>
  <c r="F277" i="12"/>
  <c r="H308" i="12"/>
  <c r="F308" i="12"/>
  <c r="G309" i="12"/>
  <c r="E309" i="12"/>
  <c r="H312" i="12"/>
  <c r="F312" i="12"/>
  <c r="G313" i="12"/>
  <c r="E313" i="12"/>
  <c r="H316" i="12"/>
  <c r="F316" i="12"/>
  <c r="E273" i="12"/>
  <c r="E276" i="12"/>
  <c r="H279" i="12"/>
  <c r="F279" i="12"/>
  <c r="G281" i="12"/>
  <c r="E281" i="12"/>
  <c r="H283" i="12"/>
  <c r="F283" i="12"/>
  <c r="G285" i="12"/>
  <c r="E285" i="12"/>
  <c r="H287" i="12"/>
  <c r="F287" i="12"/>
  <c r="G289" i="12"/>
  <c r="E289" i="12"/>
  <c r="H291" i="12"/>
  <c r="F291" i="12"/>
  <c r="G293" i="12"/>
  <c r="E293" i="12"/>
  <c r="H295" i="12"/>
  <c r="F295" i="12"/>
  <c r="G299" i="12"/>
  <c r="E299" i="12"/>
  <c r="F273" i="12"/>
  <c r="U53" i="11"/>
  <c r="M53" i="11"/>
  <c r="U52" i="11"/>
  <c r="S52" i="11"/>
  <c r="O52" i="11"/>
  <c r="U50" i="11"/>
  <c r="M50" i="11"/>
  <c r="K48" i="11"/>
  <c r="J48" i="11"/>
  <c r="I48" i="11"/>
  <c r="H48" i="11"/>
  <c r="F48" i="11"/>
  <c r="E48" i="11"/>
  <c r="D48" i="11"/>
  <c r="C48" i="11"/>
  <c r="U46" i="11"/>
  <c r="M46" i="11"/>
  <c r="S46" i="11"/>
  <c r="O46" i="11"/>
  <c r="U45" i="11"/>
  <c r="M45" i="11"/>
  <c r="U44" i="11"/>
  <c r="M44" i="11"/>
  <c r="S44" i="11"/>
  <c r="O44" i="11"/>
  <c r="U43" i="11"/>
  <c r="M43" i="11"/>
  <c r="R38" i="11"/>
  <c r="R37" i="11"/>
  <c r="K10" i="11"/>
  <c r="J10" i="11"/>
  <c r="I10" i="11"/>
  <c r="H10" i="11"/>
  <c r="F10" i="11"/>
  <c r="E10" i="11"/>
  <c r="D10" i="11"/>
  <c r="C10" i="11"/>
  <c r="K8" i="11"/>
  <c r="K66" i="11" s="1"/>
  <c r="J8" i="11"/>
  <c r="J66" i="11" s="1"/>
  <c r="I8" i="11"/>
  <c r="I66" i="11" s="1"/>
  <c r="H8" i="11"/>
  <c r="H66" i="11" s="1"/>
  <c r="F8" i="11"/>
  <c r="F66" i="11" s="1"/>
  <c r="E8" i="11"/>
  <c r="E66" i="11" s="1"/>
  <c r="D8" i="11"/>
  <c r="D66" i="11" s="1"/>
  <c r="C8" i="11"/>
  <c r="C66" i="11" s="1"/>
  <c r="U48" i="11" l="1"/>
  <c r="S48" i="11"/>
  <c r="S10" i="11"/>
  <c r="U10" i="11"/>
  <c r="R10" i="11"/>
  <c r="T10" i="11"/>
  <c r="F260" i="12"/>
  <c r="F254" i="12"/>
  <c r="F220" i="12"/>
  <c r="F196" i="12"/>
  <c r="F138" i="12"/>
  <c r="F108" i="12"/>
  <c r="F66" i="12"/>
  <c r="F47" i="12"/>
  <c r="F42" i="12"/>
  <c r="F28" i="12"/>
  <c r="F21" i="12"/>
  <c r="G317" i="12"/>
  <c r="F266" i="12"/>
  <c r="F252" i="12"/>
  <c r="F224" i="12"/>
  <c r="F213" i="12"/>
  <c r="F240" i="12"/>
  <c r="F192" i="12"/>
  <c r="F183" i="12"/>
  <c r="F173" i="12"/>
  <c r="F169" i="12"/>
  <c r="F162" i="12"/>
  <c r="F158" i="12"/>
  <c r="F154" i="12"/>
  <c r="F150" i="12"/>
  <c r="F160" i="12"/>
  <c r="F110" i="12"/>
  <c r="F106" i="12"/>
  <c r="F99" i="12"/>
  <c r="F95" i="12"/>
  <c r="F88" i="12"/>
  <c r="F75" i="12"/>
  <c r="F68" i="12"/>
  <c r="F64" i="12"/>
  <c r="F57" i="12"/>
  <c r="F30" i="12"/>
  <c r="F26" i="12"/>
  <c r="F17" i="12"/>
  <c r="G275" i="12"/>
  <c r="G302" i="12" s="1"/>
  <c r="F225" i="12"/>
  <c r="F163" i="12"/>
  <c r="F147" i="12"/>
  <c r="F210" i="12"/>
  <c r="F41" i="12"/>
  <c r="F31" i="12"/>
  <c r="F221" i="12"/>
  <c r="F193" i="12"/>
  <c r="F151" i="12"/>
  <c r="F96" i="12"/>
  <c r="F89" i="12"/>
  <c r="F54" i="12"/>
  <c r="H299" i="12"/>
  <c r="F299" i="12"/>
  <c r="H293" i="12"/>
  <c r="F293" i="12"/>
  <c r="H289" i="12"/>
  <c r="F289" i="12"/>
  <c r="H285" i="12"/>
  <c r="F285" i="12"/>
  <c r="H281" i="12"/>
  <c r="F281" i="12"/>
  <c r="H276" i="12"/>
  <c r="E275" i="12"/>
  <c r="H275" i="12" s="1"/>
  <c r="F313" i="12"/>
  <c r="H313" i="12"/>
  <c r="F309" i="12"/>
  <c r="H309" i="12"/>
  <c r="E317" i="12"/>
  <c r="E217" i="12"/>
  <c r="H257" i="12"/>
  <c r="E256" i="12"/>
  <c r="H256" i="12" s="1"/>
  <c r="F243" i="12"/>
  <c r="G235" i="12"/>
  <c r="G230" i="12"/>
  <c r="E230" i="12"/>
  <c r="G209" i="12"/>
  <c r="E209" i="12"/>
  <c r="E207" i="12" s="1"/>
  <c r="H207" i="12" s="1"/>
  <c r="F258" i="12"/>
  <c r="F231" i="12"/>
  <c r="G231" i="12"/>
  <c r="G217" i="12"/>
  <c r="H208" i="12"/>
  <c r="G204" i="12"/>
  <c r="G199" i="12"/>
  <c r="E199" i="12"/>
  <c r="E181" i="12"/>
  <c r="G181" i="12"/>
  <c r="E166" i="12"/>
  <c r="F132" i="12"/>
  <c r="G132" i="12"/>
  <c r="F200" i="12"/>
  <c r="G200" i="12"/>
  <c r="F184" i="12"/>
  <c r="G184" i="12"/>
  <c r="G177" i="12"/>
  <c r="F129" i="12"/>
  <c r="G129" i="12"/>
  <c r="G124" i="12"/>
  <c r="E116" i="12"/>
  <c r="G116" i="12"/>
  <c r="F315" i="12"/>
  <c r="H315" i="12"/>
  <c r="G249" i="12"/>
  <c r="F239" i="12"/>
  <c r="G146" i="12"/>
  <c r="E146" i="12"/>
  <c r="G134" i="12"/>
  <c r="E134" i="12"/>
  <c r="E104" i="12"/>
  <c r="G104" i="12"/>
  <c r="E92" i="12"/>
  <c r="E82" i="12"/>
  <c r="G176" i="12"/>
  <c r="G175" i="12" s="1"/>
  <c r="E176" i="12"/>
  <c r="G128" i="12"/>
  <c r="E128" i="12"/>
  <c r="F111" i="12"/>
  <c r="G107" i="12"/>
  <c r="G82" i="12"/>
  <c r="G81" i="12" s="1"/>
  <c r="F69" i="12"/>
  <c r="G65" i="12"/>
  <c r="F61" i="12"/>
  <c r="G60" i="12"/>
  <c r="E60" i="12"/>
  <c r="G53" i="12"/>
  <c r="E53" i="12"/>
  <c r="G40" i="12"/>
  <c r="E40" i="12"/>
  <c r="G19" i="12"/>
  <c r="F13" i="12"/>
  <c r="G12" i="12"/>
  <c r="E12" i="12"/>
  <c r="H273" i="12"/>
  <c r="F264" i="12"/>
  <c r="F257" i="12"/>
  <c r="F242" i="12"/>
  <c r="F238" i="12"/>
  <c r="F234" i="12"/>
  <c r="F208" i="12"/>
  <c r="F311" i="12"/>
  <c r="H311" i="12"/>
  <c r="F276" i="12"/>
  <c r="F253" i="12"/>
  <c r="F251" i="12"/>
  <c r="G243" i="12"/>
  <c r="F235" i="12"/>
  <c r="G221" i="12"/>
  <c r="F214" i="12"/>
  <c r="F203" i="12"/>
  <c r="E190" i="12"/>
  <c r="G190" i="12"/>
  <c r="G189" i="12" s="1"/>
  <c r="F262" i="12"/>
  <c r="F204" i="12"/>
  <c r="E140" i="12"/>
  <c r="G140" i="12"/>
  <c r="G139" i="12" s="1"/>
  <c r="F119" i="12"/>
  <c r="G225" i="12"/>
  <c r="F177" i="12"/>
  <c r="F170" i="12"/>
  <c r="F167" i="12"/>
  <c r="G163" i="12"/>
  <c r="F155" i="12"/>
  <c r="G147" i="12"/>
  <c r="G136" i="12"/>
  <c r="E136" i="12"/>
  <c r="F124" i="12"/>
  <c r="F121" i="12"/>
  <c r="H250" i="12"/>
  <c r="E249" i="12"/>
  <c r="H249" i="12" s="1"/>
  <c r="G239" i="12"/>
  <c r="G210" i="12"/>
  <c r="G166" i="12"/>
  <c r="G165" i="12" s="1"/>
  <c r="G151" i="12"/>
  <c r="F137" i="12"/>
  <c r="G137" i="12"/>
  <c r="E86" i="12"/>
  <c r="G86" i="12"/>
  <c r="E72" i="12"/>
  <c r="E24" i="12"/>
  <c r="E23" i="12" s="1"/>
  <c r="G24" i="12"/>
  <c r="F159" i="12"/>
  <c r="H132" i="12"/>
  <c r="F120" i="12"/>
  <c r="G120" i="12"/>
  <c r="F112" i="12"/>
  <c r="G111" i="12"/>
  <c r="F107" i="12"/>
  <c r="F100" i="12"/>
  <c r="F97" i="12"/>
  <c r="G96" i="12"/>
  <c r="G92" i="12"/>
  <c r="G89" i="12"/>
  <c r="F83" i="12"/>
  <c r="F79" i="12"/>
  <c r="G78" i="12"/>
  <c r="G77" i="12" s="1"/>
  <c r="E78" i="12"/>
  <c r="G72" i="12"/>
  <c r="G71" i="12" s="1"/>
  <c r="G69" i="12"/>
  <c r="F65" i="12"/>
  <c r="F62" i="12"/>
  <c r="G61" i="12"/>
  <c r="F55" i="12"/>
  <c r="G54" i="12"/>
  <c r="F45" i="12"/>
  <c r="G41" i="12"/>
  <c r="G37" i="12"/>
  <c r="G35" i="12" s="1"/>
  <c r="E37" i="12"/>
  <c r="E35" i="12" s="1"/>
  <c r="F32" i="12"/>
  <c r="G31" i="12"/>
  <c r="F27" i="12"/>
  <c r="F19" i="12"/>
  <c r="F14" i="12"/>
  <c r="G13" i="12"/>
  <c r="S8" i="11"/>
  <c r="U8" i="11"/>
  <c r="G12" i="11"/>
  <c r="M12" i="11"/>
  <c r="O12" i="11"/>
  <c r="S12" i="11"/>
  <c r="U12" i="11"/>
  <c r="G13" i="11"/>
  <c r="M13" i="11"/>
  <c r="O13" i="11"/>
  <c r="S13" i="11"/>
  <c r="U13" i="11"/>
  <c r="G14" i="11"/>
  <c r="M14" i="11"/>
  <c r="O14" i="11"/>
  <c r="S14" i="11"/>
  <c r="U14" i="11"/>
  <c r="G15" i="11"/>
  <c r="M15" i="11"/>
  <c r="O15" i="11"/>
  <c r="S15" i="11"/>
  <c r="U15" i="11"/>
  <c r="G16" i="11"/>
  <c r="M16" i="11"/>
  <c r="O16" i="11"/>
  <c r="S16" i="11"/>
  <c r="U16" i="11"/>
  <c r="G17" i="11"/>
  <c r="M17" i="11"/>
  <c r="O17" i="11"/>
  <c r="S17" i="11"/>
  <c r="U17" i="11"/>
  <c r="G18" i="11"/>
  <c r="M18" i="11"/>
  <c r="O18" i="11"/>
  <c r="S18" i="11"/>
  <c r="U18" i="11"/>
  <c r="G19" i="11"/>
  <c r="M19" i="11"/>
  <c r="O19" i="11"/>
  <c r="S19" i="11"/>
  <c r="U19" i="11"/>
  <c r="G20" i="11"/>
  <c r="M20" i="11"/>
  <c r="O20" i="11"/>
  <c r="S20" i="11"/>
  <c r="U20" i="11"/>
  <c r="G21" i="11"/>
  <c r="M21" i="11"/>
  <c r="O21" i="11"/>
  <c r="S21" i="11"/>
  <c r="U21" i="11"/>
  <c r="G22" i="11"/>
  <c r="M22" i="11"/>
  <c r="O22" i="11"/>
  <c r="S22" i="11"/>
  <c r="U22" i="11"/>
  <c r="R8" i="11"/>
  <c r="T8" i="11"/>
  <c r="L12" i="11"/>
  <c r="N12" i="11"/>
  <c r="P12" i="11"/>
  <c r="R12" i="11"/>
  <c r="T12" i="11"/>
  <c r="L13" i="11"/>
  <c r="N13" i="11"/>
  <c r="P13" i="11"/>
  <c r="R13" i="11"/>
  <c r="T13" i="11"/>
  <c r="L14" i="11"/>
  <c r="N14" i="11"/>
  <c r="P14" i="11"/>
  <c r="R14" i="11"/>
  <c r="T14" i="11"/>
  <c r="L15" i="11"/>
  <c r="N15" i="11"/>
  <c r="P15" i="11"/>
  <c r="R15" i="11"/>
  <c r="T15" i="11"/>
  <c r="L16" i="11"/>
  <c r="N16" i="11"/>
  <c r="P16" i="11"/>
  <c r="R16" i="11"/>
  <c r="T16" i="11"/>
  <c r="L17" i="11"/>
  <c r="N17" i="11"/>
  <c r="P17" i="11"/>
  <c r="R17" i="11"/>
  <c r="T17" i="11"/>
  <c r="L18" i="11"/>
  <c r="N18" i="11"/>
  <c r="P18" i="11"/>
  <c r="R18" i="11"/>
  <c r="T18" i="11"/>
  <c r="L19" i="11"/>
  <c r="N19" i="11"/>
  <c r="P19" i="11"/>
  <c r="R19" i="11"/>
  <c r="T19" i="11"/>
  <c r="L20" i="11"/>
  <c r="N20" i="11"/>
  <c r="P20" i="11"/>
  <c r="R20" i="11"/>
  <c r="T20" i="11"/>
  <c r="L21" i="11"/>
  <c r="N21" i="11"/>
  <c r="P21" i="11"/>
  <c r="R21" i="11"/>
  <c r="T21" i="11"/>
  <c r="L22" i="11"/>
  <c r="N22" i="11"/>
  <c r="P22" i="11"/>
  <c r="R22" i="11"/>
  <c r="T22" i="11"/>
  <c r="L23" i="11"/>
  <c r="N23" i="11"/>
  <c r="P23" i="11"/>
  <c r="R23" i="11"/>
  <c r="T23" i="11"/>
  <c r="L24" i="11"/>
  <c r="N24" i="11"/>
  <c r="P24" i="11"/>
  <c r="R24" i="11"/>
  <c r="T24" i="11"/>
  <c r="L25" i="11"/>
  <c r="N25" i="11"/>
  <c r="P25" i="11"/>
  <c r="R25" i="11"/>
  <c r="T25" i="11"/>
  <c r="L26" i="11"/>
  <c r="N26" i="11"/>
  <c r="P26" i="11"/>
  <c r="R26" i="11"/>
  <c r="T26" i="11"/>
  <c r="L27" i="11"/>
  <c r="N27" i="11"/>
  <c r="P27" i="11"/>
  <c r="R27" i="11"/>
  <c r="T27" i="11"/>
  <c r="L28" i="11"/>
  <c r="N28" i="11"/>
  <c r="P28" i="11"/>
  <c r="R28" i="11"/>
  <c r="T28" i="11"/>
  <c r="L29" i="11"/>
  <c r="N29" i="11"/>
  <c r="P29" i="11"/>
  <c r="R29" i="11"/>
  <c r="T29" i="11"/>
  <c r="L30" i="11"/>
  <c r="N30" i="11"/>
  <c r="P30" i="11"/>
  <c r="R30" i="11"/>
  <c r="T30" i="11"/>
  <c r="L31" i="11"/>
  <c r="N31" i="11"/>
  <c r="P31" i="11"/>
  <c r="R31" i="11"/>
  <c r="T31" i="11"/>
  <c r="L32" i="11"/>
  <c r="N32" i="11"/>
  <c r="P32" i="11"/>
  <c r="R32" i="11"/>
  <c r="T32" i="11"/>
  <c r="L33" i="11"/>
  <c r="N33" i="11"/>
  <c r="P33" i="11"/>
  <c r="R33" i="11"/>
  <c r="T33" i="11"/>
  <c r="L34" i="11"/>
  <c r="N34" i="11"/>
  <c r="P34" i="11"/>
  <c r="R34" i="11"/>
  <c r="T34" i="11"/>
  <c r="L35" i="11"/>
  <c r="N35" i="11"/>
  <c r="P35" i="11"/>
  <c r="R35" i="11"/>
  <c r="T35" i="11"/>
  <c r="L36" i="11"/>
  <c r="N36" i="11"/>
  <c r="P36" i="11"/>
  <c r="R36" i="11"/>
  <c r="T36" i="11"/>
  <c r="L37" i="11"/>
  <c r="N37" i="11"/>
  <c r="P37" i="11"/>
  <c r="T37" i="11"/>
  <c r="L38" i="11"/>
  <c r="P38" i="11"/>
  <c r="T38" i="11"/>
  <c r="G23" i="11"/>
  <c r="M23" i="11"/>
  <c r="O23" i="11"/>
  <c r="S23" i="11"/>
  <c r="U23" i="11"/>
  <c r="G24" i="11"/>
  <c r="M24" i="11"/>
  <c r="O24" i="11"/>
  <c r="S24" i="11"/>
  <c r="U24" i="11"/>
  <c r="G25" i="11"/>
  <c r="M25" i="11"/>
  <c r="O25" i="11"/>
  <c r="S25" i="11"/>
  <c r="U25" i="11"/>
  <c r="G26" i="11"/>
  <c r="M26" i="11"/>
  <c r="O26" i="11"/>
  <c r="S26" i="11"/>
  <c r="U26" i="11"/>
  <c r="G27" i="11"/>
  <c r="M27" i="11"/>
  <c r="Q27" i="11" s="1"/>
  <c r="O27" i="11"/>
  <c r="S27" i="11"/>
  <c r="U27" i="11"/>
  <c r="G28" i="11"/>
  <c r="M28" i="11"/>
  <c r="O28" i="11"/>
  <c r="S28" i="11"/>
  <c r="U28" i="11"/>
  <c r="G29" i="11"/>
  <c r="M29" i="11"/>
  <c r="Q29" i="11" s="1"/>
  <c r="O29" i="11"/>
  <c r="S29" i="11"/>
  <c r="U29" i="11"/>
  <c r="G30" i="11"/>
  <c r="M30" i="11"/>
  <c r="O30" i="11"/>
  <c r="S30" i="11"/>
  <c r="U30" i="11"/>
  <c r="G31" i="11"/>
  <c r="M31" i="11"/>
  <c r="Q31" i="11" s="1"/>
  <c r="O31" i="11"/>
  <c r="S31" i="11"/>
  <c r="U31" i="11"/>
  <c r="G32" i="11"/>
  <c r="M32" i="11"/>
  <c r="O32" i="11"/>
  <c r="S32" i="11"/>
  <c r="U32" i="11"/>
  <c r="G33" i="11"/>
  <c r="M33" i="11"/>
  <c r="Q33" i="11" s="1"/>
  <c r="O33" i="11"/>
  <c r="S33" i="11"/>
  <c r="U33" i="11"/>
  <c r="G34" i="11"/>
  <c r="M34" i="11"/>
  <c r="O34" i="11"/>
  <c r="S34" i="11"/>
  <c r="U34" i="11"/>
  <c r="G35" i="11"/>
  <c r="M35" i="11"/>
  <c r="Q35" i="11" s="1"/>
  <c r="O35" i="11"/>
  <c r="S35" i="11"/>
  <c r="U35" i="11"/>
  <c r="G36" i="11"/>
  <c r="M36" i="11"/>
  <c r="O36" i="11"/>
  <c r="S36" i="11"/>
  <c r="U36" i="11"/>
  <c r="G37" i="11"/>
  <c r="M37" i="11"/>
  <c r="Q37" i="11" s="1"/>
  <c r="O37" i="11"/>
  <c r="S37" i="11"/>
  <c r="U37" i="11"/>
  <c r="N38" i="11"/>
  <c r="L39" i="11"/>
  <c r="N39" i="11"/>
  <c r="P39" i="11"/>
  <c r="R39" i="11"/>
  <c r="T39" i="11"/>
  <c r="L40" i="11"/>
  <c r="N40" i="11"/>
  <c r="P40" i="11"/>
  <c r="R40" i="11"/>
  <c r="T40" i="11"/>
  <c r="L41" i="11"/>
  <c r="N41" i="11"/>
  <c r="P41" i="11"/>
  <c r="R41" i="11"/>
  <c r="T41" i="11"/>
  <c r="L42" i="11"/>
  <c r="N42" i="11"/>
  <c r="P42" i="11"/>
  <c r="R42" i="11"/>
  <c r="T42" i="11"/>
  <c r="R43" i="11"/>
  <c r="T43" i="11"/>
  <c r="L43" i="11"/>
  <c r="N43" i="11"/>
  <c r="P43" i="11"/>
  <c r="S43" i="11"/>
  <c r="G45" i="11"/>
  <c r="O45" i="11"/>
  <c r="S45" i="11"/>
  <c r="G50" i="11"/>
  <c r="O50" i="11"/>
  <c r="O48" i="11" s="1"/>
  <c r="S50" i="11"/>
  <c r="M52" i="11"/>
  <c r="M48" i="11" s="1"/>
  <c r="G53" i="11"/>
  <c r="O53" i="11"/>
  <c r="S53" i="11"/>
  <c r="G38" i="11"/>
  <c r="M38" i="11"/>
  <c r="O38" i="11"/>
  <c r="S38" i="11"/>
  <c r="U38" i="11"/>
  <c r="G39" i="11"/>
  <c r="M39" i="11"/>
  <c r="O39" i="11"/>
  <c r="S39" i="11"/>
  <c r="U39" i="11"/>
  <c r="G40" i="11"/>
  <c r="M40" i="11"/>
  <c r="O40" i="11"/>
  <c r="S40" i="11"/>
  <c r="U40" i="11"/>
  <c r="G41" i="11"/>
  <c r="M41" i="11"/>
  <c r="O41" i="11"/>
  <c r="S41" i="11"/>
  <c r="U41" i="11"/>
  <c r="G42" i="11"/>
  <c r="M42" i="11"/>
  <c r="Q42" i="11" s="1"/>
  <c r="O42" i="11"/>
  <c r="S42" i="11"/>
  <c r="U42" i="11"/>
  <c r="G43" i="11"/>
  <c r="O43" i="11"/>
  <c r="G44" i="11"/>
  <c r="G46" i="11"/>
  <c r="R48" i="11"/>
  <c r="T48" i="11"/>
  <c r="G52" i="11"/>
  <c r="L44" i="11"/>
  <c r="N44" i="11"/>
  <c r="Q44" i="11" s="1"/>
  <c r="P44" i="11"/>
  <c r="R44" i="11"/>
  <c r="T44" i="11"/>
  <c r="L45" i="11"/>
  <c r="N45" i="11"/>
  <c r="P45" i="11"/>
  <c r="R45" i="11"/>
  <c r="T45" i="11"/>
  <c r="L46" i="11"/>
  <c r="N46" i="11"/>
  <c r="Q46" i="11" s="1"/>
  <c r="P46" i="11"/>
  <c r="R46" i="11"/>
  <c r="T46" i="11"/>
  <c r="L50" i="11"/>
  <c r="N50" i="11"/>
  <c r="P50" i="11"/>
  <c r="R50" i="11"/>
  <c r="T50" i="11"/>
  <c r="L52" i="11"/>
  <c r="N52" i="11"/>
  <c r="P52" i="11"/>
  <c r="R52" i="11"/>
  <c r="T52" i="11"/>
  <c r="L53" i="11"/>
  <c r="N53" i="11"/>
  <c r="P53" i="11"/>
  <c r="R53" i="11"/>
  <c r="T53" i="11"/>
  <c r="Q43" i="11" l="1"/>
  <c r="Q53" i="11"/>
  <c r="P48" i="11"/>
  <c r="Q45" i="11"/>
  <c r="Q39" i="11"/>
  <c r="G127" i="12"/>
  <c r="F249" i="12"/>
  <c r="F275" i="12"/>
  <c r="F302" i="12" s="1"/>
  <c r="F317" i="12"/>
  <c r="G91" i="12"/>
  <c r="G10" i="12"/>
  <c r="G39" i="12"/>
  <c r="G51" i="12"/>
  <c r="G144" i="12"/>
  <c r="G207" i="12"/>
  <c r="H78" i="12"/>
  <c r="E77" i="12"/>
  <c r="H77" i="12" s="1"/>
  <c r="F78" i="12"/>
  <c r="F77" i="12" s="1"/>
  <c r="H24" i="12"/>
  <c r="H23" i="12"/>
  <c r="F24" i="12"/>
  <c r="F23" i="12" s="1"/>
  <c r="H72" i="12"/>
  <c r="E71" i="12"/>
  <c r="H71" i="12" s="1"/>
  <c r="F72" i="12"/>
  <c r="F71" i="12" s="1"/>
  <c r="H86" i="12"/>
  <c r="E85" i="12"/>
  <c r="H85" i="12" s="1"/>
  <c r="F86" i="12"/>
  <c r="F85" i="12" s="1"/>
  <c r="H136" i="12"/>
  <c r="F136" i="12"/>
  <c r="H140" i="12"/>
  <c r="H139" i="12" s="1"/>
  <c r="E139" i="12"/>
  <c r="E135" i="12" s="1"/>
  <c r="H135" i="12" s="1"/>
  <c r="F140" i="12"/>
  <c r="F139" i="12" s="1"/>
  <c r="G59" i="12"/>
  <c r="H128" i="12"/>
  <c r="E127" i="12"/>
  <c r="F128" i="12"/>
  <c r="F127" i="12" s="1"/>
  <c r="H82" i="12"/>
  <c r="E81" i="12"/>
  <c r="H81" i="12" s="1"/>
  <c r="F82" i="12"/>
  <c r="F81" i="12" s="1"/>
  <c r="H92" i="12"/>
  <c r="E91" i="12"/>
  <c r="H91" i="12" s="1"/>
  <c r="F92" i="12"/>
  <c r="F91" i="12" s="1"/>
  <c r="H104" i="12"/>
  <c r="E103" i="12"/>
  <c r="H103" i="12" s="1"/>
  <c r="F104" i="12"/>
  <c r="F103" i="12" s="1"/>
  <c r="H134" i="12"/>
  <c r="F134" i="12"/>
  <c r="H116" i="12"/>
  <c r="E115" i="12"/>
  <c r="H115" i="12" s="1"/>
  <c r="F116" i="12"/>
  <c r="F115" i="12" s="1"/>
  <c r="G180" i="12"/>
  <c r="G198" i="12"/>
  <c r="G229" i="12"/>
  <c r="H217" i="12"/>
  <c r="F217" i="12"/>
  <c r="H317" i="12"/>
  <c r="H37" i="12"/>
  <c r="F37" i="12"/>
  <c r="F35" i="12" s="1"/>
  <c r="H35" i="12"/>
  <c r="G23" i="12"/>
  <c r="G85" i="12"/>
  <c r="G135" i="12"/>
  <c r="G126" i="12" s="1"/>
  <c r="H190" i="12"/>
  <c r="E189" i="12"/>
  <c r="H189" i="12" s="1"/>
  <c r="F190" i="12"/>
  <c r="F189" i="12" s="1"/>
  <c r="F256" i="12"/>
  <c r="E302" i="12"/>
  <c r="H12" i="12"/>
  <c r="F12" i="12"/>
  <c r="F10" i="12" s="1"/>
  <c r="E10" i="12"/>
  <c r="H40" i="12"/>
  <c r="E39" i="12"/>
  <c r="H39" i="12" s="1"/>
  <c r="F40" i="12"/>
  <c r="F39" i="12" s="1"/>
  <c r="H53" i="12"/>
  <c r="E51" i="12"/>
  <c r="H51" i="12" s="1"/>
  <c r="F53" i="12"/>
  <c r="F51" i="12" s="1"/>
  <c r="H60" i="12"/>
  <c r="E59" i="12"/>
  <c r="H59" i="12" s="1"/>
  <c r="F60" i="12"/>
  <c r="F59" i="12" s="1"/>
  <c r="H176" i="12"/>
  <c r="E175" i="12"/>
  <c r="H175" i="12" s="1"/>
  <c r="F176" i="12"/>
  <c r="F175" i="12" s="1"/>
  <c r="G103" i="12"/>
  <c r="H146" i="12"/>
  <c r="E144" i="12"/>
  <c r="H144" i="12" s="1"/>
  <c r="F146" i="12"/>
  <c r="F144" i="12" s="1"/>
  <c r="G115" i="12"/>
  <c r="H166" i="12"/>
  <c r="E165" i="12"/>
  <c r="H165" i="12" s="1"/>
  <c r="F166" i="12"/>
  <c r="F165" i="12" s="1"/>
  <c r="H181" i="12"/>
  <c r="E180" i="12"/>
  <c r="H180" i="12" s="1"/>
  <c r="F181" i="12"/>
  <c r="F180" i="12" s="1"/>
  <c r="H199" i="12"/>
  <c r="E198" i="12"/>
  <c r="H198" i="12" s="1"/>
  <c r="F199" i="12"/>
  <c r="F198" i="12" s="1"/>
  <c r="G216" i="12"/>
  <c r="H209" i="12"/>
  <c r="F209" i="12"/>
  <c r="F207" i="12" s="1"/>
  <c r="H230" i="12"/>
  <c r="E229" i="12"/>
  <c r="H229" i="12" s="1"/>
  <c r="F230" i="12"/>
  <c r="F229" i="12" s="1"/>
  <c r="V53" i="11"/>
  <c r="V50" i="11"/>
  <c r="L48" i="11"/>
  <c r="V45" i="11"/>
  <c r="Q40" i="11"/>
  <c r="Q38" i="11"/>
  <c r="G48" i="11"/>
  <c r="V42" i="11"/>
  <c r="V40" i="11"/>
  <c r="Q25" i="11"/>
  <c r="Q23" i="11"/>
  <c r="V36" i="11"/>
  <c r="V34" i="11"/>
  <c r="V32" i="11"/>
  <c r="V30" i="11"/>
  <c r="V28" i="11"/>
  <c r="V26" i="11"/>
  <c r="V24" i="11"/>
  <c r="V22" i="11"/>
  <c r="V20" i="11"/>
  <c r="V18" i="11"/>
  <c r="V16" i="11"/>
  <c r="V14" i="11"/>
  <c r="P10" i="11"/>
  <c r="V12" i="11"/>
  <c r="L10" i="11"/>
  <c r="Q22" i="11"/>
  <c r="Q20" i="11"/>
  <c r="Q18" i="11"/>
  <c r="Q16" i="11"/>
  <c r="Q14" i="11"/>
  <c r="Q12" i="11"/>
  <c r="M10" i="11"/>
  <c r="M8" i="11" s="1"/>
  <c r="V52" i="11"/>
  <c r="N48" i="11"/>
  <c r="V46" i="11"/>
  <c r="V44" i="11"/>
  <c r="Q41" i="11"/>
  <c r="Q52" i="11"/>
  <c r="V43" i="11"/>
  <c r="V41" i="11"/>
  <c r="V39" i="11"/>
  <c r="Q50" i="11"/>
  <c r="Q36" i="11"/>
  <c r="Q34" i="11"/>
  <c r="Q32" i="11"/>
  <c r="Q30" i="11"/>
  <c r="Q28" i="11"/>
  <c r="Q26" i="11"/>
  <c r="Q24" i="11"/>
  <c r="V38" i="11"/>
  <c r="V37" i="11"/>
  <c r="V35" i="11"/>
  <c r="V33" i="11"/>
  <c r="V31" i="11"/>
  <c r="V29" i="11"/>
  <c r="V27" i="11"/>
  <c r="V25" i="11"/>
  <c r="V23" i="11"/>
  <c r="V21" i="11"/>
  <c r="V19" i="11"/>
  <c r="V17" i="11"/>
  <c r="V15" i="11"/>
  <c r="V13" i="11"/>
  <c r="N10" i="11"/>
  <c r="Q21" i="11"/>
  <c r="Q19" i="11"/>
  <c r="Q17" i="11"/>
  <c r="Q15" i="11"/>
  <c r="Q13" i="11"/>
  <c r="O10" i="11"/>
  <c r="O8" i="11" s="1"/>
  <c r="G10" i="11"/>
  <c r="P8" i="11" l="1"/>
  <c r="G8" i="11"/>
  <c r="G66" i="11" s="1"/>
  <c r="N8" i="11"/>
  <c r="Q48" i="11"/>
  <c r="G270" i="12"/>
  <c r="G304" i="12" s="1"/>
  <c r="G319" i="12" s="1"/>
  <c r="H302" i="12"/>
  <c r="F216" i="12"/>
  <c r="E126" i="12"/>
  <c r="H126" i="12" s="1"/>
  <c r="H127" i="12"/>
  <c r="H10" i="12"/>
  <c r="E216" i="12"/>
  <c r="H216" i="12" s="1"/>
  <c r="F135" i="12"/>
  <c r="F126" i="12" s="1"/>
  <c r="Q10" i="11"/>
  <c r="V10" i="11"/>
  <c r="L8" i="11"/>
  <c r="V48" i="11"/>
  <c r="Q8" i="11" l="1"/>
  <c r="F270" i="12"/>
  <c r="F304" i="12" s="1"/>
  <c r="F319" i="12" s="1"/>
  <c r="E270" i="12"/>
  <c r="L66" i="11"/>
  <c r="V8" i="11"/>
  <c r="H270" i="12" l="1"/>
  <c r="E304" i="12"/>
  <c r="P5" i="6"/>
  <c r="Q5" i="6" s="1"/>
  <c r="R5" i="6" s="1"/>
  <c r="P6" i="6"/>
  <c r="Q6" i="6" s="1"/>
  <c r="R6" i="6" s="1"/>
  <c r="S6" i="6" s="1"/>
  <c r="T6" i="6" s="1"/>
  <c r="U6" i="6" s="1"/>
  <c r="V6" i="6" s="1"/>
  <c r="W6" i="6" s="1"/>
  <c r="X6" i="6" s="1"/>
  <c r="Y6" i="6" s="1"/>
  <c r="Z6" i="6" s="1"/>
  <c r="AA6" i="6" s="1"/>
  <c r="N6" i="6"/>
  <c r="N5" i="6"/>
  <c r="P7" i="6"/>
  <c r="B7" i="6" s="1"/>
  <c r="H304" i="12" l="1"/>
  <c r="E319" i="12"/>
  <c r="H319" i="12" s="1"/>
  <c r="S5" i="6"/>
  <c r="R7" i="6"/>
  <c r="D7" i="6" s="1"/>
  <c r="Q7" i="6"/>
  <c r="C7" i="6" s="1"/>
  <c r="T5" i="6" l="1"/>
  <c r="S7" i="6"/>
  <c r="E7" i="6" s="1"/>
  <c r="U5" i="6" l="1"/>
  <c r="T7" i="6"/>
  <c r="F7" i="6" s="1"/>
  <c r="V5" i="6" l="1"/>
  <c r="U7" i="6"/>
  <c r="G7" i="6" s="1"/>
  <c r="W5" i="6" l="1"/>
  <c r="V7" i="6"/>
  <c r="H7" i="6" s="1"/>
  <c r="X5" i="6" l="1"/>
  <c r="W7" i="6"/>
  <c r="I7" i="6" s="1"/>
  <c r="Y5" i="6" l="1"/>
  <c r="X7" i="6"/>
  <c r="J7" i="6" s="1"/>
  <c r="Z5" i="6" l="1"/>
  <c r="Y7" i="6"/>
  <c r="K7" i="6" s="1"/>
  <c r="AA5" i="6" l="1"/>
  <c r="AA7" i="6" s="1"/>
  <c r="M7" i="6" s="1"/>
  <c r="Z7" i="6"/>
  <c r="L7" i="6" s="1"/>
</calcChain>
</file>

<file path=xl/sharedStrings.xml><?xml version="1.0" encoding="utf-8"?>
<sst xmlns="http://schemas.openxmlformats.org/spreadsheetml/2006/main" count="394" uniqueCount="357">
  <si>
    <t>All Departments</t>
  </si>
  <si>
    <t>in millions</t>
  </si>
  <si>
    <t>CUMULATIVE</t>
  </si>
  <si>
    <t>JAN</t>
  </si>
  <si>
    <t>FEB</t>
  </si>
  <si>
    <t>MAR</t>
  </si>
  <si>
    <t>APR</t>
  </si>
  <si>
    <t>Monthly NCA Credited</t>
  </si>
  <si>
    <t>Monthly NCA Utilized</t>
  </si>
  <si>
    <t>MAY</t>
  </si>
  <si>
    <t>JUNE</t>
  </si>
  <si>
    <t>JULY</t>
  </si>
  <si>
    <t>NCA UtiIized / NCAs Credited - Cumulative</t>
  </si>
  <si>
    <t>AUGUST</t>
  </si>
  <si>
    <t>SEPTEMBER</t>
  </si>
  <si>
    <t>OCTOBER</t>
  </si>
  <si>
    <t>NOVEMBER</t>
  </si>
  <si>
    <t>DECEMBER</t>
  </si>
  <si>
    <t>AS OF DECEMBER</t>
  </si>
  <si>
    <t>JANUARY</t>
  </si>
  <si>
    <t>FEBRUARY</t>
  </si>
  <si>
    <t>MARCH</t>
  </si>
  <si>
    <t>APRIL</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</si>
  <si>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</si>
  <si>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</si>
  <si>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</si>
  <si>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</si>
  <si>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</si>
  <si>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</si>
  <si>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</si>
  <si>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</si>
  <si>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</si>
  <si>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Q3</t>
  </si>
  <si>
    <t>Q4</t>
  </si>
  <si>
    <t>As of end       December</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</si>
  <si>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</si>
  <si>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</si>
  <si>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</si>
  <si>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</si>
  <si>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</si>
  <si>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</si>
  <si>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</si>
  <si>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</si>
  <si>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</si>
  <si>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</si>
  <si>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</si>
  <si>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</si>
  <si>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</si>
  <si>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</si>
  <si>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</si>
  <si>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</si>
  <si>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</si>
  <si>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</si>
  <si>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</si>
  <si>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</si>
  <si>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</si>
  <si>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</si>
  <si>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</si>
  <si>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</si>
  <si>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</si>
  <si>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</si>
  <si>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</si>
  <si>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</si>
  <si>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</si>
  <si>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</si>
  <si>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</si>
  <si>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</si>
  <si>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</si>
  <si>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</si>
  <si>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</si>
  <si>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</si>
  <si>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</si>
  <si>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</si>
  <si>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</si>
  <si>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</si>
  <si>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</si>
  <si>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</si>
  <si>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</si>
  <si>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</si>
  <si>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</si>
  <si>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</si>
  <si>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</si>
  <si>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</si>
  <si>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</si>
  <si>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t>ALGU: inclusive of IRA, special shares for LGUs, MMDA and other transfers to LGUs</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</si>
  <si>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</si>
  <si>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</si>
  <si>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</si>
  <si>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</si>
  <si>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</si>
  <si>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</si>
  <si>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</si>
  <si>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</si>
  <si>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</si>
  <si>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</si>
  <si>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</si>
  <si>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</si>
  <si>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</si>
  <si>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</si>
  <si>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</si>
  <si>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</si>
  <si>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</si>
  <si>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</si>
  <si>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</si>
  <si>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</si>
  <si>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</si>
  <si>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</si>
  <si>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</si>
  <si>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</si>
  <si>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</si>
  <si>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</si>
  <si>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</si>
  <si>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</si>
  <si>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</si>
  <si>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</si>
  <si>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</si>
  <si>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</si>
  <si>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</si>
  <si>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</si>
  <si>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</si>
  <si>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</si>
  <si>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</si>
  <si>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</si>
  <si>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</si>
  <si>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</si>
  <si>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</si>
  <si>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</si>
  <si>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</si>
  <si>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</si>
  <si>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</si>
  <si>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</si>
  <si>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</si>
  <si>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</si>
  <si>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</si>
  <si>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</si>
  <si>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</si>
  <si>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</si>
  <si>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</si>
  <si>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</si>
  <si>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</si>
  <si>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</si>
  <si>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</si>
  <si>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</si>
  <si>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</si>
  <si>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</si>
  <si>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</si>
  <si>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</si>
  <si>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</si>
  <si>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</si>
  <si>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</si>
  <si>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</si>
  <si>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</si>
  <si>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</si>
  <si>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</si>
  <si>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</si>
  <si>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</si>
  <si>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</si>
  <si>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</si>
  <si>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</si>
  <si>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</si>
  <si>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</si>
  <si>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</si>
  <si>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</si>
  <si>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</si>
  <si>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</si>
  <si>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</si>
  <si>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</si>
  <si>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</si>
  <si>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</si>
  <si>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</si>
  <si>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</si>
  <si>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</si>
  <si>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</si>
  <si>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</si>
  <si>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</si>
  <si>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</si>
  <si>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</si>
  <si>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</si>
  <si>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</si>
  <si>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</si>
  <si>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</si>
  <si>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</si>
  <si>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</si>
  <si>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</si>
  <si>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</si>
  <si>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</si>
  <si>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</si>
  <si>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</si>
  <si>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</si>
  <si>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</si>
  <si>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</si>
  <si>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</si>
  <si>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</si>
  <si>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</si>
  <si>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</si>
  <si>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</si>
  <si>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</si>
  <si>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</si>
  <si>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</si>
  <si>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</si>
  <si>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</si>
  <si>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</si>
  <si>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</si>
  <si>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</si>
  <si>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</si>
  <si>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</si>
  <si>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</si>
  <si>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</si>
  <si>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</si>
  <si>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</si>
  <si>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</si>
  <si>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</si>
  <si>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</si>
  <si>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</si>
  <si>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</si>
  <si>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</si>
  <si>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</si>
  <si>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</si>
  <si>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</si>
  <si>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DOT</t>
  </si>
  <si>
    <t xml:space="preserve">    IA</t>
  </si>
  <si>
    <t xml:space="preserve">    NPDC</t>
  </si>
  <si>
    <t xml:space="preserve"> </t>
  </si>
  <si>
    <t>DTI</t>
  </si>
  <si>
    <t xml:space="preserve">    BOI</t>
  </si>
  <si>
    <t xml:space="preserve">    PTTC</t>
  </si>
  <si>
    <t xml:space="preserve">    DCP</t>
  </si>
  <si>
    <t xml:space="preserve">    CIAP</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</si>
  <si>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</si>
  <si>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</si>
  <si>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</si>
  <si>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</si>
  <si>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</si>
  <si>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</si>
  <si>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</si>
  <si>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</si>
  <si>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</si>
  <si>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</si>
  <si>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</si>
  <si>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</si>
  <si>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</si>
  <si>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</si>
  <si>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</si>
  <si>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</si>
  <si>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</si>
  <si>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</si>
  <si>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</si>
  <si>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</si>
  <si>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</si>
  <si>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</si>
  <si>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</si>
  <si>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</si>
  <si>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</si>
  <si>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</si>
  <si>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</si>
  <si>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CDA</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</si>
  <si>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</si>
  <si>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</si>
  <si>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</si>
  <si>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</si>
  <si>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</si>
  <si>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</si>
  <si>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</si>
  <si>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</si>
  <si>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</si>
  <si>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</si>
  <si>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 (NHI)</t>
  </si>
  <si>
    <t xml:space="preserve">     NLP</t>
  </si>
  <si>
    <t xml:space="preserve">     NAP (RMAO) </t>
  </si>
  <si>
    <t xml:space="preserve">   NCIP</t>
  </si>
  <si>
    <t xml:space="preserve">   NICA</t>
  </si>
  <si>
    <t xml:space="preserve">   NSC  </t>
  </si>
  <si>
    <t xml:space="preserve">   NYC</t>
  </si>
  <si>
    <t xml:space="preserve">   OPAPP</t>
  </si>
  <si>
    <t xml:space="preserve">   OMB (VRB)</t>
  </si>
  <si>
    <t xml:space="preserve">   PDEA</t>
  </si>
  <si>
    <t xml:space="preserve">   PHILRACOM</t>
  </si>
  <si>
    <t xml:space="preserve">   PSC  </t>
  </si>
  <si>
    <t xml:space="preserve">   PCUP</t>
  </si>
  <si>
    <t xml:space="preserve">   PLLO</t>
  </si>
  <si>
    <t xml:space="preserve">   PMS</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</si>
  <si>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</si>
  <si>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</si>
  <si>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</si>
  <si>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</si>
  <si>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</si>
  <si>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</si>
  <si>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</si>
  <si>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</si>
  <si>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</si>
  <si>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</si>
  <si>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</si>
  <si>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</si>
  <si>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</si>
  <si>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</si>
  <si>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</si>
  <si>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</si>
  <si>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</si>
  <si>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</si>
  <si>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o.w. MMDA (Fund 101)</t>
  </si>
  <si>
    <t>Sub-Total, SPFs</t>
  </si>
  <si>
    <t xml:space="preserve">     TOTAL (Departments &amp; SPFs)</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</si>
  <si>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</si>
  <si>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</si>
  <si>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</si>
  <si>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</si>
  <si>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</si>
  <si>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</si>
  <si>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</si>
  <si>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</si>
  <si>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 xml:space="preserve">    LGUs</t>
  </si>
  <si>
    <t xml:space="preserve">   FPA</t>
  </si>
  <si>
    <t xml:space="preserve">   NCMF</t>
  </si>
  <si>
    <t xml:space="preserve">   PCW</t>
  </si>
  <si>
    <t xml:space="preserve">   NAPC</t>
  </si>
  <si>
    <t xml:space="preserve">    TESDA</t>
  </si>
  <si>
    <t xml:space="preserve">   ARTA</t>
  </si>
  <si>
    <t xml:space="preserve">     CHR</t>
  </si>
  <si>
    <t xml:space="preserve">     HRVVMC</t>
  </si>
  <si>
    <r>
      <t xml:space="preserve">     Owned and Controlled Corporations</t>
    </r>
    <r>
      <rPr>
        <vertAlign val="superscript"/>
        <sz val="10"/>
        <rFont val="Arial"/>
        <family val="2"/>
      </rPr>
      <t>/6</t>
    </r>
  </si>
  <si>
    <t>Department of Budget and Management</t>
  </si>
  <si>
    <t>NCAs CREDITED VS NCA UTILIZATION, JANUARY-DECEMBER 2020</t>
  </si>
  <si>
    <t>AS OF DECEMBER 31, 2020</t>
  </si>
  <si>
    <t>Department of Human Settlements and Urban Development</t>
  </si>
  <si>
    <t xml:space="preserve">Department of Transportation </t>
  </si>
  <si>
    <r>
      <t>Allotment to Local Government Units</t>
    </r>
    <r>
      <rPr>
        <vertAlign val="superscript"/>
        <sz val="10"/>
        <rFont val="Arial"/>
        <family val="2"/>
      </rPr>
      <t>/7</t>
    </r>
  </si>
  <si>
    <t>Source: Report of MDS-Government Servicing Banks as of December 2020</t>
  </si>
  <si>
    <t>STATUS OF NCA UTILIZATION (Net Trust and Working Fund), as of December 31, 2020</t>
  </si>
  <si>
    <r>
      <t>NCAs UTILIZED</t>
    </r>
    <r>
      <rPr>
        <sz val="10"/>
        <rFont val="Arial"/>
        <family val="2"/>
      </rPr>
      <t xml:space="preserve"> </t>
    </r>
    <r>
      <rPr>
        <vertAlign val="superscript"/>
        <sz val="10"/>
        <rFont val="Arial"/>
        <family val="2"/>
      </rPr>
      <t>/2</t>
    </r>
  </si>
  <si>
    <t xml:space="preserve">   NFRDI</t>
  </si>
  <si>
    <t>DHSUD</t>
  </si>
  <si>
    <t xml:space="preserve">   HSAC</t>
  </si>
  <si>
    <t xml:space="preserve">    CPD</t>
  </si>
  <si>
    <t xml:space="preserve">   PHILSA</t>
  </si>
  <si>
    <t xml:space="preserve">    ARF</t>
  </si>
  <si>
    <t>National Disaster Risk Reduction Management Fund (CALF)</t>
  </si>
  <si>
    <t>CF</t>
  </si>
  <si>
    <t>DepEd-School Building Program</t>
  </si>
  <si>
    <t>ICF</t>
  </si>
  <si>
    <t>MPBF</t>
  </si>
  <si>
    <t>Feasibility Studies Fund</t>
  </si>
  <si>
    <t xml:space="preserve">Rehabilitation and Reconstruction Fund </t>
  </si>
  <si>
    <t>PGF*</t>
  </si>
  <si>
    <t>PDAF</t>
  </si>
  <si>
    <t>E-Government Fund (inclusive of DigEFund)</t>
  </si>
  <si>
    <t>AUTOMATIC</t>
  </si>
  <si>
    <t>APPROPRIATION</t>
  </si>
  <si>
    <t>Interest Payments</t>
  </si>
  <si>
    <t>IRA</t>
  </si>
  <si>
    <t>Net Lending</t>
  </si>
  <si>
    <t>RLIP</t>
  </si>
  <si>
    <t>Tax Refund</t>
  </si>
  <si>
    <t>Special Account</t>
  </si>
  <si>
    <t>Grant Proceeds</t>
  </si>
  <si>
    <t>Pension</t>
  </si>
  <si>
    <t>Tax Expenditures Fund</t>
  </si>
  <si>
    <t>Sub-Total, Automatic Appropriation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</si>
</sst>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0_);_(* \(#,##0.0\);_(* &quot;-&quot;??_);_(@_)"/>
    <numFmt numFmtId="165" formatCode="_(* #,##0_);_(* \(#,##0\);_(* &quot;-&quot;??_);_(@_)"/>
  </numFmts>
  <fonts count="41"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
      <sz val="8"/>
      <color theme="1"/>
      <name val="Arial"/>
      <family val="2"/>
    </font>
    <font>
      <b/>
      <sz val="9"/>
      <color theme="1"/>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43" fontId="15" fillId="0" borderId="0" applyFont="0" applyFill="0" applyBorder="0" applyAlignment="0" applyProtection="0"/>
    <xf numFmtId="0" fontId="1" fillId="0" borderId="0"/>
    <xf numFmtId="0" fontId="15" fillId="0" borderId="0"/>
  </cellStyleXfs>
  <cellXfs count="141">
    <xf numFmtId="0" fontId="0" fillId="0" borderId="0" xfId="0"/>
    <xf numFmtId="0" fontId="0" fillId="0" borderId="0" xfId="0" applyAlignment="1">
      <alignment horizontal="center"/>
    </xf>
    <xf numFmtId="41" fontId="0" fillId="0" borderId="0" xfId="0" applyNumberFormat="1"/>
    <xf numFmtId="164" fontId="0" fillId="0" borderId="0" xfId="0" applyNumberFormat="1"/>
    <xf numFmtId="165" fontId="0" fillId="0" borderId="0" xfId="0" applyNumberFormat="1"/>
    <xf numFmtId="0" fontId="15" fillId="0" borderId="0" xfId="0" applyNumberFormat="1" applyFont="1" applyAlignment="1"/>
    <xf numFmtId="0" fontId="15" fillId="0" borderId="0" xfId="0" applyNumberFormat="1" applyFont="1"/>
    <xf numFmtId="0" fontId="15" fillId="0" borderId="0" xfId="0" applyFont="1"/>
    <xf numFmtId="0" fontId="15" fillId="0" borderId="0" xfId="0" applyNumberFormat="1" applyFont="1" applyAlignment="1">
      <alignment horizontal="center"/>
    </xf>
    <xf numFmtId="41" fontId="15" fillId="0" borderId="0" xfId="0" applyNumberFormat="1" applyFont="1"/>
    <xf numFmtId="43" fontId="15" fillId="0" borderId="0" xfId="0" applyNumberFormat="1" applyFont="1"/>
    <xf numFmtId="0" fontId="22" fillId="0" borderId="0" xfId="0" applyNumberFormat="1" applyFont="1"/>
    <xf numFmtId="41" fontId="22" fillId="0" borderId="0" xfId="0" applyNumberFormat="1" applyFont="1"/>
    <xf numFmtId="0" fontId="22" fillId="0" borderId="0" xfId="0" applyFont="1"/>
    <xf numFmtId="41" fontId="25" fillId="0" borderId="0" xfId="0" applyNumberFormat="1" applyFont="1"/>
    <xf numFmtId="0" fontId="15" fillId="0" borderId="0" xfId="43" applyNumberFormat="1" applyFont="1"/>
    <xf numFmtId="0" fontId="15" fillId="0" borderId="0" xfId="0" applyNumberFormat="1" applyFont="1" applyFill="1"/>
    <xf numFmtId="0" fontId="15" fillId="0" borderId="0" xfId="0" applyNumberFormat="1" applyFont="1" applyAlignment="1">
      <alignment wrapText="1"/>
    </xf>
    <xf numFmtId="0" fontId="15" fillId="0" borderId="11" xfId="0" applyNumberFormat="1" applyFont="1" applyBorder="1"/>
    <xf numFmtId="41" fontId="15" fillId="0" borderId="11" xfId="0" applyNumberFormat="1" applyFont="1" applyBorder="1"/>
    <xf numFmtId="0" fontId="15" fillId="0" borderId="0" xfId="0" applyNumberFormat="1" applyFont="1" applyBorder="1"/>
    <xf numFmtId="41" fontId="15" fillId="0" borderId="0" xfId="0" applyNumberFormat="1" applyFont="1" applyBorder="1"/>
    <xf numFmtId="0" fontId="15" fillId="0" borderId="0" xfId="0" applyFont="1" applyBorder="1"/>
    <xf numFmtId="0" fontId="15" fillId="0" borderId="0" xfId="0" applyNumberFormat="1" applyFont="1" applyBorder="1" applyAlignment="1"/>
    <xf numFmtId="165" fontId="23" fillId="0" borderId="0" xfId="0" applyNumberFormat="1" applyFont="1"/>
    <xf numFmtId="165" fontId="24" fillId="0" borderId="0" xfId="0" applyNumberFormat="1" applyFont="1"/>
    <xf numFmtId="165" fontId="28" fillId="25" borderId="12" xfId="43" applyNumberFormat="1" applyFont="1" applyFill="1" applyBorder="1" applyAlignment="1"/>
    <xf numFmtId="165" fontId="28" fillId="25" borderId="14" xfId="43" applyNumberFormat="1" applyFont="1" applyFill="1" applyBorder="1" applyAlignment="1"/>
    <xf numFmtId="165" fontId="28" fillId="0" borderId="0" xfId="43" applyNumberFormat="1" applyFont="1" applyFill="1" applyBorder="1" applyAlignment="1"/>
    <xf numFmtId="165" fontId="32" fillId="0" borderId="17" xfId="43" applyNumberFormat="1" applyFont="1" applyFill="1" applyBorder="1" applyAlignment="1">
      <alignment horizontal="center" vertical="center" wrapText="1"/>
    </xf>
    <xf numFmtId="165" fontId="32" fillId="0" borderId="16" xfId="43" applyNumberFormat="1" applyFont="1" applyFill="1" applyBorder="1" applyAlignment="1">
      <alignment horizontal="center" vertical="center" wrapText="1"/>
    </xf>
    <xf numFmtId="165" fontId="35" fillId="0" borderId="11" xfId="43" applyNumberFormat="1" applyFont="1" applyBorder="1" applyAlignment="1">
      <alignment horizontal="right"/>
    </xf>
    <xf numFmtId="165" fontId="36" fillId="0" borderId="0" xfId="43" applyNumberFormat="1" applyFont="1" applyBorder="1" applyAlignment="1"/>
    <xf numFmtId="165" fontId="36" fillId="0" borderId="0" xfId="43" applyNumberFormat="1" applyFont="1" applyFill="1" applyBorder="1" applyAlignment="1"/>
    <xf numFmtId="165" fontId="35" fillId="0" borderId="0" xfId="43" applyNumberFormat="1" applyFont="1" applyFill="1"/>
    <xf numFmtId="165" fontId="35" fillId="0" borderId="0" xfId="43" applyNumberFormat="1" applyFont="1"/>
    <xf numFmtId="165" fontId="36" fillId="0" borderId="0" xfId="43" applyNumberFormat="1" applyFont="1" applyAlignment="1"/>
    <xf numFmtId="165" fontId="36" fillId="0" borderId="0" xfId="43" applyNumberFormat="1" applyFont="1" applyFill="1" applyAlignment="1"/>
    <xf numFmtId="165" fontId="35" fillId="0" borderId="0" xfId="43" applyNumberFormat="1" applyFont="1" applyBorder="1"/>
    <xf numFmtId="165" fontId="35" fillId="0" borderId="0" xfId="43" applyNumberFormat="1" applyFont="1" applyFill="1" applyBorder="1"/>
    <xf numFmtId="165" fontId="35" fillId="0" borderId="11" xfId="43" applyNumberFormat="1" applyFont="1" applyBorder="1"/>
    <xf numFmtId="37" fontId="35" fillId="0" borderId="11" xfId="43" applyNumberFormat="1" applyFont="1" applyBorder="1" applyAlignment="1">
      <alignment horizontal="right"/>
    </xf>
    <xf numFmtId="0" fontId="15" fillId="0" borderId="0" xfId="45" applyFont="1" applyFill="1" applyAlignment="1">
      <alignment horizontal="left" indent="2"/>
    </xf>
    <xf numFmtId="37" fontId="35" fillId="0" borderId="20" xfId="43" applyNumberFormat="1" applyFont="1" applyBorder="1"/>
    <xf numFmtId="37" fontId="35" fillId="0" borderId="11" xfId="43" applyNumberFormat="1" applyFont="1" applyFill="1" applyBorder="1"/>
    <xf numFmtId="37" fontId="35" fillId="0" borderId="11" xfId="43" applyNumberFormat="1" applyFont="1" applyBorder="1"/>
    <xf numFmtId="165" fontId="35" fillId="0" borderId="11" xfId="43" applyNumberFormat="1" applyFont="1" applyFill="1" applyBorder="1"/>
    <xf numFmtId="165" fontId="35" fillId="0" borderId="0" xfId="43" applyNumberFormat="1" applyFont="1" applyBorder="1" applyAlignment="1"/>
    <xf numFmtId="165" fontId="35" fillId="0" borderId="11" xfId="43" applyNumberFormat="1" applyFont="1" applyFill="1" applyBorder="1" applyAlignment="1">
      <alignment horizontal="right" vertical="top"/>
    </xf>
    <xf numFmtId="165" fontId="36" fillId="0" borderId="11" xfId="43" applyNumberFormat="1" applyFont="1" applyBorder="1" applyAlignment="1"/>
    <xf numFmtId="165" fontId="35" fillId="0" borderId="20" xfId="43" applyNumberFormat="1" applyFont="1" applyBorder="1" applyAlignment="1">
      <alignment horizontal="right" vertical="top"/>
    </xf>
    <xf numFmtId="37" fontId="36" fillId="0" borderId="0" xfId="43" applyNumberFormat="1" applyFont="1" applyBorder="1" applyAlignment="1"/>
    <xf numFmtId="165" fontId="35" fillId="0" borderId="11" xfId="43" applyNumberFormat="1" applyFont="1" applyBorder="1" applyAlignment="1"/>
    <xf numFmtId="165" fontId="35" fillId="0" borderId="20" xfId="43" applyNumberFormat="1" applyFont="1" applyFill="1" applyBorder="1"/>
    <xf numFmtId="0" fontId="15" fillId="0" borderId="0" xfId="0" applyFont="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xf numFmtId="0" fontId="26" fillId="24" borderId="0" xfId="37" applyFont="1" applyFill="1" applyAlignment="1"/>
    <xf numFmtId="0" fontId="20" fillId="24" borderId="0" xfId="37" applyFont="1" applyFill="1"/>
    <xf numFmtId="165" fontId="20" fillId="24" borderId="0" xfId="43" applyNumberFormat="1" applyFont="1" applyFill="1" applyBorder="1"/>
    <xf numFmtId="165" fontId="20" fillId="0" borderId="0" xfId="43" applyNumberFormat="1" applyFont="1" applyFill="1" applyBorder="1"/>
    <xf numFmtId="0" fontId="20" fillId="0" borderId="0" xfId="37" applyFont="1" applyFill="1"/>
    <xf numFmtId="0" fontId="27" fillId="24" borderId="0" xfId="37" applyFont="1" applyFill="1" applyBorder="1" applyAlignment="1">
      <alignment horizontal="left"/>
    </xf>
    <xf numFmtId="41" fontId="20" fillId="24" borderId="0" xfId="37" applyNumberFormat="1" applyFont="1" applyFill="1" applyBorder="1" applyAlignment="1">
      <alignment horizontal="left"/>
    </xf>
    <xf numFmtId="41" fontId="20" fillId="0" borderId="0" xfId="37" applyNumberFormat="1" applyFont="1" applyFill="1" applyBorder="1" applyAlignment="1">
      <alignment horizontal="left"/>
    </xf>
    <xf numFmtId="0" fontId="20" fillId="0" borderId="0" xfId="37" applyFont="1" applyFill="1" applyBorder="1"/>
    <xf numFmtId="0" fontId="28" fillId="24" borderId="0" xfId="37" applyFont="1" applyFill="1" applyBorder="1" applyAlignment="1">
      <alignment horizontal="left"/>
    </xf>
    <xf numFmtId="41" fontId="20" fillId="24" borderId="0" xfId="37" applyNumberFormat="1" applyFont="1" applyFill="1"/>
    <xf numFmtId="41" fontId="20" fillId="0" borderId="0" xfId="37" applyNumberFormat="1" applyFont="1" applyFill="1"/>
    <xf numFmtId="0" fontId="28" fillId="24" borderId="0" xfId="37" applyFont="1" applyFill="1" applyBorder="1"/>
    <xf numFmtId="41" fontId="20" fillId="24" borderId="0" xfId="37" applyNumberFormat="1" applyFont="1" applyFill="1" applyBorder="1"/>
    <xf numFmtId="41" fontId="20" fillId="0" borderId="0" xfId="37" applyNumberFormat="1" applyFont="1" applyFill="1" applyBorder="1"/>
    <xf numFmtId="0" fontId="28" fillId="25" borderId="10" xfId="37" applyFont="1" applyFill="1" applyBorder="1" applyAlignment="1">
      <alignment horizontal="center" vertical="center" wrapText="1"/>
    </xf>
    <xf numFmtId="0" fontId="28" fillId="0" borderId="0" xfId="37" applyFont="1" applyAlignment="1">
      <alignment horizontal="center"/>
    </xf>
    <xf numFmtId="165" fontId="20" fillId="0" borderId="0" xfId="43" applyNumberFormat="1" applyFont="1" applyBorder="1"/>
    <xf numFmtId="0" fontId="20" fillId="0" borderId="0" xfId="37" applyFont="1"/>
    <xf numFmtId="0" fontId="28" fillId="0" borderId="0" xfId="37" applyFont="1" applyAlignment="1">
      <alignment horizontal="left"/>
    </xf>
    <xf numFmtId="0" fontId="34" fillId="0" borderId="0" xfId="37" applyFont="1" applyAlignment="1">
      <alignment horizontal="left" indent="1"/>
    </xf>
    <xf numFmtId="165" fontId="20" fillId="0" borderId="0" xfId="37" applyNumberFormat="1" applyFont="1"/>
    <xf numFmtId="0" fontId="20" fillId="0" borderId="0" xfId="37" applyFont="1" applyAlignment="1">
      <alignment horizontal="left" indent="1"/>
    </xf>
    <xf numFmtId="0" fontId="20" fillId="0" borderId="0" xfId="37" applyFont="1" applyAlignment="1" applyProtection="1">
      <alignment horizontal="left" indent="1"/>
      <protection locked="0"/>
    </xf>
    <xf numFmtId="0" fontId="20" fillId="0" borderId="0" xfId="37" quotePrefix="1" applyFont="1" applyAlignment="1">
      <alignment horizontal="left" indent="1"/>
    </xf>
    <xf numFmtId="0" fontId="37" fillId="0" borderId="0" xfId="37" applyFont="1" applyAlignment="1">
      <alignment horizontal="left" indent="1"/>
    </xf>
    <xf numFmtId="0" fontId="20" fillId="0" borderId="0" xfId="37" applyFont="1" applyAlignment="1">
      <alignment horizontal="left" wrapText="1" indent="2"/>
    </xf>
    <xf numFmtId="0" fontId="20" fillId="0" borderId="0" xfId="37" applyFont="1" applyAlignment="1">
      <alignment horizontal="left" indent="2"/>
    </xf>
    <xf numFmtId="0" fontId="20" fillId="0" borderId="0" xfId="37" applyFont="1" applyAlignment="1">
      <alignment horizontal="left" indent="3"/>
    </xf>
    <xf numFmtId="0" fontId="20" fillId="0" borderId="0" xfId="37" applyFont="1" applyFill="1" applyAlignment="1">
      <alignment horizontal="left" indent="1"/>
    </xf>
    <xf numFmtId="0" fontId="39" fillId="0" borderId="0" xfId="37" applyFont="1" applyAlignment="1">
      <alignment horizontal="left" indent="1"/>
    </xf>
    <xf numFmtId="0" fontId="34" fillId="0" borderId="0" xfId="37" applyFont="1" applyAlignment="1">
      <alignment horizontal="left" vertical="top" indent="1"/>
    </xf>
    <xf numFmtId="0" fontId="37" fillId="0" borderId="0" xfId="37" applyFont="1" applyFill="1" applyAlignment="1">
      <alignment horizontal="left" indent="1"/>
    </xf>
    <xf numFmtId="0" fontId="34" fillId="0" borderId="0" xfId="37" applyFont="1" applyFill="1" applyAlignment="1">
      <alignment horizontal="left" indent="1"/>
    </xf>
    <xf numFmtId="0" fontId="20" fillId="0" borderId="0" xfId="37" applyFont="1" applyFill="1" applyAlignment="1"/>
    <xf numFmtId="0" fontId="28" fillId="0" borderId="0" xfId="37" applyFont="1" applyFill="1" applyAlignment="1">
      <alignment wrapText="1"/>
    </xf>
    <xf numFmtId="0" fontId="20" fillId="0" borderId="0" xfId="37" applyFont="1" applyAlignment="1"/>
    <xf numFmtId="0" fontId="28" fillId="0" borderId="0" xfId="37" applyFont="1" applyAlignment="1">
      <alignment horizontal="left" indent="1"/>
    </xf>
    <xf numFmtId="0" fontId="20" fillId="0" borderId="0" xfId="37" applyFont="1" applyAlignment="1">
      <alignment horizontal="left"/>
    </xf>
    <xf numFmtId="0" fontId="20" fillId="0" borderId="0" xfId="37" applyFont="1" applyAlignment="1">
      <alignment horizontal="left" wrapText="1" indent="1"/>
    </xf>
    <xf numFmtId="0" fontId="28" fillId="0" borderId="0" xfId="37" applyFont="1" applyFill="1"/>
    <xf numFmtId="0" fontId="20" fillId="0" borderId="0" xfId="37" applyFont="1" applyAlignment="1">
      <alignment horizontal="left" vertical="top" indent="1"/>
    </xf>
    <xf numFmtId="165" fontId="35" fillId="0" borderId="0" xfId="37" applyNumberFormat="1" applyFont="1" applyBorder="1"/>
    <xf numFmtId="165" fontId="36" fillId="0" borderId="0" xfId="37" applyNumberFormat="1" applyFont="1" applyBorder="1"/>
    <xf numFmtId="0" fontId="20" fillId="0" borderId="0" xfId="37" applyFont="1" applyBorder="1"/>
    <xf numFmtId="0" fontId="20" fillId="0" borderId="0" xfId="37" applyFont="1" applyBorder="1" applyAlignment="1">
      <alignment horizontal="left" indent="1"/>
    </xf>
    <xf numFmtId="165" fontId="35" fillId="0" borderId="0" xfId="37" applyNumberFormat="1" applyFont="1"/>
    <xf numFmtId="165" fontId="35" fillId="0" borderId="0" xfId="37" applyNumberFormat="1" applyFont="1" applyBorder="1" applyAlignment="1"/>
    <xf numFmtId="165" fontId="36" fillId="0" borderId="0" xfId="37" applyNumberFormat="1" applyFont="1" applyBorder="1" applyAlignment="1"/>
    <xf numFmtId="0" fontId="20" fillId="0" borderId="0" xfId="37" applyFont="1" applyBorder="1" applyAlignment="1">
      <alignment horizontal="left" vertical="top" indent="1"/>
    </xf>
    <xf numFmtId="165" fontId="35" fillId="0" borderId="0" xfId="37" applyNumberFormat="1" applyFont="1" applyAlignment="1"/>
    <xf numFmtId="165" fontId="35" fillId="0" borderId="11" xfId="37" applyNumberFormat="1" applyFont="1" applyBorder="1"/>
    <xf numFmtId="165" fontId="35" fillId="0" borderId="11" xfId="37" applyNumberFormat="1" applyFont="1" applyBorder="1" applyAlignment="1"/>
    <xf numFmtId="165" fontId="36" fillId="0" borderId="11" xfId="37" applyNumberFormat="1" applyFont="1" applyBorder="1" applyAlignment="1"/>
    <xf numFmtId="0" fontId="28" fillId="0" borderId="0" xfId="37" applyFont="1" applyAlignment="1">
      <alignment horizontal="left" wrapText="1" indent="1"/>
    </xf>
    <xf numFmtId="0" fontId="20" fillId="0" borderId="0" xfId="37" applyFont="1" applyAlignment="1">
      <alignment horizontal="left" vertical="top"/>
    </xf>
    <xf numFmtId="165" fontId="36" fillId="0" borderId="0" xfId="37" applyNumberFormat="1" applyFont="1"/>
    <xf numFmtId="0" fontId="28" fillId="0" borderId="0" xfId="37" applyFont="1" applyAlignment="1">
      <alignment horizontal="left" vertical="top"/>
    </xf>
    <xf numFmtId="165" fontId="26" fillId="0" borderId="21" xfId="37" applyNumberFormat="1" applyFont="1" applyBorder="1"/>
    <xf numFmtId="165" fontId="40" fillId="0" borderId="21" xfId="37" applyNumberFormat="1" applyFont="1" applyBorder="1"/>
    <xf numFmtId="165" fontId="26" fillId="0" borderId="21" xfId="37" applyNumberFormat="1" applyFont="1" applyFill="1" applyBorder="1"/>
    <xf numFmtId="165" fontId="38" fillId="0" borderId="0" xfId="37" applyNumberFormat="1" applyFont="1" applyBorder="1"/>
    <xf numFmtId="0" fontId="37" fillId="0" borderId="0" xfId="37" applyFont="1" applyBorder="1"/>
    <xf numFmtId="0" fontId="37" fillId="0" borderId="0" xfId="37" applyFont="1" applyFill="1" applyBorder="1"/>
    <xf numFmtId="0" fontId="20" fillId="0" borderId="0" xfId="37" applyFont="1" applyAlignment="1">
      <alignment vertical="top"/>
    </xf>
    <xf numFmtId="0" fontId="15" fillId="0" borderId="10" xfId="0" applyNumberFormat="1" applyFont="1" applyBorder="1" applyAlignment="1">
      <alignment horizontal="center" vertical="center" wrapText="1"/>
    </xf>
    <xf numFmtId="0" fontId="15" fillId="0" borderId="10" xfId="0" applyFont="1" applyBorder="1" applyAlignment="1">
      <alignment horizontal="center" vertical="center" wrapText="1"/>
    </xf>
    <xf numFmtId="165" fontId="32" fillId="25" borderId="15" xfId="43" applyNumberFormat="1" applyFont="1" applyFill="1" applyBorder="1" applyAlignment="1">
      <alignment horizontal="center" vertical="center" wrapText="1"/>
    </xf>
    <xf numFmtId="165" fontId="32" fillId="25" borderId="19" xfId="43" applyNumberFormat="1" applyFont="1" applyFill="1" applyBorder="1" applyAlignment="1">
      <alignment horizontal="center" vertical="center" wrapText="1"/>
    </xf>
    <xf numFmtId="165" fontId="28" fillId="25" borderId="22" xfId="43" applyNumberFormat="1" applyFont="1" applyFill="1" applyBorder="1" applyAlignment="1">
      <alignment horizontal="center" vertical="center"/>
    </xf>
    <xf numFmtId="165" fontId="28" fillId="25" borderId="13" xfId="43" applyNumberFormat="1" applyFont="1" applyFill="1" applyBorder="1" applyAlignment="1">
      <alignment horizontal="center" vertical="center"/>
    </xf>
    <xf numFmtId="165" fontId="28" fillId="25" borderId="14" xfId="43" applyNumberFormat="1" applyFont="1" applyFill="1" applyBorder="1" applyAlignment="1">
      <alignment horizontal="center" vertical="center"/>
    </xf>
    <xf numFmtId="165" fontId="28" fillId="25" borderId="23" xfId="43" applyNumberFormat="1" applyFont="1" applyFill="1" applyBorder="1" applyAlignment="1">
      <alignment horizontal="center" vertical="center"/>
    </xf>
    <xf numFmtId="165" fontId="28" fillId="25" borderId="11" xfId="43" applyNumberFormat="1" applyFont="1" applyFill="1" applyBorder="1" applyAlignment="1">
      <alignment horizontal="center" vertical="center"/>
    </xf>
    <xf numFmtId="165" fontId="28" fillId="25" borderId="16" xfId="43" applyNumberFormat="1" applyFont="1" applyFill="1" applyBorder="1" applyAlignment="1">
      <alignment horizontal="center" vertical="center"/>
    </xf>
    <xf numFmtId="0" fontId="28" fillId="25" borderId="12" xfId="37" applyFont="1" applyFill="1" applyBorder="1" applyAlignment="1">
      <alignment horizontal="center" vertical="center"/>
    </xf>
    <xf numFmtId="0" fontId="28" fillId="25" borderId="15" xfId="37" applyFont="1" applyFill="1" applyBorder="1" applyAlignment="1">
      <alignment horizontal="center" vertical="center"/>
    </xf>
    <xf numFmtId="0" fontId="28" fillId="25" borderId="18" xfId="37" applyFont="1" applyFill="1" applyBorder="1" applyAlignment="1">
      <alignment horizontal="center" vertical="center"/>
    </xf>
    <xf numFmtId="0" fontId="29" fillId="25" borderId="15" xfId="37" applyFont="1" applyFill="1" applyBorder="1" applyAlignment="1">
      <alignment horizontal="center" vertical="center" wrapText="1"/>
    </xf>
    <xf numFmtId="0" fontId="15" fillId="0" borderId="19" xfId="37" applyBorder="1"/>
    <xf numFmtId="0" fontId="28" fillId="25" borderId="15" xfId="37" applyFont="1" applyFill="1" applyBorder="1" applyAlignment="1">
      <alignment horizontal="center" vertical="center" wrapText="1"/>
    </xf>
    <xf numFmtId="0" fontId="28" fillId="25" borderId="19" xfId="37" applyFont="1" applyFill="1" applyBorder="1" applyAlignment="1">
      <alignment horizontal="center" vertical="center" wrapText="1"/>
    </xf>
    <xf numFmtId="0" fontId="28" fillId="25" borderId="17" xfId="37" applyFont="1" applyFill="1" applyBorder="1" applyAlignment="1">
      <alignment horizontal="center" vertical="center" wrapText="1"/>
    </xf>
    <xf numFmtId="0" fontId="28" fillId="25" borderId="16" xfId="37" applyFont="1" applyFill="1" applyBorder="1" applyAlignment="1">
      <alignment horizontal="center" vertic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rmal 3 2"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ALL DEPARTMENTS: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JANUARY-DECEMBER 2020</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42726968407728555"/>
          <c:y val="5.9489267992273664E-2"/>
        </c:manualLayout>
      </c:layout>
      <c:overlay val="0"/>
      <c:spPr>
        <a:solidFill>
          <a:srgbClr val="FFFFFF"/>
        </a:solidFill>
        <a:ln w="25400">
          <a:noFill/>
        </a:ln>
      </c:spPr>
    </c:title>
    <c:autoTitleDeleted val="0"/>
    <c:plotArea>
      <c:layout>
        <c:manualLayout>
          <c:layoutTarget val="inner"/>
          <c:xMode val="edge"/>
          <c:yMode val="edge"/>
          <c:x val="0.24567204159353223"/>
          <c:y val="0.17388894398901641"/>
          <c:w val="0.70203197621998659"/>
          <c:h val="0.62601128412551144"/>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Graph!$B$5:$M$5</c:f>
              <c:numCache>
                <c:formatCode>_(* #,##0_);_(* \(#,##0\);_(* "-"_);_(@_)</c:formatCode>
                <c:ptCount val="12"/>
                <c:pt idx="0">
                  <c:v>197280.37433063</c:v>
                </c:pt>
                <c:pt idx="1">
                  <c:v>218551.98042208</c:v>
                </c:pt>
                <c:pt idx="2">
                  <c:v>234979.63878392999</c:v>
                </c:pt>
                <c:pt idx="3">
                  <c:v>1075614.4966295001</c:v>
                </c:pt>
                <c:pt idx="4">
                  <c:v>94082.130662809999</c:v>
                </c:pt>
                <c:pt idx="5">
                  <c:v>32038.674463660001</c:v>
                </c:pt>
                <c:pt idx="6">
                  <c:v>756312.93344558997</c:v>
                </c:pt>
                <c:pt idx="7">
                  <c:v>84282.483245059993</c:v>
                </c:pt>
                <c:pt idx="8">
                  <c:v>30049.258071759901</c:v>
                </c:pt>
                <c:pt idx="9">
                  <c:v>879809.11386668996</c:v>
                </c:pt>
                <c:pt idx="10">
                  <c:v>125149.36581592</c:v>
                </c:pt>
                <c:pt idx="11">
                  <c:v>124593.83141956999</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Graph!$B$6:$M$6</c:f>
              <c:numCache>
                <c:formatCode>_(* #,##0_);_(* \(#,##0\);_(* "-"_);_(@_)</c:formatCode>
                <c:ptCount val="12"/>
                <c:pt idx="0">
                  <c:v>145576.10467393001</c:v>
                </c:pt>
                <c:pt idx="1">
                  <c:v>217009.91467150999</c:v>
                </c:pt>
                <c:pt idx="2">
                  <c:v>278567.46296278998</c:v>
                </c:pt>
                <c:pt idx="3">
                  <c:v>445894.35907906003</c:v>
                </c:pt>
                <c:pt idx="4">
                  <c:v>333061.39329525002</c:v>
                </c:pt>
                <c:pt idx="5">
                  <c:v>298626.9295654</c:v>
                </c:pt>
                <c:pt idx="6">
                  <c:v>276177.53929603001</c:v>
                </c:pt>
                <c:pt idx="7">
                  <c:v>250170.73219578</c:v>
                </c:pt>
                <c:pt idx="8">
                  <c:v>309878.51815909997</c:v>
                </c:pt>
                <c:pt idx="9">
                  <c:v>227412.30314541</c:v>
                </c:pt>
                <c:pt idx="10">
                  <c:v>340308.60412559001</c:v>
                </c:pt>
                <c:pt idx="11">
                  <c:v>525271.60244762001</c:v>
                </c:pt>
              </c:numCache>
            </c:numRef>
          </c:val>
        </c:ser>
        <c:dLbls>
          <c:showLegendKey val="0"/>
          <c:showVal val="0"/>
          <c:showCatName val="0"/>
          <c:showSerName val="0"/>
          <c:showPercent val="0"/>
          <c:showBubbleSize val="0"/>
        </c:dLbls>
        <c:gapWidth val="150"/>
        <c:axId val="806293536"/>
        <c:axId val="806293928"/>
      </c:barChart>
      <c:lineChart>
        <c:grouping val="standard"/>
        <c:varyColors val="0"/>
        <c:ser>
          <c:idx val="4"/>
          <c:order val="3"/>
          <c:tx>
            <c:strRef>
              <c:f>Graph!$A$7</c:f>
              <c:strCache>
                <c:ptCount val="1"/>
                <c:pt idx="0">
                  <c:v>NCA UtiIized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Graph!$B$7:$M$7</c:f>
              <c:numCache>
                <c:formatCode>_(* #,##0_);_(* \(#,##0\);_(* "-"??_);_(@_)</c:formatCode>
                <c:ptCount val="12"/>
                <c:pt idx="0">
                  <c:v>73.791478330202892</c:v>
                </c:pt>
                <c:pt idx="1">
                  <c:v>87.195239908896724</c:v>
                </c:pt>
                <c:pt idx="2">
                  <c:v>98.515929127869356</c:v>
                </c:pt>
                <c:pt idx="3">
                  <c:v>62.965197045990628</c:v>
                </c:pt>
                <c:pt idx="4">
                  <c:v>78.006180164964434</c:v>
                </c:pt>
                <c:pt idx="5">
                  <c:v>92.776911478336388</c:v>
                </c:pt>
                <c:pt idx="6">
                  <c:v>76.466867851668269</c:v>
                </c:pt>
                <c:pt idx="7">
                  <c:v>83.362995423530492</c:v>
                </c:pt>
                <c:pt idx="8">
                  <c:v>93.822359275215888</c:v>
                </c:pt>
                <c:pt idx="9">
                  <c:v>77.223825145668997</c:v>
                </c:pt>
                <c:pt idx="10">
                  <c:v>83.759598848528512</c:v>
                </c:pt>
                <c:pt idx="11">
                  <c:v>94.684598753639065</c:v>
                </c:pt>
              </c:numCache>
            </c:numRef>
          </c:val>
          <c:smooth val="0"/>
        </c:ser>
        <c:dLbls>
          <c:showLegendKey val="0"/>
          <c:showVal val="0"/>
          <c:showCatName val="0"/>
          <c:showSerName val="0"/>
          <c:showPercent val="0"/>
          <c:showBubbleSize val="0"/>
        </c:dLbls>
        <c:marker val="1"/>
        <c:smooth val="0"/>
        <c:axId val="806294320"/>
        <c:axId val="806294712"/>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c:ext uri="{02D57815-91ED-43cb-92C2-25804820EDAC}">
                        <c15:formulaRef>
                          <c15:sqref>Graph!$B$4:$M$4</c15:sqref>
                        </c15:formulaRef>
                      </c:ext>
                    </c:extLst>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8062935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06293928"/>
        <c:crossesAt val="0"/>
        <c:auto val="0"/>
        <c:lblAlgn val="ctr"/>
        <c:lblOffset val="100"/>
        <c:tickLblSkip val="1"/>
        <c:tickMarkSkip val="1"/>
        <c:noMultiLvlLbl val="0"/>
      </c:catAx>
      <c:valAx>
        <c:axId val="806293928"/>
        <c:scaling>
          <c:orientation val="minMax"/>
          <c:max val="1100000"/>
          <c:min val="1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171648235535965"/>
              <c:y val="0.32295107818189533"/>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06293536"/>
        <c:crosses val="autoZero"/>
        <c:crossBetween val="between"/>
        <c:majorUnit val="100000"/>
        <c:minorUnit val="100000"/>
      </c:valAx>
      <c:catAx>
        <c:axId val="806294320"/>
        <c:scaling>
          <c:orientation val="minMax"/>
        </c:scaling>
        <c:delete val="1"/>
        <c:axPos val="b"/>
        <c:numFmt formatCode="General" sourceLinked="1"/>
        <c:majorTickMark val="out"/>
        <c:minorTickMark val="none"/>
        <c:tickLblPos val="nextTo"/>
        <c:crossAx val="806294712"/>
        <c:crossesAt val="85"/>
        <c:auto val="0"/>
        <c:lblAlgn val="ctr"/>
        <c:lblOffset val="100"/>
        <c:noMultiLvlLbl val="0"/>
      </c:catAx>
      <c:valAx>
        <c:axId val="806294712"/>
        <c:scaling>
          <c:orientation val="minMax"/>
          <c:max val="10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7303316058661571"/>
              <c:y val="0.37316304435660602"/>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06294320"/>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57150</xdr:rowOff>
    </xdr:from>
    <xdr:to>
      <xdr:col>13</xdr:col>
      <xdr:colOff>336176</xdr:colOff>
      <xdr:row>49</xdr:row>
      <xdr:rowOff>47625</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0%20CPD/CPD/ACTUAL%20DISBURSEMENT%20(BANK)/bank%20reports/2020/WEBSITE/2020%20REPORT%20ON%20NCA%20RELEASES%20AND%20UTILIZATION%20(posted%20in%20DBM%20websi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of December"/>
      <sheetName val="As of November"/>
      <sheetName val="As of October"/>
      <sheetName val="As of September"/>
      <sheetName val="As of August"/>
      <sheetName val="As of July"/>
      <sheetName val="As of June"/>
      <sheetName val="As of May"/>
      <sheetName val="As of April"/>
      <sheetName val="As of March"/>
      <sheetName val="As of February"/>
      <sheetName val="As of January"/>
      <sheetName val="NCA RELEASES (2)"/>
      <sheetName val="all(net trust &amp;WF) (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Q8">
            <v>25948457.57</v>
          </cell>
        </row>
        <row r="46">
          <cell r="Q46">
            <v>3852744281.1572003</v>
          </cell>
        </row>
        <row r="89">
          <cell r="F89">
            <v>650811993.53664005</v>
          </cell>
          <cell r="J89">
            <v>1201735301.75597</v>
          </cell>
          <cell r="N89">
            <v>870644674.76240981</v>
          </cell>
          <cell r="R89">
            <v>1129552311.1021798</v>
          </cell>
        </row>
      </sheetData>
      <sheetData sheetId="13">
        <row r="8">
          <cell r="Q8">
            <v>21036432.610849999</v>
          </cell>
        </row>
        <row r="46">
          <cell r="Q46">
            <v>3647955463.6174703</v>
          </cell>
        </row>
        <row r="89">
          <cell r="F89">
            <v>641153482.30823004</v>
          </cell>
          <cell r="J89">
            <v>1077582681.9397101</v>
          </cell>
          <cell r="N89">
            <v>836226789.6509099</v>
          </cell>
          <cell r="R89">
            <v>1092992509.7186198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pane xSplit="2" ySplit="6" topLeftCell="H7" activePane="bottomRight" state="frozen"/>
      <selection pane="topRight" activeCell="C1" sqref="C1"/>
      <selection pane="bottomLeft" activeCell="A7" sqref="A7"/>
      <selection pane="bottomRight" activeCell="O19" sqref="O19"/>
    </sheetView>
  </sheetViews>
  <sheetFormatPr defaultColWidth="9.140625" defaultRowHeight="12.75" x14ac:dyDescent="0.2"/>
  <cols>
    <col min="1" max="1" width="1.85546875" style="6" customWidth="1"/>
    <col min="2" max="2" width="42.140625" style="6" customWidth="1"/>
    <col min="3" max="3" width="12.42578125" style="7" customWidth="1"/>
    <col min="4" max="4" width="13.7109375" style="7" customWidth="1"/>
    <col min="5" max="5" width="12.7109375" style="7" customWidth="1"/>
    <col min="6" max="7" width="14" style="7" bestFit="1" customWidth="1"/>
    <col min="8" max="8" width="12.5703125" style="7" customWidth="1"/>
    <col min="9" max="9" width="14" style="7" bestFit="1" customWidth="1"/>
    <col min="10" max="10" width="12.85546875" style="7" customWidth="1"/>
    <col min="11" max="12" width="14" style="7" bestFit="1" customWidth="1"/>
    <col min="13" max="16" width="12" style="7" customWidth="1"/>
    <col min="17" max="17" width="13" style="7" customWidth="1"/>
    <col min="18" max="21" width="6.28515625" style="7" customWidth="1"/>
    <col min="22" max="22" width="10.42578125" style="7" customWidth="1"/>
    <col min="23" max="16384" width="9.140625" style="7"/>
  </cols>
  <sheetData>
    <row r="1" spans="1:22" ht="14.25" x14ac:dyDescent="0.2">
      <c r="A1" s="5" t="s">
        <v>23</v>
      </c>
    </row>
    <row r="2" spans="1:22" x14ac:dyDescent="0.2">
      <c r="A2" s="6" t="s">
        <v>322</v>
      </c>
    </row>
    <row r="3" spans="1:22" x14ac:dyDescent="0.2">
      <c r="A3" s="6" t="s">
        <v>24</v>
      </c>
    </row>
    <row r="5" spans="1:22" s="54" customFormat="1" ht="18.75" customHeight="1" x14ac:dyDescent="0.2">
      <c r="A5" s="122" t="s">
        <v>25</v>
      </c>
      <c r="B5" s="122"/>
      <c r="C5" s="123" t="s">
        <v>26</v>
      </c>
      <c r="D5" s="123"/>
      <c r="E5" s="123"/>
      <c r="F5" s="123"/>
      <c r="G5" s="123"/>
      <c r="H5" s="123" t="s">
        <v>27</v>
      </c>
      <c r="I5" s="123"/>
      <c r="J5" s="123"/>
      <c r="K5" s="123"/>
      <c r="L5" s="123"/>
      <c r="M5" s="123" t="s">
        <v>28</v>
      </c>
      <c r="N5" s="123"/>
      <c r="O5" s="123"/>
      <c r="P5" s="123"/>
      <c r="Q5" s="123"/>
      <c r="R5" s="123" t="s">
        <v>29</v>
      </c>
      <c r="S5" s="123"/>
      <c r="T5" s="123"/>
      <c r="U5" s="123"/>
      <c r="V5" s="123"/>
    </row>
    <row r="6" spans="1:22" s="54" customFormat="1" ht="25.5" x14ac:dyDescent="0.2">
      <c r="A6" s="122"/>
      <c r="B6" s="122"/>
      <c r="C6" s="55" t="s">
        <v>30</v>
      </c>
      <c r="D6" s="55" t="s">
        <v>31</v>
      </c>
      <c r="E6" s="55" t="s">
        <v>32</v>
      </c>
      <c r="F6" s="55" t="s">
        <v>33</v>
      </c>
      <c r="G6" s="55" t="s">
        <v>34</v>
      </c>
      <c r="H6" s="55" t="s">
        <v>30</v>
      </c>
      <c r="I6" s="55" t="s">
        <v>31</v>
      </c>
      <c r="J6" s="55" t="s">
        <v>32</v>
      </c>
      <c r="K6" s="55" t="s">
        <v>33</v>
      </c>
      <c r="L6" s="55" t="s">
        <v>34</v>
      </c>
      <c r="M6" s="55" t="s">
        <v>30</v>
      </c>
      <c r="N6" s="55" t="s">
        <v>31</v>
      </c>
      <c r="O6" s="55" t="s">
        <v>32</v>
      </c>
      <c r="P6" s="55" t="s">
        <v>33</v>
      </c>
      <c r="Q6" s="55" t="s">
        <v>34</v>
      </c>
      <c r="R6" s="55" t="s">
        <v>30</v>
      </c>
      <c r="S6" s="55" t="s">
        <v>31</v>
      </c>
      <c r="T6" s="55" t="s">
        <v>32</v>
      </c>
      <c r="U6" s="55" t="s">
        <v>33</v>
      </c>
      <c r="V6" s="55" t="s">
        <v>34</v>
      </c>
    </row>
    <row r="7" spans="1:22" x14ac:dyDescent="0.2">
      <c r="A7" s="8"/>
      <c r="B7" s="8"/>
      <c r="C7" s="9"/>
      <c r="D7" s="9"/>
      <c r="E7" s="9"/>
      <c r="F7" s="9"/>
      <c r="G7" s="9"/>
      <c r="H7" s="9"/>
      <c r="I7" s="9"/>
      <c r="J7" s="9"/>
      <c r="K7" s="9"/>
      <c r="L7" s="9"/>
      <c r="M7" s="9"/>
      <c r="N7" s="9"/>
      <c r="O7" s="9"/>
      <c r="P7" s="9"/>
      <c r="Q7" s="9"/>
      <c r="R7" s="10"/>
      <c r="S7" s="10"/>
      <c r="T7" s="10"/>
      <c r="U7" s="10"/>
      <c r="V7" s="10"/>
    </row>
    <row r="8" spans="1:22" s="13" customFormat="1" x14ac:dyDescent="0.2">
      <c r="A8" s="11" t="s">
        <v>35</v>
      </c>
      <c r="B8" s="11"/>
      <c r="C8" s="12">
        <f t="shared" ref="C8:Q8" si="0">+C10+C48</f>
        <v>650811993.53663993</v>
      </c>
      <c r="D8" s="12">
        <f t="shared" si="0"/>
        <v>1201735301.75597</v>
      </c>
      <c r="E8" s="12">
        <f t="shared" si="0"/>
        <v>870644674.76240993</v>
      </c>
      <c r="F8" s="12">
        <f t="shared" si="0"/>
        <v>1129552311.1021798</v>
      </c>
      <c r="G8" s="12">
        <f t="shared" si="0"/>
        <v>3852744281.1572003</v>
      </c>
      <c r="H8" s="12">
        <f t="shared" si="0"/>
        <v>641153482.30822992</v>
      </c>
      <c r="I8" s="12">
        <f t="shared" si="0"/>
        <v>1077582681.9397101</v>
      </c>
      <c r="J8" s="12">
        <f t="shared" si="0"/>
        <v>836226789.65091002</v>
      </c>
      <c r="K8" s="12">
        <f t="shared" si="0"/>
        <v>1092992509.7186201</v>
      </c>
      <c r="L8" s="12">
        <f t="shared" si="0"/>
        <v>3647955463.6174698</v>
      </c>
      <c r="M8" s="12">
        <f t="shared" si="0"/>
        <v>9658511.2284099981</v>
      </c>
      <c r="N8" s="12">
        <f t="shared" si="0"/>
        <v>124152619.81625997</v>
      </c>
      <c r="O8" s="12">
        <f t="shared" si="0"/>
        <v>34417885.111499935</v>
      </c>
      <c r="P8" s="12">
        <f t="shared" si="0"/>
        <v>36559801.383559979</v>
      </c>
      <c r="Q8" s="12">
        <f t="shared" si="0"/>
        <v>204788817.53972989</v>
      </c>
      <c r="R8" s="24">
        <f>+H8/C8*100</f>
        <v>98.515929127869356</v>
      </c>
      <c r="S8" s="24">
        <f>+I8/D8*100</f>
        <v>89.668888012622361</v>
      </c>
      <c r="T8" s="24">
        <f>+J8/E8*100</f>
        <v>96.046850556928732</v>
      </c>
      <c r="U8" s="24">
        <f>+K8/F8*100</f>
        <v>96.763337029704644</v>
      </c>
      <c r="V8" s="24">
        <f>+L8/G8*100</f>
        <v>94.684598753639037</v>
      </c>
    </row>
    <row r="9" spans="1:22" x14ac:dyDescent="0.2">
      <c r="C9" s="9"/>
      <c r="D9" s="9"/>
      <c r="E9" s="9"/>
      <c r="F9" s="9"/>
      <c r="G9" s="9"/>
      <c r="H9" s="9"/>
      <c r="I9" s="9"/>
      <c r="J9" s="9"/>
      <c r="K9" s="9"/>
      <c r="L9" s="9"/>
      <c r="M9" s="9"/>
      <c r="N9" s="9"/>
      <c r="O9" s="9"/>
      <c r="P9" s="9"/>
      <c r="Q9" s="9"/>
      <c r="R9" s="25"/>
      <c r="S9" s="25"/>
      <c r="T9" s="25"/>
      <c r="U9" s="25"/>
      <c r="V9" s="25"/>
    </row>
    <row r="10" spans="1:22" ht="15" x14ac:dyDescent="0.35">
      <c r="A10" s="6" t="s">
        <v>36</v>
      </c>
      <c r="C10" s="14">
        <f t="shared" ref="C10:Q10" si="1">SUM(C12:C46)</f>
        <v>444413984.65464002</v>
      </c>
      <c r="D10" s="14">
        <f t="shared" si="1"/>
        <v>873782361.96230006</v>
      </c>
      <c r="E10" s="14">
        <f t="shared" si="1"/>
        <v>640365421.06740987</v>
      </c>
      <c r="F10" s="14">
        <f t="shared" si="1"/>
        <v>822809960.6161797</v>
      </c>
      <c r="G10" s="14">
        <f t="shared" si="1"/>
        <v>2781371728.3005304</v>
      </c>
      <c r="H10" s="14">
        <f t="shared" si="1"/>
        <v>435581614.11992002</v>
      </c>
      <c r="I10" s="14">
        <f t="shared" si="1"/>
        <v>750270047.16389</v>
      </c>
      <c r="J10" s="14">
        <f t="shared" si="1"/>
        <v>606407249.30332994</v>
      </c>
      <c r="K10" s="14">
        <f t="shared" si="1"/>
        <v>787514679.84025002</v>
      </c>
      <c r="L10" s="14">
        <f t="shared" si="1"/>
        <v>2579773590.4273901</v>
      </c>
      <c r="M10" s="14">
        <f t="shared" si="1"/>
        <v>8832370.5347200055</v>
      </c>
      <c r="N10" s="14">
        <f t="shared" si="1"/>
        <v>123512314.79841004</v>
      </c>
      <c r="O10" s="14">
        <f t="shared" si="1"/>
        <v>33958171.764079988</v>
      </c>
      <c r="P10" s="14">
        <f t="shared" si="1"/>
        <v>35295280.775929876</v>
      </c>
      <c r="Q10" s="14">
        <f t="shared" si="1"/>
        <v>201598137.87313992</v>
      </c>
      <c r="R10" s="25">
        <f>+H10/C10*100</f>
        <v>98.012580422827213</v>
      </c>
      <c r="S10" s="25">
        <f>+I10/D10*100</f>
        <v>85.864636301305978</v>
      </c>
      <c r="T10" s="25">
        <f>+J10/E10*100</f>
        <v>94.697063481742063</v>
      </c>
      <c r="U10" s="25">
        <f>+K10/F10*100</f>
        <v>95.710396997442999</v>
      </c>
      <c r="V10" s="25">
        <f>+L10/G10*100</f>
        <v>92.751844860509863</v>
      </c>
    </row>
    <row r="11" spans="1:22" x14ac:dyDescent="0.2">
      <c r="C11" s="9"/>
      <c r="D11" s="9"/>
      <c r="E11" s="9"/>
      <c r="F11" s="9"/>
      <c r="G11" s="9"/>
      <c r="H11" s="9"/>
      <c r="I11" s="9"/>
      <c r="J11" s="9"/>
      <c r="K11" s="9"/>
      <c r="L11" s="9"/>
      <c r="M11" s="9"/>
      <c r="N11" s="9"/>
      <c r="O11" s="9"/>
      <c r="P11" s="9"/>
      <c r="Q11" s="9"/>
      <c r="R11" s="25"/>
      <c r="S11" s="25"/>
      <c r="T11" s="25"/>
      <c r="U11" s="25"/>
      <c r="V11" s="25"/>
    </row>
    <row r="12" spans="1:22" x14ac:dyDescent="0.2">
      <c r="B12" s="15" t="s">
        <v>37</v>
      </c>
      <c r="C12" s="9">
        <v>4241996.5480000004</v>
      </c>
      <c r="D12" s="9">
        <v>6091697</v>
      </c>
      <c r="E12" s="9">
        <v>7556652</v>
      </c>
      <c r="F12" s="9">
        <v>8058112.0219999999</v>
      </c>
      <c r="G12" s="9">
        <f>SUM(C12:F12)</f>
        <v>25948457.57</v>
      </c>
      <c r="H12" s="9">
        <v>4232779.6836299999</v>
      </c>
      <c r="I12" s="9">
        <v>5655584.4900300009</v>
      </c>
      <c r="J12" s="9">
        <v>5010677.9590299986</v>
      </c>
      <c r="K12" s="9">
        <v>6137390.4781599995</v>
      </c>
      <c r="L12" s="9">
        <f>SUM(H12:K12)</f>
        <v>21036432.610849999</v>
      </c>
      <c r="M12" s="9">
        <f t="shared" ref="M12:P46" si="2">+C12-H12</f>
        <v>9216.8643700005487</v>
      </c>
      <c r="N12" s="9">
        <f t="shared" si="2"/>
        <v>436112.50996999908</v>
      </c>
      <c r="O12" s="9">
        <f t="shared" si="2"/>
        <v>2545974.0409700014</v>
      </c>
      <c r="P12" s="9">
        <f t="shared" si="2"/>
        <v>1920721.5438400004</v>
      </c>
      <c r="Q12" s="9">
        <f>SUM(M12:P12)</f>
        <v>4912024.9591500014</v>
      </c>
      <c r="R12" s="25">
        <f t="shared" ref="R12:V46" si="3">+H12/C12*100</f>
        <v>99.782723435398694</v>
      </c>
      <c r="S12" s="25">
        <f t="shared" si="3"/>
        <v>92.840869958404042</v>
      </c>
      <c r="T12" s="25">
        <f t="shared" si="3"/>
        <v>66.308174030377458</v>
      </c>
      <c r="U12" s="25">
        <f t="shared" si="3"/>
        <v>76.164124566696174</v>
      </c>
      <c r="V12" s="25">
        <f t="shared" si="3"/>
        <v>81.070069595084604</v>
      </c>
    </row>
    <row r="13" spans="1:22" x14ac:dyDescent="0.2">
      <c r="B13" s="15" t="s">
        <v>38</v>
      </c>
      <c r="C13" s="9">
        <v>1729483.612</v>
      </c>
      <c r="D13" s="9">
        <v>1963042.689</v>
      </c>
      <c r="E13" s="9">
        <v>1928974.852</v>
      </c>
      <c r="F13" s="9">
        <v>2415682.46</v>
      </c>
      <c r="G13" s="9">
        <f t="shared" ref="G13:G46" si="4">SUM(C13:F13)</f>
        <v>8037183.6129999999</v>
      </c>
      <c r="H13" s="9">
        <v>1642027.4916999999</v>
      </c>
      <c r="I13" s="9">
        <v>1480749.5674599998</v>
      </c>
      <c r="J13" s="9">
        <v>1540464.9481700007</v>
      </c>
      <c r="K13" s="9">
        <v>2343583.4725700002</v>
      </c>
      <c r="L13" s="9">
        <f t="shared" ref="L13:L46" si="5">SUM(H13:K13)</f>
        <v>7006825.4799000006</v>
      </c>
      <c r="M13" s="9">
        <f t="shared" si="2"/>
        <v>87456.120300000068</v>
      </c>
      <c r="N13" s="9">
        <f t="shared" si="2"/>
        <v>482293.1215400002</v>
      </c>
      <c r="O13" s="9">
        <f t="shared" si="2"/>
        <v>388509.90382999927</v>
      </c>
      <c r="P13" s="9">
        <f t="shared" si="2"/>
        <v>72098.987429999746</v>
      </c>
      <c r="Q13" s="9">
        <f t="shared" ref="Q13:Q46" si="6">SUM(M13:P13)</f>
        <v>1030358.1330999993</v>
      </c>
      <c r="R13" s="25">
        <f t="shared" si="3"/>
        <v>94.943223532551173</v>
      </c>
      <c r="S13" s="25">
        <f t="shared" si="3"/>
        <v>75.431348271611625</v>
      </c>
      <c r="T13" s="25">
        <f t="shared" si="3"/>
        <v>79.859255115369479</v>
      </c>
      <c r="U13" s="25">
        <f t="shared" si="3"/>
        <v>97.015378112651447</v>
      </c>
      <c r="V13" s="25">
        <f t="shared" si="3"/>
        <v>87.18010956682123</v>
      </c>
    </row>
    <row r="14" spans="1:22" x14ac:dyDescent="0.2">
      <c r="B14" s="15" t="s">
        <v>39</v>
      </c>
      <c r="C14" s="9">
        <v>161033.598</v>
      </c>
      <c r="D14" s="9">
        <v>177042</v>
      </c>
      <c r="E14" s="9">
        <v>123103.77100000001</v>
      </c>
      <c r="F14" s="9">
        <v>227302.23099999997</v>
      </c>
      <c r="G14" s="9">
        <f t="shared" si="4"/>
        <v>688481.6</v>
      </c>
      <c r="H14" s="9">
        <v>152074.82163000002</v>
      </c>
      <c r="I14" s="9">
        <v>176757.31365000003</v>
      </c>
      <c r="J14" s="9">
        <v>122701.95132999995</v>
      </c>
      <c r="K14" s="9">
        <v>209284.29114999995</v>
      </c>
      <c r="L14" s="9">
        <f t="shared" si="5"/>
        <v>660818.37775999994</v>
      </c>
      <c r="M14" s="9">
        <f t="shared" si="2"/>
        <v>8958.7763699999778</v>
      </c>
      <c r="N14" s="9">
        <f t="shared" si="2"/>
        <v>284.68634999997448</v>
      </c>
      <c r="O14" s="9">
        <f t="shared" si="2"/>
        <v>401.81967000005534</v>
      </c>
      <c r="P14" s="9">
        <f t="shared" si="2"/>
        <v>18017.939850000024</v>
      </c>
      <c r="Q14" s="9">
        <f t="shared" si="6"/>
        <v>27663.222240000032</v>
      </c>
      <c r="R14" s="25">
        <f t="shared" si="3"/>
        <v>94.436703593991624</v>
      </c>
      <c r="S14" s="25">
        <f t="shared" si="3"/>
        <v>99.839198410546658</v>
      </c>
      <c r="T14" s="25">
        <f t="shared" si="3"/>
        <v>99.673592720404926</v>
      </c>
      <c r="U14" s="25">
        <f t="shared" si="3"/>
        <v>92.073135503012267</v>
      </c>
      <c r="V14" s="25">
        <f t="shared" si="3"/>
        <v>95.981995417161471</v>
      </c>
    </row>
    <row r="15" spans="1:22" x14ac:dyDescent="0.2">
      <c r="B15" s="15" t="s">
        <v>40</v>
      </c>
      <c r="C15" s="9">
        <v>1403258</v>
      </c>
      <c r="D15" s="9">
        <v>2266467.8229999999</v>
      </c>
      <c r="E15" s="9">
        <v>1618753.1245900001</v>
      </c>
      <c r="F15" s="9">
        <v>2211886.2232100004</v>
      </c>
      <c r="G15" s="9">
        <f t="shared" si="4"/>
        <v>7500365.1708000004</v>
      </c>
      <c r="H15" s="9">
        <v>1401338.7392400003</v>
      </c>
      <c r="I15" s="9">
        <v>1966188.6829299999</v>
      </c>
      <c r="J15" s="9">
        <v>1587163.2198199984</v>
      </c>
      <c r="K15" s="9">
        <v>2126777.2655400019</v>
      </c>
      <c r="L15" s="9">
        <f t="shared" si="5"/>
        <v>7081467.9075300004</v>
      </c>
      <c r="M15" s="9">
        <f t="shared" si="2"/>
        <v>1919.2607599997427</v>
      </c>
      <c r="N15" s="9">
        <f t="shared" si="2"/>
        <v>300279.14006999996</v>
      </c>
      <c r="O15" s="9">
        <f t="shared" si="2"/>
        <v>31589.904770001769</v>
      </c>
      <c r="P15" s="9">
        <f t="shared" si="2"/>
        <v>85108.957669998519</v>
      </c>
      <c r="Q15" s="9">
        <f t="shared" si="6"/>
        <v>418897.26327</v>
      </c>
      <c r="R15" s="25">
        <f t="shared" si="3"/>
        <v>99.863228233154572</v>
      </c>
      <c r="S15" s="25">
        <f t="shared" si="3"/>
        <v>86.751228628847826</v>
      </c>
      <c r="T15" s="25">
        <f t="shared" si="3"/>
        <v>98.048503858301245</v>
      </c>
      <c r="U15" s="25">
        <f t="shared" si="3"/>
        <v>96.152200019290134</v>
      </c>
      <c r="V15" s="25">
        <f t="shared" si="3"/>
        <v>94.41497508813535</v>
      </c>
    </row>
    <row r="16" spans="1:22" x14ac:dyDescent="0.2">
      <c r="B16" s="15" t="s">
        <v>41</v>
      </c>
      <c r="C16" s="9">
        <v>7556260.9649999999</v>
      </c>
      <c r="D16" s="9">
        <v>23679376.868250001</v>
      </c>
      <c r="E16" s="9">
        <v>10776558.261040002</v>
      </c>
      <c r="F16" s="9">
        <v>21097541.054219991</v>
      </c>
      <c r="G16" s="9">
        <f t="shared" si="4"/>
        <v>63109737.148509994</v>
      </c>
      <c r="H16" s="9">
        <v>7437293.4021500014</v>
      </c>
      <c r="I16" s="9">
        <v>19619250.272409998</v>
      </c>
      <c r="J16" s="9">
        <v>10167286.849110004</v>
      </c>
      <c r="K16" s="9">
        <v>20116588.09585999</v>
      </c>
      <c r="L16" s="9">
        <f t="shared" si="5"/>
        <v>57340418.619529992</v>
      </c>
      <c r="M16" s="9">
        <f t="shared" si="2"/>
        <v>118967.56284999847</v>
      </c>
      <c r="N16" s="9">
        <f t="shared" si="2"/>
        <v>4060126.5958400033</v>
      </c>
      <c r="O16" s="9">
        <f t="shared" si="2"/>
        <v>609271.41192999855</v>
      </c>
      <c r="P16" s="9">
        <f t="shared" si="2"/>
        <v>980952.95836000144</v>
      </c>
      <c r="Q16" s="9">
        <f t="shared" si="6"/>
        <v>5769318.5289800018</v>
      </c>
      <c r="R16" s="25">
        <f t="shared" si="3"/>
        <v>98.425576308162903</v>
      </c>
      <c r="S16" s="25">
        <f t="shared" si="3"/>
        <v>82.853743920584591</v>
      </c>
      <c r="T16" s="25">
        <f t="shared" si="3"/>
        <v>94.346326562046528</v>
      </c>
      <c r="U16" s="25">
        <f t="shared" si="3"/>
        <v>95.350391991943596</v>
      </c>
      <c r="V16" s="25">
        <f t="shared" si="3"/>
        <v>90.858275141594035</v>
      </c>
    </row>
    <row r="17" spans="2:22" x14ac:dyDescent="0.2">
      <c r="B17" s="15" t="s">
        <v>320</v>
      </c>
      <c r="C17" s="9">
        <v>707854.76100000006</v>
      </c>
      <c r="D17" s="9">
        <v>13460959.26</v>
      </c>
      <c r="E17" s="9">
        <v>13644559.210000003</v>
      </c>
      <c r="F17" s="9">
        <v>16411987.072000001</v>
      </c>
      <c r="G17" s="9">
        <f t="shared" si="4"/>
        <v>44225360.303000003</v>
      </c>
      <c r="H17" s="9">
        <v>570564.09005</v>
      </c>
      <c r="I17" s="9">
        <v>13114666.823270002</v>
      </c>
      <c r="J17" s="9">
        <v>13621318.562979996</v>
      </c>
      <c r="K17" s="9">
        <v>15215262.753320005</v>
      </c>
      <c r="L17" s="9">
        <f t="shared" si="5"/>
        <v>42521812.22962001</v>
      </c>
      <c r="M17" s="9">
        <f t="shared" si="2"/>
        <v>137290.67095000006</v>
      </c>
      <c r="N17" s="9">
        <f t="shared" si="2"/>
        <v>346292.4367299974</v>
      </c>
      <c r="O17" s="9">
        <f t="shared" si="2"/>
        <v>23240.647020006552</v>
      </c>
      <c r="P17" s="9">
        <f t="shared" si="2"/>
        <v>1196724.3186799958</v>
      </c>
      <c r="Q17" s="9">
        <f t="shared" si="6"/>
        <v>1703548.07338</v>
      </c>
      <c r="R17" s="25">
        <f t="shared" si="3"/>
        <v>80.604683543267143</v>
      </c>
      <c r="S17" s="25">
        <f t="shared" si="3"/>
        <v>97.42743121020338</v>
      </c>
      <c r="T17" s="25">
        <f t="shared" si="3"/>
        <v>99.829670957761877</v>
      </c>
      <c r="U17" s="25">
        <f t="shared" si="3"/>
        <v>92.708230189129921</v>
      </c>
      <c r="V17" s="25">
        <f t="shared" si="3"/>
        <v>96.148028955087028</v>
      </c>
    </row>
    <row r="18" spans="2:22" x14ac:dyDescent="0.2">
      <c r="B18" s="15" t="s">
        <v>42</v>
      </c>
      <c r="C18" s="9">
        <v>100416620.873</v>
      </c>
      <c r="D18" s="9">
        <v>160397293.37245002</v>
      </c>
      <c r="E18" s="9">
        <v>101729297.95981997</v>
      </c>
      <c r="F18" s="9">
        <v>166841346.26055998</v>
      </c>
      <c r="G18" s="9">
        <f t="shared" si="4"/>
        <v>529384558.46582997</v>
      </c>
      <c r="H18" s="9">
        <v>100197092.29682</v>
      </c>
      <c r="I18" s="9">
        <v>156260823.93425006</v>
      </c>
      <c r="J18" s="9">
        <v>94180887.093459904</v>
      </c>
      <c r="K18" s="9">
        <v>161219098.31337011</v>
      </c>
      <c r="L18" s="9">
        <f t="shared" si="5"/>
        <v>511857901.63790005</v>
      </c>
      <c r="M18" s="9">
        <f t="shared" si="2"/>
        <v>219528.57617999613</v>
      </c>
      <c r="N18" s="9">
        <f t="shared" si="2"/>
        <v>4136469.4381999671</v>
      </c>
      <c r="O18" s="9">
        <f t="shared" si="2"/>
        <v>7548410.8663600683</v>
      </c>
      <c r="P18" s="9">
        <f t="shared" si="2"/>
        <v>5622247.9471898675</v>
      </c>
      <c r="Q18" s="9">
        <f t="shared" si="6"/>
        <v>17526656.827929899</v>
      </c>
      <c r="R18" s="25">
        <f t="shared" si="3"/>
        <v>99.781382231077416</v>
      </c>
      <c r="S18" s="25">
        <f t="shared" si="3"/>
        <v>97.421110200036296</v>
      </c>
      <c r="T18" s="25">
        <f t="shared" si="3"/>
        <v>92.579904690444764</v>
      </c>
      <c r="U18" s="25">
        <f t="shared" si="3"/>
        <v>96.63018306121225</v>
      </c>
      <c r="V18" s="25">
        <f t="shared" si="3"/>
        <v>96.689239127275911</v>
      </c>
    </row>
    <row r="19" spans="2:22" x14ac:dyDescent="0.2">
      <c r="B19" s="15" t="s">
        <v>43</v>
      </c>
      <c r="C19" s="9">
        <v>14022061.888</v>
      </c>
      <c r="D19" s="9">
        <v>20070419.698000003</v>
      </c>
      <c r="E19" s="9">
        <v>13683599.122999996</v>
      </c>
      <c r="F19" s="9">
        <v>18424429.483139999</v>
      </c>
      <c r="G19" s="9">
        <f t="shared" si="4"/>
        <v>66200510.192139998</v>
      </c>
      <c r="H19" s="9">
        <v>13837721.088700002</v>
      </c>
      <c r="I19" s="9">
        <v>18088097.85402</v>
      </c>
      <c r="J19" s="9">
        <v>12554560.681049999</v>
      </c>
      <c r="K19" s="9">
        <v>17734461.918230005</v>
      </c>
      <c r="L19" s="9">
        <f t="shared" si="5"/>
        <v>62214841.542000003</v>
      </c>
      <c r="M19" s="9">
        <f t="shared" si="2"/>
        <v>184340.79929999821</v>
      </c>
      <c r="N19" s="9">
        <f t="shared" si="2"/>
        <v>1982321.8439800031</v>
      </c>
      <c r="O19" s="9">
        <f t="shared" si="2"/>
        <v>1129038.4419499971</v>
      </c>
      <c r="P19" s="9">
        <f t="shared" si="2"/>
        <v>689967.5649099946</v>
      </c>
      <c r="Q19" s="9">
        <f t="shared" si="6"/>
        <v>3985668.6501399931</v>
      </c>
      <c r="R19" s="25">
        <f t="shared" si="3"/>
        <v>98.685351692408688</v>
      </c>
      <c r="S19" s="25">
        <f t="shared" si="3"/>
        <v>90.123166960093315</v>
      </c>
      <c r="T19" s="25">
        <f t="shared" si="3"/>
        <v>91.748965810813189</v>
      </c>
      <c r="U19" s="25">
        <f t="shared" si="3"/>
        <v>96.255148277229551</v>
      </c>
      <c r="V19" s="25">
        <f t="shared" si="3"/>
        <v>93.979398891984346</v>
      </c>
    </row>
    <row r="20" spans="2:22" x14ac:dyDescent="0.2">
      <c r="B20" s="15" t="s">
        <v>44</v>
      </c>
      <c r="C20" s="9">
        <v>785477</v>
      </c>
      <c r="D20" s="9">
        <v>361119</v>
      </c>
      <c r="E20" s="9">
        <v>486218</v>
      </c>
      <c r="F20" s="9">
        <v>398944.29000000004</v>
      </c>
      <c r="G20" s="9">
        <f t="shared" si="4"/>
        <v>2031758.29</v>
      </c>
      <c r="H20" s="9">
        <v>290285.11934999994</v>
      </c>
      <c r="I20" s="9">
        <v>270324.6357300001</v>
      </c>
      <c r="J20" s="9">
        <v>320327.05074999994</v>
      </c>
      <c r="K20" s="9">
        <v>377348.68593999976</v>
      </c>
      <c r="L20" s="9">
        <f t="shared" si="5"/>
        <v>1258285.4917699997</v>
      </c>
      <c r="M20" s="9">
        <f t="shared" si="2"/>
        <v>495191.88065000006</v>
      </c>
      <c r="N20" s="9">
        <f t="shared" si="2"/>
        <v>90794.364269999904</v>
      </c>
      <c r="O20" s="9">
        <f t="shared" si="2"/>
        <v>165890.94925000006</v>
      </c>
      <c r="P20" s="9">
        <f t="shared" si="2"/>
        <v>21595.604060000274</v>
      </c>
      <c r="Q20" s="9">
        <f t="shared" si="6"/>
        <v>773472.79823000031</v>
      </c>
      <c r="R20" s="25">
        <f t="shared" si="3"/>
        <v>36.956539701353435</v>
      </c>
      <c r="S20" s="25">
        <f t="shared" si="3"/>
        <v>74.85749454611917</v>
      </c>
      <c r="T20" s="25">
        <f t="shared" si="3"/>
        <v>65.881364069203514</v>
      </c>
      <c r="U20" s="25">
        <f t="shared" si="3"/>
        <v>94.586812093487964</v>
      </c>
      <c r="V20" s="25">
        <f t="shared" si="3"/>
        <v>61.930865396887327</v>
      </c>
    </row>
    <row r="21" spans="2:22" x14ac:dyDescent="0.2">
      <c r="B21" s="15" t="s">
        <v>45</v>
      </c>
      <c r="C21" s="9">
        <v>4409525.4689999996</v>
      </c>
      <c r="D21" s="9">
        <v>5571763.7822000021</v>
      </c>
      <c r="E21" s="9">
        <v>4808607.993999999</v>
      </c>
      <c r="F21" s="9">
        <v>6121757.8920600004</v>
      </c>
      <c r="G21" s="9">
        <f t="shared" si="4"/>
        <v>20911655.137260001</v>
      </c>
      <c r="H21" s="9">
        <v>4260560.5420000004</v>
      </c>
      <c r="I21" s="9">
        <v>4731115.3140599998</v>
      </c>
      <c r="J21" s="9">
        <v>4293767.4876799993</v>
      </c>
      <c r="K21" s="9">
        <v>6081651.6271000002</v>
      </c>
      <c r="L21" s="9">
        <f t="shared" si="5"/>
        <v>19367094.97084</v>
      </c>
      <c r="M21" s="9">
        <f t="shared" si="2"/>
        <v>148964.92699999921</v>
      </c>
      <c r="N21" s="9">
        <f t="shared" si="2"/>
        <v>840648.46814000234</v>
      </c>
      <c r="O21" s="9">
        <f t="shared" si="2"/>
        <v>514840.50631999969</v>
      </c>
      <c r="P21" s="9">
        <f t="shared" si="2"/>
        <v>40106.264960000291</v>
      </c>
      <c r="Q21" s="9">
        <f t="shared" si="6"/>
        <v>1544560.1664200015</v>
      </c>
      <c r="R21" s="25">
        <f t="shared" si="3"/>
        <v>96.621746987351415</v>
      </c>
      <c r="S21" s="25">
        <f t="shared" si="3"/>
        <v>84.912345515694611</v>
      </c>
      <c r="T21" s="25">
        <f t="shared" si="3"/>
        <v>89.293356685294398</v>
      </c>
      <c r="U21" s="25">
        <f t="shared" si="3"/>
        <v>99.344857054670229</v>
      </c>
      <c r="V21" s="25">
        <f t="shared" si="3"/>
        <v>92.613878928847043</v>
      </c>
    </row>
    <row r="22" spans="2:22" x14ac:dyDescent="0.2">
      <c r="B22" s="15" t="s">
        <v>46</v>
      </c>
      <c r="C22" s="9">
        <v>3803629.2400000305</v>
      </c>
      <c r="D22" s="9">
        <v>4359989.5466500157</v>
      </c>
      <c r="E22" s="9">
        <v>4462366.7009900929</v>
      </c>
      <c r="F22" s="9">
        <v>5614193.5736100823</v>
      </c>
      <c r="G22" s="9">
        <f t="shared" si="4"/>
        <v>18240179.061250221</v>
      </c>
      <c r="H22" s="9">
        <v>2962155.8509099982</v>
      </c>
      <c r="I22" s="9">
        <v>3551270.3920799806</v>
      </c>
      <c r="J22" s="9">
        <v>3117363.9001000458</v>
      </c>
      <c r="K22" s="9">
        <v>4904493.3814900182</v>
      </c>
      <c r="L22" s="9">
        <f t="shared" si="5"/>
        <v>14535283.524580043</v>
      </c>
      <c r="M22" s="9">
        <f t="shared" si="2"/>
        <v>841473.38909003232</v>
      </c>
      <c r="N22" s="9">
        <f t="shared" si="2"/>
        <v>808719.15457003517</v>
      </c>
      <c r="O22" s="9">
        <f t="shared" si="2"/>
        <v>1345002.8008900471</v>
      </c>
      <c r="P22" s="9">
        <f t="shared" si="2"/>
        <v>709700.19212006405</v>
      </c>
      <c r="Q22" s="9">
        <f t="shared" si="6"/>
        <v>3704895.5366701786</v>
      </c>
      <c r="R22" s="25">
        <f t="shared" si="3"/>
        <v>77.8770922191663</v>
      </c>
      <c r="S22" s="25">
        <f t="shared" si="3"/>
        <v>81.451351065935199</v>
      </c>
      <c r="T22" s="25">
        <f t="shared" si="3"/>
        <v>69.858980872378268</v>
      </c>
      <c r="U22" s="25">
        <f t="shared" si="3"/>
        <v>87.358822192094337</v>
      </c>
      <c r="V22" s="25">
        <f t="shared" si="3"/>
        <v>79.688272114932644</v>
      </c>
    </row>
    <row r="23" spans="2:22" x14ac:dyDescent="0.2">
      <c r="B23" s="15" t="s">
        <v>47</v>
      </c>
      <c r="C23" s="9">
        <v>4041524.9279999998</v>
      </c>
      <c r="D23" s="9">
        <v>6054604.1560000014</v>
      </c>
      <c r="E23" s="9">
        <v>4838608.2589999996</v>
      </c>
      <c r="F23" s="9">
        <v>6218797.6899999995</v>
      </c>
      <c r="G23" s="9">
        <f t="shared" si="4"/>
        <v>21153535.033</v>
      </c>
      <c r="H23" s="9">
        <v>3935907.5446800003</v>
      </c>
      <c r="I23" s="9">
        <v>3085579.5658400003</v>
      </c>
      <c r="J23" s="9">
        <v>1947149.7350599999</v>
      </c>
      <c r="K23" s="9">
        <v>3865219.1347100008</v>
      </c>
      <c r="L23" s="9">
        <f t="shared" si="5"/>
        <v>12833855.980290001</v>
      </c>
      <c r="M23" s="9">
        <f t="shared" si="2"/>
        <v>105617.38331999956</v>
      </c>
      <c r="N23" s="9">
        <f t="shared" si="2"/>
        <v>2969024.5901600011</v>
      </c>
      <c r="O23" s="9">
        <f t="shared" si="2"/>
        <v>2891458.5239399998</v>
      </c>
      <c r="P23" s="9">
        <f t="shared" si="2"/>
        <v>2353578.5552899987</v>
      </c>
      <c r="Q23" s="9">
        <f t="shared" si="6"/>
        <v>8319679.0527099986</v>
      </c>
      <c r="R23" s="25">
        <f t="shared" si="3"/>
        <v>97.386694745137561</v>
      </c>
      <c r="S23" s="25">
        <f t="shared" si="3"/>
        <v>50.96253175828592</v>
      </c>
      <c r="T23" s="25">
        <f t="shared" si="3"/>
        <v>40.241937987813451</v>
      </c>
      <c r="U23" s="25">
        <f t="shared" si="3"/>
        <v>62.153800901505143</v>
      </c>
      <c r="V23" s="25">
        <f t="shared" si="3"/>
        <v>60.670029667707503</v>
      </c>
    </row>
    <row r="24" spans="2:22" x14ac:dyDescent="0.2">
      <c r="B24" s="15" t="s">
        <v>48</v>
      </c>
      <c r="C24" s="9">
        <v>18734729.881999999</v>
      </c>
      <c r="D24" s="9">
        <v>77202762.548999995</v>
      </c>
      <c r="E24" s="9">
        <v>26232310.010999992</v>
      </c>
      <c r="F24" s="9">
        <v>55150099.094339982</v>
      </c>
      <c r="G24" s="9">
        <f t="shared" si="4"/>
        <v>177319901.53633997</v>
      </c>
      <c r="H24" s="9">
        <v>18496794.246929999</v>
      </c>
      <c r="I24" s="9">
        <v>67488047.08860001</v>
      </c>
      <c r="J24" s="9">
        <v>26052698.447779983</v>
      </c>
      <c r="K24" s="9">
        <v>52229916.980090022</v>
      </c>
      <c r="L24" s="9">
        <f t="shared" si="5"/>
        <v>164267456.76340002</v>
      </c>
      <c r="M24" s="9">
        <f t="shared" si="2"/>
        <v>237935.63506999984</v>
      </c>
      <c r="N24" s="9">
        <f t="shared" si="2"/>
        <v>9714715.4603999853</v>
      </c>
      <c r="O24" s="9">
        <f t="shared" si="2"/>
        <v>179611.56322000921</v>
      </c>
      <c r="P24" s="9">
        <f t="shared" si="2"/>
        <v>2920182.1142499596</v>
      </c>
      <c r="Q24" s="9">
        <f t="shared" si="6"/>
        <v>13052444.772939954</v>
      </c>
      <c r="R24" s="25">
        <f t="shared" si="3"/>
        <v>98.729975630454092</v>
      </c>
      <c r="S24" s="25">
        <f t="shared" si="3"/>
        <v>87.416621970963632</v>
      </c>
      <c r="T24" s="25">
        <f t="shared" si="3"/>
        <v>99.315304053875948</v>
      </c>
      <c r="U24" s="25">
        <f t="shared" si="3"/>
        <v>94.705028345906172</v>
      </c>
      <c r="V24" s="25">
        <f t="shared" si="3"/>
        <v>92.639041269563876</v>
      </c>
    </row>
    <row r="25" spans="2:22" x14ac:dyDescent="0.2">
      <c r="B25" s="15" t="s">
        <v>323</v>
      </c>
      <c r="C25" s="9">
        <v>91489.04</v>
      </c>
      <c r="D25" s="9">
        <v>169473.74400000004</v>
      </c>
      <c r="E25" s="9">
        <v>199451.14099999997</v>
      </c>
      <c r="F25" s="9">
        <v>237450.83399999997</v>
      </c>
      <c r="G25" s="9">
        <f t="shared" si="4"/>
        <v>697864.75900000008</v>
      </c>
      <c r="H25" s="9">
        <v>65054.198110000005</v>
      </c>
      <c r="I25" s="9">
        <v>138163.83593999999</v>
      </c>
      <c r="J25" s="9">
        <v>171738.47897999999</v>
      </c>
      <c r="K25" s="9">
        <v>213551.80239999999</v>
      </c>
      <c r="L25" s="9">
        <f t="shared" si="5"/>
        <v>588508.31542999996</v>
      </c>
      <c r="M25" s="9">
        <f t="shared" si="2"/>
        <v>26434.841889999989</v>
      </c>
      <c r="N25" s="9">
        <f t="shared" si="2"/>
        <v>31309.908060000045</v>
      </c>
      <c r="O25" s="9">
        <f t="shared" si="2"/>
        <v>27712.662019999989</v>
      </c>
      <c r="P25" s="9">
        <f t="shared" si="2"/>
        <v>23899.031599999988</v>
      </c>
      <c r="Q25" s="9">
        <f t="shared" si="6"/>
        <v>109356.44357</v>
      </c>
      <c r="R25" s="25">
        <f t="shared" si="3"/>
        <v>71.106001451102784</v>
      </c>
      <c r="S25" s="25">
        <f t="shared" si="3"/>
        <v>81.525216047625619</v>
      </c>
      <c r="T25" s="25">
        <f t="shared" si="3"/>
        <v>86.105538488746987</v>
      </c>
      <c r="U25" s="25">
        <f t="shared" si="3"/>
        <v>89.935166283728449</v>
      </c>
      <c r="V25" s="25">
        <f t="shared" si="3"/>
        <v>84.329851570854274</v>
      </c>
    </row>
    <row r="26" spans="2:22" x14ac:dyDescent="0.2">
      <c r="B26" s="15" t="s">
        <v>49</v>
      </c>
      <c r="C26" s="9">
        <v>735179.57499999995</v>
      </c>
      <c r="D26" s="9">
        <v>976413</v>
      </c>
      <c r="E26" s="9">
        <v>717299.59000000008</v>
      </c>
      <c r="F26" s="9">
        <v>1103611.5180000002</v>
      </c>
      <c r="G26" s="9">
        <f>SUM(C26:F26)</f>
        <v>3532503.6830000002</v>
      </c>
      <c r="H26" s="9">
        <v>429918.81213000003</v>
      </c>
      <c r="I26" s="9">
        <v>769614.99231000012</v>
      </c>
      <c r="J26" s="9">
        <v>624388.95257999981</v>
      </c>
      <c r="K26" s="9">
        <v>761360.51228999998</v>
      </c>
      <c r="L26" s="9">
        <f>SUM(H26:K26)</f>
        <v>2585283.2693099999</v>
      </c>
      <c r="M26" s="9">
        <f>+C26-H26</f>
        <v>305260.76286999992</v>
      </c>
      <c r="N26" s="9">
        <f>+D26-I26</f>
        <v>206798.00768999988</v>
      </c>
      <c r="O26" s="9">
        <f>+E26-J26</f>
        <v>92910.637420000276</v>
      </c>
      <c r="P26" s="9">
        <f>+F26-K26</f>
        <v>342251.00571000017</v>
      </c>
      <c r="Q26" s="9">
        <f>SUM(M26:P26)</f>
        <v>947220.41369000031</v>
      </c>
      <c r="R26" s="25">
        <f>+H26/C26*100</f>
        <v>58.478068046164097</v>
      </c>
      <c r="S26" s="25">
        <f>+I26/D26*100</f>
        <v>78.820641706941643</v>
      </c>
      <c r="T26" s="25">
        <f>+J26/E26*100</f>
        <v>87.047164292955998</v>
      </c>
      <c r="U26" s="25">
        <f>+K26/F26*100</f>
        <v>68.988090453220508</v>
      </c>
      <c r="V26" s="25">
        <f>+L26/G26*100</f>
        <v>73.185578878559937</v>
      </c>
    </row>
    <row r="27" spans="2:22" x14ac:dyDescent="0.2">
      <c r="B27" s="15" t="s">
        <v>50</v>
      </c>
      <c r="C27" s="9">
        <v>60848357.60943</v>
      </c>
      <c r="D27" s="9">
        <v>77344108.153210029</v>
      </c>
      <c r="E27" s="9">
        <v>63759781.504449964</v>
      </c>
      <c r="F27" s="9">
        <v>89460153.088550001</v>
      </c>
      <c r="G27" s="9">
        <f t="shared" si="4"/>
        <v>291412400.35563999</v>
      </c>
      <c r="H27" s="9">
        <v>60671212.195050001</v>
      </c>
      <c r="I27" s="9">
        <v>76772426.260960013</v>
      </c>
      <c r="J27" s="9">
        <v>62617981.655319989</v>
      </c>
      <c r="K27" s="9">
        <v>88952716.501970023</v>
      </c>
      <c r="L27" s="9">
        <f t="shared" si="5"/>
        <v>289014336.61330003</v>
      </c>
      <c r="M27" s="9">
        <f t="shared" si="2"/>
        <v>177145.41437999904</v>
      </c>
      <c r="N27" s="9">
        <f t="shared" si="2"/>
        <v>571681.89225001633</v>
      </c>
      <c r="O27" s="9">
        <f t="shared" si="2"/>
        <v>1141799.8491299748</v>
      </c>
      <c r="P27" s="9">
        <f t="shared" si="2"/>
        <v>507436.58657997847</v>
      </c>
      <c r="Q27" s="9">
        <f t="shared" si="6"/>
        <v>2398063.7423399687</v>
      </c>
      <c r="R27" s="25">
        <f t="shared" si="3"/>
        <v>99.708873959233131</v>
      </c>
      <c r="S27" s="25">
        <f t="shared" si="3"/>
        <v>99.260859157988378</v>
      </c>
      <c r="T27" s="25">
        <f t="shared" si="3"/>
        <v>98.209216182696167</v>
      </c>
      <c r="U27" s="25">
        <f t="shared" si="3"/>
        <v>99.432779210563496</v>
      </c>
      <c r="V27" s="25">
        <f t="shared" si="3"/>
        <v>99.177089327903218</v>
      </c>
    </row>
    <row r="28" spans="2:22" x14ac:dyDescent="0.2">
      <c r="B28" s="15" t="s">
        <v>51</v>
      </c>
      <c r="C28" s="9">
        <v>5212403.8389999997</v>
      </c>
      <c r="D28" s="9">
        <v>6569624.4050000012</v>
      </c>
      <c r="E28" s="9">
        <v>4930296.3719999995</v>
      </c>
      <c r="F28" s="9">
        <v>7450976.4091399983</v>
      </c>
      <c r="G28" s="9">
        <f t="shared" si="4"/>
        <v>24163301.025139999</v>
      </c>
      <c r="H28" s="9">
        <v>4908433.6491</v>
      </c>
      <c r="I28" s="9">
        <v>5602311.1456700005</v>
      </c>
      <c r="J28" s="9">
        <v>4700110.4408299997</v>
      </c>
      <c r="K28" s="9">
        <v>7000952.4262499977</v>
      </c>
      <c r="L28" s="9">
        <f t="shared" si="5"/>
        <v>22211807.661849998</v>
      </c>
      <c r="M28" s="9">
        <f t="shared" si="2"/>
        <v>303970.18989999965</v>
      </c>
      <c r="N28" s="9">
        <f t="shared" si="2"/>
        <v>967313.25933000073</v>
      </c>
      <c r="O28" s="9">
        <f t="shared" si="2"/>
        <v>230185.93116999976</v>
      </c>
      <c r="P28" s="9">
        <f t="shared" si="2"/>
        <v>450023.98289000057</v>
      </c>
      <c r="Q28" s="9">
        <f t="shared" si="6"/>
        <v>1951493.3632900007</v>
      </c>
      <c r="R28" s="25">
        <f t="shared" si="3"/>
        <v>94.168330020294121</v>
      </c>
      <c r="S28" s="25">
        <f t="shared" si="3"/>
        <v>85.275973180539836</v>
      </c>
      <c r="T28" s="25">
        <f t="shared" si="3"/>
        <v>95.331194845055052</v>
      </c>
      <c r="U28" s="25">
        <f t="shared" si="3"/>
        <v>93.960201211508831</v>
      </c>
      <c r="V28" s="25">
        <f t="shared" si="3"/>
        <v>91.923730283128009</v>
      </c>
    </row>
    <row r="29" spans="2:22" x14ac:dyDescent="0.2">
      <c r="B29" s="6" t="s">
        <v>52</v>
      </c>
      <c r="C29" s="9">
        <v>3208976.88</v>
      </c>
      <c r="D29" s="9">
        <v>11556107.597000001</v>
      </c>
      <c r="E29" s="9">
        <v>5866162.5360000003</v>
      </c>
      <c r="F29" s="9">
        <v>21825390.275000002</v>
      </c>
      <c r="G29" s="9">
        <f t="shared" si="4"/>
        <v>42456637.288000003</v>
      </c>
      <c r="H29" s="9">
        <v>3112875.0704600001</v>
      </c>
      <c r="I29" s="9">
        <v>11225480.01503</v>
      </c>
      <c r="J29" s="9">
        <v>5014635.8185200021</v>
      </c>
      <c r="K29" s="9">
        <v>18448228.817799997</v>
      </c>
      <c r="L29" s="9">
        <f t="shared" si="5"/>
        <v>37801219.721809998</v>
      </c>
      <c r="M29" s="9">
        <f t="shared" si="2"/>
        <v>96101.809539999813</v>
      </c>
      <c r="N29" s="9">
        <f t="shared" si="2"/>
        <v>330627.58197000064</v>
      </c>
      <c r="O29" s="9">
        <f t="shared" si="2"/>
        <v>851526.71747999825</v>
      </c>
      <c r="P29" s="9">
        <f t="shared" si="2"/>
        <v>3377161.4572000057</v>
      </c>
      <c r="Q29" s="9">
        <f t="shared" si="6"/>
        <v>4655417.5661900043</v>
      </c>
      <c r="R29" s="25">
        <f t="shared" si="3"/>
        <v>97.005219634365218</v>
      </c>
      <c r="S29" s="25">
        <f t="shared" si="3"/>
        <v>97.138936452479612</v>
      </c>
      <c r="T29" s="25">
        <f t="shared" si="3"/>
        <v>85.484092671243388</v>
      </c>
      <c r="U29" s="25">
        <f t="shared" si="3"/>
        <v>84.526455588432754</v>
      </c>
      <c r="V29" s="25">
        <f t="shared" si="3"/>
        <v>89.034888621511669</v>
      </c>
    </row>
    <row r="30" spans="2:22" x14ac:dyDescent="0.2">
      <c r="B30" s="6" t="s">
        <v>53</v>
      </c>
      <c r="C30" s="9">
        <v>57342850.369000003</v>
      </c>
      <c r="D30" s="9">
        <v>61530192.978</v>
      </c>
      <c r="E30" s="9">
        <v>58361182.864349991</v>
      </c>
      <c r="F30" s="9">
        <v>72599280.949059993</v>
      </c>
      <c r="G30" s="9">
        <f t="shared" si="4"/>
        <v>249833507.16040999</v>
      </c>
      <c r="H30" s="9">
        <v>57295265.661700003</v>
      </c>
      <c r="I30" s="9">
        <v>61163241.681099989</v>
      </c>
      <c r="J30" s="9">
        <v>58173587.383110017</v>
      </c>
      <c r="K30" s="9">
        <v>71788742.056280017</v>
      </c>
      <c r="L30" s="9">
        <f t="shared" si="5"/>
        <v>248420836.78219002</v>
      </c>
      <c r="M30" s="9">
        <f t="shared" si="2"/>
        <v>47584.707299999893</v>
      </c>
      <c r="N30" s="9">
        <f t="shared" si="2"/>
        <v>366951.2969000116</v>
      </c>
      <c r="O30" s="9">
        <f t="shared" si="2"/>
        <v>187595.4812399745</v>
      </c>
      <c r="P30" s="9">
        <f t="shared" si="2"/>
        <v>810538.89277997613</v>
      </c>
      <c r="Q30" s="9">
        <f t="shared" si="6"/>
        <v>1412670.3782199621</v>
      </c>
      <c r="R30" s="25">
        <f t="shared" si="3"/>
        <v>99.917017192215269</v>
      </c>
      <c r="S30" s="25">
        <f t="shared" si="3"/>
        <v>99.403624011009981</v>
      </c>
      <c r="T30" s="25">
        <f t="shared" si="3"/>
        <v>99.678561207924787</v>
      </c>
      <c r="U30" s="25">
        <f t="shared" si="3"/>
        <v>98.883544186410461</v>
      </c>
      <c r="V30" s="25">
        <f t="shared" si="3"/>
        <v>99.434555278722911</v>
      </c>
    </row>
    <row r="31" spans="2:22" x14ac:dyDescent="0.2">
      <c r="B31" s="6" t="s">
        <v>54</v>
      </c>
      <c r="C31" s="9">
        <v>82875541.784079999</v>
      </c>
      <c r="D31" s="9">
        <v>105069247.58406001</v>
      </c>
      <c r="E31" s="9">
        <v>122165318.01625994</v>
      </c>
      <c r="F31" s="9">
        <v>170356684.52177</v>
      </c>
      <c r="G31" s="9">
        <f t="shared" si="4"/>
        <v>480466791.90616995</v>
      </c>
      <c r="H31" s="9">
        <v>81450303.843530014</v>
      </c>
      <c r="I31" s="9">
        <v>103686922.53175999</v>
      </c>
      <c r="J31" s="9">
        <v>121726948.62366</v>
      </c>
      <c r="K31" s="9">
        <v>163415971.89760995</v>
      </c>
      <c r="L31" s="9">
        <f t="shared" si="5"/>
        <v>470280146.89655995</v>
      </c>
      <c r="M31" s="9">
        <f t="shared" si="2"/>
        <v>1425237.9405499846</v>
      </c>
      <c r="N31" s="9">
        <f t="shared" si="2"/>
        <v>1382325.0523000211</v>
      </c>
      <c r="O31" s="9">
        <f t="shared" si="2"/>
        <v>438369.3925999403</v>
      </c>
      <c r="P31" s="9">
        <f t="shared" si="2"/>
        <v>6940712.6241600513</v>
      </c>
      <c r="Q31" s="9">
        <f t="shared" si="6"/>
        <v>10186645.009609997</v>
      </c>
      <c r="R31" s="25">
        <f t="shared" si="3"/>
        <v>98.280267121193333</v>
      </c>
      <c r="S31" s="25">
        <f t="shared" si="3"/>
        <v>98.684367610804387</v>
      </c>
      <c r="T31" s="25">
        <f t="shared" si="3"/>
        <v>99.641167067938554</v>
      </c>
      <c r="U31" s="25">
        <f t="shared" si="3"/>
        <v>95.925776177410228</v>
      </c>
      <c r="V31" s="25">
        <f t="shared" si="3"/>
        <v>97.879844105521585</v>
      </c>
    </row>
    <row r="32" spans="2:22" x14ac:dyDescent="0.2">
      <c r="B32" s="6" t="s">
        <v>55</v>
      </c>
      <c r="C32" s="9">
        <v>4311303.3550000004</v>
      </c>
      <c r="D32" s="9">
        <v>6170745.8949999996</v>
      </c>
      <c r="E32" s="9">
        <v>4394336.2927000001</v>
      </c>
      <c r="F32" s="9">
        <v>5050951.5710000023</v>
      </c>
      <c r="G32" s="9">
        <f t="shared" si="4"/>
        <v>19927337.113700002</v>
      </c>
      <c r="H32" s="9">
        <v>4253733.6106599998</v>
      </c>
      <c r="I32" s="9">
        <v>5657612.8344500009</v>
      </c>
      <c r="J32" s="9">
        <v>3629844.9202800002</v>
      </c>
      <c r="K32" s="9">
        <v>4698616.2411099989</v>
      </c>
      <c r="L32" s="9">
        <f t="shared" si="5"/>
        <v>18239807.6065</v>
      </c>
      <c r="M32" s="9">
        <f t="shared" si="2"/>
        <v>57569.744340000674</v>
      </c>
      <c r="N32" s="9">
        <f t="shared" si="2"/>
        <v>513133.06054999866</v>
      </c>
      <c r="O32" s="9">
        <f t="shared" si="2"/>
        <v>764491.37241999991</v>
      </c>
      <c r="P32" s="9">
        <f t="shared" si="2"/>
        <v>352335.32989000343</v>
      </c>
      <c r="Q32" s="9">
        <f t="shared" si="6"/>
        <v>1687529.5072000027</v>
      </c>
      <c r="R32" s="25">
        <f t="shared" si="3"/>
        <v>98.664678877833197</v>
      </c>
      <c r="S32" s="25">
        <f t="shared" si="3"/>
        <v>91.684424066695442</v>
      </c>
      <c r="T32" s="25">
        <f t="shared" si="3"/>
        <v>82.602802300543203</v>
      </c>
      <c r="U32" s="25">
        <f t="shared" si="3"/>
        <v>93.024377190370743</v>
      </c>
      <c r="V32" s="25">
        <f t="shared" si="3"/>
        <v>91.53158549197309</v>
      </c>
    </row>
    <row r="33" spans="1:34" x14ac:dyDescent="0.2">
      <c r="B33" s="6" t="s">
        <v>56</v>
      </c>
      <c r="C33" s="9">
        <v>28580149.884500004</v>
      </c>
      <c r="D33" s="9">
        <v>233090099.40487</v>
      </c>
      <c r="E33" s="9">
        <v>129131065.60987002</v>
      </c>
      <c r="F33" s="9">
        <v>64403526.030089915</v>
      </c>
      <c r="G33" s="9">
        <f t="shared" si="4"/>
        <v>455204840.92932993</v>
      </c>
      <c r="H33" s="9">
        <v>26585689.727790002</v>
      </c>
      <c r="I33" s="9">
        <v>144603690.36274999</v>
      </c>
      <c r="J33" s="9">
        <v>118729327.93405002</v>
      </c>
      <c r="K33" s="9">
        <v>62905585.493329942</v>
      </c>
      <c r="L33" s="9">
        <f t="shared" si="5"/>
        <v>352824293.51791996</v>
      </c>
      <c r="M33" s="9">
        <f t="shared" si="2"/>
        <v>1994460.1567100026</v>
      </c>
      <c r="N33" s="9">
        <f t="shared" si="2"/>
        <v>88486409.04212001</v>
      </c>
      <c r="O33" s="9">
        <f t="shared" si="2"/>
        <v>10401737.675819993</v>
      </c>
      <c r="P33" s="9">
        <f t="shared" si="2"/>
        <v>1497940.5367599726</v>
      </c>
      <c r="Q33" s="9">
        <f t="shared" si="6"/>
        <v>102380547.41140997</v>
      </c>
      <c r="R33" s="25">
        <f t="shared" si="3"/>
        <v>93.021519604445217</v>
      </c>
      <c r="S33" s="25">
        <f t="shared" si="3"/>
        <v>62.037680164003042</v>
      </c>
      <c r="T33" s="25">
        <f t="shared" si="3"/>
        <v>91.944821622361843</v>
      </c>
      <c r="U33" s="25">
        <f t="shared" si="3"/>
        <v>97.674132723633605</v>
      </c>
      <c r="V33" s="25">
        <f t="shared" si="3"/>
        <v>77.508906275602541</v>
      </c>
    </row>
    <row r="34" spans="1:34" x14ac:dyDescent="0.2">
      <c r="B34" s="6" t="s">
        <v>57</v>
      </c>
      <c r="C34" s="9">
        <v>473387.01899999997</v>
      </c>
      <c r="D34" s="9">
        <v>867602.00000000012</v>
      </c>
      <c r="E34" s="9">
        <v>812049.89799999981</v>
      </c>
      <c r="F34" s="9">
        <v>535426.91999999993</v>
      </c>
      <c r="G34" s="9">
        <f t="shared" si="4"/>
        <v>2688465.8369999998</v>
      </c>
      <c r="H34" s="9">
        <v>464358.08440000005</v>
      </c>
      <c r="I34" s="9">
        <v>560638.22416999983</v>
      </c>
      <c r="J34" s="9">
        <v>505659.71475000028</v>
      </c>
      <c r="K34" s="9">
        <v>518558.39680999983</v>
      </c>
      <c r="L34" s="9">
        <f t="shared" si="5"/>
        <v>2049214.42013</v>
      </c>
      <c r="M34" s="9">
        <f t="shared" si="2"/>
        <v>9028.9345999999205</v>
      </c>
      <c r="N34" s="9">
        <f t="shared" si="2"/>
        <v>306963.77583000029</v>
      </c>
      <c r="O34" s="9">
        <f t="shared" si="2"/>
        <v>306390.18324999954</v>
      </c>
      <c r="P34" s="9">
        <f t="shared" si="2"/>
        <v>16868.523190000094</v>
      </c>
      <c r="Q34" s="9">
        <f t="shared" si="6"/>
        <v>639251.41686999984</v>
      </c>
      <c r="R34" s="25">
        <f t="shared" si="3"/>
        <v>98.092694932980436</v>
      </c>
      <c r="S34" s="25">
        <f t="shared" si="3"/>
        <v>64.619286743230163</v>
      </c>
      <c r="T34" s="25">
        <f t="shared" si="3"/>
        <v>62.269537376384278</v>
      </c>
      <c r="U34" s="25">
        <f t="shared" si="3"/>
        <v>96.849519036136599</v>
      </c>
      <c r="V34" s="25">
        <f t="shared" si="3"/>
        <v>76.222445973748123</v>
      </c>
    </row>
    <row r="35" spans="1:34" x14ac:dyDescent="0.2">
      <c r="B35" s="6" t="s">
        <v>58</v>
      </c>
      <c r="C35" s="9">
        <v>2940426.923</v>
      </c>
      <c r="D35" s="9">
        <v>4211009.01</v>
      </c>
      <c r="E35" s="9">
        <v>5396767.1082999986</v>
      </c>
      <c r="F35" s="9">
        <v>5433380.7500200011</v>
      </c>
      <c r="G35" s="9">
        <f t="shared" si="4"/>
        <v>17981583.79132</v>
      </c>
      <c r="H35" s="9">
        <v>2748332.7865200005</v>
      </c>
      <c r="I35" s="9">
        <v>3548942.3471099995</v>
      </c>
      <c r="J35" s="9">
        <v>4543050.5046200007</v>
      </c>
      <c r="K35" s="9">
        <v>5306119.1953599993</v>
      </c>
      <c r="L35" s="9">
        <f t="shared" si="5"/>
        <v>16146444.83361</v>
      </c>
      <c r="M35" s="9">
        <f t="shared" si="2"/>
        <v>192094.1364799994</v>
      </c>
      <c r="N35" s="9">
        <f t="shared" si="2"/>
        <v>662066.66289000027</v>
      </c>
      <c r="O35" s="9">
        <f t="shared" si="2"/>
        <v>853716.60367999785</v>
      </c>
      <c r="P35" s="9">
        <f t="shared" si="2"/>
        <v>127261.55466000177</v>
      </c>
      <c r="Q35" s="9">
        <f t="shared" si="6"/>
        <v>1835138.9577099993</v>
      </c>
      <c r="R35" s="25">
        <f t="shared" si="3"/>
        <v>93.467134483858786</v>
      </c>
      <c r="S35" s="25">
        <f t="shared" si="3"/>
        <v>84.277719156673086</v>
      </c>
      <c r="T35" s="25">
        <f t="shared" si="3"/>
        <v>84.180962666204024</v>
      </c>
      <c r="U35" s="25">
        <f t="shared" si="3"/>
        <v>97.657783238188614</v>
      </c>
      <c r="V35" s="25">
        <f t="shared" si="3"/>
        <v>89.794341927790299</v>
      </c>
    </row>
    <row r="36" spans="1:34" x14ac:dyDescent="0.2">
      <c r="B36" s="6" t="s">
        <v>324</v>
      </c>
      <c r="C36" s="9">
        <v>14433800.260629999</v>
      </c>
      <c r="D36" s="9">
        <v>13656499.310110001</v>
      </c>
      <c r="E36" s="9">
        <v>11794656.671800002</v>
      </c>
      <c r="F36" s="9">
        <v>22096064.380320005</v>
      </c>
      <c r="G36" s="9">
        <f t="shared" si="4"/>
        <v>61981020.622860007</v>
      </c>
      <c r="H36" s="9">
        <v>13576110.507020002</v>
      </c>
      <c r="I36" s="9">
        <v>13498644.993309999</v>
      </c>
      <c r="J36" s="9">
        <v>11701130.587549999</v>
      </c>
      <c r="K36" s="9">
        <v>22057341.32835</v>
      </c>
      <c r="L36" s="9">
        <f t="shared" si="5"/>
        <v>60833227.416230001</v>
      </c>
      <c r="M36" s="9">
        <f t="shared" si="2"/>
        <v>857689.75360999629</v>
      </c>
      <c r="N36" s="9">
        <f t="shared" si="2"/>
        <v>157854.31680000201</v>
      </c>
      <c r="O36" s="9">
        <f t="shared" si="2"/>
        <v>93526.084250003099</v>
      </c>
      <c r="P36" s="9">
        <f t="shared" si="2"/>
        <v>38723.051970005035</v>
      </c>
      <c r="Q36" s="9">
        <f t="shared" si="6"/>
        <v>1147793.2066300064</v>
      </c>
      <c r="R36" s="25">
        <f t="shared" si="3"/>
        <v>94.057768999689898</v>
      </c>
      <c r="S36" s="25">
        <f t="shared" si="3"/>
        <v>98.844108484791988</v>
      </c>
      <c r="T36" s="25">
        <f t="shared" si="3"/>
        <v>99.207046997191398</v>
      </c>
      <c r="U36" s="25">
        <f t="shared" si="3"/>
        <v>99.824751361584134</v>
      </c>
      <c r="V36" s="25">
        <f t="shared" si="3"/>
        <v>98.148153749170959</v>
      </c>
    </row>
    <row r="37" spans="1:34" x14ac:dyDescent="0.2">
      <c r="B37" s="16" t="s">
        <v>59</v>
      </c>
      <c r="C37" s="9">
        <v>1201932.787</v>
      </c>
      <c r="D37" s="9">
        <v>4062315.14</v>
      </c>
      <c r="E37" s="9">
        <v>3069193.5939999996</v>
      </c>
      <c r="F37" s="9">
        <v>7217219.3700000029</v>
      </c>
      <c r="G37" s="9">
        <f t="shared" si="4"/>
        <v>15550660.891000003</v>
      </c>
      <c r="H37" s="9">
        <v>1179451.5404999999</v>
      </c>
      <c r="I37" s="9">
        <v>1869431.0846800006</v>
      </c>
      <c r="J37" s="9">
        <v>3033617.1499799993</v>
      </c>
      <c r="K37" s="9">
        <v>5703204.4328700006</v>
      </c>
      <c r="L37" s="9">
        <f t="shared" si="5"/>
        <v>11785704.20803</v>
      </c>
      <c r="M37" s="9">
        <f t="shared" si="2"/>
        <v>22481.246500000125</v>
      </c>
      <c r="N37" s="9">
        <f t="shared" si="2"/>
        <v>2192884.0553199993</v>
      </c>
      <c r="O37" s="9">
        <f t="shared" si="2"/>
        <v>35576.444020000286</v>
      </c>
      <c r="P37" s="9">
        <f t="shared" si="2"/>
        <v>1514014.9371300023</v>
      </c>
      <c r="Q37" s="9">
        <f t="shared" si="6"/>
        <v>3764956.6829700023</v>
      </c>
      <c r="R37" s="25">
        <f t="shared" si="3"/>
        <v>98.129575401956302</v>
      </c>
      <c r="S37" s="25">
        <f t="shared" si="3"/>
        <v>46.018859203523057</v>
      </c>
      <c r="T37" s="25">
        <f t="shared" si="3"/>
        <v>98.840853698849457</v>
      </c>
      <c r="U37" s="25">
        <f t="shared" si="3"/>
        <v>79.022184867715865</v>
      </c>
      <c r="V37" s="25">
        <f t="shared" si="3"/>
        <v>75.789088905224716</v>
      </c>
    </row>
    <row r="38" spans="1:34" x14ac:dyDescent="0.2">
      <c r="B38" s="6" t="s">
        <v>60</v>
      </c>
      <c r="C38" s="9">
        <v>360693.72499999998</v>
      </c>
      <c r="D38" s="9">
        <v>496739.65100000007</v>
      </c>
      <c r="E38" s="9">
        <v>292790.67099999997</v>
      </c>
      <c r="F38" s="9">
        <v>398868.14300000016</v>
      </c>
      <c r="G38" s="9">
        <f t="shared" si="4"/>
        <v>1549092.1900000002</v>
      </c>
      <c r="H38" s="9">
        <v>326216.51912999997</v>
      </c>
      <c r="I38" s="9">
        <v>347199.64197000006</v>
      </c>
      <c r="J38" s="9">
        <v>253846.47282999987</v>
      </c>
      <c r="K38" s="9">
        <v>379150.62318000023</v>
      </c>
      <c r="L38" s="9">
        <f t="shared" si="5"/>
        <v>1306413.2571100001</v>
      </c>
      <c r="M38" s="9">
        <f t="shared" si="2"/>
        <v>34477.205870000005</v>
      </c>
      <c r="N38" s="9">
        <f t="shared" si="2"/>
        <v>149540.00903000002</v>
      </c>
      <c r="O38" s="9">
        <f t="shared" si="2"/>
        <v>38944.198170000105</v>
      </c>
      <c r="P38" s="9">
        <f t="shared" si="2"/>
        <v>19717.519819999929</v>
      </c>
      <c r="Q38" s="9">
        <f t="shared" si="6"/>
        <v>242678.93289000005</v>
      </c>
      <c r="R38" s="25">
        <f t="shared" si="3"/>
        <v>90.44141788992863</v>
      </c>
      <c r="S38" s="25">
        <f t="shared" si="3"/>
        <v>69.895697126461116</v>
      </c>
      <c r="T38" s="25">
        <f t="shared" si="3"/>
        <v>86.698962082026128</v>
      </c>
      <c r="U38" s="25">
        <f t="shared" si="3"/>
        <v>95.056632081043404</v>
      </c>
      <c r="V38" s="25">
        <f t="shared" si="3"/>
        <v>84.334119398665351</v>
      </c>
    </row>
    <row r="39" spans="1:34" x14ac:dyDescent="0.2">
      <c r="B39" s="6" t="s">
        <v>61</v>
      </c>
      <c r="C39" s="9">
        <v>6418194.7510000002</v>
      </c>
      <c r="D39" s="9">
        <v>8509259.0995000005</v>
      </c>
      <c r="E39" s="9">
        <v>22717708.260239996</v>
      </c>
      <c r="F39" s="9">
        <v>28011748.285089992</v>
      </c>
      <c r="G39" s="9">
        <f t="shared" si="4"/>
        <v>65656910.395829991</v>
      </c>
      <c r="H39" s="9">
        <v>5975282.4953999994</v>
      </c>
      <c r="I39" s="9">
        <v>7794830.1346699977</v>
      </c>
      <c r="J39" s="9">
        <v>21608631.672210004</v>
      </c>
      <c r="K39" s="9">
        <v>25514370.82712999</v>
      </c>
      <c r="L39" s="9">
        <f t="shared" si="5"/>
        <v>60893115.129409991</v>
      </c>
      <c r="M39" s="9">
        <f t="shared" si="2"/>
        <v>442912.25560000073</v>
      </c>
      <c r="N39" s="9">
        <f t="shared" si="2"/>
        <v>714428.96483000275</v>
      </c>
      <c r="O39" s="9">
        <f t="shared" si="2"/>
        <v>1109076.5880299918</v>
      </c>
      <c r="P39" s="9">
        <f t="shared" si="2"/>
        <v>2497377.4579600021</v>
      </c>
      <c r="Q39" s="9">
        <f t="shared" si="6"/>
        <v>4763795.2664199974</v>
      </c>
      <c r="R39" s="25">
        <f t="shared" si="3"/>
        <v>93.099114738907048</v>
      </c>
      <c r="S39" s="25">
        <f t="shared" si="3"/>
        <v>91.604099058730242</v>
      </c>
      <c r="T39" s="25">
        <f t="shared" si="3"/>
        <v>95.118008492207494</v>
      </c>
      <c r="U39" s="25">
        <f t="shared" si="3"/>
        <v>91.08453555792768</v>
      </c>
      <c r="V39" s="25">
        <f t="shared" si="3"/>
        <v>92.744411459966358</v>
      </c>
      <c r="AH39" s="9"/>
    </row>
    <row r="40" spans="1:34" x14ac:dyDescent="0.2">
      <c r="B40" s="6" t="s">
        <v>62</v>
      </c>
      <c r="C40" s="9">
        <v>881.23199999999997</v>
      </c>
      <c r="D40" s="9">
        <v>1083</v>
      </c>
      <c r="E40" s="9">
        <v>723</v>
      </c>
      <c r="F40" s="9">
        <v>1404.1770000000001</v>
      </c>
      <c r="G40" s="9">
        <f>SUM(C40:F40)</f>
        <v>4091.4090000000001</v>
      </c>
      <c r="H40" s="9">
        <v>793.77520000000004</v>
      </c>
      <c r="I40" s="9">
        <v>793.00855000000001</v>
      </c>
      <c r="J40" s="9">
        <v>719.85755999999992</v>
      </c>
      <c r="K40" s="9">
        <v>987.47487000000001</v>
      </c>
      <c r="L40" s="9">
        <f>SUM(H40:K40)</f>
        <v>3294.11618</v>
      </c>
      <c r="M40" s="9">
        <f>+C40-H40</f>
        <v>87.45679999999993</v>
      </c>
      <c r="N40" s="9">
        <f>+D40-I40</f>
        <v>289.99144999999999</v>
      </c>
      <c r="O40" s="9">
        <f>+E40-J40</f>
        <v>3.1424400000000787</v>
      </c>
      <c r="P40" s="9">
        <f>+F40-K40</f>
        <v>416.70213000000012</v>
      </c>
      <c r="Q40" s="9">
        <f>SUM(M40:P40)</f>
        <v>797.29282000000012</v>
      </c>
      <c r="R40" s="25">
        <f>+H40/C40*100</f>
        <v>90.075621402763403</v>
      </c>
      <c r="S40" s="25">
        <f>+I40/D40*100</f>
        <v>73.22331948291783</v>
      </c>
      <c r="T40" s="25">
        <f>+J40/E40*100</f>
        <v>99.565360995850611</v>
      </c>
      <c r="U40" s="25">
        <f>+K40/F40*100</f>
        <v>70.324102303342102</v>
      </c>
      <c r="V40" s="25">
        <f>+L40/G40*100</f>
        <v>80.513001266800757</v>
      </c>
    </row>
    <row r="41" spans="1:34" x14ac:dyDescent="0.2">
      <c r="B41" s="6" t="s">
        <v>63</v>
      </c>
      <c r="C41" s="9">
        <v>8415437.8599999994</v>
      </c>
      <c r="D41" s="9">
        <v>11537724.283</v>
      </c>
      <c r="E41" s="9">
        <v>9676873.932</v>
      </c>
      <c r="F41" s="9">
        <v>11024884.923000004</v>
      </c>
      <c r="G41" s="9">
        <f t="shared" si="4"/>
        <v>40654920.998000003</v>
      </c>
      <c r="H41" s="9">
        <v>8412767.5685600005</v>
      </c>
      <c r="I41" s="9">
        <v>11533275.153480001</v>
      </c>
      <c r="J41" s="9">
        <v>9676318.6628099978</v>
      </c>
      <c r="K41" s="9">
        <v>10954727.071680006</v>
      </c>
      <c r="L41" s="9">
        <f t="shared" si="5"/>
        <v>40577088.456530005</v>
      </c>
      <c r="M41" s="9">
        <f t="shared" si="2"/>
        <v>2670.2914399988949</v>
      </c>
      <c r="N41" s="9">
        <f t="shared" si="2"/>
        <v>4449.1295199990273</v>
      </c>
      <c r="O41" s="9">
        <f t="shared" si="2"/>
        <v>555.26919000223279</v>
      </c>
      <c r="P41" s="9">
        <f t="shared" si="2"/>
        <v>70157.851319998503</v>
      </c>
      <c r="Q41" s="9">
        <f t="shared" si="6"/>
        <v>77832.541469998658</v>
      </c>
      <c r="R41" s="25">
        <f t="shared" si="3"/>
        <v>99.968269132463192</v>
      </c>
      <c r="S41" s="25">
        <f t="shared" si="3"/>
        <v>99.961438413582528</v>
      </c>
      <c r="T41" s="25">
        <f t="shared" si="3"/>
        <v>99.994261894968318</v>
      </c>
      <c r="U41" s="25">
        <f t="shared" si="3"/>
        <v>99.363640964871792</v>
      </c>
      <c r="V41" s="25">
        <f t="shared" si="3"/>
        <v>99.808553209404025</v>
      </c>
    </row>
    <row r="42" spans="1:34" x14ac:dyDescent="0.2">
      <c r="B42" s="6" t="s">
        <v>64</v>
      </c>
      <c r="C42" s="9">
        <v>369649.97399999999</v>
      </c>
      <c r="D42" s="9">
        <v>520447.27100000001</v>
      </c>
      <c r="E42" s="9">
        <v>435117.78599999996</v>
      </c>
      <c r="F42" s="9">
        <v>517456.30800000019</v>
      </c>
      <c r="G42" s="9">
        <f t="shared" si="4"/>
        <v>1842671.3390000002</v>
      </c>
      <c r="H42" s="9">
        <v>359744.80322</v>
      </c>
      <c r="I42" s="9">
        <v>514607.80330999999</v>
      </c>
      <c r="J42" s="9">
        <v>435112.30136999977</v>
      </c>
      <c r="K42" s="9">
        <v>494369.95817000023</v>
      </c>
      <c r="L42" s="9">
        <f t="shared" si="5"/>
        <v>1803834.86607</v>
      </c>
      <c r="M42" s="9">
        <f t="shared" si="2"/>
        <v>9905.1707799999858</v>
      </c>
      <c r="N42" s="9">
        <f t="shared" si="2"/>
        <v>5839.4676900000195</v>
      </c>
      <c r="O42" s="9">
        <f t="shared" si="2"/>
        <v>5.484630000195466</v>
      </c>
      <c r="P42" s="9">
        <f t="shared" si="2"/>
        <v>23086.349829999963</v>
      </c>
      <c r="Q42" s="9">
        <f t="shared" si="6"/>
        <v>38836.472930000164</v>
      </c>
      <c r="R42" s="25">
        <f t="shared" si="3"/>
        <v>97.320391863465943</v>
      </c>
      <c r="S42" s="25">
        <f t="shared" si="3"/>
        <v>98.877990525576223</v>
      </c>
      <c r="T42" s="25">
        <f t="shared" si="3"/>
        <v>99.998739506823981</v>
      </c>
      <c r="U42" s="25">
        <f t="shared" si="3"/>
        <v>95.538492917550826</v>
      </c>
      <c r="V42" s="25">
        <f t="shared" si="3"/>
        <v>97.8923819941175</v>
      </c>
    </row>
    <row r="43" spans="1:34" x14ac:dyDescent="0.2">
      <c r="B43" s="6" t="s">
        <v>65</v>
      </c>
      <c r="C43" s="9">
        <v>1599583.7479999999</v>
      </c>
      <c r="D43" s="9">
        <v>3795343</v>
      </c>
      <c r="E43" s="9">
        <v>3104596.9010000005</v>
      </c>
      <c r="F43" s="9">
        <v>3835652.2819999997</v>
      </c>
      <c r="G43" s="9">
        <f t="shared" si="4"/>
        <v>12335175.931</v>
      </c>
      <c r="H43" s="9">
        <v>1598496.6194799999</v>
      </c>
      <c r="I43" s="9">
        <v>3780238.5502000004</v>
      </c>
      <c r="J43" s="9">
        <v>3095909.0908599989</v>
      </c>
      <c r="K43" s="9">
        <v>3781517.3820399996</v>
      </c>
      <c r="L43" s="9">
        <f t="shared" si="5"/>
        <v>12256161.642579999</v>
      </c>
      <c r="M43" s="9">
        <f t="shared" si="2"/>
        <v>1087.1285200000275</v>
      </c>
      <c r="N43" s="9">
        <f t="shared" si="2"/>
        <v>15104.449799999595</v>
      </c>
      <c r="O43" s="9">
        <f t="shared" si="2"/>
        <v>8687.8101400015876</v>
      </c>
      <c r="P43" s="9">
        <f t="shared" si="2"/>
        <v>54134.899960000068</v>
      </c>
      <c r="Q43" s="9">
        <f t="shared" si="6"/>
        <v>79014.288420001278</v>
      </c>
      <c r="R43" s="25">
        <f t="shared" si="3"/>
        <v>99.932036786360243</v>
      </c>
      <c r="S43" s="25">
        <f t="shared" si="3"/>
        <v>99.602026752259292</v>
      </c>
      <c r="T43" s="25">
        <f t="shared" si="3"/>
        <v>99.720163022220262</v>
      </c>
      <c r="U43" s="25">
        <f t="shared" si="3"/>
        <v>98.588639011569285</v>
      </c>
      <c r="V43" s="25">
        <f t="shared" si="3"/>
        <v>99.35943930705173</v>
      </c>
    </row>
    <row r="44" spans="1:34" x14ac:dyDescent="0.2">
      <c r="B44" s="6" t="s">
        <v>66</v>
      </c>
      <c r="C44" s="9">
        <v>2124330</v>
      </c>
      <c r="D44" s="9">
        <v>691708</v>
      </c>
      <c r="E44" s="9">
        <v>436669.50700000022</v>
      </c>
      <c r="F44" s="9">
        <v>634433.125</v>
      </c>
      <c r="G44" s="9">
        <f t="shared" si="4"/>
        <v>3887140.6320000002</v>
      </c>
      <c r="H44" s="9">
        <v>1895124.05574</v>
      </c>
      <c r="I44" s="9">
        <v>689047.73469000007</v>
      </c>
      <c r="J44" s="9">
        <v>436505.46267999988</v>
      </c>
      <c r="K44" s="9">
        <v>634432.77459999966</v>
      </c>
      <c r="L44" s="9">
        <f t="shared" si="5"/>
        <v>3655110.0277099996</v>
      </c>
      <c r="M44" s="9">
        <f t="shared" si="2"/>
        <v>229205.94426000002</v>
      </c>
      <c r="N44" s="9">
        <f t="shared" si="2"/>
        <v>2660.2653099999297</v>
      </c>
      <c r="O44" s="9">
        <f t="shared" si="2"/>
        <v>164.04432000033557</v>
      </c>
      <c r="P44" s="9">
        <f t="shared" si="2"/>
        <v>0.35040000034496188</v>
      </c>
      <c r="Q44" s="9">
        <f t="shared" si="6"/>
        <v>232030.60429000063</v>
      </c>
      <c r="R44" s="25">
        <f t="shared" si="3"/>
        <v>89.210436031125113</v>
      </c>
      <c r="S44" s="25">
        <f t="shared" si="3"/>
        <v>99.615406311622834</v>
      </c>
      <c r="T44" s="25">
        <f t="shared" si="3"/>
        <v>99.962432842831788</v>
      </c>
      <c r="U44" s="25">
        <f t="shared" si="3"/>
        <v>99.999944769592489</v>
      </c>
      <c r="V44" s="25">
        <f t="shared" si="3"/>
        <v>94.030815289267863</v>
      </c>
    </row>
    <row r="45" spans="1:34" x14ac:dyDescent="0.2">
      <c r="B45" s="6" t="s">
        <v>67</v>
      </c>
      <c r="C45" s="9">
        <v>673296.94900000002</v>
      </c>
      <c r="D45" s="9">
        <v>1058112.4439999999</v>
      </c>
      <c r="E45" s="9">
        <v>1043597.3610000003</v>
      </c>
      <c r="F45" s="9">
        <v>1202178</v>
      </c>
      <c r="G45" s="9">
        <f t="shared" si="4"/>
        <v>3977184.7540000002</v>
      </c>
      <c r="H45" s="9">
        <v>673296.94900000002</v>
      </c>
      <c r="I45" s="9">
        <v>786310.44711999968</v>
      </c>
      <c r="J45" s="9">
        <v>1042919.5535500003</v>
      </c>
      <c r="K45" s="9">
        <v>1202178</v>
      </c>
      <c r="L45" s="9">
        <f t="shared" si="5"/>
        <v>3704704.94967</v>
      </c>
      <c r="M45" s="9">
        <f t="shared" si="2"/>
        <v>0</v>
      </c>
      <c r="N45" s="9">
        <f t="shared" si="2"/>
        <v>271801.99688000022</v>
      </c>
      <c r="O45" s="9">
        <f t="shared" si="2"/>
        <v>677.80744999996386</v>
      </c>
      <c r="P45" s="9">
        <f t="shared" si="2"/>
        <v>0</v>
      </c>
      <c r="Q45" s="9">
        <f t="shared" si="6"/>
        <v>272479.80433000019</v>
      </c>
      <c r="R45" s="25">
        <f t="shared" si="3"/>
        <v>100</v>
      </c>
      <c r="S45" s="25">
        <f t="shared" si="3"/>
        <v>74.312560217843895</v>
      </c>
      <c r="T45" s="25">
        <f t="shared" si="3"/>
        <v>99.935050865848254</v>
      </c>
      <c r="U45" s="25">
        <f t="shared" si="3"/>
        <v>100</v>
      </c>
      <c r="V45" s="25">
        <f t="shared" si="3"/>
        <v>93.14892766658734</v>
      </c>
    </row>
    <row r="46" spans="1:34" x14ac:dyDescent="0.2">
      <c r="B46" s="6" t="s">
        <v>68</v>
      </c>
      <c r="C46" s="9">
        <v>182660.326</v>
      </c>
      <c r="D46" s="9">
        <v>241969.24800000002</v>
      </c>
      <c r="E46" s="9">
        <v>170173.18400000001</v>
      </c>
      <c r="F46" s="9">
        <v>221139.4099999998</v>
      </c>
      <c r="G46" s="9">
        <f t="shared" si="4"/>
        <v>815942.16799999983</v>
      </c>
      <c r="H46" s="9">
        <v>182556.72943000001</v>
      </c>
      <c r="I46" s="9">
        <v>238168.44633000006</v>
      </c>
      <c r="J46" s="9">
        <v>168896.17890999996</v>
      </c>
      <c r="K46" s="9">
        <v>220920.22861999995</v>
      </c>
      <c r="L46" s="9">
        <f t="shared" si="5"/>
        <v>810541.58328999998</v>
      </c>
      <c r="M46" s="9">
        <f t="shared" si="2"/>
        <v>103.59656999999424</v>
      </c>
      <c r="N46" s="9">
        <f t="shared" si="2"/>
        <v>3800.8016699999571</v>
      </c>
      <c r="O46" s="9">
        <f t="shared" si="2"/>
        <v>1277.0050900000497</v>
      </c>
      <c r="P46" s="9">
        <f t="shared" si="2"/>
        <v>219.18137999984901</v>
      </c>
      <c r="Q46" s="9">
        <f t="shared" si="6"/>
        <v>5400.58470999985</v>
      </c>
      <c r="R46" s="25">
        <f t="shared" si="3"/>
        <v>99.943284580582642</v>
      </c>
      <c r="S46" s="25">
        <f t="shared" si="3"/>
        <v>98.429221191777245</v>
      </c>
      <c r="T46" s="25">
        <f t="shared" si="3"/>
        <v>99.249585005120394</v>
      </c>
      <c r="U46" s="25">
        <f t="shared" si="3"/>
        <v>99.900885427884674</v>
      </c>
      <c r="V46" s="25">
        <f t="shared" si="3"/>
        <v>99.338116729125844</v>
      </c>
    </row>
    <row r="47" spans="1:34" x14ac:dyDescent="0.2">
      <c r="C47" s="9"/>
      <c r="D47" s="9"/>
      <c r="E47" s="9"/>
      <c r="F47" s="9"/>
      <c r="G47" s="9"/>
      <c r="H47" s="9"/>
      <c r="I47" s="9"/>
      <c r="J47" s="9"/>
      <c r="K47" s="9"/>
      <c r="L47" s="9"/>
      <c r="M47" s="9"/>
      <c r="N47" s="9"/>
      <c r="O47" s="9"/>
      <c r="P47" s="9"/>
      <c r="Q47" s="9"/>
      <c r="R47" s="25"/>
      <c r="S47" s="25"/>
      <c r="T47" s="25"/>
      <c r="U47" s="25"/>
      <c r="V47" s="25"/>
    </row>
    <row r="48" spans="1:34" ht="15" x14ac:dyDescent="0.35">
      <c r="A48" s="6" t="s">
        <v>69</v>
      </c>
      <c r="C48" s="14">
        <f t="shared" ref="C48:Q48" si="7">SUM(C50:C52)</f>
        <v>206398008.88199997</v>
      </c>
      <c r="D48" s="14">
        <f t="shared" si="7"/>
        <v>327952939.79366994</v>
      </c>
      <c r="E48" s="14">
        <f t="shared" si="7"/>
        <v>230279253.69499999</v>
      </c>
      <c r="F48" s="14">
        <f>SUM(F50:F52)</f>
        <v>306742350.48600006</v>
      </c>
      <c r="G48" s="14">
        <f t="shared" si="7"/>
        <v>1071372552.85667</v>
      </c>
      <c r="H48" s="14">
        <f t="shared" si="7"/>
        <v>205571868.18830997</v>
      </c>
      <c r="I48" s="14">
        <f t="shared" si="7"/>
        <v>327312634.77582002</v>
      </c>
      <c r="J48" s="14">
        <f t="shared" si="7"/>
        <v>229819540.34758005</v>
      </c>
      <c r="K48" s="14">
        <f>SUM(K50:K52)</f>
        <v>305477829.87836999</v>
      </c>
      <c r="L48" s="14">
        <f t="shared" si="7"/>
        <v>1068181873.1900799</v>
      </c>
      <c r="M48" s="14">
        <f t="shared" si="7"/>
        <v>826140.69368999265</v>
      </c>
      <c r="N48" s="14">
        <f t="shared" si="7"/>
        <v>640305.01784992218</v>
      </c>
      <c r="O48" s="14">
        <f t="shared" si="7"/>
        <v>459713.34741994739</v>
      </c>
      <c r="P48" s="14">
        <f>SUM(P50:P52)</f>
        <v>1264520.6076301038</v>
      </c>
      <c r="Q48" s="14">
        <f t="shared" si="7"/>
        <v>3190679.666589966</v>
      </c>
      <c r="R48" s="25">
        <f>+H48/C48*100</f>
        <v>99.599734174682709</v>
      </c>
      <c r="S48" s="25">
        <f>+I48/D48*100</f>
        <v>99.804757042808419</v>
      </c>
      <c r="T48" s="25">
        <f>+J48/E48*100</f>
        <v>99.800367015246266</v>
      </c>
      <c r="U48" s="25">
        <f>+K48/F48*100</f>
        <v>99.58775806287376</v>
      </c>
      <c r="V48" s="25">
        <f>+L48/G48*100</f>
        <v>99.702187660297753</v>
      </c>
    </row>
    <row r="49" spans="1:22" x14ac:dyDescent="0.2">
      <c r="C49" s="9"/>
      <c r="D49" s="9"/>
      <c r="E49" s="9"/>
      <c r="F49" s="9"/>
      <c r="G49" s="9"/>
      <c r="H49" s="9"/>
      <c r="I49" s="9"/>
      <c r="J49" s="9"/>
      <c r="K49" s="9"/>
      <c r="L49" s="9"/>
      <c r="M49" s="9"/>
      <c r="N49" s="9"/>
      <c r="O49" s="9"/>
      <c r="P49" s="9"/>
      <c r="Q49" s="9"/>
      <c r="R49" s="25"/>
      <c r="S49" s="25"/>
      <c r="T49" s="25"/>
      <c r="U49" s="25"/>
      <c r="V49" s="25"/>
    </row>
    <row r="50" spans="1:22" x14ac:dyDescent="0.2">
      <c r="B50" s="6" t="s">
        <v>70</v>
      </c>
      <c r="C50" s="9">
        <v>15666822.481000001</v>
      </c>
      <c r="D50" s="9">
        <v>103888550.292</v>
      </c>
      <c r="E50" s="9">
        <v>31560892.182999998</v>
      </c>
      <c r="F50" s="9">
        <v>101441090.45100003</v>
      </c>
      <c r="G50" s="9">
        <f>SUM(C50:F50)</f>
        <v>252557355.40700004</v>
      </c>
      <c r="H50" s="9">
        <v>15644552.248440001</v>
      </c>
      <c r="I50" s="9">
        <v>103383883.2277</v>
      </c>
      <c r="J50" s="9">
        <v>31148443.886020005</v>
      </c>
      <c r="K50" s="9">
        <v>100901916.07340002</v>
      </c>
      <c r="L50" s="9">
        <f>SUM(H50:K50)</f>
        <v>251078795.43556002</v>
      </c>
      <c r="M50" s="9">
        <f>+C50-H50</f>
        <v>22270.232559999451</v>
      </c>
      <c r="N50" s="9">
        <f>+D50-I50</f>
        <v>504667.06430000067</v>
      </c>
      <c r="O50" s="9">
        <f>+E50-J50</f>
        <v>412448.29697999358</v>
      </c>
      <c r="P50" s="9">
        <f>+F50-K50</f>
        <v>539174.37760001421</v>
      </c>
      <c r="Q50" s="9">
        <f>SUM(M50:P50)</f>
        <v>1478559.9714400079</v>
      </c>
      <c r="R50" s="25">
        <f>+H50/C50*100</f>
        <v>99.85785099316081</v>
      </c>
      <c r="S50" s="25">
        <f>+I50/D50*100</f>
        <v>99.514222632925836</v>
      </c>
      <c r="T50" s="25">
        <f>+J50/E50*100</f>
        <v>98.693166547420503</v>
      </c>
      <c r="U50" s="25">
        <f>+K50/F50*100</f>
        <v>99.468485230981969</v>
      </c>
      <c r="V50" s="25">
        <f>+L50/G50*100</f>
        <v>99.414564676187197</v>
      </c>
    </row>
    <row r="51" spans="1:22" ht="14.25" x14ac:dyDescent="0.2">
      <c r="B51" s="6" t="s">
        <v>319</v>
      </c>
      <c r="C51" s="9"/>
      <c r="D51" s="9"/>
      <c r="E51" s="9"/>
      <c r="F51" s="9"/>
      <c r="G51" s="9"/>
      <c r="H51" s="9"/>
      <c r="I51" s="9"/>
      <c r="J51" s="9"/>
      <c r="K51" s="9"/>
      <c r="L51" s="9"/>
      <c r="M51" s="9"/>
      <c r="N51" s="9"/>
      <c r="O51" s="9"/>
      <c r="P51" s="9"/>
      <c r="Q51" s="9"/>
      <c r="R51" s="25"/>
      <c r="S51" s="25"/>
      <c r="T51" s="25"/>
      <c r="U51" s="25"/>
      <c r="V51" s="25"/>
    </row>
    <row r="52" spans="1:22" ht="14.25" x14ac:dyDescent="0.2">
      <c r="B52" s="6" t="s">
        <v>325</v>
      </c>
      <c r="C52" s="9">
        <v>190731186.40099996</v>
      </c>
      <c r="D52" s="9">
        <v>224064389.50166994</v>
      </c>
      <c r="E52" s="9">
        <v>198718361.51199999</v>
      </c>
      <c r="F52" s="9">
        <v>205301260.03500006</v>
      </c>
      <c r="G52" s="9">
        <f>SUM(C52:F52)</f>
        <v>818815197.44966996</v>
      </c>
      <c r="H52" s="9">
        <v>189927315.93986997</v>
      </c>
      <c r="I52" s="9">
        <v>223928751.54812002</v>
      </c>
      <c r="J52" s="9">
        <v>198671096.46156004</v>
      </c>
      <c r="K52" s="9">
        <v>204575913.80496997</v>
      </c>
      <c r="L52" s="9">
        <f>SUM(H52:K52)</f>
        <v>817103077.75451994</v>
      </c>
      <c r="M52" s="9">
        <f t="shared" ref="M52:P53" si="8">+C52-H52</f>
        <v>803870.4611299932</v>
      </c>
      <c r="N52" s="9">
        <f t="shared" si="8"/>
        <v>135637.95354992151</v>
      </c>
      <c r="O52" s="9">
        <f t="shared" si="8"/>
        <v>47265.050439953804</v>
      </c>
      <c r="P52" s="9">
        <f t="shared" si="8"/>
        <v>725346.23003008962</v>
      </c>
      <c r="Q52" s="9">
        <f>SUM(M52:P52)</f>
        <v>1712119.6951499581</v>
      </c>
      <c r="R52" s="25">
        <f t="shared" ref="R52:V53" si="9">+H52/C52*100</f>
        <v>99.578532238854791</v>
      </c>
      <c r="S52" s="25">
        <f t="shared" si="9"/>
        <v>99.939464743214401</v>
      </c>
      <c r="T52" s="25">
        <f t="shared" si="9"/>
        <v>99.976215056283507</v>
      </c>
      <c r="U52" s="25">
        <f t="shared" si="9"/>
        <v>99.646691778751659</v>
      </c>
      <c r="V52" s="25">
        <f t="shared" si="9"/>
        <v>99.79090279461316</v>
      </c>
    </row>
    <row r="53" spans="1:22" ht="25.5" customHeight="1" x14ac:dyDescent="0.2">
      <c r="B53" s="17" t="s">
        <v>71</v>
      </c>
      <c r="C53" s="9">
        <v>643409.005</v>
      </c>
      <c r="D53" s="9">
        <v>650110.99999999988</v>
      </c>
      <c r="E53" s="9">
        <v>811766.071</v>
      </c>
      <c r="F53" s="9">
        <v>1355407.0619999999</v>
      </c>
      <c r="G53" s="9">
        <f>SUM(C53:F53)</f>
        <v>3460693.1379999998</v>
      </c>
      <c r="H53" s="9">
        <v>641130.73405999993</v>
      </c>
      <c r="I53" s="9">
        <v>641064.78659000015</v>
      </c>
      <c r="J53" s="9">
        <v>811764.30985000008</v>
      </c>
      <c r="K53" s="9">
        <v>1355404.3503799997</v>
      </c>
      <c r="L53" s="9">
        <f>SUM(H53:K53)</f>
        <v>3449364.1808799999</v>
      </c>
      <c r="M53" s="9">
        <f t="shared" si="8"/>
        <v>2278.2709400000749</v>
      </c>
      <c r="N53" s="9">
        <f t="shared" si="8"/>
        <v>9046.2134099997347</v>
      </c>
      <c r="O53" s="9">
        <f t="shared" si="8"/>
        <v>1.7611499999184161</v>
      </c>
      <c r="P53" s="9">
        <f t="shared" si="8"/>
        <v>2.7116200001910329</v>
      </c>
      <c r="Q53" s="9">
        <f>SUM(M53:P53)</f>
        <v>11328.957119999919</v>
      </c>
      <c r="R53" s="25">
        <f t="shared" si="9"/>
        <v>99.645906270770951</v>
      </c>
      <c r="S53" s="25">
        <f t="shared" si="9"/>
        <v>98.608512483252895</v>
      </c>
      <c r="T53" s="25">
        <f t="shared" si="9"/>
        <v>99.999783047103989</v>
      </c>
      <c r="U53" s="25">
        <f t="shared" si="9"/>
        <v>99.999799940543596</v>
      </c>
      <c r="V53" s="25">
        <f t="shared" si="9"/>
        <v>99.672639073496498</v>
      </c>
    </row>
    <row r="54" spans="1:22" x14ac:dyDescent="0.2">
      <c r="C54" s="9"/>
      <c r="D54" s="9"/>
      <c r="E54" s="9"/>
      <c r="F54" s="9"/>
      <c r="G54" s="9"/>
      <c r="H54" s="9"/>
      <c r="I54" s="9"/>
      <c r="J54" s="9"/>
      <c r="K54" s="9"/>
      <c r="L54" s="9"/>
      <c r="M54" s="9"/>
      <c r="N54" s="9"/>
      <c r="O54" s="9"/>
      <c r="P54" s="9"/>
      <c r="Q54" s="9"/>
    </row>
    <row r="55" spans="1:22" x14ac:dyDescent="0.2">
      <c r="C55" s="9"/>
      <c r="D55" s="9"/>
      <c r="E55" s="9"/>
      <c r="F55" s="9"/>
      <c r="G55" s="9"/>
      <c r="H55" s="9"/>
      <c r="I55" s="9"/>
      <c r="J55" s="9"/>
      <c r="K55" s="9"/>
      <c r="L55" s="9"/>
      <c r="M55" s="9"/>
      <c r="N55" s="9"/>
      <c r="O55" s="9"/>
      <c r="P55" s="9"/>
      <c r="Q55" s="9"/>
    </row>
    <row r="56" spans="1:22" x14ac:dyDescent="0.2">
      <c r="A56" s="18"/>
      <c r="B56" s="18"/>
      <c r="C56" s="19"/>
      <c r="D56" s="19"/>
      <c r="E56" s="19"/>
      <c r="F56" s="19"/>
      <c r="G56" s="19"/>
      <c r="H56" s="19"/>
      <c r="I56" s="19"/>
      <c r="J56" s="19"/>
      <c r="K56" s="19"/>
      <c r="L56" s="19"/>
      <c r="M56" s="19"/>
      <c r="N56" s="19"/>
      <c r="O56" s="19"/>
      <c r="P56" s="19"/>
      <c r="Q56" s="19"/>
      <c r="R56" s="56"/>
      <c r="S56" s="56"/>
      <c r="T56" s="56"/>
      <c r="U56" s="56"/>
      <c r="V56" s="56"/>
    </row>
    <row r="57" spans="1:22" x14ac:dyDescent="0.2">
      <c r="A57" s="20"/>
      <c r="B57" s="20"/>
      <c r="C57" s="21"/>
      <c r="D57" s="21"/>
      <c r="E57" s="21"/>
      <c r="F57" s="21"/>
      <c r="G57" s="21"/>
      <c r="H57" s="21"/>
      <c r="I57" s="21"/>
      <c r="J57" s="21"/>
      <c r="K57" s="21"/>
      <c r="L57" s="21"/>
      <c r="M57" s="21"/>
      <c r="N57" s="21"/>
      <c r="O57" s="21"/>
      <c r="P57" s="21"/>
      <c r="Q57" s="21"/>
      <c r="R57" s="22"/>
      <c r="S57" s="22"/>
      <c r="T57" s="22"/>
      <c r="U57" s="22"/>
      <c r="V57" s="22"/>
    </row>
    <row r="58" spans="1:22" ht="12.75" customHeight="1" x14ac:dyDescent="0.2">
      <c r="A58" s="20" t="s">
        <v>72</v>
      </c>
      <c r="B58" s="23" t="s">
        <v>326</v>
      </c>
      <c r="C58" s="23"/>
      <c r="D58" s="23"/>
      <c r="E58" s="23"/>
      <c r="F58" s="23"/>
      <c r="G58" s="21"/>
      <c r="H58" s="21"/>
      <c r="I58" s="21"/>
      <c r="J58" s="21"/>
      <c r="K58" s="21"/>
      <c r="L58" s="22"/>
      <c r="M58" s="22"/>
      <c r="N58" s="22"/>
    </row>
    <row r="59" spans="1:22" ht="12.75" customHeight="1" x14ac:dyDescent="0.2">
      <c r="A59" s="20" t="s">
        <v>73</v>
      </c>
      <c r="B59" s="23" t="s">
        <v>74</v>
      </c>
      <c r="C59" s="23"/>
      <c r="D59" s="23"/>
      <c r="E59" s="23"/>
      <c r="F59" s="23"/>
      <c r="G59" s="21"/>
      <c r="H59" s="21"/>
      <c r="I59" s="21"/>
      <c r="J59" s="21"/>
      <c r="K59" s="21"/>
      <c r="L59" s="22"/>
      <c r="M59" s="22"/>
      <c r="N59" s="22"/>
    </row>
    <row r="60" spans="1:22" x14ac:dyDescent="0.2">
      <c r="A60" s="20" t="s">
        <v>75</v>
      </c>
      <c r="B60" s="20" t="s">
        <v>76</v>
      </c>
      <c r="C60" s="21"/>
      <c r="D60" s="21"/>
      <c r="E60" s="21"/>
      <c r="F60" s="21"/>
      <c r="G60" s="21"/>
      <c r="H60" s="21"/>
      <c r="I60" s="21"/>
      <c r="J60" s="21"/>
      <c r="K60" s="21"/>
      <c r="L60" s="22"/>
      <c r="M60" s="22"/>
      <c r="N60" s="22"/>
    </row>
    <row r="61" spans="1:22" x14ac:dyDescent="0.2">
      <c r="A61" s="20" t="s">
        <v>77</v>
      </c>
      <c r="B61" s="20" t="s">
        <v>78</v>
      </c>
      <c r="C61" s="21"/>
      <c r="D61" s="21"/>
      <c r="E61" s="21"/>
      <c r="F61" s="21"/>
      <c r="G61" s="21"/>
      <c r="H61" s="21"/>
      <c r="I61" s="21"/>
      <c r="J61" s="21"/>
      <c r="K61" s="21"/>
      <c r="L61" s="22"/>
      <c r="M61" s="22"/>
      <c r="N61" s="22"/>
    </row>
    <row r="62" spans="1:22" x14ac:dyDescent="0.2">
      <c r="A62" s="20" t="s">
        <v>79</v>
      </c>
      <c r="B62" s="20" t="s">
        <v>80</v>
      </c>
      <c r="C62" s="21"/>
      <c r="D62" s="21"/>
      <c r="E62" s="21"/>
      <c r="F62" s="21"/>
      <c r="G62" s="21"/>
      <c r="H62" s="21"/>
      <c r="I62" s="21"/>
      <c r="J62" s="21"/>
      <c r="K62" s="21"/>
      <c r="L62" s="22"/>
      <c r="M62" s="22"/>
      <c r="N62" s="22"/>
    </row>
    <row r="63" spans="1:22" x14ac:dyDescent="0.2">
      <c r="A63" s="20" t="s">
        <v>81</v>
      </c>
      <c r="B63" s="20" t="s">
        <v>83</v>
      </c>
      <c r="C63" s="21"/>
      <c r="D63" s="21"/>
      <c r="E63" s="21"/>
      <c r="F63" s="21"/>
      <c r="G63" s="21"/>
      <c r="H63" s="21"/>
      <c r="I63" s="21"/>
      <c r="J63" s="21"/>
      <c r="K63" s="21"/>
      <c r="L63" s="22"/>
      <c r="M63" s="22"/>
      <c r="N63" s="22"/>
    </row>
    <row r="64" spans="1:22" x14ac:dyDescent="0.2">
      <c r="A64" s="20" t="s">
        <v>82</v>
      </c>
      <c r="B64" s="20" t="s">
        <v>84</v>
      </c>
      <c r="C64" s="21"/>
      <c r="D64" s="21"/>
      <c r="E64" s="21"/>
      <c r="F64" s="21"/>
      <c r="G64" s="21"/>
      <c r="H64" s="21"/>
      <c r="I64" s="21"/>
      <c r="J64" s="21"/>
      <c r="K64" s="21"/>
      <c r="L64" s="22"/>
      <c r="M64" s="22"/>
      <c r="N64" s="22"/>
    </row>
    <row r="65" spans="1:17" x14ac:dyDescent="0.2">
      <c r="A65" s="20"/>
      <c r="B65" s="20"/>
      <c r="C65" s="9"/>
      <c r="D65" s="9"/>
      <c r="E65" s="9"/>
      <c r="F65" s="9"/>
      <c r="G65" s="9"/>
      <c r="H65" s="9"/>
      <c r="I65" s="9"/>
      <c r="J65" s="9"/>
      <c r="K65" s="9"/>
      <c r="L65" s="9"/>
      <c r="M65" s="9"/>
      <c r="N65" s="9"/>
      <c r="O65" s="9"/>
      <c r="P65" s="9"/>
      <c r="Q65" s="9"/>
    </row>
    <row r="66" spans="1:17" x14ac:dyDescent="0.2">
      <c r="C66" s="9">
        <f>+C8-'[1]NCA RELEASES (2)'!F89</f>
        <v>0</v>
      </c>
      <c r="D66" s="9">
        <f>+D8-'[1]NCA RELEASES (2)'!J89</f>
        <v>0</v>
      </c>
      <c r="E66" s="9">
        <f>+E8-'[1]NCA RELEASES (2)'!N89</f>
        <v>0</v>
      </c>
      <c r="F66" s="9">
        <f>+F8-'[1]NCA RELEASES (2)'!R89</f>
        <v>0</v>
      </c>
      <c r="G66" s="9">
        <f>+G8-'[1]NCA RELEASES (2)'!Q46</f>
        <v>0</v>
      </c>
      <c r="H66" s="9">
        <f>+H8-'[1]all(net trust &amp;WF) (2)'!F89</f>
        <v>0</v>
      </c>
      <c r="I66" s="9">
        <f>+I8-'[1]all(net trust &amp;WF) (2)'!J89</f>
        <v>0</v>
      </c>
      <c r="J66" s="9">
        <f>+J8-'[1]all(net trust &amp;WF) (2)'!N89</f>
        <v>0</v>
      </c>
      <c r="K66" s="9">
        <f>+K8-'[1]all(net trust &amp;WF) (2)'!R89</f>
        <v>0</v>
      </c>
      <c r="L66" s="9">
        <f>+L8-'[1]all(net trust &amp;WF) (2)'!Q46</f>
        <v>0</v>
      </c>
      <c r="M66" s="9"/>
      <c r="N66" s="9"/>
      <c r="O66" s="9"/>
      <c r="P66" s="9"/>
      <c r="Q66" s="9"/>
    </row>
    <row r="67" spans="1:17" x14ac:dyDescent="0.2">
      <c r="C67" s="9"/>
      <c r="D67" s="9"/>
      <c r="E67" s="9"/>
      <c r="F67" s="9"/>
      <c r="G67" s="9"/>
      <c r="H67" s="9"/>
      <c r="I67" s="9"/>
      <c r="J67" s="9"/>
      <c r="K67" s="9"/>
      <c r="L67" s="9"/>
      <c r="M67" s="9"/>
      <c r="N67" s="9"/>
      <c r="O67" s="9"/>
      <c r="P67" s="9"/>
      <c r="Q67" s="9"/>
    </row>
    <row r="68" spans="1:17" x14ac:dyDescent="0.2">
      <c r="C68" s="9"/>
      <c r="D68" s="9"/>
      <c r="E68" s="9"/>
      <c r="F68" s="9"/>
      <c r="G68" s="9"/>
      <c r="H68" s="9"/>
      <c r="I68" s="9"/>
      <c r="J68" s="9"/>
      <c r="K68" s="9"/>
      <c r="L68" s="9"/>
      <c r="M68" s="9"/>
      <c r="N68" s="9"/>
      <c r="O68" s="9"/>
      <c r="P68" s="9"/>
      <c r="Q68" s="9"/>
    </row>
    <row r="69" spans="1:17" x14ac:dyDescent="0.2">
      <c r="C69" s="9"/>
      <c r="D69" s="9"/>
      <c r="E69" s="9"/>
      <c r="F69" s="9"/>
      <c r="G69" s="9"/>
      <c r="H69" s="9"/>
      <c r="I69" s="9"/>
      <c r="J69" s="9"/>
      <c r="K69" s="9"/>
      <c r="L69" s="9"/>
      <c r="M69" s="9"/>
      <c r="N69" s="9"/>
      <c r="O69" s="9"/>
      <c r="P69" s="9"/>
      <c r="Q69" s="9"/>
    </row>
    <row r="70" spans="1:17" x14ac:dyDescent="0.2">
      <c r="C70" s="9"/>
      <c r="D70" s="9"/>
      <c r="E70" s="9"/>
      <c r="F70" s="9"/>
      <c r="G70" s="9"/>
      <c r="H70" s="9"/>
      <c r="I70" s="9"/>
      <c r="J70" s="9"/>
      <c r="K70" s="9"/>
      <c r="L70" s="9"/>
      <c r="M70" s="9"/>
      <c r="N70" s="9"/>
      <c r="O70" s="9"/>
      <c r="P70" s="9"/>
      <c r="Q70" s="9"/>
    </row>
    <row r="71" spans="1:17" x14ac:dyDescent="0.2">
      <c r="C71" s="9"/>
      <c r="D71" s="9"/>
      <c r="E71" s="9"/>
      <c r="F71" s="9"/>
      <c r="G71" s="9"/>
      <c r="H71" s="9"/>
      <c r="I71" s="9"/>
      <c r="J71" s="9"/>
      <c r="K71" s="9"/>
      <c r="L71" s="9"/>
      <c r="M71" s="9"/>
      <c r="N71" s="9"/>
      <c r="O71" s="9"/>
      <c r="P71" s="9"/>
      <c r="Q71" s="9"/>
    </row>
    <row r="72" spans="1:17" x14ac:dyDescent="0.2">
      <c r="C72" s="9"/>
      <c r="D72" s="9"/>
      <c r="E72" s="9"/>
      <c r="F72" s="9"/>
      <c r="G72" s="9"/>
      <c r="H72" s="9"/>
      <c r="I72" s="9"/>
      <c r="J72" s="9"/>
      <c r="K72" s="9"/>
      <c r="L72" s="9"/>
      <c r="M72" s="9"/>
      <c r="N72" s="9"/>
      <c r="O72" s="9"/>
      <c r="P72" s="9"/>
      <c r="Q72" s="9"/>
    </row>
    <row r="73" spans="1:17" x14ac:dyDescent="0.2">
      <c r="C73" s="9"/>
      <c r="D73" s="9"/>
      <c r="E73" s="9"/>
      <c r="F73" s="9"/>
      <c r="G73" s="9"/>
      <c r="H73" s="9"/>
      <c r="I73" s="9"/>
      <c r="J73" s="9"/>
      <c r="K73" s="9"/>
      <c r="L73" s="9"/>
      <c r="M73" s="9"/>
      <c r="N73" s="9"/>
      <c r="O73" s="9"/>
      <c r="P73" s="9"/>
      <c r="Q73" s="9"/>
    </row>
    <row r="74" spans="1:17" x14ac:dyDescent="0.2">
      <c r="C74" s="9"/>
      <c r="D74" s="9"/>
      <c r="E74" s="9"/>
      <c r="F74" s="9"/>
      <c r="G74" s="9"/>
      <c r="H74" s="9"/>
      <c r="I74" s="9"/>
      <c r="J74" s="9"/>
      <c r="K74" s="9"/>
      <c r="L74" s="9"/>
      <c r="M74" s="9"/>
      <c r="N74" s="9"/>
      <c r="O74" s="9"/>
      <c r="P74" s="9"/>
      <c r="Q74" s="9"/>
    </row>
    <row r="75" spans="1:17" x14ac:dyDescent="0.2">
      <c r="C75" s="9"/>
      <c r="D75" s="9"/>
      <c r="E75" s="9"/>
      <c r="F75" s="9"/>
      <c r="G75" s="9"/>
      <c r="H75" s="9"/>
      <c r="I75" s="9"/>
      <c r="J75" s="9"/>
      <c r="K75" s="9"/>
      <c r="L75" s="9"/>
      <c r="M75" s="9"/>
      <c r="N75" s="9"/>
      <c r="O75" s="9"/>
      <c r="P75" s="9"/>
      <c r="Q75" s="9"/>
    </row>
  </sheetData>
  <mergeCells count="5">
    <mergeCell ref="A5:B6"/>
    <mergeCell ref="C5:G5"/>
    <mergeCell ref="H5:L5"/>
    <mergeCell ref="M5:Q5"/>
    <mergeCell ref="R5:V5"/>
  </mergeCells>
  <pageMargins left="0.22" right="0.2" top="0.53" bottom="0.48" header="0.3" footer="0.17"/>
  <pageSetup paperSize="9" scale="5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5"/>
  <sheetViews>
    <sheetView tabSelected="1" view="pageBreakPreview" zoomScale="115" zoomScaleNormal="115" zoomScaleSheetLayoutView="115" workbookViewId="0">
      <pane xSplit="1" ySplit="7" topLeftCell="B268" activePane="bottomRight" state="frozen"/>
      <selection pane="topRight" activeCell="B1" sqref="B1"/>
      <selection pane="bottomLeft" activeCell="A8" sqref="A8"/>
      <selection pane="bottomRight" activeCell="L302" sqref="L302"/>
    </sheetView>
  </sheetViews>
  <sheetFormatPr defaultColWidth="9.140625" defaultRowHeight="11.25" x14ac:dyDescent="0.2"/>
  <cols>
    <col min="1" max="1" width="30.28515625" style="75" customWidth="1"/>
    <col min="2" max="2" width="14.42578125" style="75" customWidth="1"/>
    <col min="3" max="6" width="14.28515625" style="75" customWidth="1"/>
    <col min="7" max="7" width="14.28515625" style="119" customWidth="1"/>
    <col min="8" max="8" width="10.7109375" style="101" customWidth="1"/>
    <col min="9" max="9" width="13.42578125" style="65" customWidth="1"/>
    <col min="10" max="10" width="13" style="101" customWidth="1"/>
    <col min="11" max="11" width="11.28515625" style="101" customWidth="1"/>
    <col min="12" max="12" width="13.7109375" style="101" customWidth="1"/>
    <col min="13" max="16384" width="9.140625" style="101"/>
  </cols>
  <sheetData>
    <row r="1" spans="1:22" s="61" customFormat="1" ht="12.75" customHeight="1" x14ac:dyDescent="0.2">
      <c r="A1" s="57"/>
      <c r="B1" s="58"/>
      <c r="C1" s="58"/>
      <c r="D1" s="58"/>
      <c r="E1" s="58"/>
      <c r="F1" s="58"/>
      <c r="G1" s="58"/>
      <c r="H1" s="59"/>
      <c r="I1" s="60"/>
    </row>
    <row r="2" spans="1:22" s="65" customFormat="1" ht="14.25" x14ac:dyDescent="0.3">
      <c r="A2" s="62" t="s">
        <v>327</v>
      </c>
      <c r="B2" s="63"/>
      <c r="C2" s="63"/>
      <c r="D2" s="63"/>
      <c r="E2" s="63"/>
      <c r="F2" s="63"/>
      <c r="G2" s="63"/>
      <c r="H2" s="63"/>
      <c r="I2" s="64"/>
    </row>
    <row r="3" spans="1:22" s="65" customFormat="1" x14ac:dyDescent="0.2">
      <c r="A3" s="66" t="s">
        <v>85</v>
      </c>
      <c r="B3" s="63"/>
      <c r="C3" s="63"/>
      <c r="D3" s="63"/>
      <c r="E3" s="63"/>
      <c r="F3" s="63"/>
      <c r="G3" s="63"/>
      <c r="H3" s="67"/>
      <c r="I3" s="68"/>
    </row>
    <row r="4" spans="1:22" s="65" customFormat="1" x14ac:dyDescent="0.2">
      <c r="A4" s="69" t="s">
        <v>86</v>
      </c>
      <c r="B4" s="70"/>
      <c r="C4" s="70"/>
      <c r="D4" s="70"/>
      <c r="E4" s="70"/>
      <c r="F4" s="70"/>
      <c r="G4" s="70"/>
      <c r="H4" s="70"/>
      <c r="I4" s="71"/>
    </row>
    <row r="5" spans="1:22" s="61" customFormat="1" ht="6" customHeight="1" x14ac:dyDescent="0.2">
      <c r="A5" s="132" t="s">
        <v>87</v>
      </c>
      <c r="B5" s="26"/>
      <c r="C5" s="126" t="s">
        <v>328</v>
      </c>
      <c r="D5" s="127"/>
      <c r="E5" s="128"/>
      <c r="F5" s="26"/>
      <c r="G5" s="27"/>
      <c r="H5" s="27"/>
      <c r="I5" s="28"/>
    </row>
    <row r="6" spans="1:22" s="61" customFormat="1" ht="14.25" customHeight="1" x14ac:dyDescent="0.2">
      <c r="A6" s="133"/>
      <c r="B6" s="135" t="s">
        <v>88</v>
      </c>
      <c r="C6" s="129"/>
      <c r="D6" s="130"/>
      <c r="E6" s="131"/>
      <c r="F6" s="137" t="s">
        <v>89</v>
      </c>
      <c r="G6" s="139" t="s">
        <v>90</v>
      </c>
      <c r="H6" s="124" t="s">
        <v>91</v>
      </c>
      <c r="I6" s="29"/>
    </row>
    <row r="7" spans="1:22" s="61" customFormat="1" ht="33" customHeight="1" x14ac:dyDescent="0.2">
      <c r="A7" s="134"/>
      <c r="B7" s="136"/>
      <c r="C7" s="72" t="s">
        <v>92</v>
      </c>
      <c r="D7" s="72" t="s">
        <v>93</v>
      </c>
      <c r="E7" s="72" t="s">
        <v>35</v>
      </c>
      <c r="F7" s="138"/>
      <c r="G7" s="140"/>
      <c r="H7" s="125"/>
      <c r="I7" s="30"/>
    </row>
    <row r="8" spans="1:22" s="75" customFormat="1" x14ac:dyDescent="0.2">
      <c r="A8" s="73"/>
      <c r="B8" s="74"/>
      <c r="C8" s="74"/>
      <c r="D8" s="74"/>
      <c r="E8" s="74"/>
      <c r="F8" s="74"/>
      <c r="G8" s="74"/>
      <c r="H8" s="74"/>
      <c r="I8" s="60"/>
    </row>
    <row r="9" spans="1:22" s="75" customFormat="1" ht="13.5" x14ac:dyDescent="0.2">
      <c r="A9" s="76" t="s">
        <v>94</v>
      </c>
      <c r="B9" s="74"/>
      <c r="C9" s="74"/>
      <c r="D9" s="74"/>
      <c r="E9" s="74"/>
      <c r="F9" s="74"/>
      <c r="G9" s="74"/>
      <c r="H9" s="74"/>
    </row>
    <row r="10" spans="1:22" s="75" customFormat="1" ht="11.25" customHeight="1" x14ac:dyDescent="0.2">
      <c r="A10" s="77" t="s">
        <v>95</v>
      </c>
      <c r="B10" s="31">
        <f t="shared" ref="B10:D10" si="0">SUM(B11:B15)</f>
        <v>25948457.569999997</v>
      </c>
      <c r="C10" s="31">
        <f t="shared" si="0"/>
        <v>20551205.776459999</v>
      </c>
      <c r="D10" s="31">
        <f t="shared" si="0"/>
        <v>485226.83438999997</v>
      </c>
      <c r="E10" s="31">
        <f t="shared" ref="E10:G10" si="1">SUM(E11:E15)</f>
        <v>21036432.610849995</v>
      </c>
      <c r="F10" s="31">
        <f t="shared" si="1"/>
        <v>4912024.9591499995</v>
      </c>
      <c r="G10" s="31">
        <f t="shared" si="1"/>
        <v>5397251.79354</v>
      </c>
      <c r="H10" s="32">
        <f t="shared" ref="H10:H15" si="2">E10/B10*100</f>
        <v>81.070069595084604</v>
      </c>
      <c r="I10" s="78"/>
      <c r="J10" s="78"/>
      <c r="K10" s="78"/>
      <c r="L10" s="78"/>
      <c r="M10" s="78"/>
      <c r="N10" s="78"/>
      <c r="O10" s="78"/>
      <c r="P10" s="78"/>
      <c r="Q10" s="78"/>
      <c r="R10" s="78"/>
      <c r="S10" s="78"/>
      <c r="T10" s="78"/>
      <c r="U10" s="78"/>
      <c r="V10" s="78"/>
    </row>
    <row r="11" spans="1:22" s="75" customFormat="1" ht="11.25" customHeight="1" x14ac:dyDescent="0.2">
      <c r="A11" s="79" t="s">
        <v>96</v>
      </c>
      <c r="B11" s="34">
        <v>9188712.5699999966</v>
      </c>
      <c r="C11" s="35">
        <v>4375421.3656499973</v>
      </c>
      <c r="D11" s="34">
        <v>96250.058719999986</v>
      </c>
      <c r="E11" s="35">
        <f>SUM(C11:D11)</f>
        <v>4471671.4243699973</v>
      </c>
      <c r="F11" s="35">
        <f>B11-E11</f>
        <v>4717041.1456299992</v>
      </c>
      <c r="G11" s="35">
        <f>B11-C11</f>
        <v>4813291.2043499993</v>
      </c>
      <c r="H11" s="36">
        <f t="shared" si="2"/>
        <v>48.664830794353584</v>
      </c>
      <c r="K11" s="78"/>
      <c r="L11" s="78"/>
      <c r="M11" s="78"/>
      <c r="N11" s="78"/>
      <c r="O11" s="78"/>
      <c r="P11" s="78"/>
      <c r="Q11" s="78"/>
      <c r="R11" s="78"/>
      <c r="S11" s="78"/>
      <c r="T11" s="78"/>
    </row>
    <row r="12" spans="1:22" s="75" customFormat="1" ht="11.25" customHeight="1" x14ac:dyDescent="0.2">
      <c r="A12" s="80" t="s">
        <v>97</v>
      </c>
      <c r="B12" s="34">
        <v>302356</v>
      </c>
      <c r="C12" s="35">
        <v>176654.36499</v>
      </c>
      <c r="D12" s="34">
        <v>1011.4</v>
      </c>
      <c r="E12" s="35">
        <f>SUM(C12:D12)</f>
        <v>177665.76499</v>
      </c>
      <c r="F12" s="35">
        <f>B12-E12</f>
        <v>124690.23501</v>
      </c>
      <c r="G12" s="35">
        <f>B12-C12</f>
        <v>125701.63501</v>
      </c>
      <c r="H12" s="36">
        <f t="shared" si="2"/>
        <v>58.760456213867094</v>
      </c>
      <c r="K12" s="78"/>
      <c r="L12" s="78"/>
      <c r="M12" s="78"/>
      <c r="N12" s="78"/>
      <c r="O12" s="78"/>
      <c r="P12" s="78"/>
      <c r="Q12" s="78"/>
      <c r="R12" s="78"/>
      <c r="S12" s="78"/>
      <c r="T12" s="78"/>
    </row>
    <row r="13" spans="1:22" s="75" customFormat="1" ht="11.25" customHeight="1" x14ac:dyDescent="0.2">
      <c r="A13" s="79" t="s">
        <v>98</v>
      </c>
      <c r="B13" s="34">
        <v>927230.00000000012</v>
      </c>
      <c r="C13" s="35">
        <v>848051.6176900001</v>
      </c>
      <c r="D13" s="34">
        <v>41383.428939999998</v>
      </c>
      <c r="E13" s="35">
        <f>SUM(C13:D13)</f>
        <v>889435.04663000011</v>
      </c>
      <c r="F13" s="35">
        <f>B13-E13</f>
        <v>37794.953370000003</v>
      </c>
      <c r="G13" s="35">
        <f>B13-C13</f>
        <v>79178.382310000015</v>
      </c>
      <c r="H13" s="36">
        <f t="shared" si="2"/>
        <v>95.923885835229655</v>
      </c>
      <c r="K13" s="78"/>
      <c r="L13" s="78"/>
      <c r="M13" s="78"/>
      <c r="N13" s="78"/>
      <c r="O13" s="78"/>
      <c r="P13" s="78"/>
      <c r="Q13" s="78"/>
      <c r="R13" s="78"/>
      <c r="S13" s="78"/>
      <c r="T13" s="78"/>
    </row>
    <row r="14" spans="1:22" s="75" customFormat="1" ht="11.25" customHeight="1" x14ac:dyDescent="0.2">
      <c r="A14" s="79" t="s">
        <v>99</v>
      </c>
      <c r="B14" s="34">
        <v>15306860</v>
      </c>
      <c r="C14" s="35">
        <v>14962557.11936</v>
      </c>
      <c r="D14" s="34">
        <v>344299.78531000001</v>
      </c>
      <c r="E14" s="35">
        <f>SUM(C14:D14)</f>
        <v>15306856.90467</v>
      </c>
      <c r="F14" s="35">
        <f>B14-E14</f>
        <v>3.0953299999237061</v>
      </c>
      <c r="G14" s="35">
        <f>B14-C14</f>
        <v>344302.8806400001</v>
      </c>
      <c r="H14" s="36">
        <f t="shared" si="2"/>
        <v>99.999979778151754</v>
      </c>
      <c r="K14" s="78"/>
      <c r="L14" s="78"/>
      <c r="M14" s="78"/>
      <c r="N14" s="78"/>
      <c r="O14" s="78"/>
      <c r="P14" s="78"/>
      <c r="Q14" s="78"/>
      <c r="R14" s="78"/>
      <c r="S14" s="78"/>
      <c r="T14" s="78"/>
    </row>
    <row r="15" spans="1:22" s="75" customFormat="1" ht="11.25" customHeight="1" x14ac:dyDescent="0.2">
      <c r="A15" s="79" t="s">
        <v>100</v>
      </c>
      <c r="B15" s="34">
        <v>223299.00000000003</v>
      </c>
      <c r="C15" s="35">
        <v>188521.30877</v>
      </c>
      <c r="D15" s="34">
        <v>2282.1614199999999</v>
      </c>
      <c r="E15" s="35">
        <f>SUM(C15:D15)</f>
        <v>190803.47018999999</v>
      </c>
      <c r="F15" s="35">
        <f>B15-E15</f>
        <v>32495.529810000036</v>
      </c>
      <c r="G15" s="35">
        <f>B15-C15</f>
        <v>34777.691230000026</v>
      </c>
      <c r="H15" s="36">
        <f t="shared" si="2"/>
        <v>85.447525600204202</v>
      </c>
      <c r="K15" s="78"/>
      <c r="L15" s="78"/>
      <c r="M15" s="78"/>
      <c r="N15" s="78"/>
      <c r="O15" s="78"/>
      <c r="P15" s="78"/>
      <c r="Q15" s="78"/>
      <c r="R15" s="78"/>
      <c r="S15" s="78"/>
      <c r="T15" s="78"/>
    </row>
    <row r="16" spans="1:22" s="75" customFormat="1" ht="11.25" customHeight="1" x14ac:dyDescent="0.2">
      <c r="B16" s="38"/>
      <c r="C16" s="38"/>
      <c r="D16" s="38"/>
      <c r="E16" s="38"/>
      <c r="F16" s="38"/>
      <c r="G16" s="38"/>
      <c r="H16" s="32"/>
      <c r="K16" s="78"/>
      <c r="L16" s="78"/>
      <c r="M16" s="78"/>
      <c r="N16" s="78"/>
      <c r="O16" s="78"/>
      <c r="P16" s="78"/>
      <c r="Q16" s="78"/>
      <c r="R16" s="78"/>
      <c r="S16" s="78"/>
      <c r="T16" s="78"/>
    </row>
    <row r="17" spans="1:20" s="75" customFormat="1" ht="11.25" customHeight="1" x14ac:dyDescent="0.2">
      <c r="A17" s="77" t="s">
        <v>101</v>
      </c>
      <c r="B17" s="34">
        <v>8037183.6129999999</v>
      </c>
      <c r="C17" s="35">
        <v>6949282.4045200003</v>
      </c>
      <c r="D17" s="34">
        <v>57543.075380000002</v>
      </c>
      <c r="E17" s="35">
        <f>SUM(C17:D17)</f>
        <v>7006825.4799000006</v>
      </c>
      <c r="F17" s="35">
        <f>B17-E17</f>
        <v>1030358.1330999993</v>
      </c>
      <c r="G17" s="35">
        <f>B17-C17</f>
        <v>1087901.2084799996</v>
      </c>
      <c r="H17" s="36">
        <f>E17/B17*100</f>
        <v>87.18010956682123</v>
      </c>
      <c r="K17" s="78"/>
      <c r="L17" s="78"/>
      <c r="M17" s="78"/>
      <c r="N17" s="78"/>
      <c r="O17" s="78"/>
      <c r="P17" s="78"/>
      <c r="Q17" s="78"/>
      <c r="R17" s="78"/>
      <c r="S17" s="78"/>
      <c r="T17" s="78"/>
    </row>
    <row r="18" spans="1:20" s="75" customFormat="1" ht="11.25" customHeight="1" x14ac:dyDescent="0.2">
      <c r="A18" s="79"/>
      <c r="B18" s="39"/>
      <c r="C18" s="38"/>
      <c r="D18" s="39"/>
      <c r="E18" s="38"/>
      <c r="F18" s="38"/>
      <c r="G18" s="38"/>
      <c r="H18" s="32"/>
      <c r="K18" s="78"/>
      <c r="L18" s="78"/>
      <c r="M18" s="78"/>
      <c r="N18" s="78"/>
      <c r="O18" s="78"/>
      <c r="P18" s="78"/>
      <c r="Q18" s="78"/>
      <c r="R18" s="78"/>
      <c r="S18" s="78"/>
      <c r="T18" s="78"/>
    </row>
    <row r="19" spans="1:20" s="75" customFormat="1" ht="11.25" customHeight="1" x14ac:dyDescent="0.2">
      <c r="A19" s="77" t="s">
        <v>102</v>
      </c>
      <c r="B19" s="34">
        <v>688481.6</v>
      </c>
      <c r="C19" s="35">
        <v>654564.33499</v>
      </c>
      <c r="D19" s="34">
        <v>6254.0427699999991</v>
      </c>
      <c r="E19" s="35">
        <f>SUM(C19:D19)</f>
        <v>660818.37775999994</v>
      </c>
      <c r="F19" s="35">
        <f>B19-E19</f>
        <v>27663.222240000032</v>
      </c>
      <c r="G19" s="35">
        <f>B19-C19</f>
        <v>33917.265009999974</v>
      </c>
      <c r="H19" s="36">
        <f>E19/B19*100</f>
        <v>95.981995417161471</v>
      </c>
      <c r="K19" s="78"/>
      <c r="L19" s="78"/>
      <c r="M19" s="78"/>
      <c r="N19" s="78"/>
      <c r="O19" s="78"/>
      <c r="P19" s="78"/>
      <c r="Q19" s="78"/>
      <c r="R19" s="78"/>
      <c r="S19" s="78"/>
      <c r="T19" s="78"/>
    </row>
    <row r="20" spans="1:20" s="75" customFormat="1" ht="11.25" customHeight="1" x14ac:dyDescent="0.2">
      <c r="A20" s="79"/>
      <c r="B20" s="39"/>
      <c r="C20" s="38"/>
      <c r="D20" s="39"/>
      <c r="E20" s="38"/>
      <c r="F20" s="38"/>
      <c r="G20" s="38"/>
      <c r="H20" s="32"/>
      <c r="K20" s="78"/>
      <c r="L20" s="78"/>
      <c r="M20" s="78"/>
      <c r="N20" s="78"/>
      <c r="O20" s="78"/>
      <c r="P20" s="78"/>
      <c r="Q20" s="78"/>
      <c r="R20" s="78"/>
      <c r="S20" s="78"/>
      <c r="T20" s="78"/>
    </row>
    <row r="21" spans="1:20" s="75" customFormat="1" ht="11.25" customHeight="1" x14ac:dyDescent="0.2">
      <c r="A21" s="77" t="s">
        <v>103</v>
      </c>
      <c r="B21" s="34">
        <v>7500365.1708000004</v>
      </c>
      <c r="C21" s="35">
        <v>7029588.9371900009</v>
      </c>
      <c r="D21" s="34">
        <v>51878.970340000007</v>
      </c>
      <c r="E21" s="35">
        <f>SUM(C21:D21)</f>
        <v>7081467.9075300014</v>
      </c>
      <c r="F21" s="35">
        <f>B21-E21</f>
        <v>418897.26326999906</v>
      </c>
      <c r="G21" s="35">
        <f>B21-C21</f>
        <v>470776.23360999953</v>
      </c>
      <c r="H21" s="36">
        <f>E21/B21*100</f>
        <v>94.41497508813535</v>
      </c>
      <c r="K21" s="78"/>
      <c r="L21" s="78"/>
      <c r="M21" s="78"/>
      <c r="N21" s="78"/>
      <c r="O21" s="78"/>
      <c r="P21" s="78"/>
      <c r="Q21" s="78"/>
      <c r="R21" s="78"/>
      <c r="S21" s="78"/>
      <c r="T21" s="78"/>
    </row>
    <row r="22" spans="1:20" s="75" customFormat="1" ht="11.25" customHeight="1" x14ac:dyDescent="0.2">
      <c r="A22" s="79"/>
      <c r="B22" s="38"/>
      <c r="C22" s="38"/>
      <c r="D22" s="38"/>
      <c r="E22" s="38"/>
      <c r="F22" s="38"/>
      <c r="G22" s="38"/>
      <c r="H22" s="32"/>
      <c r="K22" s="78"/>
      <c r="L22" s="78"/>
      <c r="M22" s="78"/>
      <c r="N22" s="78"/>
      <c r="O22" s="78"/>
      <c r="P22" s="78"/>
      <c r="Q22" s="78"/>
      <c r="R22" s="78"/>
      <c r="S22" s="78"/>
      <c r="T22" s="78"/>
    </row>
    <row r="23" spans="1:20" s="75" customFormat="1" ht="11.25" customHeight="1" x14ac:dyDescent="0.2">
      <c r="A23" s="77" t="s">
        <v>104</v>
      </c>
      <c r="B23" s="31">
        <f t="shared" ref="B23:E23" si="3">SUM(B24:B33)</f>
        <v>63109737.148509994</v>
      </c>
      <c r="C23" s="31">
        <f t="shared" si="3"/>
        <v>55881163.634830005</v>
      </c>
      <c r="D23" s="31">
        <f t="shared" si="3"/>
        <v>1459254.9847000001</v>
      </c>
      <c r="E23" s="31">
        <f t="shared" si="3"/>
        <v>57340418.61953</v>
      </c>
      <c r="F23" s="31">
        <f t="shared" ref="F23:G23" si="4">SUM(F24:F33)</f>
        <v>5769318.5289799916</v>
      </c>
      <c r="G23" s="31">
        <f t="shared" si="4"/>
        <v>7228573.5136799896</v>
      </c>
      <c r="H23" s="32">
        <f t="shared" ref="H23:H33" si="5">E23/B23*100</f>
        <v>90.858275141594049</v>
      </c>
      <c r="K23" s="78"/>
      <c r="L23" s="78"/>
      <c r="M23" s="78"/>
      <c r="N23" s="78"/>
      <c r="O23" s="78"/>
      <c r="P23" s="78"/>
      <c r="Q23" s="78"/>
      <c r="R23" s="78"/>
      <c r="S23" s="78"/>
      <c r="T23" s="78"/>
    </row>
    <row r="24" spans="1:20" s="75" customFormat="1" ht="11.25" customHeight="1" x14ac:dyDescent="0.2">
      <c r="A24" s="79" t="s">
        <v>105</v>
      </c>
      <c r="B24" s="34">
        <v>50219922.527239993</v>
      </c>
      <c r="C24" s="35">
        <v>43905660.198250003</v>
      </c>
      <c r="D24" s="34">
        <v>933732.36915000016</v>
      </c>
      <c r="E24" s="35">
        <f t="shared" ref="E24:E33" si="6">SUM(C24:D24)</f>
        <v>44839392.567400001</v>
      </c>
      <c r="F24" s="35">
        <f t="shared" ref="F24:F33" si="7">B24-E24</f>
        <v>5380529.9598399922</v>
      </c>
      <c r="G24" s="35">
        <f t="shared" ref="G24:G33" si="8">B24-C24</f>
        <v>6314262.3289899901</v>
      </c>
      <c r="H24" s="36">
        <f t="shared" si="5"/>
        <v>89.286064794461765</v>
      </c>
      <c r="K24" s="78"/>
      <c r="L24" s="78"/>
      <c r="M24" s="78"/>
      <c r="N24" s="78"/>
      <c r="O24" s="78"/>
      <c r="P24" s="78"/>
      <c r="Q24" s="78"/>
      <c r="R24" s="78"/>
      <c r="S24" s="78"/>
      <c r="T24" s="78"/>
    </row>
    <row r="25" spans="1:20" s="75" customFormat="1" ht="11.25" customHeight="1" x14ac:dyDescent="0.2">
      <c r="A25" s="79" t="s">
        <v>106</v>
      </c>
      <c r="B25" s="34">
        <v>5118501.800999999</v>
      </c>
      <c r="C25" s="35">
        <v>4752438.6266899994</v>
      </c>
      <c r="D25" s="34">
        <v>363706.28077999997</v>
      </c>
      <c r="E25" s="35">
        <f t="shared" si="6"/>
        <v>5116144.907469999</v>
      </c>
      <c r="F25" s="35">
        <f t="shared" si="7"/>
        <v>2356.8935300000012</v>
      </c>
      <c r="G25" s="35">
        <f t="shared" si="8"/>
        <v>366063.17430999968</v>
      </c>
      <c r="H25" s="36">
        <f t="shared" si="5"/>
        <v>99.953953449239009</v>
      </c>
      <c r="K25" s="78"/>
      <c r="L25" s="78"/>
      <c r="M25" s="78"/>
      <c r="N25" s="78"/>
      <c r="O25" s="78"/>
      <c r="P25" s="78"/>
      <c r="Q25" s="78"/>
      <c r="R25" s="78"/>
      <c r="S25" s="78"/>
      <c r="T25" s="78"/>
    </row>
    <row r="26" spans="1:20" s="75" customFormat="1" ht="11.25" customHeight="1" x14ac:dyDescent="0.2">
      <c r="A26" s="79" t="s">
        <v>107</v>
      </c>
      <c r="B26" s="34">
        <v>5209243.4252700005</v>
      </c>
      <c r="C26" s="35">
        <v>5032097.1991500007</v>
      </c>
      <c r="D26" s="34">
        <v>142324.56907999999</v>
      </c>
      <c r="E26" s="35">
        <f t="shared" si="6"/>
        <v>5174421.7682300005</v>
      </c>
      <c r="F26" s="35">
        <f t="shared" si="7"/>
        <v>34821.657039999962</v>
      </c>
      <c r="G26" s="35">
        <f t="shared" si="8"/>
        <v>177146.22611999977</v>
      </c>
      <c r="H26" s="36">
        <f t="shared" si="5"/>
        <v>99.331540989789801</v>
      </c>
      <c r="K26" s="78"/>
      <c r="L26" s="78"/>
      <c r="M26" s="78"/>
      <c r="N26" s="78"/>
      <c r="O26" s="78"/>
      <c r="P26" s="78"/>
      <c r="Q26" s="78"/>
      <c r="R26" s="78"/>
      <c r="S26" s="78"/>
      <c r="T26" s="78"/>
    </row>
    <row r="27" spans="1:20" s="75" customFormat="1" ht="11.25" customHeight="1" x14ac:dyDescent="0.2">
      <c r="A27" s="79" t="s">
        <v>311</v>
      </c>
      <c r="B27" s="34">
        <v>243397.18399999998</v>
      </c>
      <c r="C27" s="35">
        <v>205143.22252000001</v>
      </c>
      <c r="D27" s="34">
        <v>1042.8072999999999</v>
      </c>
      <c r="E27" s="35">
        <f t="shared" si="6"/>
        <v>206186.02982</v>
      </c>
      <c r="F27" s="35">
        <f t="shared" si="7"/>
        <v>37211.154179999983</v>
      </c>
      <c r="G27" s="35">
        <f t="shared" si="8"/>
        <v>38253.961479999969</v>
      </c>
      <c r="H27" s="36">
        <f t="shared" si="5"/>
        <v>84.711756492630585</v>
      </c>
      <c r="K27" s="78"/>
      <c r="L27" s="78"/>
      <c r="M27" s="78"/>
      <c r="N27" s="78"/>
      <c r="O27" s="78"/>
      <c r="P27" s="78"/>
      <c r="Q27" s="78"/>
      <c r="R27" s="78"/>
      <c r="S27" s="78"/>
      <c r="T27" s="78"/>
    </row>
    <row r="28" spans="1:20" s="75" customFormat="1" ht="11.25" customHeight="1" x14ac:dyDescent="0.2">
      <c r="A28" s="79" t="s">
        <v>108</v>
      </c>
      <c r="B28" s="34">
        <v>763671.04100000008</v>
      </c>
      <c r="C28" s="35">
        <v>510069.79757</v>
      </c>
      <c r="D28" s="34">
        <v>10961.46666</v>
      </c>
      <c r="E28" s="35">
        <f t="shared" si="6"/>
        <v>521031.26422999997</v>
      </c>
      <c r="F28" s="35">
        <f t="shared" si="7"/>
        <v>242639.77677000011</v>
      </c>
      <c r="G28" s="35">
        <f t="shared" si="8"/>
        <v>253601.24343000009</v>
      </c>
      <c r="H28" s="36">
        <f t="shared" si="5"/>
        <v>68.227186348159549</v>
      </c>
      <c r="K28" s="78"/>
      <c r="L28" s="78"/>
      <c r="M28" s="78"/>
      <c r="N28" s="78"/>
      <c r="O28" s="78"/>
      <c r="P28" s="78"/>
      <c r="Q28" s="78"/>
      <c r="R28" s="78"/>
      <c r="S28" s="78"/>
      <c r="T28" s="78"/>
    </row>
    <row r="29" spans="1:20" s="75" customFormat="1" ht="11.25" customHeight="1" x14ac:dyDescent="0.2">
      <c r="A29" s="79" t="s">
        <v>109</v>
      </c>
      <c r="B29" s="34">
        <v>437609.88</v>
      </c>
      <c r="C29" s="35">
        <v>435760.28912999999</v>
      </c>
      <c r="D29" s="34">
        <v>1849.1032</v>
      </c>
      <c r="E29" s="35">
        <f t="shared" si="6"/>
        <v>437609.39233</v>
      </c>
      <c r="F29" s="35">
        <f t="shared" si="7"/>
        <v>0.4876700000022538</v>
      </c>
      <c r="G29" s="35">
        <f t="shared" si="8"/>
        <v>1849.5908700000145</v>
      </c>
      <c r="H29" s="36">
        <f t="shared" si="5"/>
        <v>99.999888560559924</v>
      </c>
      <c r="K29" s="78"/>
      <c r="L29" s="78"/>
      <c r="M29" s="78"/>
      <c r="N29" s="78"/>
      <c r="O29" s="78"/>
      <c r="P29" s="78"/>
      <c r="Q29" s="78"/>
      <c r="R29" s="78"/>
      <c r="S29" s="78"/>
      <c r="T29" s="78"/>
    </row>
    <row r="30" spans="1:20" s="75" customFormat="1" ht="11.25" customHeight="1" x14ac:dyDescent="0.2">
      <c r="A30" s="79" t="s">
        <v>110</v>
      </c>
      <c r="B30" s="34">
        <v>329494.49599999998</v>
      </c>
      <c r="C30" s="35">
        <v>274790.27083999995</v>
      </c>
      <c r="D30" s="34">
        <v>3873.9129199999998</v>
      </c>
      <c r="E30" s="35">
        <f t="shared" si="6"/>
        <v>278664.18375999993</v>
      </c>
      <c r="F30" s="35">
        <f t="shared" si="7"/>
        <v>50830.312240000057</v>
      </c>
      <c r="G30" s="35">
        <f t="shared" si="8"/>
        <v>54704.225160000031</v>
      </c>
      <c r="H30" s="36">
        <f t="shared" si="5"/>
        <v>84.573243906326113</v>
      </c>
      <c r="K30" s="78"/>
      <c r="L30" s="78"/>
      <c r="M30" s="78"/>
      <c r="N30" s="78"/>
      <c r="O30" s="78"/>
      <c r="P30" s="78"/>
      <c r="Q30" s="78"/>
      <c r="R30" s="78"/>
      <c r="S30" s="78"/>
      <c r="T30" s="78"/>
    </row>
    <row r="31" spans="1:20" s="75" customFormat="1" ht="11.25" customHeight="1" x14ac:dyDescent="0.2">
      <c r="A31" s="79" t="s">
        <v>111</v>
      </c>
      <c r="B31" s="34">
        <v>373153</v>
      </c>
      <c r="C31" s="35">
        <v>354281.19267999998</v>
      </c>
      <c r="D31" s="34">
        <v>307.49221</v>
      </c>
      <c r="E31" s="35">
        <f t="shared" si="6"/>
        <v>354588.68488999997</v>
      </c>
      <c r="F31" s="35">
        <f t="shared" si="7"/>
        <v>18564.315110000025</v>
      </c>
      <c r="G31" s="35">
        <f t="shared" si="8"/>
        <v>18871.807320000022</v>
      </c>
      <c r="H31" s="36">
        <f t="shared" si="5"/>
        <v>95.02501249889454</v>
      </c>
      <c r="K31" s="78"/>
      <c r="L31" s="78"/>
      <c r="M31" s="78"/>
      <c r="N31" s="78"/>
      <c r="O31" s="78"/>
      <c r="P31" s="78"/>
      <c r="Q31" s="78"/>
      <c r="R31" s="78"/>
      <c r="S31" s="78"/>
      <c r="T31" s="78"/>
    </row>
    <row r="32" spans="1:20" s="75" customFormat="1" ht="11.25" customHeight="1" x14ac:dyDescent="0.2">
      <c r="A32" s="79" t="s">
        <v>112</v>
      </c>
      <c r="B32" s="34">
        <v>146533.63099999999</v>
      </c>
      <c r="C32" s="35">
        <v>143280.28628999999</v>
      </c>
      <c r="D32" s="34">
        <v>889.37611000000004</v>
      </c>
      <c r="E32" s="35">
        <f t="shared" si="6"/>
        <v>144169.6624</v>
      </c>
      <c r="F32" s="35">
        <f t="shared" si="7"/>
        <v>2363.9685999999929</v>
      </c>
      <c r="G32" s="35">
        <f t="shared" si="8"/>
        <v>3253.3447100000049</v>
      </c>
      <c r="H32" s="36">
        <f t="shared" si="5"/>
        <v>98.386739901367775</v>
      </c>
      <c r="K32" s="78"/>
      <c r="L32" s="78"/>
      <c r="M32" s="78"/>
      <c r="N32" s="78"/>
      <c r="O32" s="78"/>
      <c r="P32" s="78"/>
      <c r="Q32" s="78"/>
      <c r="R32" s="78"/>
      <c r="S32" s="78"/>
      <c r="T32" s="78"/>
    </row>
    <row r="33" spans="1:20" s="75" customFormat="1" ht="11.25" customHeight="1" x14ac:dyDescent="0.2">
      <c r="A33" s="79" t="s">
        <v>329</v>
      </c>
      <c r="B33" s="34">
        <v>268210.163</v>
      </c>
      <c r="C33" s="35">
        <v>267642.55171000003</v>
      </c>
      <c r="D33" s="34">
        <v>567.60729000000003</v>
      </c>
      <c r="E33" s="35">
        <f t="shared" si="6"/>
        <v>268210.15900000004</v>
      </c>
      <c r="F33" s="35">
        <f t="shared" si="7"/>
        <v>3.9999999571591616E-3</v>
      </c>
      <c r="G33" s="35">
        <f t="shared" si="8"/>
        <v>567.61128999997163</v>
      </c>
      <c r="H33" s="36">
        <f t="shared" si="5"/>
        <v>99.999998508632217</v>
      </c>
      <c r="K33" s="78"/>
      <c r="L33" s="78"/>
      <c r="M33" s="78"/>
      <c r="N33" s="78"/>
      <c r="O33" s="78"/>
      <c r="P33" s="78"/>
      <c r="Q33" s="78"/>
      <c r="R33" s="78"/>
      <c r="S33" s="78"/>
      <c r="T33" s="78"/>
    </row>
    <row r="34" spans="1:20" s="75" customFormat="1" ht="11.25" customHeight="1" x14ac:dyDescent="0.2">
      <c r="A34" s="79"/>
      <c r="B34" s="38"/>
      <c r="C34" s="38"/>
      <c r="D34" s="38"/>
      <c r="E34" s="38"/>
      <c r="F34" s="38"/>
      <c r="G34" s="38"/>
      <c r="H34" s="32"/>
      <c r="K34" s="78"/>
      <c r="L34" s="78"/>
      <c r="M34" s="78"/>
      <c r="N34" s="78"/>
      <c r="O34" s="78"/>
      <c r="P34" s="78"/>
      <c r="Q34" s="78"/>
      <c r="R34" s="78"/>
      <c r="S34" s="78"/>
      <c r="T34" s="78"/>
    </row>
    <row r="35" spans="1:20" s="75" customFormat="1" ht="11.25" customHeight="1" x14ac:dyDescent="0.2">
      <c r="A35" s="77" t="s">
        <v>113</v>
      </c>
      <c r="B35" s="40">
        <f t="shared" ref="B35:E35" si="9">+B36+B37</f>
        <v>44225360.302999996</v>
      </c>
      <c r="C35" s="40">
        <f t="shared" si="9"/>
        <v>42511694.730579995</v>
      </c>
      <c r="D35" s="40">
        <f t="shared" si="9"/>
        <v>10117.499040000001</v>
      </c>
      <c r="E35" s="40">
        <f t="shared" si="9"/>
        <v>42521812.229619995</v>
      </c>
      <c r="F35" s="40">
        <f t="shared" ref="F35:G35" si="10">+F36+F37</f>
        <v>1703548.0733800021</v>
      </c>
      <c r="G35" s="40">
        <f t="shared" si="10"/>
        <v>1713665.5724200057</v>
      </c>
      <c r="H35" s="32">
        <f>E35/B35*100</f>
        <v>96.148028955087014</v>
      </c>
      <c r="K35" s="78"/>
      <c r="L35" s="78"/>
      <c r="M35" s="78"/>
      <c r="N35" s="78"/>
      <c r="O35" s="78"/>
      <c r="P35" s="78"/>
      <c r="Q35" s="78"/>
      <c r="R35" s="78"/>
      <c r="S35" s="78"/>
      <c r="T35" s="78"/>
    </row>
    <row r="36" spans="1:20" s="75" customFormat="1" ht="11.25" customHeight="1" x14ac:dyDescent="0.2">
      <c r="A36" s="79" t="s">
        <v>114</v>
      </c>
      <c r="B36" s="34">
        <v>43934588.509999998</v>
      </c>
      <c r="C36" s="35">
        <v>42342842.748759992</v>
      </c>
      <c r="D36" s="34">
        <v>9988.2702800000006</v>
      </c>
      <c r="E36" s="35">
        <f t="shared" ref="E36:E37" si="11">SUM(C36:D36)</f>
        <v>42352831.019039996</v>
      </c>
      <c r="F36" s="35">
        <f>B36-E36</f>
        <v>1581757.4909600019</v>
      </c>
      <c r="G36" s="35">
        <f>B36-C36</f>
        <v>1591745.7612400055</v>
      </c>
      <c r="H36" s="36">
        <f>E36/B36*100</f>
        <v>96.399744382265055</v>
      </c>
      <c r="K36" s="78"/>
      <c r="L36" s="78"/>
      <c r="M36" s="78"/>
      <c r="N36" s="78"/>
      <c r="O36" s="78"/>
      <c r="P36" s="78"/>
      <c r="Q36" s="78"/>
      <c r="R36" s="78"/>
      <c r="S36" s="78"/>
      <c r="T36" s="78"/>
    </row>
    <row r="37" spans="1:20" s="75" customFormat="1" ht="11.25" customHeight="1" x14ac:dyDescent="0.2">
      <c r="A37" s="79" t="s">
        <v>115</v>
      </c>
      <c r="B37" s="34">
        <v>290771.79300000006</v>
      </c>
      <c r="C37" s="35">
        <v>168851.98181999999</v>
      </c>
      <c r="D37" s="34">
        <v>129.22875999999999</v>
      </c>
      <c r="E37" s="35">
        <f t="shared" si="11"/>
        <v>168981.21057999998</v>
      </c>
      <c r="F37" s="35">
        <f>B37-E37</f>
        <v>121790.58242000008</v>
      </c>
      <c r="G37" s="35">
        <f>B37-C37</f>
        <v>121919.81118000008</v>
      </c>
      <c r="H37" s="36">
        <f>E37/B37*100</f>
        <v>58.1147190504823</v>
      </c>
      <c r="K37" s="78"/>
      <c r="L37" s="78"/>
      <c r="M37" s="78"/>
      <c r="N37" s="78"/>
      <c r="O37" s="78"/>
      <c r="P37" s="78"/>
      <c r="Q37" s="78"/>
      <c r="R37" s="78"/>
      <c r="S37" s="78"/>
      <c r="T37" s="78"/>
    </row>
    <row r="38" spans="1:20" s="75" customFormat="1" ht="11.25" customHeight="1" x14ac:dyDescent="0.2">
      <c r="A38" s="79"/>
      <c r="B38" s="38"/>
      <c r="C38" s="38"/>
      <c r="D38" s="38"/>
      <c r="E38" s="38"/>
      <c r="F38" s="38"/>
      <c r="G38" s="38"/>
      <c r="H38" s="32"/>
      <c r="K38" s="78"/>
      <c r="L38" s="78"/>
      <c r="M38" s="78"/>
      <c r="N38" s="78"/>
      <c r="O38" s="78"/>
      <c r="P38" s="78"/>
      <c r="Q38" s="78"/>
      <c r="R38" s="78"/>
      <c r="S38" s="78"/>
      <c r="T38" s="78"/>
    </row>
    <row r="39" spans="1:20" s="75" customFormat="1" ht="11.25" customHeight="1" x14ac:dyDescent="0.2">
      <c r="A39" s="77" t="s">
        <v>116</v>
      </c>
      <c r="B39" s="40">
        <f t="shared" ref="B39:D39" si="12">SUM(B40:B45)</f>
        <v>529384558.46582997</v>
      </c>
      <c r="C39" s="40">
        <f t="shared" si="12"/>
        <v>507493923.65937001</v>
      </c>
      <c r="D39" s="40">
        <f t="shared" si="12"/>
        <v>4363977.97853</v>
      </c>
      <c r="E39" s="40">
        <f t="shared" ref="E39:G39" si="13">SUM(E40:E45)</f>
        <v>511857901.63789988</v>
      </c>
      <c r="F39" s="40">
        <f t="shared" si="13"/>
        <v>17526656.827929966</v>
      </c>
      <c r="G39" s="40">
        <f t="shared" si="13"/>
        <v>21890634.806459945</v>
      </c>
      <c r="H39" s="32">
        <f t="shared" ref="H39:H45" si="14">E39/B39*100</f>
        <v>96.689239127275869</v>
      </c>
      <c r="K39" s="78"/>
      <c r="L39" s="78"/>
      <c r="M39" s="78"/>
      <c r="N39" s="78"/>
      <c r="O39" s="78"/>
      <c r="P39" s="78"/>
      <c r="Q39" s="78"/>
      <c r="R39" s="78"/>
      <c r="S39" s="78"/>
      <c r="T39" s="78"/>
    </row>
    <row r="40" spans="1:20" s="75" customFormat="1" ht="11.25" customHeight="1" x14ac:dyDescent="0.2">
      <c r="A40" s="79" t="s">
        <v>117</v>
      </c>
      <c r="B40" s="34">
        <v>528432273.39182997</v>
      </c>
      <c r="C40" s="35">
        <v>506657085.67795002</v>
      </c>
      <c r="D40" s="34">
        <v>4344304.3738399995</v>
      </c>
      <c r="E40" s="35">
        <f t="shared" ref="E40:E45" si="15">SUM(C40:D40)</f>
        <v>511001390.05179</v>
      </c>
      <c r="F40" s="35">
        <f t="shared" ref="F40:F45" si="16">B40-E40</f>
        <v>17430883.340039968</v>
      </c>
      <c r="G40" s="35">
        <f t="shared" ref="G40:G45" si="17">B40-C40</f>
        <v>21775187.713879943</v>
      </c>
      <c r="H40" s="36">
        <f t="shared" si="14"/>
        <v>96.701396902169321</v>
      </c>
      <c r="K40" s="78"/>
      <c r="L40" s="78"/>
      <c r="M40" s="78"/>
      <c r="N40" s="78"/>
      <c r="O40" s="78"/>
      <c r="P40" s="78"/>
      <c r="Q40" s="78"/>
      <c r="R40" s="78"/>
      <c r="S40" s="78"/>
      <c r="T40" s="78"/>
    </row>
    <row r="41" spans="1:20" s="75" customFormat="1" ht="11.25" customHeight="1" x14ac:dyDescent="0.2">
      <c r="A41" s="81" t="s">
        <v>118</v>
      </c>
      <c r="B41" s="34">
        <v>44920</v>
      </c>
      <c r="C41" s="35">
        <v>36372.348020000005</v>
      </c>
      <c r="D41" s="34">
        <v>132.12307999999999</v>
      </c>
      <c r="E41" s="35">
        <f t="shared" si="15"/>
        <v>36504.471100000002</v>
      </c>
      <c r="F41" s="35">
        <f t="shared" si="16"/>
        <v>8415.5288999999975</v>
      </c>
      <c r="G41" s="35">
        <f t="shared" si="17"/>
        <v>8547.6519799999951</v>
      </c>
      <c r="H41" s="36">
        <f t="shared" si="14"/>
        <v>81.26551892252894</v>
      </c>
      <c r="K41" s="78"/>
      <c r="L41" s="78"/>
      <c r="M41" s="78"/>
      <c r="N41" s="78"/>
      <c r="O41" s="78"/>
      <c r="P41" s="78"/>
      <c r="Q41" s="78"/>
      <c r="R41" s="78"/>
      <c r="S41" s="78"/>
      <c r="T41" s="78"/>
    </row>
    <row r="42" spans="1:20" s="75" customFormat="1" ht="11.25" customHeight="1" x14ac:dyDescent="0.2">
      <c r="A42" s="81" t="s">
        <v>119</v>
      </c>
      <c r="B42" s="34">
        <v>14673</v>
      </c>
      <c r="C42" s="35">
        <v>11655.394749999999</v>
      </c>
      <c r="D42" s="34">
        <v>211.39952</v>
      </c>
      <c r="E42" s="35">
        <f t="shared" si="15"/>
        <v>11866.79427</v>
      </c>
      <c r="F42" s="35">
        <f t="shared" si="16"/>
        <v>2806.2057299999997</v>
      </c>
      <c r="G42" s="35">
        <f t="shared" si="17"/>
        <v>3017.6052500000005</v>
      </c>
      <c r="H42" s="36">
        <f t="shared" si="14"/>
        <v>80.87503762011859</v>
      </c>
      <c r="K42" s="78"/>
      <c r="L42" s="78"/>
      <c r="M42" s="78"/>
      <c r="N42" s="78"/>
      <c r="O42" s="78"/>
      <c r="P42" s="78"/>
      <c r="Q42" s="78"/>
      <c r="R42" s="78"/>
      <c r="S42" s="78"/>
      <c r="T42" s="78"/>
    </row>
    <row r="43" spans="1:20" s="75" customFormat="1" ht="11.25" customHeight="1" x14ac:dyDescent="0.2">
      <c r="A43" s="79" t="s">
        <v>120</v>
      </c>
      <c r="B43" s="34">
        <v>566130.81700000004</v>
      </c>
      <c r="C43" s="35">
        <v>562549.64507000009</v>
      </c>
      <c r="D43" s="34">
        <v>3575.2301299999999</v>
      </c>
      <c r="E43" s="35">
        <f t="shared" si="15"/>
        <v>566124.87520000013</v>
      </c>
      <c r="F43" s="35">
        <f t="shared" si="16"/>
        <v>5.9417999999132007</v>
      </c>
      <c r="G43" s="35">
        <f t="shared" si="17"/>
        <v>3581.1719299999531</v>
      </c>
      <c r="H43" s="36">
        <f t="shared" si="14"/>
        <v>99.998950454590798</v>
      </c>
      <c r="K43" s="78"/>
      <c r="L43" s="78"/>
      <c r="M43" s="78"/>
      <c r="N43" s="78"/>
      <c r="O43" s="78"/>
      <c r="P43" s="78"/>
      <c r="Q43" s="78"/>
      <c r="R43" s="78"/>
      <c r="S43" s="78"/>
      <c r="T43" s="78"/>
    </row>
    <row r="44" spans="1:20" s="75" customFormat="1" ht="11.25" customHeight="1" x14ac:dyDescent="0.2">
      <c r="A44" s="79" t="s">
        <v>121</v>
      </c>
      <c r="B44" s="34">
        <v>100331.25699999998</v>
      </c>
      <c r="C44" s="35">
        <v>88286.758319999994</v>
      </c>
      <c r="D44" s="34">
        <v>0</v>
      </c>
      <c r="E44" s="35">
        <f t="shared" si="15"/>
        <v>88286.758319999994</v>
      </c>
      <c r="F44" s="35">
        <f t="shared" si="16"/>
        <v>12044.49867999999</v>
      </c>
      <c r="G44" s="35">
        <f t="shared" si="17"/>
        <v>12044.49867999999</v>
      </c>
      <c r="H44" s="36">
        <f t="shared" si="14"/>
        <v>87.995267835625739</v>
      </c>
      <c r="K44" s="78"/>
      <c r="L44" s="78"/>
      <c r="M44" s="78"/>
      <c r="N44" s="78"/>
      <c r="O44" s="78"/>
      <c r="P44" s="78"/>
      <c r="Q44" s="78"/>
      <c r="R44" s="78"/>
      <c r="S44" s="78"/>
      <c r="T44" s="78"/>
    </row>
    <row r="45" spans="1:20" s="75" customFormat="1" ht="11.25" customHeight="1" x14ac:dyDescent="0.2">
      <c r="A45" s="79" t="s">
        <v>122</v>
      </c>
      <c r="B45" s="34">
        <v>226230</v>
      </c>
      <c r="C45" s="35">
        <v>137973.83525999999</v>
      </c>
      <c r="D45" s="34">
        <v>15754.851959999998</v>
      </c>
      <c r="E45" s="35">
        <f t="shared" si="15"/>
        <v>153728.68721999999</v>
      </c>
      <c r="F45" s="35">
        <f t="shared" si="16"/>
        <v>72501.312780000007</v>
      </c>
      <c r="G45" s="35">
        <f t="shared" si="17"/>
        <v>88256.164740000007</v>
      </c>
      <c r="H45" s="36">
        <f t="shared" si="14"/>
        <v>67.952387932634934</v>
      </c>
      <c r="K45" s="78"/>
      <c r="L45" s="78"/>
      <c r="M45" s="78"/>
      <c r="N45" s="78"/>
      <c r="O45" s="78"/>
      <c r="P45" s="78"/>
      <c r="Q45" s="78"/>
      <c r="R45" s="78"/>
      <c r="S45" s="78"/>
      <c r="T45" s="78"/>
    </row>
    <row r="46" spans="1:20" s="75" customFormat="1" ht="11.25" customHeight="1" x14ac:dyDescent="0.2">
      <c r="A46" s="79"/>
      <c r="B46" s="35"/>
      <c r="C46" s="35"/>
      <c r="D46" s="35"/>
      <c r="E46" s="35"/>
      <c r="F46" s="35"/>
      <c r="G46" s="35"/>
      <c r="H46" s="36"/>
      <c r="K46" s="78"/>
      <c r="L46" s="78"/>
      <c r="M46" s="78"/>
      <c r="N46" s="78"/>
      <c r="O46" s="78"/>
      <c r="P46" s="78"/>
      <c r="Q46" s="78"/>
      <c r="R46" s="78"/>
      <c r="S46" s="78"/>
      <c r="T46" s="78"/>
    </row>
    <row r="47" spans="1:20" s="75" customFormat="1" ht="11.25" customHeight="1" x14ac:dyDescent="0.2">
      <c r="A47" s="77" t="s">
        <v>123</v>
      </c>
      <c r="B47" s="34">
        <v>66200510.192140006</v>
      </c>
      <c r="C47" s="35">
        <v>61607572.893070005</v>
      </c>
      <c r="D47" s="34">
        <v>607268.64892999991</v>
      </c>
      <c r="E47" s="35">
        <f t="shared" ref="E47" si="18">SUM(C47:D47)</f>
        <v>62214841.542000003</v>
      </c>
      <c r="F47" s="35">
        <f>B47-E47</f>
        <v>3985668.6501400024</v>
      </c>
      <c r="G47" s="35">
        <f>B47-C47</f>
        <v>4592937.2990700006</v>
      </c>
      <c r="H47" s="36">
        <f>E47/B47*100</f>
        <v>93.979398891984331</v>
      </c>
      <c r="K47" s="78"/>
      <c r="L47" s="78"/>
      <c r="M47" s="78"/>
      <c r="N47" s="78"/>
      <c r="O47" s="78"/>
      <c r="P47" s="78"/>
      <c r="Q47" s="78"/>
      <c r="R47" s="78"/>
      <c r="S47" s="78"/>
      <c r="T47" s="78"/>
    </row>
    <row r="48" spans="1:20" s="75" customFormat="1" ht="11.25" customHeight="1" x14ac:dyDescent="0.2">
      <c r="A48" s="82"/>
      <c r="B48" s="38"/>
      <c r="C48" s="38"/>
      <c r="D48" s="38"/>
      <c r="E48" s="38"/>
      <c r="F48" s="38"/>
      <c r="G48" s="38"/>
      <c r="H48" s="32"/>
      <c r="K48" s="78"/>
      <c r="L48" s="78"/>
      <c r="M48" s="78"/>
      <c r="N48" s="78"/>
      <c r="O48" s="78"/>
      <c r="P48" s="78"/>
      <c r="Q48" s="78"/>
      <c r="R48" s="78"/>
      <c r="S48" s="78"/>
      <c r="T48" s="78"/>
    </row>
    <row r="49" spans="1:20" s="75" customFormat="1" ht="11.25" customHeight="1" x14ac:dyDescent="0.2">
      <c r="A49" s="77" t="s">
        <v>124</v>
      </c>
      <c r="B49" s="34">
        <v>2031758.29</v>
      </c>
      <c r="C49" s="35">
        <v>1248985.0933599998</v>
      </c>
      <c r="D49" s="34">
        <v>9300.3984099999998</v>
      </c>
      <c r="E49" s="35">
        <f>SUM(C49:D49)</f>
        <v>1258285.4917699997</v>
      </c>
      <c r="F49" s="35">
        <f>B49-E49</f>
        <v>773472.79823000031</v>
      </c>
      <c r="G49" s="35">
        <f>B49-C49</f>
        <v>782773.19664000021</v>
      </c>
      <c r="H49" s="36">
        <f>E49/B49*100</f>
        <v>61.930865396887327</v>
      </c>
      <c r="K49" s="78"/>
      <c r="L49" s="78"/>
      <c r="M49" s="78"/>
      <c r="N49" s="78"/>
      <c r="O49" s="78"/>
      <c r="P49" s="78"/>
      <c r="Q49" s="78"/>
      <c r="R49" s="78"/>
      <c r="S49" s="78"/>
      <c r="T49" s="78"/>
    </row>
    <row r="50" spans="1:20" s="75" customFormat="1" ht="11.25" customHeight="1" x14ac:dyDescent="0.2">
      <c r="A50" s="79"/>
      <c r="B50" s="38"/>
      <c r="C50" s="38"/>
      <c r="D50" s="38"/>
      <c r="E50" s="38"/>
      <c r="F50" s="38"/>
      <c r="G50" s="38"/>
      <c r="H50" s="32"/>
      <c r="K50" s="78"/>
      <c r="L50" s="78"/>
      <c r="M50" s="78"/>
      <c r="N50" s="78"/>
      <c r="O50" s="78"/>
      <c r="P50" s="78"/>
      <c r="Q50" s="78"/>
      <c r="R50" s="78"/>
      <c r="S50" s="78"/>
      <c r="T50" s="78"/>
    </row>
    <row r="51" spans="1:20" s="75" customFormat="1" ht="11.25" customHeight="1" x14ac:dyDescent="0.2">
      <c r="A51" s="77" t="s">
        <v>125</v>
      </c>
      <c r="B51" s="40">
        <f t="shared" ref="B51:D51" si="19">SUM(B52:B57)</f>
        <v>20911655.137259997</v>
      </c>
      <c r="C51" s="40">
        <f t="shared" si="19"/>
        <v>19084047.30807</v>
      </c>
      <c r="D51" s="40">
        <f t="shared" si="19"/>
        <v>283047.66277</v>
      </c>
      <c r="E51" s="40">
        <f t="shared" ref="E51:G51" si="20">SUM(E52:E57)</f>
        <v>19367094.970840003</v>
      </c>
      <c r="F51" s="40">
        <f t="shared" si="20"/>
        <v>1544560.1664200006</v>
      </c>
      <c r="G51" s="40">
        <f t="shared" si="20"/>
        <v>1827607.8291900009</v>
      </c>
      <c r="H51" s="32">
        <f t="shared" ref="H51:H57" si="21">E51/B51*100</f>
        <v>92.613878928847072</v>
      </c>
      <c r="K51" s="78"/>
      <c r="L51" s="78"/>
      <c r="M51" s="78"/>
      <c r="N51" s="78"/>
      <c r="O51" s="78"/>
      <c r="P51" s="78"/>
      <c r="Q51" s="78"/>
      <c r="R51" s="78"/>
      <c r="S51" s="78"/>
      <c r="T51" s="78"/>
    </row>
    <row r="52" spans="1:20" s="75" customFormat="1" ht="11.25" customHeight="1" x14ac:dyDescent="0.2">
      <c r="A52" s="79" t="s">
        <v>105</v>
      </c>
      <c r="B52" s="34">
        <v>15614968.397260001</v>
      </c>
      <c r="C52" s="35">
        <v>14310103.26816</v>
      </c>
      <c r="D52" s="34">
        <v>182080.27620000002</v>
      </c>
      <c r="E52" s="35">
        <f t="shared" ref="E52:E57" si="22">SUM(C52:D52)</f>
        <v>14492183.544360001</v>
      </c>
      <c r="F52" s="35">
        <f t="shared" ref="F52:F57" si="23">B52-E52</f>
        <v>1122784.8529000003</v>
      </c>
      <c r="G52" s="35">
        <f t="shared" ref="G52:G57" si="24">B52-C52</f>
        <v>1304865.1291000005</v>
      </c>
      <c r="H52" s="36">
        <f t="shared" si="21"/>
        <v>92.809560516965135</v>
      </c>
      <c r="K52" s="78"/>
      <c r="L52" s="78"/>
      <c r="M52" s="78"/>
      <c r="N52" s="78"/>
      <c r="O52" s="78"/>
      <c r="P52" s="78"/>
      <c r="Q52" s="78"/>
      <c r="R52" s="78"/>
      <c r="S52" s="78"/>
      <c r="T52" s="78"/>
    </row>
    <row r="53" spans="1:20" s="75" customFormat="1" ht="11.25" customHeight="1" x14ac:dyDescent="0.2">
      <c r="A53" s="79" t="s">
        <v>126</v>
      </c>
      <c r="B53" s="34">
        <v>2338025.0290000006</v>
      </c>
      <c r="C53" s="35">
        <v>2123044.5096799997</v>
      </c>
      <c r="D53" s="34">
        <v>56378.975299999998</v>
      </c>
      <c r="E53" s="35">
        <f t="shared" si="22"/>
        <v>2179423.4849799997</v>
      </c>
      <c r="F53" s="35">
        <f t="shared" si="23"/>
        <v>158601.54402000085</v>
      </c>
      <c r="G53" s="35">
        <f t="shared" si="24"/>
        <v>214980.51932000089</v>
      </c>
      <c r="H53" s="36">
        <f t="shared" si="21"/>
        <v>93.216430874230781</v>
      </c>
      <c r="K53" s="78"/>
      <c r="L53" s="78"/>
      <c r="M53" s="78"/>
      <c r="N53" s="78"/>
      <c r="O53" s="78"/>
      <c r="P53" s="78"/>
      <c r="Q53" s="78"/>
      <c r="R53" s="78"/>
      <c r="S53" s="78"/>
      <c r="T53" s="78"/>
    </row>
    <row r="54" spans="1:20" s="75" customFormat="1" ht="11.25" customHeight="1" x14ac:dyDescent="0.2">
      <c r="A54" s="79" t="s">
        <v>127</v>
      </c>
      <c r="B54" s="34">
        <v>1301026.0539999995</v>
      </c>
      <c r="C54" s="35">
        <v>1179793.1363300001</v>
      </c>
      <c r="D54" s="34">
        <v>34924.06942</v>
      </c>
      <c r="E54" s="35">
        <f t="shared" si="22"/>
        <v>1214717.2057500002</v>
      </c>
      <c r="F54" s="35">
        <f t="shared" si="23"/>
        <v>86308.848249999341</v>
      </c>
      <c r="G54" s="35">
        <f t="shared" si="24"/>
        <v>121232.91766999941</v>
      </c>
      <c r="H54" s="36">
        <f t="shared" si="21"/>
        <v>93.366093785390149</v>
      </c>
      <c r="K54" s="78"/>
      <c r="L54" s="78"/>
      <c r="M54" s="78"/>
      <c r="N54" s="78"/>
      <c r="O54" s="78"/>
      <c r="P54" s="78"/>
      <c r="Q54" s="78"/>
      <c r="R54" s="78"/>
      <c r="S54" s="78"/>
      <c r="T54" s="78"/>
    </row>
    <row r="55" spans="1:20" s="75" customFormat="1" ht="11.25" customHeight="1" x14ac:dyDescent="0.2">
      <c r="A55" s="79" t="s">
        <v>128</v>
      </c>
      <c r="B55" s="34">
        <v>1357980.1140000001</v>
      </c>
      <c r="C55" s="35">
        <v>1238886.85708</v>
      </c>
      <c r="D55" s="34">
        <v>3830.2997799999998</v>
      </c>
      <c r="E55" s="35">
        <f t="shared" si="22"/>
        <v>1242717.15686</v>
      </c>
      <c r="F55" s="35">
        <f t="shared" si="23"/>
        <v>115262.95714000007</v>
      </c>
      <c r="G55" s="35">
        <f t="shared" si="24"/>
        <v>119093.25692000007</v>
      </c>
      <c r="H55" s="36">
        <f t="shared" si="21"/>
        <v>91.512176360190793</v>
      </c>
      <c r="K55" s="78"/>
      <c r="L55" s="78"/>
      <c r="M55" s="78"/>
      <c r="N55" s="78"/>
      <c r="O55" s="78"/>
      <c r="P55" s="78"/>
      <c r="Q55" s="78"/>
      <c r="R55" s="78"/>
      <c r="S55" s="78"/>
      <c r="T55" s="78"/>
    </row>
    <row r="56" spans="1:20" s="75" customFormat="1" ht="11.25" customHeight="1" x14ac:dyDescent="0.2">
      <c r="A56" s="79" t="s">
        <v>129</v>
      </c>
      <c r="B56" s="34">
        <v>156928.34899999999</v>
      </c>
      <c r="C56" s="35">
        <v>117644.58696</v>
      </c>
      <c r="D56" s="34">
        <v>824.96172999999999</v>
      </c>
      <c r="E56" s="35">
        <f t="shared" si="22"/>
        <v>118469.54869</v>
      </c>
      <c r="F56" s="35">
        <f t="shared" si="23"/>
        <v>38458.800309999991</v>
      </c>
      <c r="G56" s="35">
        <f t="shared" si="24"/>
        <v>39283.762039999987</v>
      </c>
      <c r="H56" s="36">
        <f t="shared" si="21"/>
        <v>75.492764337946355</v>
      </c>
      <c r="K56" s="78"/>
      <c r="L56" s="78"/>
      <c r="M56" s="78"/>
      <c r="N56" s="78"/>
      <c r="O56" s="78"/>
      <c r="P56" s="78"/>
      <c r="Q56" s="78"/>
      <c r="R56" s="78"/>
      <c r="S56" s="78"/>
      <c r="T56" s="78"/>
    </row>
    <row r="57" spans="1:20" s="75" customFormat="1" ht="11.25" customHeight="1" x14ac:dyDescent="0.2">
      <c r="A57" s="79" t="s">
        <v>130</v>
      </c>
      <c r="B57" s="34">
        <v>142727.19399999999</v>
      </c>
      <c r="C57" s="35">
        <v>114574.94985999999</v>
      </c>
      <c r="D57" s="34">
        <v>5009.0803399999995</v>
      </c>
      <c r="E57" s="35">
        <f t="shared" si="22"/>
        <v>119584.03019999999</v>
      </c>
      <c r="F57" s="35">
        <f t="shared" si="23"/>
        <v>23143.163799999995</v>
      </c>
      <c r="G57" s="35">
        <f t="shared" si="24"/>
        <v>28152.244139999995</v>
      </c>
      <c r="H57" s="36">
        <f t="shared" si="21"/>
        <v>83.785035527287107</v>
      </c>
      <c r="K57" s="78"/>
      <c r="L57" s="78"/>
      <c r="M57" s="78"/>
      <c r="N57" s="78"/>
      <c r="O57" s="78"/>
      <c r="P57" s="78"/>
      <c r="Q57" s="78"/>
      <c r="R57" s="78"/>
      <c r="S57" s="78"/>
      <c r="T57" s="78"/>
    </row>
    <row r="58" spans="1:20" s="75" customFormat="1" ht="11.25" customHeight="1" x14ac:dyDescent="0.2">
      <c r="A58" s="79"/>
      <c r="B58" s="38"/>
      <c r="C58" s="38"/>
      <c r="D58" s="38"/>
      <c r="E58" s="38"/>
      <c r="F58" s="38"/>
      <c r="G58" s="38"/>
      <c r="H58" s="32"/>
      <c r="K58" s="78"/>
      <c r="L58" s="78"/>
      <c r="M58" s="78"/>
      <c r="N58" s="78"/>
      <c r="O58" s="78"/>
      <c r="P58" s="78"/>
      <c r="Q58" s="78"/>
      <c r="R58" s="78"/>
      <c r="S58" s="78"/>
      <c r="T58" s="78"/>
    </row>
    <row r="59" spans="1:20" s="75" customFormat="1" ht="11.25" customHeight="1" x14ac:dyDescent="0.2">
      <c r="A59" s="77" t="s">
        <v>131</v>
      </c>
      <c r="B59" s="41">
        <f t="shared" ref="B59:D59" si="25">SUM(B60:B69)</f>
        <v>18240179.06125021</v>
      </c>
      <c r="C59" s="41">
        <f t="shared" si="25"/>
        <v>14298492.107200084</v>
      </c>
      <c r="D59" s="41">
        <f t="shared" si="25"/>
        <v>236791.41737999918</v>
      </c>
      <c r="E59" s="41">
        <f t="shared" ref="E59:G59" si="26">SUM(E60:E69)</f>
        <v>14535283.524580082</v>
      </c>
      <c r="F59" s="41">
        <f t="shared" si="26"/>
        <v>3704895.5366701288</v>
      </c>
      <c r="G59" s="41">
        <f t="shared" si="26"/>
        <v>3941686.9540501283</v>
      </c>
      <c r="H59" s="32">
        <f t="shared" ref="H59:H69" si="27">E59/B59*100</f>
        <v>79.688272114932914</v>
      </c>
      <c r="K59" s="78"/>
      <c r="L59" s="78"/>
      <c r="M59" s="78"/>
      <c r="N59" s="78"/>
      <c r="O59" s="78"/>
      <c r="P59" s="78"/>
      <c r="Q59" s="78"/>
      <c r="R59" s="78"/>
      <c r="S59" s="78"/>
      <c r="T59" s="78"/>
    </row>
    <row r="60" spans="1:20" s="75" customFormat="1" ht="11.25" customHeight="1" x14ac:dyDescent="0.2">
      <c r="A60" s="79" t="s">
        <v>132</v>
      </c>
      <c r="B60" s="34">
        <v>1083666.9873802154</v>
      </c>
      <c r="C60" s="35">
        <v>793066.50939008291</v>
      </c>
      <c r="D60" s="34">
        <v>55591.173719999191</v>
      </c>
      <c r="E60" s="35">
        <f t="shared" ref="E60:E69" si="28">SUM(C60:D60)</f>
        <v>848657.68311008206</v>
      </c>
      <c r="F60" s="35">
        <f t="shared" ref="F60:F69" si="29">B60-E60</f>
        <v>235009.30427013338</v>
      </c>
      <c r="G60" s="35">
        <f t="shared" ref="G60:G69" si="30">B60-C60</f>
        <v>290600.47799013252</v>
      </c>
      <c r="H60" s="36">
        <f t="shared" si="27"/>
        <v>78.313512637468762</v>
      </c>
      <c r="K60" s="78"/>
      <c r="L60" s="78"/>
      <c r="M60" s="78"/>
      <c r="N60" s="78"/>
      <c r="O60" s="78"/>
      <c r="P60" s="78"/>
      <c r="Q60" s="78"/>
      <c r="R60" s="78"/>
      <c r="S60" s="78"/>
      <c r="T60" s="78"/>
    </row>
    <row r="61" spans="1:20" s="75" customFormat="1" ht="11.25" customHeight="1" x14ac:dyDescent="0.2">
      <c r="A61" s="79" t="s">
        <v>133</v>
      </c>
      <c r="B61" s="34">
        <v>3323838.3249999993</v>
      </c>
      <c r="C61" s="35">
        <v>2782803.15845</v>
      </c>
      <c r="D61" s="34">
        <v>89313.31796</v>
      </c>
      <c r="E61" s="35">
        <f t="shared" si="28"/>
        <v>2872116.4764100001</v>
      </c>
      <c r="F61" s="35">
        <f t="shared" si="29"/>
        <v>451721.84858999914</v>
      </c>
      <c r="G61" s="35">
        <f t="shared" si="30"/>
        <v>541035.16654999927</v>
      </c>
      <c r="H61" s="36">
        <f t="shared" si="27"/>
        <v>86.409632346061855</v>
      </c>
      <c r="K61" s="78"/>
      <c r="L61" s="78"/>
      <c r="M61" s="78"/>
      <c r="N61" s="78"/>
      <c r="O61" s="78"/>
      <c r="P61" s="78"/>
      <c r="Q61" s="78"/>
      <c r="R61" s="78"/>
      <c r="S61" s="78"/>
      <c r="T61" s="78"/>
    </row>
    <row r="62" spans="1:20" s="75" customFormat="1" ht="11.25" customHeight="1" x14ac:dyDescent="0.2">
      <c r="A62" s="79" t="s">
        <v>134</v>
      </c>
      <c r="B62" s="34">
        <v>11001347.107249998</v>
      </c>
      <c r="C62" s="35">
        <v>9091430.3823000006</v>
      </c>
      <c r="D62" s="34">
        <v>68000.074800000002</v>
      </c>
      <c r="E62" s="35">
        <f t="shared" si="28"/>
        <v>9159430.4571000002</v>
      </c>
      <c r="F62" s="35">
        <f t="shared" si="29"/>
        <v>1841916.6501499973</v>
      </c>
      <c r="G62" s="35">
        <f t="shared" si="30"/>
        <v>1909916.7249499969</v>
      </c>
      <c r="H62" s="36">
        <f t="shared" si="27"/>
        <v>83.257353556855278</v>
      </c>
      <c r="K62" s="78"/>
      <c r="L62" s="78"/>
      <c r="M62" s="78"/>
      <c r="N62" s="78"/>
      <c r="O62" s="78"/>
      <c r="P62" s="78"/>
      <c r="Q62" s="78"/>
      <c r="R62" s="78"/>
      <c r="S62" s="78"/>
      <c r="T62" s="78"/>
    </row>
    <row r="63" spans="1:20" s="75" customFormat="1" ht="11.25" customHeight="1" x14ac:dyDescent="0.2">
      <c r="A63" s="79" t="s">
        <v>135</v>
      </c>
      <c r="B63" s="34">
        <v>283321.81699999992</v>
      </c>
      <c r="C63" s="35">
        <v>241752.27192999999</v>
      </c>
      <c r="D63" s="34">
        <v>1745.72371</v>
      </c>
      <c r="E63" s="35">
        <f t="shared" si="28"/>
        <v>243497.99563999998</v>
      </c>
      <c r="F63" s="35">
        <f t="shared" si="29"/>
        <v>39823.821359999944</v>
      </c>
      <c r="G63" s="35">
        <f t="shared" si="30"/>
        <v>41569.545069999935</v>
      </c>
      <c r="H63" s="36">
        <f t="shared" si="27"/>
        <v>85.94396231759309</v>
      </c>
      <c r="K63" s="78"/>
      <c r="L63" s="78"/>
      <c r="M63" s="78"/>
      <c r="N63" s="78"/>
      <c r="O63" s="78"/>
      <c r="P63" s="78"/>
      <c r="Q63" s="78"/>
      <c r="R63" s="78"/>
      <c r="S63" s="78"/>
      <c r="T63" s="78"/>
    </row>
    <row r="64" spans="1:20" s="75" customFormat="1" ht="11.25" customHeight="1" x14ac:dyDescent="0.2">
      <c r="A64" s="79" t="s">
        <v>136</v>
      </c>
      <c r="B64" s="34">
        <v>2110536.0886199996</v>
      </c>
      <c r="C64" s="35">
        <v>1009287.2868</v>
      </c>
      <c r="D64" s="34">
        <v>17525.479839999996</v>
      </c>
      <c r="E64" s="35">
        <f t="shared" si="28"/>
        <v>1026812.76664</v>
      </c>
      <c r="F64" s="35">
        <f t="shared" si="29"/>
        <v>1083723.3219799995</v>
      </c>
      <c r="G64" s="35">
        <f t="shared" si="30"/>
        <v>1101248.8018199997</v>
      </c>
      <c r="H64" s="36">
        <f t="shared" si="27"/>
        <v>48.651751191394901</v>
      </c>
      <c r="K64" s="78"/>
      <c r="L64" s="78"/>
      <c r="M64" s="78"/>
      <c r="N64" s="78"/>
      <c r="O64" s="78"/>
      <c r="P64" s="78"/>
      <c r="Q64" s="78"/>
      <c r="R64" s="78"/>
      <c r="S64" s="78"/>
      <c r="T64" s="78"/>
    </row>
    <row r="65" spans="1:20" s="75" customFormat="1" ht="11.25" customHeight="1" x14ac:dyDescent="0.2">
      <c r="A65" s="79" t="s">
        <v>137</v>
      </c>
      <c r="B65" s="34">
        <v>18072.106</v>
      </c>
      <c r="C65" s="35">
        <v>16137.991470000001</v>
      </c>
      <c r="D65" s="34">
        <v>93.278689999999997</v>
      </c>
      <c r="E65" s="35">
        <f t="shared" si="28"/>
        <v>16231.27016</v>
      </c>
      <c r="F65" s="35">
        <f t="shared" si="29"/>
        <v>1840.8358399999997</v>
      </c>
      <c r="G65" s="35">
        <f t="shared" si="30"/>
        <v>1934.1145299999989</v>
      </c>
      <c r="H65" s="36">
        <f t="shared" si="27"/>
        <v>89.813938452994918</v>
      </c>
      <c r="K65" s="78"/>
      <c r="L65" s="78"/>
      <c r="M65" s="78"/>
      <c r="N65" s="78"/>
      <c r="O65" s="78"/>
      <c r="P65" s="78"/>
      <c r="Q65" s="78"/>
      <c r="R65" s="78"/>
      <c r="S65" s="78"/>
      <c r="T65" s="78"/>
    </row>
    <row r="66" spans="1:20" s="75" customFormat="1" ht="11.25" customHeight="1" x14ac:dyDescent="0.2">
      <c r="A66" s="79" t="s">
        <v>138</v>
      </c>
      <c r="B66" s="34">
        <v>226233.217</v>
      </c>
      <c r="C66" s="35">
        <v>186170.27022000001</v>
      </c>
      <c r="D66" s="34">
        <v>2757.5905200000002</v>
      </c>
      <c r="E66" s="35">
        <f t="shared" si="28"/>
        <v>188927.86074</v>
      </c>
      <c r="F66" s="35">
        <f t="shared" si="29"/>
        <v>37305.35626</v>
      </c>
      <c r="G66" s="35">
        <f t="shared" si="30"/>
        <v>40062.946779999998</v>
      </c>
      <c r="H66" s="36">
        <f t="shared" si="27"/>
        <v>83.510221551594697</v>
      </c>
      <c r="K66" s="78"/>
      <c r="L66" s="78"/>
      <c r="M66" s="78"/>
      <c r="N66" s="78"/>
      <c r="O66" s="78"/>
      <c r="P66" s="78"/>
      <c r="Q66" s="78"/>
      <c r="R66" s="78"/>
      <c r="S66" s="78"/>
      <c r="T66" s="78"/>
    </row>
    <row r="67" spans="1:20" s="75" customFormat="1" ht="11.25" customHeight="1" x14ac:dyDescent="0.2">
      <c r="A67" s="79" t="s">
        <v>139</v>
      </c>
      <c r="B67" s="34">
        <v>63872.615000000005</v>
      </c>
      <c r="C67" s="35">
        <v>59162.177680000001</v>
      </c>
      <c r="D67" s="34">
        <v>906.94789000000003</v>
      </c>
      <c r="E67" s="35">
        <f t="shared" si="28"/>
        <v>60069.125570000004</v>
      </c>
      <c r="F67" s="35">
        <f t="shared" si="29"/>
        <v>3803.4894300000014</v>
      </c>
      <c r="G67" s="35">
        <f t="shared" si="30"/>
        <v>4710.4373200000045</v>
      </c>
      <c r="H67" s="36">
        <f t="shared" si="27"/>
        <v>94.045195378332323</v>
      </c>
      <c r="K67" s="78"/>
      <c r="L67" s="78"/>
      <c r="M67" s="78"/>
      <c r="N67" s="78"/>
      <c r="O67" s="78"/>
      <c r="P67" s="78"/>
      <c r="Q67" s="78"/>
      <c r="R67" s="78"/>
      <c r="S67" s="78"/>
      <c r="T67" s="78"/>
    </row>
    <row r="68" spans="1:20" s="75" customFormat="1" ht="11.25" customHeight="1" x14ac:dyDescent="0.2">
      <c r="A68" s="81" t="s">
        <v>140</v>
      </c>
      <c r="B68" s="34">
        <v>76596.803000000014</v>
      </c>
      <c r="C68" s="35">
        <v>71718.076610000004</v>
      </c>
      <c r="D68" s="34">
        <v>857.83024999999998</v>
      </c>
      <c r="E68" s="35">
        <f t="shared" si="28"/>
        <v>72575.906860000003</v>
      </c>
      <c r="F68" s="35">
        <f t="shared" si="29"/>
        <v>4020.8961400000117</v>
      </c>
      <c r="G68" s="35">
        <f t="shared" si="30"/>
        <v>4878.7263900000107</v>
      </c>
      <c r="H68" s="36">
        <f t="shared" si="27"/>
        <v>94.750569237204303</v>
      </c>
      <c r="K68" s="78"/>
      <c r="L68" s="78"/>
      <c r="M68" s="78"/>
      <c r="N68" s="78"/>
      <c r="O68" s="78"/>
      <c r="P68" s="78"/>
      <c r="Q68" s="78"/>
      <c r="R68" s="78"/>
      <c r="S68" s="78"/>
      <c r="T68" s="78"/>
    </row>
    <row r="69" spans="1:20" s="75" customFormat="1" ht="11.25" customHeight="1" x14ac:dyDescent="0.2">
      <c r="A69" s="79" t="s">
        <v>141</v>
      </c>
      <c r="B69" s="34">
        <v>52693.995000000003</v>
      </c>
      <c r="C69" s="35">
        <v>46963.982349999998</v>
      </c>
      <c r="D69" s="34">
        <v>0</v>
      </c>
      <c r="E69" s="35">
        <f t="shared" si="28"/>
        <v>46963.982349999998</v>
      </c>
      <c r="F69" s="35">
        <f t="shared" si="29"/>
        <v>5730.0126500000042</v>
      </c>
      <c r="G69" s="35">
        <f t="shared" si="30"/>
        <v>5730.0126500000042</v>
      </c>
      <c r="H69" s="36">
        <f t="shared" si="27"/>
        <v>89.12587164818305</v>
      </c>
      <c r="K69" s="78"/>
      <c r="L69" s="78"/>
      <c r="M69" s="78"/>
      <c r="N69" s="78"/>
      <c r="O69" s="78"/>
      <c r="P69" s="78"/>
      <c r="Q69" s="78"/>
      <c r="R69" s="78"/>
      <c r="S69" s="78"/>
      <c r="T69" s="78"/>
    </row>
    <row r="70" spans="1:20" s="75" customFormat="1" ht="11.25" customHeight="1" x14ac:dyDescent="0.2">
      <c r="A70" s="79"/>
      <c r="B70" s="38"/>
      <c r="C70" s="38"/>
      <c r="D70" s="38"/>
      <c r="E70" s="38"/>
      <c r="F70" s="38"/>
      <c r="G70" s="38"/>
      <c r="H70" s="32"/>
      <c r="K70" s="78"/>
      <c r="L70" s="78"/>
      <c r="M70" s="78"/>
      <c r="N70" s="78"/>
      <c r="O70" s="78"/>
      <c r="P70" s="78"/>
      <c r="Q70" s="78"/>
      <c r="R70" s="78"/>
      <c r="S70" s="78"/>
      <c r="T70" s="78"/>
    </row>
    <row r="71" spans="1:20" s="75" customFormat="1" ht="11.25" customHeight="1" x14ac:dyDescent="0.2">
      <c r="A71" s="77" t="s">
        <v>142</v>
      </c>
      <c r="B71" s="40">
        <f t="shared" ref="B71:D71" si="31">SUM(B72:B75)</f>
        <v>21153535.033</v>
      </c>
      <c r="C71" s="40">
        <f t="shared" si="31"/>
        <v>12811646.974539999</v>
      </c>
      <c r="D71" s="40">
        <f t="shared" si="31"/>
        <v>22209.00575</v>
      </c>
      <c r="E71" s="40">
        <f t="shared" ref="E71:G71" si="32">SUM(E72:E75)</f>
        <v>12833855.980289999</v>
      </c>
      <c r="F71" s="40">
        <f t="shared" si="32"/>
        <v>8319679.0527100014</v>
      </c>
      <c r="G71" s="40">
        <f t="shared" si="32"/>
        <v>8341888.0584600009</v>
      </c>
      <c r="H71" s="32">
        <f>E71/B71*100</f>
        <v>60.670029667707503</v>
      </c>
      <c r="K71" s="78"/>
      <c r="L71" s="78"/>
      <c r="M71" s="78"/>
      <c r="N71" s="78"/>
      <c r="O71" s="78"/>
      <c r="P71" s="78"/>
      <c r="Q71" s="78"/>
      <c r="R71" s="78"/>
      <c r="S71" s="78"/>
      <c r="T71" s="78"/>
    </row>
    <row r="72" spans="1:20" s="75" customFormat="1" ht="11.25" customHeight="1" x14ac:dyDescent="0.2">
      <c r="A72" s="79" t="s">
        <v>105</v>
      </c>
      <c r="B72" s="34">
        <v>21056090.721999999</v>
      </c>
      <c r="C72" s="35">
        <v>12725520.256119998</v>
      </c>
      <c r="D72" s="34">
        <v>20804.847030000001</v>
      </c>
      <c r="E72" s="35">
        <f t="shared" ref="E72:E75" si="33">SUM(C72:D72)</f>
        <v>12746325.103149999</v>
      </c>
      <c r="F72" s="35">
        <f>B72-E72</f>
        <v>8309765.6188500002</v>
      </c>
      <c r="G72" s="35">
        <f>B72-C72</f>
        <v>8330570.465880001</v>
      </c>
      <c r="H72" s="36">
        <f>E72/B72*100</f>
        <v>60.535097760726671</v>
      </c>
      <c r="K72" s="78"/>
      <c r="L72" s="78"/>
      <c r="M72" s="78"/>
      <c r="N72" s="78"/>
      <c r="O72" s="78"/>
      <c r="P72" s="78"/>
      <c r="Q72" s="78"/>
      <c r="R72" s="78"/>
      <c r="S72" s="78"/>
      <c r="T72" s="78"/>
    </row>
    <row r="73" spans="1:20" s="75" customFormat="1" ht="11.25" customHeight="1" x14ac:dyDescent="0.2">
      <c r="A73" s="79" t="s">
        <v>143</v>
      </c>
      <c r="B73" s="34">
        <v>71425.311000000031</v>
      </c>
      <c r="C73" s="35">
        <v>70465.728109999996</v>
      </c>
      <c r="D73" s="34">
        <v>957.83870999999999</v>
      </c>
      <c r="E73" s="35">
        <f t="shared" si="33"/>
        <v>71423.566819999993</v>
      </c>
      <c r="F73" s="35">
        <f>B73-E73</f>
        <v>1.7441800000378862</v>
      </c>
      <c r="G73" s="35">
        <f>B73-C73</f>
        <v>959.58289000003424</v>
      </c>
      <c r="H73" s="36">
        <f>E73/B73*100</f>
        <v>99.997558036534087</v>
      </c>
      <c r="K73" s="78"/>
      <c r="L73" s="78"/>
      <c r="M73" s="78"/>
      <c r="N73" s="78"/>
      <c r="O73" s="78"/>
      <c r="P73" s="78"/>
      <c r="Q73" s="78"/>
      <c r="R73" s="78"/>
      <c r="S73" s="78"/>
      <c r="T73" s="78"/>
    </row>
    <row r="74" spans="1:20" s="75" customFormat="1" ht="11.25" customHeight="1" x14ac:dyDescent="0.2">
      <c r="A74" s="79" t="s">
        <v>144</v>
      </c>
      <c r="B74" s="34">
        <v>5222.0000000000009</v>
      </c>
      <c r="C74" s="35">
        <v>3020.6445299999996</v>
      </c>
      <c r="D74" s="34">
        <v>426.84558000000004</v>
      </c>
      <c r="E74" s="35">
        <f t="shared" si="33"/>
        <v>3447.4901099999997</v>
      </c>
      <c r="F74" s="35">
        <f>B74-E74</f>
        <v>1774.5098900000012</v>
      </c>
      <c r="G74" s="35">
        <f>B74-C74</f>
        <v>2201.3554700000013</v>
      </c>
      <c r="H74" s="36">
        <f>E74/B74*100</f>
        <v>66.018577364994229</v>
      </c>
      <c r="K74" s="78"/>
      <c r="L74" s="78"/>
      <c r="M74" s="78"/>
      <c r="N74" s="78"/>
      <c r="O74" s="78"/>
      <c r="P74" s="78"/>
      <c r="Q74" s="78"/>
      <c r="R74" s="78"/>
      <c r="S74" s="78"/>
      <c r="T74" s="78"/>
    </row>
    <row r="75" spans="1:20" s="75" customFormat="1" ht="11.25" customHeight="1" x14ac:dyDescent="0.2">
      <c r="A75" s="79" t="s">
        <v>145</v>
      </c>
      <c r="B75" s="34">
        <v>20797</v>
      </c>
      <c r="C75" s="35">
        <v>12640.34578</v>
      </c>
      <c r="D75" s="34">
        <v>19.474430000000002</v>
      </c>
      <c r="E75" s="35">
        <f t="shared" si="33"/>
        <v>12659.82021</v>
      </c>
      <c r="F75" s="35">
        <f>B75-E75</f>
        <v>8137.1797900000001</v>
      </c>
      <c r="G75" s="35">
        <f>B75-C75</f>
        <v>8156.6542200000004</v>
      </c>
      <c r="H75" s="36">
        <f>E75/B75*100</f>
        <v>60.873300043275471</v>
      </c>
      <c r="K75" s="78"/>
      <c r="L75" s="78"/>
      <c r="M75" s="78"/>
      <c r="N75" s="78"/>
      <c r="O75" s="78"/>
      <c r="P75" s="78"/>
      <c r="Q75" s="78"/>
      <c r="R75" s="78"/>
      <c r="S75" s="78"/>
      <c r="T75" s="78"/>
    </row>
    <row r="76" spans="1:20" s="75" customFormat="1" ht="11.25" customHeight="1" x14ac:dyDescent="0.2">
      <c r="A76" s="79"/>
      <c r="B76" s="38"/>
      <c r="C76" s="38"/>
      <c r="D76" s="38"/>
      <c r="E76" s="38"/>
      <c r="F76" s="38"/>
      <c r="G76" s="38"/>
      <c r="H76" s="32"/>
      <c r="K76" s="78"/>
      <c r="L76" s="78"/>
      <c r="M76" s="78"/>
      <c r="N76" s="78"/>
      <c r="O76" s="78"/>
      <c r="P76" s="78"/>
      <c r="Q76" s="78"/>
      <c r="R76" s="78"/>
      <c r="S76" s="78"/>
      <c r="T76" s="78"/>
    </row>
    <row r="77" spans="1:20" s="75" customFormat="1" ht="11.25" customHeight="1" x14ac:dyDescent="0.2">
      <c r="A77" s="77" t="s">
        <v>146</v>
      </c>
      <c r="B77" s="40">
        <f t="shared" ref="B77:D77" si="34">SUM(B78:B79)</f>
        <v>177319901.53633994</v>
      </c>
      <c r="C77" s="40">
        <f t="shared" si="34"/>
        <v>159608642.71533003</v>
      </c>
      <c r="D77" s="40">
        <f t="shared" si="34"/>
        <v>4658814.0480700005</v>
      </c>
      <c r="E77" s="40">
        <f t="shared" ref="E77:G77" si="35">SUM(E78:E79)</f>
        <v>164267456.76340005</v>
      </c>
      <c r="F77" s="40">
        <f t="shared" si="35"/>
        <v>13052444.772939902</v>
      </c>
      <c r="G77" s="40">
        <f t="shared" si="35"/>
        <v>17711258.821009908</v>
      </c>
      <c r="H77" s="32">
        <f>E77/B77*100</f>
        <v>92.639041269563918</v>
      </c>
      <c r="K77" s="78"/>
      <c r="L77" s="78"/>
      <c r="M77" s="78"/>
      <c r="N77" s="78"/>
      <c r="O77" s="78"/>
      <c r="P77" s="78"/>
      <c r="Q77" s="78"/>
      <c r="R77" s="78"/>
      <c r="S77" s="78"/>
      <c r="T77" s="78"/>
    </row>
    <row r="78" spans="1:20" s="75" customFormat="1" ht="11.25" customHeight="1" x14ac:dyDescent="0.2">
      <c r="A78" s="79" t="s">
        <v>147</v>
      </c>
      <c r="B78" s="34">
        <v>176843966.53633994</v>
      </c>
      <c r="C78" s="35">
        <v>159336917.60931003</v>
      </c>
      <c r="D78" s="34">
        <v>4649269.7797400001</v>
      </c>
      <c r="E78" s="35">
        <f t="shared" ref="E78:E79" si="36">SUM(C78:D78)</f>
        <v>163986187.38905004</v>
      </c>
      <c r="F78" s="35">
        <f>B78-E78</f>
        <v>12857779.147289902</v>
      </c>
      <c r="G78" s="35">
        <f>B78-C78</f>
        <v>17507048.927029908</v>
      </c>
      <c r="H78" s="36">
        <f>E78/B78*100</f>
        <v>92.729308554245904</v>
      </c>
      <c r="K78" s="78"/>
      <c r="L78" s="78"/>
      <c r="M78" s="78"/>
      <c r="N78" s="78"/>
      <c r="O78" s="78"/>
      <c r="P78" s="78"/>
      <c r="Q78" s="78"/>
      <c r="R78" s="78"/>
      <c r="S78" s="78"/>
      <c r="T78" s="78"/>
    </row>
    <row r="79" spans="1:20" s="75" customFormat="1" ht="11.25" customHeight="1" x14ac:dyDescent="0.2">
      <c r="A79" s="79" t="s">
        <v>148</v>
      </c>
      <c r="B79" s="34">
        <v>475935</v>
      </c>
      <c r="C79" s="35">
        <v>271725.10602000001</v>
      </c>
      <c r="D79" s="34">
        <v>9544.2683300000008</v>
      </c>
      <c r="E79" s="35">
        <f t="shared" si="36"/>
        <v>281269.37435</v>
      </c>
      <c r="F79" s="35">
        <f>B79-E79</f>
        <v>194665.62565</v>
      </c>
      <c r="G79" s="35">
        <f>B79-C79</f>
        <v>204209.89397999999</v>
      </c>
      <c r="H79" s="36">
        <f>E79/B79*100</f>
        <v>59.098274837950562</v>
      </c>
      <c r="K79" s="78"/>
      <c r="L79" s="78"/>
      <c r="M79" s="78"/>
      <c r="N79" s="78"/>
      <c r="O79" s="78"/>
      <c r="P79" s="78"/>
      <c r="Q79" s="78"/>
      <c r="R79" s="78"/>
      <c r="S79" s="78"/>
      <c r="T79" s="78"/>
    </row>
    <row r="80" spans="1:20" s="75" customFormat="1" ht="11.25" customHeight="1" x14ac:dyDescent="0.2">
      <c r="A80" s="79"/>
      <c r="B80" s="38"/>
      <c r="C80" s="38"/>
      <c r="D80" s="38"/>
      <c r="E80" s="38"/>
      <c r="F80" s="38"/>
      <c r="G80" s="38"/>
      <c r="H80" s="32"/>
      <c r="K80" s="78"/>
      <c r="L80" s="78"/>
      <c r="M80" s="78"/>
      <c r="N80" s="78"/>
      <c r="O80" s="78"/>
      <c r="P80" s="78"/>
      <c r="Q80" s="78"/>
      <c r="R80" s="78"/>
      <c r="S80" s="78"/>
      <c r="T80" s="78"/>
    </row>
    <row r="81" spans="1:20" s="75" customFormat="1" ht="11.25" customHeight="1" x14ac:dyDescent="0.2">
      <c r="A81" s="77" t="s">
        <v>330</v>
      </c>
      <c r="B81" s="40">
        <f t="shared" ref="B81:D81" si="37">+B82+B83</f>
        <v>697864.75899999996</v>
      </c>
      <c r="C81" s="40">
        <f t="shared" si="37"/>
        <v>570921.51706999994</v>
      </c>
      <c r="D81" s="40">
        <f t="shared" si="37"/>
        <v>17586.798360000001</v>
      </c>
      <c r="E81" s="40">
        <f t="shared" ref="E81:G81" si="38">+E82+E83</f>
        <v>588508.31542999996</v>
      </c>
      <c r="F81" s="40">
        <f t="shared" si="38"/>
        <v>109356.44357000006</v>
      </c>
      <c r="G81" s="40">
        <f t="shared" si="38"/>
        <v>126943.24193000002</v>
      </c>
      <c r="H81" s="32">
        <f>E81/B81*100</f>
        <v>84.329851570854288</v>
      </c>
      <c r="K81" s="78"/>
      <c r="L81" s="78"/>
      <c r="M81" s="78"/>
      <c r="N81" s="78"/>
      <c r="O81" s="78"/>
      <c r="P81" s="78"/>
      <c r="Q81" s="78"/>
      <c r="R81" s="78"/>
      <c r="S81" s="78"/>
      <c r="T81" s="78"/>
    </row>
    <row r="82" spans="1:20" s="75" customFormat="1" ht="11.25" customHeight="1" x14ac:dyDescent="0.2">
      <c r="A82" s="79" t="s">
        <v>114</v>
      </c>
      <c r="B82" s="34">
        <v>372270.24811999995</v>
      </c>
      <c r="C82" s="35">
        <v>318596.38858999993</v>
      </c>
      <c r="D82" s="34">
        <v>7751.1280700000007</v>
      </c>
      <c r="E82" s="35">
        <f t="shared" ref="E82:E83" si="39">SUM(C82:D82)</f>
        <v>326347.51665999991</v>
      </c>
      <c r="F82" s="35">
        <f>B82-E82</f>
        <v>45922.731460000039</v>
      </c>
      <c r="G82" s="35">
        <f>B82-C82</f>
        <v>53673.859530000016</v>
      </c>
      <c r="H82" s="36">
        <f>E82/B82*100</f>
        <v>87.664141388705062</v>
      </c>
      <c r="K82" s="78"/>
      <c r="L82" s="78"/>
      <c r="M82" s="78"/>
      <c r="N82" s="78"/>
      <c r="O82" s="78"/>
      <c r="P82" s="78"/>
      <c r="Q82" s="78"/>
      <c r="R82" s="78"/>
      <c r="S82" s="78"/>
      <c r="T82" s="78"/>
    </row>
    <row r="83" spans="1:20" s="75" customFormat="1" ht="11.25" customHeight="1" x14ac:dyDescent="0.2">
      <c r="A83" s="79" t="s">
        <v>331</v>
      </c>
      <c r="B83" s="34">
        <v>325594.51088000002</v>
      </c>
      <c r="C83" s="35">
        <v>252325.12848000001</v>
      </c>
      <c r="D83" s="34">
        <v>9835.6702899999982</v>
      </c>
      <c r="E83" s="35">
        <f t="shared" si="39"/>
        <v>262160.79876999999</v>
      </c>
      <c r="F83" s="35">
        <f>B83-E83</f>
        <v>63433.712110000022</v>
      </c>
      <c r="G83" s="35">
        <f>B83-C83</f>
        <v>73269.382400000002</v>
      </c>
      <c r="H83" s="36">
        <f>E83/B83*100</f>
        <v>80.517573242081184</v>
      </c>
      <c r="K83" s="78"/>
      <c r="L83" s="78"/>
      <c r="M83" s="78"/>
      <c r="N83" s="78"/>
      <c r="O83" s="78"/>
      <c r="P83" s="78"/>
      <c r="Q83" s="78"/>
      <c r="R83" s="78"/>
      <c r="S83" s="78"/>
      <c r="T83" s="78"/>
    </row>
    <row r="84" spans="1:20" s="75" customFormat="1" ht="11.25" customHeight="1" x14ac:dyDescent="0.2">
      <c r="A84" s="79"/>
      <c r="B84" s="38"/>
      <c r="C84" s="38"/>
      <c r="D84" s="38"/>
      <c r="E84" s="38"/>
      <c r="F84" s="38"/>
      <c r="G84" s="38"/>
      <c r="H84" s="32"/>
      <c r="K84" s="78"/>
      <c r="L84" s="78"/>
      <c r="M84" s="78"/>
      <c r="N84" s="78"/>
      <c r="O84" s="78"/>
      <c r="P84" s="78"/>
      <c r="Q84" s="78"/>
      <c r="R84" s="78"/>
      <c r="S84" s="78"/>
      <c r="T84" s="78"/>
    </row>
    <row r="85" spans="1:20" s="75" customFormat="1" ht="11.25" customHeight="1" x14ac:dyDescent="0.2">
      <c r="A85" s="77" t="s">
        <v>149</v>
      </c>
      <c r="B85" s="40">
        <f t="shared" ref="B85:D85" si="40">SUM(B86:B89)</f>
        <v>3532503.6830000002</v>
      </c>
      <c r="C85" s="40">
        <f t="shared" si="40"/>
        <v>2519253.32448</v>
      </c>
      <c r="D85" s="40">
        <f t="shared" si="40"/>
        <v>66029.944829999993</v>
      </c>
      <c r="E85" s="40">
        <f t="shared" ref="E85:G85" si="41">SUM(E86:E89)</f>
        <v>2585283.2693099999</v>
      </c>
      <c r="F85" s="40">
        <f t="shared" si="41"/>
        <v>947220.41368999972</v>
      </c>
      <c r="G85" s="40">
        <f t="shared" si="41"/>
        <v>1013250.3585199998</v>
      </c>
      <c r="H85" s="32">
        <f>E85/B85*100</f>
        <v>73.185578878559937</v>
      </c>
      <c r="K85" s="78"/>
      <c r="L85" s="78"/>
      <c r="M85" s="78"/>
      <c r="N85" s="78"/>
      <c r="O85" s="78"/>
      <c r="P85" s="78"/>
      <c r="Q85" s="78"/>
      <c r="R85" s="78"/>
      <c r="S85" s="78"/>
      <c r="T85" s="78"/>
    </row>
    <row r="86" spans="1:20" s="75" customFormat="1" ht="11.25" customHeight="1" x14ac:dyDescent="0.2">
      <c r="A86" s="79" t="s">
        <v>117</v>
      </c>
      <c r="B86" s="34">
        <v>2661954.9179999996</v>
      </c>
      <c r="C86" s="35">
        <v>1875950.07011</v>
      </c>
      <c r="D86" s="34">
        <v>45342.11428999999</v>
      </c>
      <c r="E86" s="35">
        <f t="shared" ref="E86:E89" si="42">SUM(C86:D86)</f>
        <v>1921292.1843999999</v>
      </c>
      <c r="F86" s="35">
        <f>B86-E86</f>
        <v>740662.73359999969</v>
      </c>
      <c r="G86" s="35">
        <f>B86-C86</f>
        <v>786004.84788999963</v>
      </c>
      <c r="H86" s="36">
        <f>E86/B86*100</f>
        <v>72.175985078046324</v>
      </c>
      <c r="K86" s="78"/>
      <c r="L86" s="78"/>
      <c r="M86" s="78"/>
      <c r="N86" s="78"/>
      <c r="O86" s="78"/>
      <c r="P86" s="78"/>
      <c r="Q86" s="78"/>
      <c r="R86" s="78"/>
      <c r="S86" s="78"/>
      <c r="T86" s="78"/>
    </row>
    <row r="87" spans="1:20" s="75" customFormat="1" ht="11.25" customHeight="1" x14ac:dyDescent="0.2">
      <c r="A87" s="79" t="s">
        <v>150</v>
      </c>
      <c r="B87" s="34">
        <v>9430.3989999999994</v>
      </c>
      <c r="C87" s="35">
        <v>8845.6033299999999</v>
      </c>
      <c r="D87" s="34">
        <v>507.12496999999996</v>
      </c>
      <c r="E87" s="35">
        <f t="shared" si="42"/>
        <v>9352.7283000000007</v>
      </c>
      <c r="F87" s="35">
        <f>B87-E87</f>
        <v>77.67069999999876</v>
      </c>
      <c r="G87" s="35">
        <f>B87-C87</f>
        <v>584.79566999999952</v>
      </c>
      <c r="H87" s="36">
        <f>E87/B87*100</f>
        <v>99.176379493593032</v>
      </c>
      <c r="K87" s="78"/>
      <c r="L87" s="78"/>
      <c r="M87" s="78"/>
      <c r="N87" s="78"/>
      <c r="O87" s="78"/>
      <c r="P87" s="78"/>
      <c r="Q87" s="78"/>
      <c r="R87" s="78"/>
      <c r="S87" s="78"/>
      <c r="T87" s="78"/>
    </row>
    <row r="88" spans="1:20" s="75" customFormat="1" ht="11.25" customHeight="1" x14ac:dyDescent="0.2">
      <c r="A88" s="79" t="s">
        <v>151</v>
      </c>
      <c r="B88" s="34">
        <v>231917.26500000001</v>
      </c>
      <c r="C88" s="35">
        <v>149969.47284</v>
      </c>
      <c r="D88" s="34">
        <v>1203.77143</v>
      </c>
      <c r="E88" s="35">
        <f t="shared" si="42"/>
        <v>151173.24427</v>
      </c>
      <c r="F88" s="35">
        <f>B88-E88</f>
        <v>80744.020730000018</v>
      </c>
      <c r="G88" s="35">
        <f>B88-C88</f>
        <v>81947.792160000012</v>
      </c>
      <c r="H88" s="36">
        <f>E88/B88*100</f>
        <v>65.184126878177864</v>
      </c>
      <c r="K88" s="78"/>
      <c r="L88" s="78"/>
      <c r="M88" s="78"/>
      <c r="N88" s="78"/>
      <c r="O88" s="78"/>
      <c r="P88" s="78"/>
      <c r="Q88" s="78"/>
      <c r="R88" s="78"/>
      <c r="S88" s="78"/>
      <c r="T88" s="78"/>
    </row>
    <row r="89" spans="1:20" s="75" customFormat="1" ht="11.25" customHeight="1" x14ac:dyDescent="0.2">
      <c r="A89" s="79" t="s">
        <v>152</v>
      </c>
      <c r="B89" s="34">
        <v>629201.10100000002</v>
      </c>
      <c r="C89" s="35">
        <v>484488.17819999997</v>
      </c>
      <c r="D89" s="34">
        <v>18976.934140000005</v>
      </c>
      <c r="E89" s="35">
        <f t="shared" si="42"/>
        <v>503465.11233999999</v>
      </c>
      <c r="F89" s="35">
        <f>B89-E89</f>
        <v>125735.98866000003</v>
      </c>
      <c r="G89" s="35">
        <f>B89-C89</f>
        <v>144712.92280000006</v>
      </c>
      <c r="H89" s="36">
        <f>E89/B89*100</f>
        <v>80.016565695742486</v>
      </c>
      <c r="K89" s="78"/>
      <c r="L89" s="78"/>
      <c r="M89" s="78"/>
      <c r="N89" s="78"/>
      <c r="O89" s="78"/>
      <c r="P89" s="78"/>
      <c r="Q89" s="78"/>
      <c r="R89" s="78"/>
      <c r="S89" s="78"/>
      <c r="T89" s="78"/>
    </row>
    <row r="90" spans="1:20" s="75" customFormat="1" ht="11.25" customHeight="1" x14ac:dyDescent="0.2">
      <c r="A90" s="42"/>
      <c r="B90" s="34"/>
      <c r="C90" s="35"/>
      <c r="D90" s="34"/>
      <c r="E90" s="35"/>
      <c r="F90" s="35"/>
      <c r="G90" s="35"/>
      <c r="H90" s="36"/>
      <c r="K90" s="78"/>
      <c r="L90" s="78"/>
      <c r="M90" s="78"/>
      <c r="N90" s="78"/>
      <c r="O90" s="78"/>
      <c r="P90" s="78"/>
      <c r="Q90" s="78"/>
      <c r="R90" s="78"/>
      <c r="S90" s="78"/>
      <c r="T90" s="78"/>
    </row>
    <row r="91" spans="1:20" s="75" customFormat="1" ht="11.25" customHeight="1" x14ac:dyDescent="0.2">
      <c r="A91" s="77" t="s">
        <v>153</v>
      </c>
      <c r="B91" s="40">
        <f t="shared" ref="B91:D91" si="43">SUM(B92:B101)</f>
        <v>291412400.35564017</v>
      </c>
      <c r="C91" s="40">
        <f t="shared" si="43"/>
        <v>282533823.13761008</v>
      </c>
      <c r="D91" s="40">
        <f t="shared" si="43"/>
        <v>6480513.4756899998</v>
      </c>
      <c r="E91" s="40">
        <f t="shared" ref="E91:G91" si="44">SUM(E92:E101)</f>
        <v>289014336.61330003</v>
      </c>
      <c r="F91" s="40">
        <f t="shared" si="44"/>
        <v>2398063.7423399887</v>
      </c>
      <c r="G91" s="40">
        <f t="shared" si="44"/>
        <v>8878577.218030002</v>
      </c>
      <c r="H91" s="32">
        <f t="shared" ref="H91:H101" si="45">E91/B91*100</f>
        <v>99.177089327903161</v>
      </c>
      <c r="K91" s="78"/>
      <c r="L91" s="78"/>
      <c r="M91" s="78"/>
      <c r="N91" s="78"/>
      <c r="O91" s="78"/>
      <c r="P91" s="78"/>
      <c r="Q91" s="78"/>
      <c r="R91" s="78"/>
      <c r="S91" s="78"/>
      <c r="T91" s="78"/>
    </row>
    <row r="92" spans="1:20" s="75" customFormat="1" ht="11.25" customHeight="1" x14ac:dyDescent="0.2">
      <c r="A92" s="79" t="s">
        <v>132</v>
      </c>
      <c r="B92" s="34">
        <v>10348164.092130002</v>
      </c>
      <c r="C92" s="35">
        <v>9342481.9683100004</v>
      </c>
      <c r="D92" s="34">
        <v>312730.59823</v>
      </c>
      <c r="E92" s="35">
        <f t="shared" ref="E92:E101" si="46">SUM(C92:D92)</f>
        <v>9655212.566540001</v>
      </c>
      <c r="F92" s="35">
        <f t="shared" ref="F92:F101" si="47">B92-E92</f>
        <v>692951.52559000067</v>
      </c>
      <c r="G92" s="35">
        <f t="shared" ref="G92:G101" si="48">B92-C92</f>
        <v>1005682.1238200013</v>
      </c>
      <c r="H92" s="36">
        <f t="shared" si="45"/>
        <v>93.303628359382074</v>
      </c>
      <c r="K92" s="78"/>
      <c r="L92" s="78"/>
      <c r="M92" s="78"/>
      <c r="N92" s="78"/>
      <c r="O92" s="78"/>
      <c r="P92" s="78"/>
      <c r="Q92" s="78"/>
      <c r="R92" s="78"/>
      <c r="S92" s="78"/>
      <c r="T92" s="78"/>
    </row>
    <row r="93" spans="1:20" s="75" customFormat="1" ht="11.25" customHeight="1" x14ac:dyDescent="0.2">
      <c r="A93" s="79" t="s">
        <v>154</v>
      </c>
      <c r="B93" s="34">
        <v>26510006.525479998</v>
      </c>
      <c r="C93" s="35">
        <v>26052102.380929999</v>
      </c>
      <c r="D93" s="34">
        <v>78335.355020000017</v>
      </c>
      <c r="E93" s="35">
        <f t="shared" si="46"/>
        <v>26130437.735950001</v>
      </c>
      <c r="F93" s="35">
        <f t="shared" si="47"/>
        <v>379568.78952999786</v>
      </c>
      <c r="G93" s="35">
        <f t="shared" si="48"/>
        <v>457904.14454999939</v>
      </c>
      <c r="H93" s="36">
        <f t="shared" si="45"/>
        <v>98.568205597515885</v>
      </c>
      <c r="K93" s="78"/>
      <c r="L93" s="78"/>
      <c r="M93" s="78"/>
      <c r="N93" s="78"/>
      <c r="O93" s="78"/>
      <c r="P93" s="78"/>
      <c r="Q93" s="78"/>
      <c r="R93" s="78"/>
      <c r="S93" s="78"/>
      <c r="T93" s="78"/>
    </row>
    <row r="94" spans="1:20" s="75" customFormat="1" ht="11.25" customHeight="1" x14ac:dyDescent="0.2">
      <c r="A94" s="79" t="s">
        <v>155</v>
      </c>
      <c r="B94" s="34">
        <v>18941034.138999999</v>
      </c>
      <c r="C94" s="35">
        <v>18868186.242839999</v>
      </c>
      <c r="D94" s="34">
        <v>64024.883870000005</v>
      </c>
      <c r="E94" s="35">
        <f t="shared" si="46"/>
        <v>18932211.126709998</v>
      </c>
      <c r="F94" s="35">
        <f t="shared" si="47"/>
        <v>8823.0122900009155</v>
      </c>
      <c r="G94" s="35">
        <f t="shared" si="48"/>
        <v>72847.896159999073</v>
      </c>
      <c r="H94" s="36">
        <f t="shared" si="45"/>
        <v>99.953418529182443</v>
      </c>
      <c r="K94" s="78"/>
      <c r="L94" s="78"/>
      <c r="M94" s="78"/>
      <c r="N94" s="78"/>
      <c r="O94" s="78"/>
      <c r="P94" s="78"/>
      <c r="Q94" s="78"/>
      <c r="R94" s="78"/>
      <c r="S94" s="78"/>
      <c r="T94" s="78"/>
    </row>
    <row r="95" spans="1:20" s="75" customFormat="1" ht="11.25" customHeight="1" x14ac:dyDescent="0.2">
      <c r="A95" s="79" t="s">
        <v>156</v>
      </c>
      <c r="B95" s="34">
        <v>216282.32</v>
      </c>
      <c r="C95" s="35">
        <v>138471.07365999999</v>
      </c>
      <c r="D95" s="34">
        <v>19068.70391</v>
      </c>
      <c r="E95" s="35">
        <f t="shared" si="46"/>
        <v>157539.77757000001</v>
      </c>
      <c r="F95" s="35">
        <f t="shared" si="47"/>
        <v>58742.542430000001</v>
      </c>
      <c r="G95" s="35">
        <f t="shared" si="48"/>
        <v>77811.246340000012</v>
      </c>
      <c r="H95" s="36">
        <f t="shared" si="45"/>
        <v>72.83987779028817</v>
      </c>
      <c r="K95" s="78"/>
      <c r="L95" s="78"/>
      <c r="M95" s="78"/>
      <c r="N95" s="78"/>
      <c r="O95" s="78"/>
      <c r="P95" s="78"/>
      <c r="Q95" s="78"/>
      <c r="R95" s="78"/>
      <c r="S95" s="78"/>
      <c r="T95" s="78"/>
    </row>
    <row r="96" spans="1:20" s="75" customFormat="1" ht="11.25" customHeight="1" x14ac:dyDescent="0.2">
      <c r="A96" s="79" t="s">
        <v>157</v>
      </c>
      <c r="B96" s="34">
        <v>1242633.0600000003</v>
      </c>
      <c r="C96" s="35">
        <v>988908.03784999985</v>
      </c>
      <c r="D96" s="34">
        <v>18548.478720000003</v>
      </c>
      <c r="E96" s="35">
        <f t="shared" si="46"/>
        <v>1007456.5165699999</v>
      </c>
      <c r="F96" s="35">
        <f t="shared" si="47"/>
        <v>235176.54343000043</v>
      </c>
      <c r="G96" s="35">
        <f t="shared" si="48"/>
        <v>253725.02215000044</v>
      </c>
      <c r="H96" s="36">
        <f t="shared" si="45"/>
        <v>81.07433714744397</v>
      </c>
      <c r="K96" s="78"/>
      <c r="L96" s="78"/>
      <c r="M96" s="78"/>
      <c r="N96" s="78"/>
      <c r="O96" s="78"/>
      <c r="P96" s="78"/>
      <c r="Q96" s="78"/>
      <c r="R96" s="78"/>
      <c r="S96" s="78"/>
      <c r="T96" s="78"/>
    </row>
    <row r="97" spans="1:20" s="75" customFormat="1" ht="11.25" customHeight="1" x14ac:dyDescent="0.2">
      <c r="A97" s="79" t="s">
        <v>158</v>
      </c>
      <c r="B97" s="34">
        <v>232629649.23303008</v>
      </c>
      <c r="C97" s="35">
        <v>225683146.44592008</v>
      </c>
      <c r="D97" s="34">
        <v>5976619.5629699994</v>
      </c>
      <c r="E97" s="35">
        <f t="shared" si="46"/>
        <v>231659766.00889009</v>
      </c>
      <c r="F97" s="35">
        <f t="shared" si="47"/>
        <v>969883.22413998842</v>
      </c>
      <c r="G97" s="35">
        <f t="shared" si="48"/>
        <v>6946502.7871100008</v>
      </c>
      <c r="H97" s="36">
        <f t="shared" si="45"/>
        <v>99.583078413548037</v>
      </c>
      <c r="K97" s="78"/>
      <c r="L97" s="78"/>
      <c r="M97" s="78"/>
      <c r="N97" s="78"/>
      <c r="O97" s="78"/>
      <c r="P97" s="78"/>
      <c r="Q97" s="78"/>
      <c r="R97" s="78"/>
      <c r="S97" s="78"/>
      <c r="T97" s="78"/>
    </row>
    <row r="98" spans="1:20" s="75" customFormat="1" ht="11.25" customHeight="1" x14ac:dyDescent="0.2">
      <c r="A98" s="79" t="s">
        <v>159</v>
      </c>
      <c r="B98" s="34">
        <v>618372.04400000011</v>
      </c>
      <c r="C98" s="35">
        <v>611707.23612999998</v>
      </c>
      <c r="D98" s="34">
        <v>5544.495390000001</v>
      </c>
      <c r="E98" s="35">
        <f t="shared" si="46"/>
        <v>617251.73152000003</v>
      </c>
      <c r="F98" s="35">
        <f t="shared" si="47"/>
        <v>1120.3124800000805</v>
      </c>
      <c r="G98" s="35">
        <f t="shared" si="48"/>
        <v>6664.8078700001352</v>
      </c>
      <c r="H98" s="36">
        <f t="shared" si="45"/>
        <v>99.818828730879673</v>
      </c>
      <c r="K98" s="78"/>
      <c r="L98" s="78"/>
      <c r="M98" s="78"/>
      <c r="N98" s="78"/>
      <c r="O98" s="78"/>
      <c r="P98" s="78"/>
      <c r="Q98" s="78"/>
      <c r="R98" s="78"/>
      <c r="S98" s="78"/>
      <c r="T98" s="78"/>
    </row>
    <row r="99" spans="1:20" s="75" customFormat="1" ht="11.25" customHeight="1" x14ac:dyDescent="0.2">
      <c r="A99" s="79" t="s">
        <v>312</v>
      </c>
      <c r="B99" s="34">
        <v>674093.57699999993</v>
      </c>
      <c r="C99" s="35">
        <v>660959.44627999992</v>
      </c>
      <c r="D99" s="34">
        <v>3338.4834000000001</v>
      </c>
      <c r="E99" s="35">
        <f t="shared" si="46"/>
        <v>664297.92967999994</v>
      </c>
      <c r="F99" s="35">
        <f t="shared" si="47"/>
        <v>9795.6473199999891</v>
      </c>
      <c r="G99" s="35">
        <f t="shared" si="48"/>
        <v>13134.130720000016</v>
      </c>
      <c r="H99" s="36">
        <f t="shared" si="45"/>
        <v>98.546841617510324</v>
      </c>
      <c r="K99" s="78"/>
      <c r="L99" s="78"/>
      <c r="M99" s="78"/>
      <c r="N99" s="78"/>
      <c r="O99" s="78"/>
      <c r="P99" s="78"/>
      <c r="Q99" s="78"/>
      <c r="R99" s="78"/>
      <c r="S99" s="78"/>
      <c r="T99" s="78"/>
    </row>
    <row r="100" spans="1:20" s="75" customFormat="1" ht="11.25" customHeight="1" x14ac:dyDescent="0.2">
      <c r="A100" s="79" t="s">
        <v>313</v>
      </c>
      <c r="B100" s="34">
        <v>98088</v>
      </c>
      <c r="C100" s="35">
        <v>88441.730719999992</v>
      </c>
      <c r="D100" s="34">
        <v>120.49526</v>
      </c>
      <c r="E100" s="35">
        <f t="shared" si="46"/>
        <v>88562.225979999988</v>
      </c>
      <c r="F100" s="35">
        <f t="shared" si="47"/>
        <v>9525.7740200000117</v>
      </c>
      <c r="G100" s="35">
        <f t="shared" si="48"/>
        <v>9646.2692800000077</v>
      </c>
      <c r="H100" s="36">
        <f t="shared" si="45"/>
        <v>90.288542920642683</v>
      </c>
      <c r="K100" s="78"/>
      <c r="L100" s="78"/>
      <c r="M100" s="78"/>
      <c r="N100" s="78"/>
      <c r="O100" s="78"/>
      <c r="P100" s="78"/>
      <c r="Q100" s="78"/>
      <c r="R100" s="78"/>
      <c r="S100" s="78"/>
      <c r="T100" s="78"/>
    </row>
    <row r="101" spans="1:20" s="75" customFormat="1" ht="11.25" customHeight="1" x14ac:dyDescent="0.2">
      <c r="A101" s="79" t="s">
        <v>272</v>
      </c>
      <c r="B101" s="34">
        <v>134077.36499999999</v>
      </c>
      <c r="C101" s="35">
        <v>99418.574970000001</v>
      </c>
      <c r="D101" s="34">
        <v>2182.4189200000001</v>
      </c>
      <c r="E101" s="35">
        <f t="shared" si="46"/>
        <v>101600.99389</v>
      </c>
      <c r="F101" s="35">
        <f t="shared" si="47"/>
        <v>32476.371109999993</v>
      </c>
      <c r="G101" s="35">
        <f t="shared" si="48"/>
        <v>34658.790029999989</v>
      </c>
      <c r="H101" s="36">
        <f t="shared" si="45"/>
        <v>75.77788681184181</v>
      </c>
      <c r="K101" s="78"/>
      <c r="L101" s="78"/>
      <c r="M101" s="78"/>
      <c r="N101" s="78"/>
      <c r="O101" s="78"/>
      <c r="P101" s="78"/>
      <c r="Q101" s="78"/>
      <c r="R101" s="78"/>
      <c r="S101" s="78"/>
      <c r="T101" s="78"/>
    </row>
    <row r="102" spans="1:20" s="75" customFormat="1" ht="11.25" customHeight="1" x14ac:dyDescent="0.2">
      <c r="A102" s="79"/>
      <c r="B102" s="34"/>
      <c r="C102" s="35"/>
      <c r="D102" s="34"/>
      <c r="E102" s="35"/>
      <c r="F102" s="35"/>
      <c r="G102" s="35"/>
      <c r="H102" s="36"/>
      <c r="K102" s="78"/>
      <c r="L102" s="78"/>
      <c r="M102" s="78"/>
      <c r="N102" s="78"/>
      <c r="O102" s="78"/>
      <c r="P102" s="78"/>
      <c r="Q102" s="78"/>
      <c r="R102" s="78"/>
      <c r="S102" s="78"/>
      <c r="T102" s="78"/>
    </row>
    <row r="103" spans="1:20" s="75" customFormat="1" ht="11.25" customHeight="1" x14ac:dyDescent="0.2">
      <c r="A103" s="77" t="s">
        <v>160</v>
      </c>
      <c r="B103" s="40">
        <f t="shared" ref="B103:D103" si="49">SUM(B104:B113)</f>
        <v>24163301.025139995</v>
      </c>
      <c r="C103" s="40">
        <f t="shared" si="49"/>
        <v>21869389.029309999</v>
      </c>
      <c r="D103" s="40">
        <f t="shared" si="49"/>
        <v>342418.63254000002</v>
      </c>
      <c r="E103" s="40">
        <f t="shared" ref="E103:G103" si="50">SUM(E104:E113)</f>
        <v>22211807.661850002</v>
      </c>
      <c r="F103" s="40">
        <f t="shared" si="50"/>
        <v>1951493.3632899972</v>
      </c>
      <c r="G103" s="40">
        <f t="shared" si="50"/>
        <v>2293911.9958299976</v>
      </c>
      <c r="H103" s="36">
        <f t="shared" ref="H103:H113" si="51">E103/B103*100</f>
        <v>91.923730283128037</v>
      </c>
      <c r="K103" s="78"/>
      <c r="L103" s="78"/>
      <c r="M103" s="78"/>
      <c r="N103" s="78"/>
      <c r="O103" s="78"/>
      <c r="P103" s="78"/>
      <c r="Q103" s="78"/>
      <c r="R103" s="78"/>
      <c r="S103" s="78"/>
      <c r="T103" s="78"/>
    </row>
    <row r="104" spans="1:20" s="75" customFormat="1" ht="11.25" customHeight="1" x14ac:dyDescent="0.2">
      <c r="A104" s="79" t="s">
        <v>105</v>
      </c>
      <c r="B104" s="34">
        <v>7978369.8089999994</v>
      </c>
      <c r="C104" s="35">
        <v>7287250.0938900001</v>
      </c>
      <c r="D104" s="34">
        <v>62338.4277</v>
      </c>
      <c r="E104" s="35">
        <f t="shared" ref="E104:E113" si="52">SUM(C104:D104)</f>
        <v>7349588.52159</v>
      </c>
      <c r="F104" s="35">
        <f t="shared" ref="F104:F113" si="53">B104-E104</f>
        <v>628781.28740999941</v>
      </c>
      <c r="G104" s="35">
        <f t="shared" ref="G104:G113" si="54">B104-C104</f>
        <v>691119.71510999929</v>
      </c>
      <c r="H104" s="36">
        <f t="shared" si="51"/>
        <v>92.118925263395255</v>
      </c>
      <c r="K104" s="78"/>
      <c r="L104" s="78"/>
      <c r="M104" s="78"/>
      <c r="N104" s="78"/>
      <c r="O104" s="78"/>
      <c r="P104" s="78"/>
      <c r="Q104" s="78"/>
      <c r="R104" s="78"/>
      <c r="S104" s="78"/>
      <c r="T104" s="78"/>
    </row>
    <row r="105" spans="1:20" s="75" customFormat="1" ht="11.25" customHeight="1" x14ac:dyDescent="0.2">
      <c r="A105" s="79" t="s">
        <v>161</v>
      </c>
      <c r="B105" s="34">
        <v>4409291.0071399994</v>
      </c>
      <c r="C105" s="35">
        <v>3989826.9477700004</v>
      </c>
      <c r="D105" s="34">
        <v>52611.733229999998</v>
      </c>
      <c r="E105" s="35">
        <f t="shared" si="52"/>
        <v>4042438.6810000003</v>
      </c>
      <c r="F105" s="35">
        <f t="shared" si="53"/>
        <v>366852.32613999909</v>
      </c>
      <c r="G105" s="35">
        <f t="shared" si="54"/>
        <v>419464.05936999898</v>
      </c>
      <c r="H105" s="36">
        <f t="shared" si="51"/>
        <v>91.680015550210854</v>
      </c>
      <c r="K105" s="78"/>
      <c r="L105" s="78"/>
      <c r="M105" s="78"/>
      <c r="N105" s="78"/>
      <c r="O105" s="78"/>
      <c r="P105" s="78"/>
      <c r="Q105" s="78"/>
      <c r="R105" s="78"/>
      <c r="S105" s="78"/>
      <c r="T105" s="78"/>
    </row>
    <row r="106" spans="1:20" s="75" customFormat="1" ht="11.25" customHeight="1" x14ac:dyDescent="0.2">
      <c r="A106" s="79" t="s">
        <v>162</v>
      </c>
      <c r="B106" s="34">
        <v>1515154.155</v>
      </c>
      <c r="C106" s="35">
        <v>1188052.78654</v>
      </c>
      <c r="D106" s="34">
        <v>8421.4242599999998</v>
      </c>
      <c r="E106" s="35">
        <f t="shared" si="52"/>
        <v>1196474.2108</v>
      </c>
      <c r="F106" s="35">
        <f t="shared" si="53"/>
        <v>318679.94420000003</v>
      </c>
      <c r="G106" s="35">
        <f t="shared" si="54"/>
        <v>327101.36846000003</v>
      </c>
      <c r="H106" s="36">
        <f t="shared" si="51"/>
        <v>78.967160328316552</v>
      </c>
      <c r="K106" s="78"/>
      <c r="L106" s="78"/>
      <c r="M106" s="78"/>
      <c r="N106" s="78"/>
      <c r="O106" s="78"/>
      <c r="P106" s="78"/>
      <c r="Q106" s="78"/>
      <c r="R106" s="78"/>
      <c r="S106" s="78"/>
      <c r="T106" s="78"/>
    </row>
    <row r="107" spans="1:20" s="75" customFormat="1" ht="11.25" customHeight="1" x14ac:dyDescent="0.2">
      <c r="A107" s="79" t="s">
        <v>163</v>
      </c>
      <c r="B107" s="34">
        <v>1623773.6580000001</v>
      </c>
      <c r="C107" s="35">
        <v>1338243.5737000001</v>
      </c>
      <c r="D107" s="34">
        <v>130114.51418000001</v>
      </c>
      <c r="E107" s="35">
        <f t="shared" si="52"/>
        <v>1468358.08788</v>
      </c>
      <c r="F107" s="35">
        <f t="shared" si="53"/>
        <v>155415.57012000005</v>
      </c>
      <c r="G107" s="35">
        <f t="shared" si="54"/>
        <v>285530.08429999999</v>
      </c>
      <c r="H107" s="36">
        <f t="shared" si="51"/>
        <v>90.428741755090101</v>
      </c>
      <c r="K107" s="78"/>
      <c r="L107" s="78"/>
      <c r="M107" s="78"/>
      <c r="N107" s="78"/>
      <c r="O107" s="78"/>
      <c r="P107" s="78"/>
      <c r="Q107" s="78"/>
      <c r="R107" s="78"/>
      <c r="S107" s="78"/>
      <c r="T107" s="78"/>
    </row>
    <row r="108" spans="1:20" s="75" customFormat="1" ht="11.25" customHeight="1" x14ac:dyDescent="0.2">
      <c r="A108" s="79" t="s">
        <v>164</v>
      </c>
      <c r="B108" s="34">
        <v>1807717.3699999999</v>
      </c>
      <c r="C108" s="35">
        <v>1562943.6353900002</v>
      </c>
      <c r="D108" s="34">
        <v>21201.105809999997</v>
      </c>
      <c r="E108" s="35">
        <f t="shared" si="52"/>
        <v>1584144.7412000003</v>
      </c>
      <c r="F108" s="35">
        <f t="shared" si="53"/>
        <v>223572.6287999996</v>
      </c>
      <c r="G108" s="35">
        <f t="shared" si="54"/>
        <v>244773.73460999969</v>
      </c>
      <c r="H108" s="36">
        <f t="shared" si="51"/>
        <v>87.632323917980628</v>
      </c>
      <c r="K108" s="78"/>
      <c r="L108" s="78"/>
      <c r="M108" s="78"/>
      <c r="N108" s="78"/>
      <c r="O108" s="78"/>
      <c r="P108" s="78"/>
      <c r="Q108" s="78"/>
      <c r="R108" s="78"/>
      <c r="S108" s="78"/>
      <c r="T108" s="78"/>
    </row>
    <row r="109" spans="1:20" s="75" customFormat="1" ht="11.25" customHeight="1" x14ac:dyDescent="0.2">
      <c r="A109" s="79" t="s">
        <v>165</v>
      </c>
      <c r="B109" s="34">
        <v>207939.826</v>
      </c>
      <c r="C109" s="35">
        <v>186029.82089999999</v>
      </c>
      <c r="D109" s="34">
        <v>729.29431999999997</v>
      </c>
      <c r="E109" s="35">
        <f t="shared" si="52"/>
        <v>186759.11521999998</v>
      </c>
      <c r="F109" s="35">
        <f t="shared" si="53"/>
        <v>21180.710780000023</v>
      </c>
      <c r="G109" s="35">
        <f t="shared" si="54"/>
        <v>21910.005100000009</v>
      </c>
      <c r="H109" s="36">
        <f t="shared" si="51"/>
        <v>89.814019186492914</v>
      </c>
      <c r="K109" s="78"/>
      <c r="L109" s="78"/>
      <c r="M109" s="78"/>
      <c r="N109" s="78"/>
      <c r="O109" s="78"/>
      <c r="P109" s="78"/>
      <c r="Q109" s="78"/>
      <c r="R109" s="78"/>
      <c r="S109" s="78"/>
      <c r="T109" s="78"/>
    </row>
    <row r="110" spans="1:20" s="75" customFormat="1" ht="11.25" customHeight="1" x14ac:dyDescent="0.2">
      <c r="A110" s="79" t="s">
        <v>166</v>
      </c>
      <c r="B110" s="34">
        <v>1062362.7609999999</v>
      </c>
      <c r="C110" s="35">
        <v>983611.80214000004</v>
      </c>
      <c r="D110" s="34">
        <v>2053.2659100000001</v>
      </c>
      <c r="E110" s="35">
        <f t="shared" si="52"/>
        <v>985665.06805</v>
      </c>
      <c r="F110" s="35">
        <f t="shared" si="53"/>
        <v>76697.692949999939</v>
      </c>
      <c r="G110" s="35">
        <f t="shared" si="54"/>
        <v>78750.958859999897</v>
      </c>
      <c r="H110" s="36">
        <f t="shared" si="51"/>
        <v>92.78046108489302</v>
      </c>
      <c r="K110" s="78"/>
      <c r="L110" s="78"/>
      <c r="M110" s="78"/>
      <c r="N110" s="78"/>
      <c r="O110" s="78"/>
      <c r="P110" s="78"/>
      <c r="Q110" s="78"/>
      <c r="R110" s="78"/>
      <c r="S110" s="78"/>
      <c r="T110" s="78"/>
    </row>
    <row r="111" spans="1:20" s="75" customFormat="1" ht="11.25" customHeight="1" x14ac:dyDescent="0.2">
      <c r="A111" s="79" t="s">
        <v>167</v>
      </c>
      <c r="B111" s="34">
        <v>938472.28599999717</v>
      </c>
      <c r="C111" s="35">
        <v>805806.46832999762</v>
      </c>
      <c r="D111" s="34">
        <v>5257.6545900000037</v>
      </c>
      <c r="E111" s="35">
        <f t="shared" si="52"/>
        <v>811064.12291999767</v>
      </c>
      <c r="F111" s="35">
        <f t="shared" si="53"/>
        <v>127408.1630799995</v>
      </c>
      <c r="G111" s="35">
        <f t="shared" si="54"/>
        <v>132665.81766999955</v>
      </c>
      <c r="H111" s="36">
        <f t="shared" si="51"/>
        <v>86.42387580532133</v>
      </c>
      <c r="K111" s="78"/>
      <c r="L111" s="78"/>
      <c r="M111" s="78"/>
      <c r="N111" s="78"/>
      <c r="O111" s="78"/>
      <c r="P111" s="78"/>
      <c r="Q111" s="78"/>
      <c r="R111" s="78"/>
      <c r="S111" s="78"/>
      <c r="T111" s="78"/>
    </row>
    <row r="112" spans="1:20" s="75" customFormat="1" ht="11.25" customHeight="1" x14ac:dyDescent="0.2">
      <c r="A112" s="79" t="s">
        <v>168</v>
      </c>
      <c r="B112" s="34">
        <v>158724.39800000002</v>
      </c>
      <c r="C112" s="35">
        <v>116543.16608999998</v>
      </c>
      <c r="D112" s="34">
        <v>9276.2674000000006</v>
      </c>
      <c r="E112" s="35">
        <f t="shared" si="52"/>
        <v>125819.43348999998</v>
      </c>
      <c r="F112" s="35">
        <f t="shared" si="53"/>
        <v>32904.964510000034</v>
      </c>
      <c r="G112" s="35">
        <f t="shared" si="54"/>
        <v>42181.231910000031</v>
      </c>
      <c r="H112" s="36">
        <f t="shared" si="51"/>
        <v>79.269119981163811</v>
      </c>
      <c r="K112" s="78"/>
      <c r="L112" s="78"/>
      <c r="M112" s="78"/>
      <c r="N112" s="78"/>
      <c r="O112" s="78"/>
      <c r="P112" s="78"/>
      <c r="Q112" s="78"/>
      <c r="R112" s="78"/>
      <c r="S112" s="78"/>
      <c r="T112" s="78"/>
    </row>
    <row r="113" spans="1:20" s="75" customFormat="1" ht="11.25" customHeight="1" x14ac:dyDescent="0.2">
      <c r="A113" s="79" t="s">
        <v>169</v>
      </c>
      <c r="B113" s="34">
        <v>4461495.7550000008</v>
      </c>
      <c r="C113" s="35">
        <v>4411080.7345600007</v>
      </c>
      <c r="D113" s="34">
        <v>50414.945140000003</v>
      </c>
      <c r="E113" s="35">
        <f t="shared" si="52"/>
        <v>4461495.6797000011</v>
      </c>
      <c r="F113" s="35">
        <f t="shared" si="53"/>
        <v>7.5299999676644802E-2</v>
      </c>
      <c r="G113" s="35">
        <f t="shared" si="54"/>
        <v>50415.020440000109</v>
      </c>
      <c r="H113" s="36">
        <f t="shared" si="51"/>
        <v>99.99999831222523</v>
      </c>
      <c r="K113" s="78"/>
      <c r="L113" s="78"/>
      <c r="M113" s="78"/>
      <c r="N113" s="78"/>
      <c r="O113" s="78"/>
      <c r="P113" s="78"/>
      <c r="Q113" s="78"/>
      <c r="R113" s="78"/>
      <c r="S113" s="78"/>
      <c r="T113" s="78"/>
    </row>
    <row r="114" spans="1:20" s="75" customFormat="1" ht="11.25" customHeight="1" x14ac:dyDescent="0.2">
      <c r="A114" s="79"/>
      <c r="B114" s="34"/>
      <c r="C114" s="35"/>
      <c r="D114" s="34"/>
      <c r="E114" s="35"/>
      <c r="F114" s="35"/>
      <c r="G114" s="35"/>
      <c r="H114" s="36"/>
      <c r="K114" s="78"/>
      <c r="L114" s="78"/>
      <c r="M114" s="78"/>
      <c r="N114" s="78"/>
      <c r="O114" s="78"/>
      <c r="P114" s="78"/>
      <c r="Q114" s="78"/>
      <c r="R114" s="78"/>
      <c r="S114" s="78"/>
      <c r="T114" s="78"/>
    </row>
    <row r="115" spans="1:20" s="75" customFormat="1" ht="11.25" customHeight="1" x14ac:dyDescent="0.2">
      <c r="A115" s="77" t="s">
        <v>170</v>
      </c>
      <c r="B115" s="40">
        <f t="shared" ref="B115:D115" si="55">SUM(B116:B124)</f>
        <v>42456637.288280003</v>
      </c>
      <c r="C115" s="40">
        <f t="shared" si="55"/>
        <v>36449977.055920005</v>
      </c>
      <c r="D115" s="40">
        <f t="shared" si="55"/>
        <v>1351242.6658900001</v>
      </c>
      <c r="E115" s="40">
        <f t="shared" ref="E115:G115" si="56">SUM(E116:E124)</f>
        <v>37801219.721810006</v>
      </c>
      <c r="F115" s="40">
        <f t="shared" si="56"/>
        <v>4655417.5664699981</v>
      </c>
      <c r="G115" s="40">
        <f t="shared" si="56"/>
        <v>6006660.232359997</v>
      </c>
      <c r="H115" s="36">
        <f t="shared" ref="H115:H124" si="57">E115/B115*100</f>
        <v>89.034888620924519</v>
      </c>
      <c r="K115" s="78"/>
      <c r="L115" s="78"/>
      <c r="M115" s="78"/>
      <c r="N115" s="78"/>
      <c r="O115" s="78"/>
      <c r="P115" s="78"/>
      <c r="Q115" s="78"/>
      <c r="R115" s="78"/>
      <c r="S115" s="78"/>
      <c r="T115" s="78"/>
    </row>
    <row r="116" spans="1:20" s="75" customFormat="1" ht="11.25" customHeight="1" x14ac:dyDescent="0.2">
      <c r="A116" s="79" t="s">
        <v>105</v>
      </c>
      <c r="B116" s="34">
        <v>31200768.384020001</v>
      </c>
      <c r="C116" s="35">
        <v>26438812.342380002</v>
      </c>
      <c r="D116" s="34">
        <v>1196392.8473700001</v>
      </c>
      <c r="E116" s="35">
        <f t="shared" ref="E116:E124" si="58">SUM(C116:D116)</f>
        <v>27635205.189750001</v>
      </c>
      <c r="F116" s="35">
        <f t="shared" ref="F116:F124" si="59">B116-E116</f>
        <v>3565563.1942699999</v>
      </c>
      <c r="G116" s="35">
        <f t="shared" ref="G116:G124" si="60">B116-C116</f>
        <v>4761956.0416399986</v>
      </c>
      <c r="H116" s="36">
        <f t="shared" si="57"/>
        <v>88.57219427936856</v>
      </c>
      <c r="K116" s="78"/>
      <c r="L116" s="78"/>
      <c r="M116" s="78"/>
      <c r="N116" s="78"/>
      <c r="O116" s="78"/>
      <c r="P116" s="78"/>
      <c r="Q116" s="78"/>
      <c r="R116" s="78"/>
      <c r="S116" s="78"/>
      <c r="T116" s="78"/>
    </row>
    <row r="117" spans="1:20" s="75" customFormat="1" ht="11.25" customHeight="1" x14ac:dyDescent="0.2">
      <c r="A117" s="79" t="s">
        <v>171</v>
      </c>
      <c r="B117" s="34">
        <v>48095.178</v>
      </c>
      <c r="C117" s="35">
        <v>45474.420420000002</v>
      </c>
      <c r="D117" s="34">
        <v>13.4208</v>
      </c>
      <c r="E117" s="35">
        <f t="shared" si="58"/>
        <v>45487.841220000002</v>
      </c>
      <c r="F117" s="35">
        <f t="shared" si="59"/>
        <v>2607.3367799999978</v>
      </c>
      <c r="G117" s="35">
        <f t="shared" si="60"/>
        <v>2620.7575799999977</v>
      </c>
      <c r="H117" s="36">
        <f t="shared" si="57"/>
        <v>94.578797941032676</v>
      </c>
      <c r="K117" s="78"/>
      <c r="L117" s="78"/>
      <c r="M117" s="78"/>
      <c r="N117" s="78"/>
      <c r="O117" s="78"/>
      <c r="P117" s="78"/>
      <c r="Q117" s="78"/>
      <c r="R117" s="78"/>
      <c r="S117" s="78"/>
      <c r="T117" s="78"/>
    </row>
    <row r="118" spans="1:20" s="75" customFormat="1" ht="11.25" customHeight="1" x14ac:dyDescent="0.2">
      <c r="A118" s="79" t="s">
        <v>172</v>
      </c>
      <c r="B118" s="34">
        <v>250143.00999999989</v>
      </c>
      <c r="C118" s="35">
        <v>214067.57982999997</v>
      </c>
      <c r="D118" s="34">
        <v>10961.224709999999</v>
      </c>
      <c r="E118" s="35">
        <f t="shared" si="58"/>
        <v>225028.80453999998</v>
      </c>
      <c r="F118" s="35">
        <f t="shared" si="59"/>
        <v>25114.20545999991</v>
      </c>
      <c r="G118" s="35">
        <f t="shared" si="60"/>
        <v>36075.43016999992</v>
      </c>
      <c r="H118" s="36">
        <f t="shared" si="57"/>
        <v>89.960061062669737</v>
      </c>
      <c r="K118" s="78"/>
      <c r="L118" s="78"/>
      <c r="M118" s="78"/>
      <c r="N118" s="78"/>
      <c r="O118" s="78"/>
      <c r="P118" s="78"/>
      <c r="Q118" s="78"/>
      <c r="R118" s="78"/>
      <c r="S118" s="78"/>
      <c r="T118" s="78"/>
    </row>
    <row r="119" spans="1:20" s="75" customFormat="1" ht="11.25" customHeight="1" x14ac:dyDescent="0.2">
      <c r="A119" s="79" t="s">
        <v>173</v>
      </c>
      <c r="B119" s="34">
        <v>1662970.986</v>
      </c>
      <c r="C119" s="35">
        <v>1532586.3476500001</v>
      </c>
      <c r="D119" s="34">
        <v>25929.772539999998</v>
      </c>
      <c r="E119" s="35">
        <f t="shared" si="58"/>
        <v>1558516.1201900002</v>
      </c>
      <c r="F119" s="35">
        <f t="shared" si="59"/>
        <v>104454.86580999987</v>
      </c>
      <c r="G119" s="35">
        <f t="shared" si="60"/>
        <v>130384.63834999991</v>
      </c>
      <c r="H119" s="36">
        <f t="shared" si="57"/>
        <v>93.718780021457334</v>
      </c>
      <c r="K119" s="78"/>
      <c r="L119" s="78"/>
      <c r="M119" s="78"/>
      <c r="N119" s="78"/>
      <c r="O119" s="78"/>
      <c r="P119" s="78"/>
      <c r="Q119" s="78"/>
      <c r="R119" s="78"/>
      <c r="S119" s="78"/>
      <c r="T119" s="78"/>
    </row>
    <row r="120" spans="1:20" s="75" customFormat="1" ht="11.25" customHeight="1" x14ac:dyDescent="0.2">
      <c r="A120" s="79" t="s">
        <v>174</v>
      </c>
      <c r="B120" s="34">
        <v>110152</v>
      </c>
      <c r="C120" s="35">
        <v>95392.41936</v>
      </c>
      <c r="D120" s="34">
        <v>2817.3419399999998</v>
      </c>
      <c r="E120" s="35">
        <f t="shared" si="58"/>
        <v>98209.761299999998</v>
      </c>
      <c r="F120" s="35">
        <f t="shared" si="59"/>
        <v>11942.238700000002</v>
      </c>
      <c r="G120" s="35">
        <f t="shared" si="60"/>
        <v>14759.58064</v>
      </c>
      <c r="H120" s="36">
        <f t="shared" si="57"/>
        <v>89.158400482968986</v>
      </c>
      <c r="K120" s="78"/>
      <c r="L120" s="78"/>
      <c r="M120" s="78"/>
      <c r="N120" s="78"/>
      <c r="O120" s="78"/>
      <c r="P120" s="78"/>
      <c r="Q120" s="78"/>
      <c r="R120" s="78"/>
      <c r="S120" s="78"/>
      <c r="T120" s="78"/>
    </row>
    <row r="121" spans="1:20" s="75" customFormat="1" ht="11.25" customHeight="1" x14ac:dyDescent="0.2">
      <c r="A121" s="79" t="s">
        <v>175</v>
      </c>
      <c r="B121" s="34">
        <v>235170.00026</v>
      </c>
      <c r="C121" s="35">
        <v>203015.74682999999</v>
      </c>
      <c r="D121" s="34">
        <v>4778.6802900000002</v>
      </c>
      <c r="E121" s="35">
        <f t="shared" si="58"/>
        <v>207794.42711999998</v>
      </c>
      <c r="F121" s="35">
        <f t="shared" si="59"/>
        <v>27375.573140000022</v>
      </c>
      <c r="G121" s="35">
        <f t="shared" si="60"/>
        <v>32154.253430000012</v>
      </c>
      <c r="H121" s="36">
        <f t="shared" si="57"/>
        <v>88.359240927952527</v>
      </c>
      <c r="K121" s="78"/>
      <c r="L121" s="78"/>
      <c r="M121" s="78"/>
      <c r="N121" s="78"/>
      <c r="O121" s="78"/>
      <c r="P121" s="78"/>
      <c r="Q121" s="78"/>
      <c r="R121" s="78"/>
      <c r="S121" s="78"/>
      <c r="T121" s="78"/>
    </row>
    <row r="122" spans="1:20" s="75" customFormat="1" ht="11.25" customHeight="1" x14ac:dyDescent="0.2">
      <c r="A122" s="79" t="s">
        <v>176</v>
      </c>
      <c r="B122" s="34">
        <v>7059037.4720000001</v>
      </c>
      <c r="C122" s="35">
        <v>6467654.6782600004</v>
      </c>
      <c r="D122" s="34">
        <v>105603.42719</v>
      </c>
      <c r="E122" s="35">
        <f t="shared" si="58"/>
        <v>6573258.1054500006</v>
      </c>
      <c r="F122" s="35">
        <f t="shared" si="59"/>
        <v>485779.36654999945</v>
      </c>
      <c r="G122" s="35">
        <f t="shared" si="60"/>
        <v>591382.79373999964</v>
      </c>
      <c r="H122" s="36">
        <f t="shared" si="57"/>
        <v>93.118334213738549</v>
      </c>
      <c r="K122" s="78"/>
      <c r="L122" s="78"/>
      <c r="M122" s="78"/>
      <c r="N122" s="78"/>
      <c r="O122" s="78"/>
      <c r="P122" s="78"/>
      <c r="Q122" s="78"/>
      <c r="R122" s="78"/>
      <c r="S122" s="78"/>
      <c r="T122" s="78"/>
    </row>
    <row r="123" spans="1:20" s="75" customFormat="1" ht="12" x14ac:dyDescent="0.2">
      <c r="A123" s="79" t="s">
        <v>177</v>
      </c>
      <c r="B123" s="34">
        <v>535973.17799999996</v>
      </c>
      <c r="C123" s="35">
        <v>488254.27423000004</v>
      </c>
      <c r="D123" s="34">
        <v>963.50499000000002</v>
      </c>
      <c r="E123" s="35">
        <f t="shared" si="58"/>
        <v>489217.77922000003</v>
      </c>
      <c r="F123" s="35">
        <f t="shared" si="59"/>
        <v>46755.39877999993</v>
      </c>
      <c r="G123" s="35">
        <f t="shared" si="60"/>
        <v>47718.903769999917</v>
      </c>
      <c r="H123" s="36">
        <f t="shared" si="57"/>
        <v>91.276541308565271</v>
      </c>
      <c r="K123" s="78"/>
      <c r="L123" s="78"/>
      <c r="M123" s="78"/>
      <c r="N123" s="78"/>
      <c r="O123" s="78"/>
      <c r="P123" s="78"/>
      <c r="Q123" s="78"/>
      <c r="R123" s="78"/>
      <c r="S123" s="78"/>
      <c r="T123" s="78"/>
    </row>
    <row r="124" spans="1:20" s="75" customFormat="1" ht="11.25" customHeight="1" x14ac:dyDescent="0.2">
      <c r="A124" s="79" t="s">
        <v>178</v>
      </c>
      <c r="B124" s="34">
        <v>1354327.08</v>
      </c>
      <c r="C124" s="35">
        <v>964719.24696000002</v>
      </c>
      <c r="D124" s="34">
        <v>3782.4460600000002</v>
      </c>
      <c r="E124" s="35">
        <f t="shared" si="58"/>
        <v>968501.69302000001</v>
      </c>
      <c r="F124" s="35">
        <f t="shared" si="59"/>
        <v>385825.38698000007</v>
      </c>
      <c r="G124" s="35">
        <f t="shared" si="60"/>
        <v>389607.83304000006</v>
      </c>
      <c r="H124" s="36">
        <f t="shared" si="57"/>
        <v>71.511653818514802</v>
      </c>
      <c r="K124" s="78"/>
      <c r="L124" s="78"/>
      <c r="M124" s="78"/>
      <c r="N124" s="78"/>
      <c r="O124" s="78"/>
      <c r="P124" s="78"/>
      <c r="Q124" s="78"/>
      <c r="R124" s="78"/>
      <c r="S124" s="78"/>
      <c r="T124" s="78"/>
    </row>
    <row r="125" spans="1:20" s="75" customFormat="1" ht="11.25" customHeight="1" x14ac:dyDescent="0.2">
      <c r="A125" s="82"/>
      <c r="B125" s="34"/>
      <c r="C125" s="35"/>
      <c r="D125" s="34"/>
      <c r="E125" s="35"/>
      <c r="F125" s="35"/>
      <c r="G125" s="35"/>
      <c r="H125" s="36"/>
      <c r="K125" s="78"/>
      <c r="L125" s="78"/>
      <c r="M125" s="78"/>
      <c r="N125" s="78"/>
      <c r="O125" s="78"/>
      <c r="P125" s="78"/>
      <c r="Q125" s="78"/>
      <c r="R125" s="78"/>
      <c r="S125" s="78"/>
      <c r="T125" s="78"/>
    </row>
    <row r="126" spans="1:20" s="75" customFormat="1" ht="11.25" customHeight="1" x14ac:dyDescent="0.2">
      <c r="A126" s="77" t="s">
        <v>179</v>
      </c>
      <c r="B126" s="40">
        <f t="shared" ref="B126:D126" si="61">+B127+B135</f>
        <v>249833507.16041002</v>
      </c>
      <c r="C126" s="40">
        <f t="shared" si="61"/>
        <v>246499603.12524998</v>
      </c>
      <c r="D126" s="40">
        <f t="shared" si="61"/>
        <v>1921233.6569399997</v>
      </c>
      <c r="E126" s="40">
        <f t="shared" ref="E126:G126" si="62">+E127+E135</f>
        <v>248420836.78219</v>
      </c>
      <c r="F126" s="40">
        <f t="shared" si="62"/>
        <v>1412670.3782200611</v>
      </c>
      <c r="G126" s="40">
        <f t="shared" si="62"/>
        <v>3333904.0351600596</v>
      </c>
      <c r="H126" s="36">
        <f t="shared" ref="H126:H138" si="63">E126/B126*100</f>
        <v>99.434555278722883</v>
      </c>
      <c r="K126" s="78"/>
      <c r="L126" s="78"/>
      <c r="M126" s="78"/>
      <c r="N126" s="78"/>
      <c r="O126" s="78"/>
      <c r="P126" s="78"/>
      <c r="Q126" s="78"/>
      <c r="R126" s="78"/>
      <c r="S126" s="78"/>
      <c r="T126" s="78"/>
    </row>
    <row r="127" spans="1:20" s="75" customFormat="1" ht="11.25" customHeight="1" x14ac:dyDescent="0.2">
      <c r="A127" s="83" t="s">
        <v>180</v>
      </c>
      <c r="B127" s="43">
        <f t="shared" ref="B127:D127" si="64">SUM(B128:B132)</f>
        <v>16547262.30508</v>
      </c>
      <c r="C127" s="43">
        <f t="shared" si="64"/>
        <v>16199500.913379999</v>
      </c>
      <c r="D127" s="43">
        <f t="shared" si="64"/>
        <v>63300.474329999997</v>
      </c>
      <c r="E127" s="43">
        <f t="shared" ref="E127:G127" si="65">SUM(E128:E132)</f>
        <v>16262801.387709999</v>
      </c>
      <c r="F127" s="43">
        <f t="shared" si="65"/>
        <v>284460.91737000109</v>
      </c>
      <c r="G127" s="43">
        <f t="shared" si="65"/>
        <v>347761.3917000019</v>
      </c>
      <c r="H127" s="36">
        <f t="shared" si="63"/>
        <v>98.280918546370827</v>
      </c>
      <c r="K127" s="78"/>
      <c r="L127" s="78"/>
      <c r="M127" s="78"/>
      <c r="N127" s="78"/>
      <c r="O127" s="78"/>
      <c r="P127" s="78"/>
      <c r="Q127" s="78"/>
      <c r="R127" s="78"/>
      <c r="S127" s="78"/>
      <c r="T127" s="78"/>
    </row>
    <row r="128" spans="1:20" s="75" customFormat="1" ht="11.25" customHeight="1" x14ac:dyDescent="0.2">
      <c r="A128" s="84" t="s">
        <v>181</v>
      </c>
      <c r="B128" s="34">
        <v>596574.277</v>
      </c>
      <c r="C128" s="35">
        <v>519886.50883999997</v>
      </c>
      <c r="D128" s="34">
        <v>1422.0998100000002</v>
      </c>
      <c r="E128" s="35">
        <f t="shared" ref="E128:E134" si="66">SUM(C128:D128)</f>
        <v>521308.60864999995</v>
      </c>
      <c r="F128" s="35">
        <f t="shared" ref="F128:F134" si="67">B128-E128</f>
        <v>75265.668350000051</v>
      </c>
      <c r="G128" s="35">
        <f t="shared" ref="G128:G134" si="68">B128-C128</f>
        <v>76687.768160000036</v>
      </c>
      <c r="H128" s="36">
        <f t="shared" si="63"/>
        <v>87.383688628264466</v>
      </c>
      <c r="K128" s="78"/>
      <c r="L128" s="78"/>
      <c r="M128" s="78"/>
      <c r="N128" s="78"/>
      <c r="O128" s="78"/>
      <c r="P128" s="78"/>
      <c r="Q128" s="78"/>
      <c r="R128" s="78"/>
      <c r="S128" s="78"/>
      <c r="T128" s="78"/>
    </row>
    <row r="129" spans="1:20" s="75" customFormat="1" ht="11.25" customHeight="1" x14ac:dyDescent="0.2">
      <c r="A129" s="84" t="s">
        <v>182</v>
      </c>
      <c r="B129" s="34">
        <v>1246594.872</v>
      </c>
      <c r="C129" s="35">
        <v>1191392.26159</v>
      </c>
      <c r="D129" s="34">
        <v>7699.0410599999996</v>
      </c>
      <c r="E129" s="35">
        <f t="shared" si="66"/>
        <v>1199091.30265</v>
      </c>
      <c r="F129" s="35">
        <f t="shared" si="67"/>
        <v>47503.569350000005</v>
      </c>
      <c r="G129" s="35">
        <f t="shared" si="68"/>
        <v>55202.610409999965</v>
      </c>
      <c r="H129" s="36">
        <f t="shared" si="63"/>
        <v>96.189333807078256</v>
      </c>
      <c r="K129" s="78"/>
      <c r="L129" s="78"/>
      <c r="M129" s="78"/>
      <c r="N129" s="78"/>
      <c r="O129" s="78"/>
      <c r="P129" s="78"/>
      <c r="Q129" s="78"/>
      <c r="R129" s="78"/>
      <c r="S129" s="78"/>
      <c r="T129" s="78"/>
    </row>
    <row r="130" spans="1:20" s="75" customFormat="1" ht="11.25" customHeight="1" x14ac:dyDescent="0.2">
      <c r="A130" s="84" t="s">
        <v>183</v>
      </c>
      <c r="B130" s="34">
        <v>111579.554</v>
      </c>
      <c r="C130" s="35">
        <v>105342.88782999999</v>
      </c>
      <c r="D130" s="34">
        <v>316.47474</v>
      </c>
      <c r="E130" s="35">
        <f t="shared" si="66"/>
        <v>105659.36257</v>
      </c>
      <c r="F130" s="35">
        <f t="shared" si="67"/>
        <v>5920.1914300000062</v>
      </c>
      <c r="G130" s="35">
        <f t="shared" si="68"/>
        <v>6236.6661700000113</v>
      </c>
      <c r="H130" s="36">
        <f t="shared" si="63"/>
        <v>94.694196904569083</v>
      </c>
      <c r="K130" s="78"/>
      <c r="L130" s="78"/>
      <c r="M130" s="78"/>
      <c r="N130" s="78"/>
      <c r="O130" s="78"/>
      <c r="P130" s="78"/>
      <c r="Q130" s="78"/>
      <c r="R130" s="78"/>
      <c r="S130" s="78"/>
      <c r="T130" s="78"/>
    </row>
    <row r="131" spans="1:20" s="75" customFormat="1" ht="11.25" customHeight="1" x14ac:dyDescent="0.2">
      <c r="A131" s="84" t="s">
        <v>184</v>
      </c>
      <c r="B131" s="34">
        <v>2085196.5910000005</v>
      </c>
      <c r="C131" s="35">
        <v>2082204.4807599999</v>
      </c>
      <c r="D131" s="34">
        <v>1123.9974199999999</v>
      </c>
      <c r="E131" s="35">
        <f t="shared" si="66"/>
        <v>2083328.4781799999</v>
      </c>
      <c r="F131" s="35">
        <f t="shared" si="67"/>
        <v>1868.1128200006206</v>
      </c>
      <c r="G131" s="35">
        <f t="shared" si="68"/>
        <v>2992.1102400005329</v>
      </c>
      <c r="H131" s="36">
        <f t="shared" si="63"/>
        <v>99.910410710047032</v>
      </c>
      <c r="K131" s="78"/>
      <c r="L131" s="78"/>
      <c r="M131" s="78"/>
      <c r="N131" s="78"/>
      <c r="O131" s="78"/>
      <c r="P131" s="78"/>
      <c r="Q131" s="78"/>
      <c r="R131" s="78"/>
      <c r="S131" s="78"/>
      <c r="T131" s="78"/>
    </row>
    <row r="132" spans="1:20" s="75" customFormat="1" ht="11.25" hidden="1" customHeight="1" x14ac:dyDescent="0.2">
      <c r="A132" s="83" t="s">
        <v>185</v>
      </c>
      <c r="B132" s="44">
        <v>12507317.011080001</v>
      </c>
      <c r="C132" s="40">
        <v>12300674.774359999</v>
      </c>
      <c r="D132" s="44">
        <v>52738.861299999997</v>
      </c>
      <c r="E132" s="40">
        <f t="shared" si="66"/>
        <v>12353413.63566</v>
      </c>
      <c r="F132" s="40">
        <f t="shared" si="67"/>
        <v>153903.3754200004</v>
      </c>
      <c r="G132" s="40">
        <f t="shared" si="68"/>
        <v>206642.23672000133</v>
      </c>
      <c r="H132" s="36">
        <f t="shared" si="63"/>
        <v>98.769493287140151</v>
      </c>
      <c r="K132" s="78"/>
      <c r="L132" s="78"/>
      <c r="M132" s="78"/>
      <c r="N132" s="78"/>
      <c r="O132" s="78"/>
      <c r="P132" s="78"/>
      <c r="Q132" s="78"/>
      <c r="R132" s="78"/>
      <c r="S132" s="78"/>
      <c r="T132" s="78"/>
    </row>
    <row r="133" spans="1:20" s="75" customFormat="1" ht="11.25" customHeight="1" x14ac:dyDescent="0.2">
      <c r="A133" s="85" t="s">
        <v>185</v>
      </c>
      <c r="B133" s="34">
        <v>10817648.77208</v>
      </c>
      <c r="C133" s="35">
        <v>10759085.67484</v>
      </c>
      <c r="D133" s="34">
        <v>46630.25333</v>
      </c>
      <c r="E133" s="35">
        <f t="shared" si="66"/>
        <v>10805715.928169999</v>
      </c>
      <c r="F133" s="35">
        <f t="shared" si="67"/>
        <v>11932.843910001218</v>
      </c>
      <c r="G133" s="35">
        <f t="shared" si="68"/>
        <v>58563.097240000963</v>
      </c>
      <c r="H133" s="36">
        <f t="shared" si="63"/>
        <v>99.889690965556227</v>
      </c>
      <c r="K133" s="78"/>
      <c r="L133" s="78"/>
      <c r="M133" s="78"/>
      <c r="N133" s="78"/>
      <c r="O133" s="78"/>
      <c r="P133" s="78"/>
      <c r="Q133" s="78"/>
      <c r="R133" s="78"/>
      <c r="S133" s="78"/>
      <c r="T133" s="78"/>
    </row>
    <row r="134" spans="1:20" s="75" customFormat="1" ht="11.25" customHeight="1" x14ac:dyDescent="0.2">
      <c r="A134" s="85" t="s">
        <v>186</v>
      </c>
      <c r="B134" s="34">
        <v>1689668.2390000003</v>
      </c>
      <c r="C134" s="35">
        <v>1541589.0995199999</v>
      </c>
      <c r="D134" s="34">
        <v>6108.60797</v>
      </c>
      <c r="E134" s="35">
        <f t="shared" si="66"/>
        <v>1547697.7074899999</v>
      </c>
      <c r="F134" s="35">
        <f t="shared" si="67"/>
        <v>141970.53151000035</v>
      </c>
      <c r="G134" s="35">
        <f t="shared" si="68"/>
        <v>148079.13948000036</v>
      </c>
      <c r="H134" s="36">
        <f t="shared" si="63"/>
        <v>91.597727398011401</v>
      </c>
      <c r="K134" s="78"/>
      <c r="L134" s="78"/>
      <c r="M134" s="78"/>
      <c r="N134" s="78"/>
      <c r="O134" s="78"/>
      <c r="P134" s="78"/>
      <c r="Q134" s="78"/>
      <c r="R134" s="78"/>
      <c r="S134" s="78"/>
      <c r="T134" s="78"/>
    </row>
    <row r="135" spans="1:20" s="75" customFormat="1" ht="11.25" customHeight="1" x14ac:dyDescent="0.2">
      <c r="A135" s="83" t="s">
        <v>187</v>
      </c>
      <c r="B135" s="45">
        <f t="shared" ref="B135:D135" si="69">SUM(B136:B139)</f>
        <v>233286244.85533002</v>
      </c>
      <c r="C135" s="45">
        <f t="shared" si="69"/>
        <v>230300102.21186998</v>
      </c>
      <c r="D135" s="45">
        <f t="shared" si="69"/>
        <v>1857933.1826099998</v>
      </c>
      <c r="E135" s="45">
        <f t="shared" ref="E135:G135" si="70">SUM(E136:E139)</f>
        <v>232158035.39447999</v>
      </c>
      <c r="F135" s="45">
        <f t="shared" si="70"/>
        <v>1128209.46085006</v>
      </c>
      <c r="G135" s="45">
        <f t="shared" si="70"/>
        <v>2986142.6434600577</v>
      </c>
      <c r="H135" s="36">
        <f t="shared" si="63"/>
        <v>99.51638406218521</v>
      </c>
      <c r="K135" s="78"/>
      <c r="L135" s="78"/>
      <c r="M135" s="78"/>
      <c r="N135" s="78"/>
      <c r="O135" s="78"/>
      <c r="P135" s="78"/>
      <c r="Q135" s="78"/>
      <c r="R135" s="78"/>
      <c r="S135" s="78"/>
      <c r="T135" s="78"/>
    </row>
    <row r="136" spans="1:20" s="75" customFormat="1" ht="11.25" customHeight="1" x14ac:dyDescent="0.2">
      <c r="A136" s="85" t="s">
        <v>188</v>
      </c>
      <c r="B136" s="34">
        <v>94458728.79005003</v>
      </c>
      <c r="C136" s="35">
        <v>93726796.547019988</v>
      </c>
      <c r="D136" s="34">
        <v>664537.95473999996</v>
      </c>
      <c r="E136" s="35">
        <f t="shared" ref="E136:E138" si="71">SUM(C136:D136)</f>
        <v>94391334.501759991</v>
      </c>
      <c r="F136" s="35">
        <f>B136-E136</f>
        <v>67394.288290038705</v>
      </c>
      <c r="G136" s="35">
        <f>B136-C136</f>
        <v>731932.24303004146</v>
      </c>
      <c r="H136" s="36">
        <f t="shared" si="63"/>
        <v>99.928652132890932</v>
      </c>
      <c r="K136" s="78"/>
      <c r="L136" s="78"/>
      <c r="M136" s="78"/>
      <c r="N136" s="78"/>
      <c r="O136" s="78"/>
      <c r="P136" s="78"/>
      <c r="Q136" s="78"/>
      <c r="R136" s="78"/>
      <c r="S136" s="78"/>
      <c r="T136" s="78"/>
    </row>
    <row r="137" spans="1:20" s="75" customFormat="1" ht="11.25" customHeight="1" x14ac:dyDescent="0.2">
      <c r="A137" s="85" t="s">
        <v>189</v>
      </c>
      <c r="B137" s="34">
        <v>24406513.300729997</v>
      </c>
      <c r="C137" s="35">
        <v>23026160.407949999</v>
      </c>
      <c r="D137" s="34">
        <v>813917.37320000003</v>
      </c>
      <c r="E137" s="35">
        <f t="shared" si="71"/>
        <v>23840077.781149998</v>
      </c>
      <c r="F137" s="35">
        <f>B137-E137</f>
        <v>566435.51957999915</v>
      </c>
      <c r="G137" s="35">
        <f>B137-C137</f>
        <v>1380352.8927799985</v>
      </c>
      <c r="H137" s="36">
        <f t="shared" si="63"/>
        <v>97.67916247355555</v>
      </c>
      <c r="K137" s="78"/>
      <c r="L137" s="78"/>
      <c r="M137" s="78"/>
      <c r="N137" s="78"/>
      <c r="O137" s="78"/>
      <c r="P137" s="78"/>
      <c r="Q137" s="78"/>
      <c r="R137" s="78"/>
      <c r="S137" s="78"/>
      <c r="T137" s="78"/>
    </row>
    <row r="138" spans="1:20" s="75" customFormat="1" ht="11.25" customHeight="1" x14ac:dyDescent="0.2">
      <c r="A138" s="85" t="s">
        <v>190</v>
      </c>
      <c r="B138" s="34">
        <v>28443559.185210004</v>
      </c>
      <c r="C138" s="35">
        <v>28002008.404789999</v>
      </c>
      <c r="D138" s="34">
        <v>251171.49182</v>
      </c>
      <c r="E138" s="35">
        <f t="shared" si="71"/>
        <v>28253179.896609999</v>
      </c>
      <c r="F138" s="35">
        <f>B138-E138</f>
        <v>190379.28860000521</v>
      </c>
      <c r="G138" s="35">
        <f>B138-C138</f>
        <v>441550.78042000532</v>
      </c>
      <c r="H138" s="36">
        <f t="shared" si="63"/>
        <v>99.3306769825803</v>
      </c>
      <c r="K138" s="78"/>
      <c r="L138" s="78"/>
      <c r="M138" s="78"/>
      <c r="N138" s="78"/>
      <c r="O138" s="78"/>
      <c r="P138" s="78"/>
      <c r="Q138" s="78"/>
      <c r="R138" s="78"/>
      <c r="S138" s="78"/>
      <c r="T138" s="78"/>
    </row>
    <row r="139" spans="1:20" s="75" customFormat="1" ht="11.25" customHeight="1" x14ac:dyDescent="0.2">
      <c r="A139" s="85" t="s">
        <v>191</v>
      </c>
      <c r="B139" s="40">
        <f t="shared" ref="B139:D139" si="72">SUM(B140)</f>
        <v>85977443.579340011</v>
      </c>
      <c r="C139" s="40">
        <f t="shared" si="72"/>
        <v>85545136.852109998</v>
      </c>
      <c r="D139" s="40">
        <f t="shared" si="72"/>
        <v>128306.36284999999</v>
      </c>
      <c r="E139" s="40">
        <f t="shared" ref="E139:G139" si="73">SUM(E140)</f>
        <v>85673443.214959994</v>
      </c>
      <c r="F139" s="40">
        <f t="shared" si="73"/>
        <v>304000.36438001692</v>
      </c>
      <c r="G139" s="40">
        <f t="shared" si="73"/>
        <v>432306.72723001242</v>
      </c>
      <c r="H139" s="51">
        <f>+H140</f>
        <v>99.646418465443816</v>
      </c>
      <c r="K139" s="78"/>
      <c r="L139" s="78"/>
      <c r="M139" s="78"/>
      <c r="N139" s="78"/>
      <c r="O139" s="78"/>
      <c r="P139" s="78"/>
      <c r="Q139" s="78"/>
      <c r="R139" s="78"/>
      <c r="S139" s="78"/>
      <c r="T139" s="78"/>
    </row>
    <row r="140" spans="1:20" s="75" customFormat="1" ht="11.25" customHeight="1" x14ac:dyDescent="0.2">
      <c r="A140" s="85" t="s">
        <v>192</v>
      </c>
      <c r="B140" s="34">
        <v>85977443.579340011</v>
      </c>
      <c r="C140" s="35">
        <v>85545136.852109998</v>
      </c>
      <c r="D140" s="34">
        <v>128306.36284999999</v>
      </c>
      <c r="E140" s="35">
        <f>SUM(C140:D140)</f>
        <v>85673443.214959994</v>
      </c>
      <c r="F140" s="35">
        <f>B140-E140</f>
        <v>304000.36438001692</v>
      </c>
      <c r="G140" s="35">
        <f>B140-C140</f>
        <v>432306.72723001242</v>
      </c>
      <c r="H140" s="36">
        <f>E140/B140*100</f>
        <v>99.646418465443816</v>
      </c>
      <c r="K140" s="78"/>
      <c r="L140" s="78"/>
      <c r="M140" s="78"/>
      <c r="N140" s="78"/>
      <c r="O140" s="78"/>
      <c r="P140" s="78"/>
      <c r="Q140" s="78"/>
      <c r="R140" s="78"/>
      <c r="S140" s="78"/>
      <c r="T140" s="78"/>
    </row>
    <row r="141" spans="1:20" s="75" customFormat="1" ht="11.25" customHeight="1" x14ac:dyDescent="0.2">
      <c r="A141" s="82"/>
      <c r="B141" s="39"/>
      <c r="C141" s="38"/>
      <c r="D141" s="39"/>
      <c r="E141" s="38"/>
      <c r="F141" s="38"/>
      <c r="G141" s="38"/>
      <c r="H141" s="36"/>
      <c r="K141" s="78"/>
      <c r="L141" s="78"/>
      <c r="M141" s="78"/>
      <c r="N141" s="78"/>
      <c r="O141" s="78"/>
      <c r="P141" s="78"/>
      <c r="Q141" s="78"/>
      <c r="R141" s="78"/>
      <c r="S141" s="78"/>
      <c r="T141" s="78"/>
    </row>
    <row r="142" spans="1:20" s="75" customFormat="1" ht="11.25" customHeight="1" x14ac:dyDescent="0.2">
      <c r="A142" s="77" t="s">
        <v>193</v>
      </c>
      <c r="B142" s="34">
        <v>480466791.90616995</v>
      </c>
      <c r="C142" s="35">
        <v>465615784.19821995</v>
      </c>
      <c r="D142" s="34">
        <v>4664362.6983400006</v>
      </c>
      <c r="E142" s="35">
        <f>SUM(C142:D142)</f>
        <v>470280146.89655995</v>
      </c>
      <c r="F142" s="35">
        <f>B142-E142</f>
        <v>10186645.009609997</v>
      </c>
      <c r="G142" s="35">
        <f>B142-C142</f>
        <v>14851007.707949996</v>
      </c>
      <c r="H142" s="36">
        <f>E142/B142*100</f>
        <v>97.879844105521585</v>
      </c>
      <c r="K142" s="78"/>
      <c r="L142" s="78"/>
      <c r="M142" s="78"/>
      <c r="N142" s="78"/>
      <c r="O142" s="78"/>
      <c r="P142" s="78"/>
      <c r="Q142" s="78"/>
      <c r="R142" s="78"/>
      <c r="S142" s="78"/>
      <c r="T142" s="78"/>
    </row>
    <row r="143" spans="1:20" s="75" customFormat="1" ht="11.25" customHeight="1" x14ac:dyDescent="0.2">
      <c r="A143" s="82"/>
      <c r="B143" s="34"/>
      <c r="C143" s="35"/>
      <c r="D143" s="34"/>
      <c r="E143" s="35"/>
      <c r="F143" s="35"/>
      <c r="G143" s="35"/>
      <c r="H143" s="36"/>
      <c r="K143" s="78"/>
      <c r="L143" s="78"/>
      <c r="M143" s="78"/>
      <c r="N143" s="78"/>
      <c r="O143" s="78"/>
      <c r="P143" s="78"/>
      <c r="Q143" s="78"/>
      <c r="R143" s="78"/>
      <c r="S143" s="78"/>
      <c r="T143" s="78"/>
    </row>
    <row r="144" spans="1:20" s="75" customFormat="1" ht="11.25" customHeight="1" x14ac:dyDescent="0.2">
      <c r="A144" s="77" t="s">
        <v>194</v>
      </c>
      <c r="B144" s="40">
        <f t="shared" ref="B144:D144" si="74">SUM(B145:B163)</f>
        <v>19927337.113699991</v>
      </c>
      <c r="C144" s="40">
        <f t="shared" si="74"/>
        <v>18028604.761019997</v>
      </c>
      <c r="D144" s="40">
        <f t="shared" si="74"/>
        <v>211202.84547999993</v>
      </c>
      <c r="E144" s="40">
        <f t="shared" ref="E144:G144" si="75">SUM(E145:E163)</f>
        <v>18239807.6065</v>
      </c>
      <c r="F144" s="40">
        <f t="shared" si="75"/>
        <v>1687529.5071999952</v>
      </c>
      <c r="G144" s="40">
        <f t="shared" si="75"/>
        <v>1898732.3526799949</v>
      </c>
      <c r="H144" s="36">
        <f t="shared" ref="H144:H163" si="76">E144/B144*100</f>
        <v>91.531585491973132</v>
      </c>
      <c r="K144" s="78"/>
      <c r="L144" s="78"/>
      <c r="M144" s="78"/>
      <c r="N144" s="78"/>
      <c r="O144" s="78"/>
      <c r="P144" s="78"/>
      <c r="Q144" s="78"/>
      <c r="R144" s="78"/>
      <c r="S144" s="78"/>
      <c r="T144" s="78"/>
    </row>
    <row r="145" spans="1:20" s="75" customFormat="1" ht="11.25" customHeight="1" x14ac:dyDescent="0.2">
      <c r="A145" s="86" t="s">
        <v>195</v>
      </c>
      <c r="B145" s="34">
        <v>5287197.9349999949</v>
      </c>
      <c r="C145" s="35">
        <v>4541970.1035999991</v>
      </c>
      <c r="D145" s="34">
        <v>121002.30224999995</v>
      </c>
      <c r="E145" s="35">
        <f t="shared" ref="E145:E163" si="77">SUM(C145:D145)</f>
        <v>4662972.4058499988</v>
      </c>
      <c r="F145" s="35">
        <f t="shared" ref="F145:F163" si="78">B145-E145</f>
        <v>624225.52914999612</v>
      </c>
      <c r="G145" s="35">
        <f t="shared" ref="G145:G163" si="79">B145-C145</f>
        <v>745227.83139999583</v>
      </c>
      <c r="H145" s="36">
        <f t="shared" si="76"/>
        <v>88.193641758373147</v>
      </c>
      <c r="K145" s="78"/>
      <c r="L145" s="78"/>
      <c r="M145" s="78"/>
      <c r="N145" s="78"/>
      <c r="O145" s="78"/>
      <c r="P145" s="78"/>
      <c r="Q145" s="78"/>
      <c r="R145" s="78"/>
      <c r="S145" s="78"/>
      <c r="T145" s="78"/>
    </row>
    <row r="146" spans="1:20" s="75" customFormat="1" ht="11.25" customHeight="1" x14ac:dyDescent="0.2">
      <c r="A146" s="86" t="s">
        <v>196</v>
      </c>
      <c r="B146" s="34">
        <v>344425.02</v>
      </c>
      <c r="C146" s="35">
        <v>344386.08</v>
      </c>
      <c r="D146" s="34">
        <v>38.94</v>
      </c>
      <c r="E146" s="35">
        <f t="shared" si="77"/>
        <v>344425.02</v>
      </c>
      <c r="F146" s="35">
        <f t="shared" si="78"/>
        <v>0</v>
      </c>
      <c r="G146" s="35">
        <f t="shared" si="79"/>
        <v>38.940000000002328</v>
      </c>
      <c r="H146" s="36">
        <f t="shared" si="76"/>
        <v>100</v>
      </c>
      <c r="K146" s="78"/>
      <c r="L146" s="78"/>
      <c r="M146" s="78"/>
      <c r="N146" s="78"/>
      <c r="O146" s="78"/>
      <c r="P146" s="78"/>
      <c r="Q146" s="78"/>
      <c r="R146" s="78"/>
      <c r="S146" s="78"/>
      <c r="T146" s="78"/>
    </row>
    <row r="147" spans="1:20" s="75" customFormat="1" ht="11.25" customHeight="1" x14ac:dyDescent="0.2">
      <c r="A147" s="79" t="s">
        <v>197</v>
      </c>
      <c r="B147" s="34">
        <v>589679</v>
      </c>
      <c r="C147" s="35">
        <v>375874.05229000002</v>
      </c>
      <c r="D147" s="34">
        <v>920.50556000000006</v>
      </c>
      <c r="E147" s="35">
        <f t="shared" si="77"/>
        <v>376794.55785000004</v>
      </c>
      <c r="F147" s="35">
        <f t="shared" si="78"/>
        <v>212884.44214999996</v>
      </c>
      <c r="G147" s="35">
        <f t="shared" si="79"/>
        <v>213804.94770999998</v>
      </c>
      <c r="H147" s="36">
        <f t="shared" si="76"/>
        <v>63.898249361093072</v>
      </c>
      <c r="K147" s="78"/>
      <c r="L147" s="78"/>
      <c r="M147" s="78"/>
      <c r="N147" s="78"/>
      <c r="O147" s="78"/>
      <c r="P147" s="78"/>
      <c r="Q147" s="78"/>
      <c r="R147" s="78"/>
      <c r="S147" s="78"/>
      <c r="T147" s="78"/>
    </row>
    <row r="148" spans="1:20" s="75" customFormat="1" ht="11.25" customHeight="1" x14ac:dyDescent="0.2">
      <c r="A148" s="79" t="s">
        <v>198</v>
      </c>
      <c r="B148" s="34">
        <v>236861.32499999998</v>
      </c>
      <c r="C148" s="35">
        <v>169238.48082</v>
      </c>
      <c r="D148" s="34">
        <v>869.73416000000009</v>
      </c>
      <c r="E148" s="35">
        <f t="shared" si="77"/>
        <v>170108.21497999999</v>
      </c>
      <c r="F148" s="35">
        <f t="shared" si="78"/>
        <v>66753.110019999993</v>
      </c>
      <c r="G148" s="35">
        <f t="shared" si="79"/>
        <v>67622.844179999985</v>
      </c>
      <c r="H148" s="36">
        <f t="shared" si="76"/>
        <v>71.817640545580844</v>
      </c>
      <c r="K148" s="78"/>
      <c r="L148" s="78"/>
      <c r="M148" s="78"/>
      <c r="N148" s="78"/>
      <c r="O148" s="78"/>
      <c r="P148" s="78"/>
      <c r="Q148" s="78"/>
      <c r="R148" s="78"/>
      <c r="S148" s="78"/>
      <c r="T148" s="78"/>
    </row>
    <row r="149" spans="1:20" s="75" customFormat="1" ht="11.25" customHeight="1" x14ac:dyDescent="0.2">
      <c r="A149" s="79" t="s">
        <v>199</v>
      </c>
      <c r="B149" s="34">
        <v>536559.4709999999</v>
      </c>
      <c r="C149" s="35">
        <v>454261.97729000001</v>
      </c>
      <c r="D149" s="34">
        <v>3958.9560099999999</v>
      </c>
      <c r="E149" s="35">
        <f t="shared" si="77"/>
        <v>458220.93330000003</v>
      </c>
      <c r="F149" s="35">
        <f t="shared" si="78"/>
        <v>78338.53769999987</v>
      </c>
      <c r="G149" s="35">
        <f t="shared" si="79"/>
        <v>82297.493709999893</v>
      </c>
      <c r="H149" s="36">
        <f t="shared" si="76"/>
        <v>85.399840663701582</v>
      </c>
      <c r="K149" s="78"/>
      <c r="L149" s="78"/>
      <c r="M149" s="78"/>
      <c r="N149" s="78"/>
      <c r="O149" s="78"/>
      <c r="P149" s="78"/>
      <c r="Q149" s="78"/>
      <c r="R149" s="78"/>
      <c r="S149" s="78"/>
      <c r="T149" s="78"/>
    </row>
    <row r="150" spans="1:20" s="75" customFormat="1" ht="11.25" customHeight="1" x14ac:dyDescent="0.2">
      <c r="A150" s="79" t="s">
        <v>200</v>
      </c>
      <c r="B150" s="34">
        <v>296319.77</v>
      </c>
      <c r="C150" s="35">
        <v>216998.90709999998</v>
      </c>
      <c r="D150" s="34">
        <v>15.06033</v>
      </c>
      <c r="E150" s="35">
        <f t="shared" si="77"/>
        <v>217013.96742999999</v>
      </c>
      <c r="F150" s="35">
        <f t="shared" si="78"/>
        <v>79305.802570000029</v>
      </c>
      <c r="G150" s="35">
        <f t="shared" si="79"/>
        <v>79320.862900000036</v>
      </c>
      <c r="H150" s="36">
        <f t="shared" si="76"/>
        <v>73.236411944434209</v>
      </c>
      <c r="K150" s="78"/>
      <c r="L150" s="78"/>
      <c r="M150" s="78"/>
      <c r="N150" s="78"/>
      <c r="O150" s="78"/>
      <c r="P150" s="78"/>
      <c r="Q150" s="78"/>
      <c r="R150" s="78"/>
      <c r="S150" s="78"/>
      <c r="T150" s="78"/>
    </row>
    <row r="151" spans="1:20" s="75" customFormat="1" ht="11.25" customHeight="1" x14ac:dyDescent="0.2">
      <c r="A151" s="79" t="s">
        <v>201</v>
      </c>
      <c r="B151" s="34">
        <v>105980</v>
      </c>
      <c r="C151" s="35">
        <v>81026.984930000006</v>
      </c>
      <c r="D151" s="34">
        <v>159.37754999999999</v>
      </c>
      <c r="E151" s="35">
        <f t="shared" si="77"/>
        <v>81186.362480000011</v>
      </c>
      <c r="F151" s="35">
        <f t="shared" si="78"/>
        <v>24793.637519999989</v>
      </c>
      <c r="G151" s="35">
        <f t="shared" si="79"/>
        <v>24953.015069999994</v>
      </c>
      <c r="H151" s="36">
        <f t="shared" si="76"/>
        <v>76.605361841856961</v>
      </c>
      <c r="K151" s="78"/>
      <c r="L151" s="78"/>
      <c r="M151" s="78"/>
      <c r="N151" s="78"/>
      <c r="O151" s="78"/>
      <c r="P151" s="78"/>
      <c r="Q151" s="78"/>
      <c r="R151" s="78"/>
      <c r="S151" s="78"/>
      <c r="T151" s="78"/>
    </row>
    <row r="152" spans="1:20" s="75" customFormat="1" ht="11.25" customHeight="1" x14ac:dyDescent="0.2">
      <c r="A152" s="86" t="s">
        <v>202</v>
      </c>
      <c r="B152" s="34">
        <v>94683.999999999985</v>
      </c>
      <c r="C152" s="35">
        <v>92662.411890000003</v>
      </c>
      <c r="D152" s="34">
        <v>0</v>
      </c>
      <c r="E152" s="35">
        <f t="shared" si="77"/>
        <v>92662.411890000003</v>
      </c>
      <c r="F152" s="35">
        <f t="shared" si="78"/>
        <v>2021.5881099999824</v>
      </c>
      <c r="G152" s="35">
        <f t="shared" si="79"/>
        <v>2021.5881099999824</v>
      </c>
      <c r="H152" s="36">
        <f t="shared" si="76"/>
        <v>97.864910533986745</v>
      </c>
      <c r="K152" s="78"/>
      <c r="L152" s="78"/>
      <c r="M152" s="78"/>
      <c r="N152" s="78"/>
      <c r="O152" s="78"/>
      <c r="P152" s="78"/>
      <c r="Q152" s="78"/>
      <c r="R152" s="78"/>
      <c r="S152" s="78"/>
      <c r="T152" s="78"/>
    </row>
    <row r="153" spans="1:20" s="75" customFormat="1" ht="11.25" customHeight="1" x14ac:dyDescent="0.2">
      <c r="A153" s="79" t="s">
        <v>203</v>
      </c>
      <c r="B153" s="34">
        <v>1499595.024</v>
      </c>
      <c r="C153" s="35">
        <v>1482498.5852999999</v>
      </c>
      <c r="D153" s="34">
        <v>16328.8385</v>
      </c>
      <c r="E153" s="35">
        <f t="shared" si="77"/>
        <v>1498827.4238</v>
      </c>
      <c r="F153" s="35">
        <f t="shared" si="78"/>
        <v>767.60019999998622</v>
      </c>
      <c r="G153" s="35">
        <f t="shared" si="79"/>
        <v>17096.438700000057</v>
      </c>
      <c r="H153" s="36">
        <f t="shared" si="76"/>
        <v>99.94881283361741</v>
      </c>
      <c r="K153" s="78"/>
      <c r="L153" s="78"/>
      <c r="M153" s="78"/>
      <c r="N153" s="78"/>
      <c r="O153" s="78"/>
      <c r="P153" s="78"/>
      <c r="Q153" s="78"/>
      <c r="R153" s="78"/>
      <c r="S153" s="78"/>
      <c r="T153" s="78"/>
    </row>
    <row r="154" spans="1:20" s="75" customFormat="1" ht="11.25" customHeight="1" x14ac:dyDescent="0.2">
      <c r="A154" s="79" t="s">
        <v>204</v>
      </c>
      <c r="B154" s="34">
        <v>1113815</v>
      </c>
      <c r="C154" s="35">
        <v>1112629.4556800001</v>
      </c>
      <c r="D154" s="34">
        <v>260.01143999999999</v>
      </c>
      <c r="E154" s="35">
        <f t="shared" si="77"/>
        <v>1112889.4671200002</v>
      </c>
      <c r="F154" s="35">
        <f t="shared" si="78"/>
        <v>925.53287999983877</v>
      </c>
      <c r="G154" s="35">
        <f t="shared" si="79"/>
        <v>1185.5443199998699</v>
      </c>
      <c r="H154" s="36">
        <f t="shared" si="76"/>
        <v>99.916904254297179</v>
      </c>
      <c r="K154" s="78"/>
      <c r="L154" s="78"/>
      <c r="M154" s="78"/>
      <c r="N154" s="78"/>
      <c r="O154" s="78"/>
      <c r="P154" s="78"/>
      <c r="Q154" s="78"/>
      <c r="R154" s="78"/>
      <c r="S154" s="78"/>
      <c r="T154" s="78"/>
    </row>
    <row r="155" spans="1:20" s="75" customFormat="1" ht="11.25" customHeight="1" x14ac:dyDescent="0.2">
      <c r="A155" s="79" t="s">
        <v>205</v>
      </c>
      <c r="B155" s="34">
        <v>588572</v>
      </c>
      <c r="C155" s="35">
        <v>579512.64255999995</v>
      </c>
      <c r="D155" s="34">
        <v>421.69671999999997</v>
      </c>
      <c r="E155" s="35">
        <f t="shared" si="77"/>
        <v>579934.33927999996</v>
      </c>
      <c r="F155" s="35">
        <f t="shared" si="78"/>
        <v>8637.6607200000435</v>
      </c>
      <c r="G155" s="35">
        <f t="shared" si="79"/>
        <v>9059.3574400000507</v>
      </c>
      <c r="H155" s="36">
        <f t="shared" si="76"/>
        <v>98.532437710254641</v>
      </c>
      <c r="K155" s="78"/>
      <c r="L155" s="78"/>
      <c r="M155" s="78"/>
      <c r="N155" s="78"/>
      <c r="O155" s="78"/>
      <c r="P155" s="78"/>
      <c r="Q155" s="78"/>
      <c r="R155" s="78"/>
      <c r="S155" s="78"/>
      <c r="T155" s="78"/>
    </row>
    <row r="156" spans="1:20" s="75" customFormat="1" ht="11.25" customHeight="1" x14ac:dyDescent="0.2">
      <c r="A156" s="79" t="s">
        <v>206</v>
      </c>
      <c r="B156" s="34">
        <v>668159.35399999993</v>
      </c>
      <c r="C156" s="35">
        <v>612140.45455999998</v>
      </c>
      <c r="D156" s="34">
        <v>294.76371</v>
      </c>
      <c r="E156" s="35">
        <f t="shared" si="77"/>
        <v>612435.21826999995</v>
      </c>
      <c r="F156" s="35">
        <f t="shared" si="78"/>
        <v>55724.13572999998</v>
      </c>
      <c r="G156" s="35">
        <f t="shared" si="79"/>
        <v>56018.89943999995</v>
      </c>
      <c r="H156" s="36">
        <f t="shared" si="76"/>
        <v>91.66005304028117</v>
      </c>
      <c r="K156" s="78"/>
      <c r="L156" s="78"/>
      <c r="M156" s="78"/>
      <c r="N156" s="78"/>
      <c r="O156" s="78"/>
      <c r="P156" s="78"/>
      <c r="Q156" s="78"/>
      <c r="R156" s="78"/>
      <c r="S156" s="78"/>
      <c r="T156" s="78"/>
    </row>
    <row r="157" spans="1:20" s="75" customFormat="1" ht="11.25" customHeight="1" x14ac:dyDescent="0.2">
      <c r="A157" s="79" t="s">
        <v>207</v>
      </c>
      <c r="B157" s="34">
        <v>533677</v>
      </c>
      <c r="C157" s="35">
        <v>456240.92800000001</v>
      </c>
      <c r="D157" s="34">
        <v>5593.8241100000005</v>
      </c>
      <c r="E157" s="35">
        <f t="shared" si="77"/>
        <v>461834.75211</v>
      </c>
      <c r="F157" s="35">
        <f t="shared" si="78"/>
        <v>71842.247889999999</v>
      </c>
      <c r="G157" s="35">
        <f t="shared" si="79"/>
        <v>77436.071999999986</v>
      </c>
      <c r="H157" s="36">
        <f t="shared" si="76"/>
        <v>86.538252933890732</v>
      </c>
      <c r="K157" s="78"/>
      <c r="L157" s="78"/>
      <c r="M157" s="78"/>
      <c r="N157" s="78"/>
      <c r="O157" s="78"/>
      <c r="P157" s="78"/>
      <c r="Q157" s="78"/>
      <c r="R157" s="78"/>
      <c r="S157" s="78"/>
      <c r="T157" s="78"/>
    </row>
    <row r="158" spans="1:20" s="75" customFormat="1" ht="11.25" customHeight="1" x14ac:dyDescent="0.2">
      <c r="A158" s="79" t="s">
        <v>208</v>
      </c>
      <c r="B158" s="34">
        <v>419542.48699999996</v>
      </c>
      <c r="C158" s="35">
        <v>301518.85401999997</v>
      </c>
      <c r="D158" s="34">
        <v>1438.4856200000002</v>
      </c>
      <c r="E158" s="35">
        <f t="shared" si="77"/>
        <v>302957.33963999996</v>
      </c>
      <c r="F158" s="35">
        <f t="shared" si="78"/>
        <v>116585.14736</v>
      </c>
      <c r="G158" s="35">
        <f t="shared" si="79"/>
        <v>118023.63297999999</v>
      </c>
      <c r="H158" s="36">
        <f t="shared" si="76"/>
        <v>72.211360953294829</v>
      </c>
      <c r="K158" s="78"/>
      <c r="L158" s="78"/>
      <c r="M158" s="78"/>
      <c r="N158" s="78"/>
      <c r="O158" s="78"/>
      <c r="P158" s="78"/>
      <c r="Q158" s="78"/>
      <c r="R158" s="78"/>
      <c r="S158" s="78"/>
      <c r="T158" s="78"/>
    </row>
    <row r="159" spans="1:20" s="75" customFormat="1" ht="11.25" customHeight="1" x14ac:dyDescent="0.2">
      <c r="A159" s="79" t="s">
        <v>209</v>
      </c>
      <c r="B159" s="34">
        <v>2746796.4106999999</v>
      </c>
      <c r="C159" s="35">
        <v>2466686.4245200003</v>
      </c>
      <c r="D159" s="34">
        <v>56821.476449999995</v>
      </c>
      <c r="E159" s="35">
        <f t="shared" si="77"/>
        <v>2523507.9009700003</v>
      </c>
      <c r="F159" s="35">
        <f t="shared" si="78"/>
        <v>223288.50972999958</v>
      </c>
      <c r="G159" s="35">
        <f t="shared" si="79"/>
        <v>280109.98617999954</v>
      </c>
      <c r="H159" s="36">
        <f t="shared" si="76"/>
        <v>91.87094795740262</v>
      </c>
      <c r="K159" s="78"/>
      <c r="L159" s="78"/>
      <c r="M159" s="78"/>
      <c r="N159" s="78"/>
      <c r="O159" s="78"/>
      <c r="P159" s="78"/>
      <c r="Q159" s="78"/>
      <c r="R159" s="78"/>
      <c r="S159" s="78"/>
      <c r="T159" s="78"/>
    </row>
    <row r="160" spans="1:20" s="75" customFormat="1" ht="11.25" customHeight="1" x14ac:dyDescent="0.2">
      <c r="A160" s="79" t="s">
        <v>210</v>
      </c>
      <c r="B160" s="34">
        <v>99595.732999999993</v>
      </c>
      <c r="C160" s="35">
        <v>92195.642970000001</v>
      </c>
      <c r="D160" s="34">
        <v>2042.4043700000002</v>
      </c>
      <c r="E160" s="35">
        <f t="shared" si="77"/>
        <v>94238.047340000005</v>
      </c>
      <c r="F160" s="35">
        <f t="shared" si="78"/>
        <v>5357.6856599999883</v>
      </c>
      <c r="G160" s="35">
        <f t="shared" si="79"/>
        <v>7400.0900299999921</v>
      </c>
      <c r="H160" s="36">
        <f t="shared" si="76"/>
        <v>94.620567067868265</v>
      </c>
      <c r="K160" s="78"/>
      <c r="L160" s="78"/>
      <c r="M160" s="78"/>
      <c r="N160" s="78"/>
      <c r="O160" s="78"/>
      <c r="P160" s="78"/>
      <c r="Q160" s="78"/>
      <c r="R160" s="78"/>
      <c r="S160" s="78"/>
      <c r="T160" s="78"/>
    </row>
    <row r="161" spans="1:20" s="75" customFormat="1" ht="11.25" customHeight="1" x14ac:dyDescent="0.2">
      <c r="A161" s="79" t="s">
        <v>211</v>
      </c>
      <c r="B161" s="34">
        <v>4541053.5770000005</v>
      </c>
      <c r="C161" s="35">
        <v>4470451.9486000007</v>
      </c>
      <c r="D161" s="34">
        <v>473.79946999999999</v>
      </c>
      <c r="E161" s="35">
        <f t="shared" si="77"/>
        <v>4470925.7480700007</v>
      </c>
      <c r="F161" s="35">
        <f t="shared" si="78"/>
        <v>70127.828929999843</v>
      </c>
      <c r="G161" s="35">
        <f t="shared" si="79"/>
        <v>70601.628399999812</v>
      </c>
      <c r="H161" s="36">
        <f t="shared" si="76"/>
        <v>98.45569254489331</v>
      </c>
      <c r="K161" s="78"/>
      <c r="L161" s="78"/>
      <c r="M161" s="78"/>
      <c r="N161" s="78"/>
      <c r="O161" s="78"/>
      <c r="P161" s="78"/>
      <c r="Q161" s="78"/>
      <c r="R161" s="78"/>
      <c r="S161" s="78"/>
      <c r="T161" s="78"/>
    </row>
    <row r="162" spans="1:20" s="75" customFormat="1" ht="11.25" customHeight="1" x14ac:dyDescent="0.2">
      <c r="A162" s="79" t="s">
        <v>212</v>
      </c>
      <c r="B162" s="34">
        <v>100515</v>
      </c>
      <c r="C162" s="35">
        <v>80625.90337</v>
      </c>
      <c r="D162" s="34">
        <v>465.05108000000001</v>
      </c>
      <c r="E162" s="35">
        <f t="shared" si="77"/>
        <v>81090.954450000005</v>
      </c>
      <c r="F162" s="35">
        <f t="shared" si="78"/>
        <v>19424.045549999995</v>
      </c>
      <c r="G162" s="35">
        <f t="shared" si="79"/>
        <v>19889.09663</v>
      </c>
      <c r="H162" s="36">
        <f t="shared" si="76"/>
        <v>80.675475749888079</v>
      </c>
      <c r="K162" s="78"/>
      <c r="L162" s="78"/>
      <c r="M162" s="78"/>
      <c r="N162" s="78"/>
      <c r="O162" s="78"/>
      <c r="P162" s="78"/>
      <c r="Q162" s="78"/>
      <c r="R162" s="78"/>
      <c r="S162" s="78"/>
      <c r="T162" s="78"/>
    </row>
    <row r="163" spans="1:20" s="75" customFormat="1" ht="11.25" customHeight="1" x14ac:dyDescent="0.2">
      <c r="A163" s="79" t="s">
        <v>213</v>
      </c>
      <c r="B163" s="34">
        <v>124309.00700000001</v>
      </c>
      <c r="C163" s="35">
        <v>97684.923519999997</v>
      </c>
      <c r="D163" s="34">
        <v>97.61815</v>
      </c>
      <c r="E163" s="35">
        <f t="shared" si="77"/>
        <v>97782.541669999991</v>
      </c>
      <c r="F163" s="35">
        <f t="shared" si="78"/>
        <v>26526.465330000021</v>
      </c>
      <c r="G163" s="35">
        <f t="shared" si="79"/>
        <v>26624.083480000016</v>
      </c>
      <c r="H163" s="36">
        <f t="shared" si="76"/>
        <v>78.660866199341442</v>
      </c>
      <c r="K163" s="78"/>
      <c r="L163" s="78"/>
      <c r="M163" s="78"/>
      <c r="N163" s="78"/>
      <c r="O163" s="78"/>
      <c r="P163" s="78"/>
      <c r="Q163" s="78"/>
      <c r="R163" s="78"/>
      <c r="S163" s="78"/>
      <c r="T163" s="78"/>
    </row>
    <row r="164" spans="1:20" s="75" customFormat="1" ht="11.25" customHeight="1" x14ac:dyDescent="0.2">
      <c r="A164" s="82"/>
      <c r="B164" s="34"/>
      <c r="C164" s="35"/>
      <c r="D164" s="34"/>
      <c r="E164" s="35"/>
      <c r="F164" s="35"/>
      <c r="G164" s="35"/>
      <c r="H164" s="36"/>
      <c r="K164" s="78"/>
      <c r="L164" s="78"/>
      <c r="M164" s="78"/>
      <c r="N164" s="78"/>
      <c r="O164" s="78"/>
      <c r="P164" s="78"/>
      <c r="Q164" s="78"/>
      <c r="R164" s="78"/>
      <c r="S164" s="78"/>
      <c r="T164" s="78"/>
    </row>
    <row r="165" spans="1:20" s="75" customFormat="1" ht="11.25" customHeight="1" x14ac:dyDescent="0.2">
      <c r="A165" s="77" t="s">
        <v>214</v>
      </c>
      <c r="B165" s="40">
        <f t="shared" ref="B165:D165" si="80">SUM(B166:B173)</f>
        <v>455204840.92932981</v>
      </c>
      <c r="C165" s="40">
        <f t="shared" si="80"/>
        <v>350350476.37454003</v>
      </c>
      <c r="D165" s="40">
        <f t="shared" si="80"/>
        <v>2473817.1433799993</v>
      </c>
      <c r="E165" s="40">
        <f t="shared" ref="E165:G165" si="81">SUM(E166:E173)</f>
        <v>352824293.51791996</v>
      </c>
      <c r="F165" s="40">
        <f t="shared" si="81"/>
        <v>102380547.4114098</v>
      </c>
      <c r="G165" s="40">
        <f t="shared" si="81"/>
        <v>104854364.55478977</v>
      </c>
      <c r="H165" s="36">
        <f t="shared" ref="H165:H173" si="82">E165/B165*100</f>
        <v>77.508906275602556</v>
      </c>
      <c r="K165" s="78"/>
      <c r="L165" s="78"/>
      <c r="M165" s="78"/>
      <c r="N165" s="78"/>
      <c r="O165" s="78"/>
      <c r="P165" s="78"/>
      <c r="Q165" s="78"/>
      <c r="R165" s="78"/>
      <c r="S165" s="78"/>
      <c r="T165" s="78"/>
    </row>
    <row r="166" spans="1:20" s="75" customFormat="1" ht="11.25" customHeight="1" x14ac:dyDescent="0.2">
      <c r="A166" s="79" t="s">
        <v>105</v>
      </c>
      <c r="B166" s="34">
        <v>453423717.14732981</v>
      </c>
      <c r="C166" s="35">
        <v>348827906.46233004</v>
      </c>
      <c r="D166" s="34">
        <v>2444631.5177099998</v>
      </c>
      <c r="E166" s="35">
        <f t="shared" ref="E166:E173" si="83">SUM(C166:D166)</f>
        <v>351272537.98004001</v>
      </c>
      <c r="F166" s="35">
        <f t="shared" ref="F166:F173" si="84">B166-E166</f>
        <v>102151179.16728979</v>
      </c>
      <c r="G166" s="35">
        <f t="shared" ref="G166:G173" si="85">B166-C166</f>
        <v>104595810.68499976</v>
      </c>
      <c r="H166" s="36">
        <f t="shared" si="82"/>
        <v>77.47114336895217</v>
      </c>
      <c r="K166" s="78"/>
      <c r="L166" s="78"/>
      <c r="M166" s="78"/>
      <c r="N166" s="78"/>
      <c r="O166" s="78"/>
      <c r="P166" s="78"/>
      <c r="Q166" s="78"/>
      <c r="R166" s="78"/>
      <c r="S166" s="78"/>
      <c r="T166" s="78"/>
    </row>
    <row r="167" spans="1:20" s="75" customFormat="1" ht="11.25" customHeight="1" x14ac:dyDescent="0.2">
      <c r="A167" s="79" t="s">
        <v>215</v>
      </c>
      <c r="B167" s="34">
        <v>66145</v>
      </c>
      <c r="C167" s="35">
        <v>43030.456170000005</v>
      </c>
      <c r="D167" s="34">
        <v>795.0864499999999</v>
      </c>
      <c r="E167" s="35">
        <f t="shared" si="83"/>
        <v>43825.542620000007</v>
      </c>
      <c r="F167" s="35">
        <f t="shared" si="84"/>
        <v>22319.457379999993</v>
      </c>
      <c r="G167" s="35">
        <f t="shared" si="85"/>
        <v>23114.543829999995</v>
      </c>
      <c r="H167" s="36">
        <f t="shared" si="82"/>
        <v>66.256773180134559</v>
      </c>
      <c r="K167" s="78"/>
      <c r="L167" s="78"/>
      <c r="M167" s="78"/>
      <c r="N167" s="78"/>
      <c r="O167" s="78"/>
      <c r="P167" s="78"/>
      <c r="Q167" s="78"/>
      <c r="R167" s="78"/>
      <c r="S167" s="78"/>
      <c r="T167" s="78"/>
    </row>
    <row r="168" spans="1:20" s="75" customFormat="1" ht="11.25" customHeight="1" x14ac:dyDescent="0.2">
      <c r="A168" s="79" t="s">
        <v>216</v>
      </c>
      <c r="B168" s="34">
        <v>61058</v>
      </c>
      <c r="C168" s="35">
        <v>41417.727659999997</v>
      </c>
      <c r="D168" s="34">
        <v>169.15298000000001</v>
      </c>
      <c r="E168" s="35">
        <f t="shared" si="83"/>
        <v>41586.880639999996</v>
      </c>
      <c r="F168" s="35">
        <f t="shared" si="84"/>
        <v>19471.119360000004</v>
      </c>
      <c r="G168" s="35">
        <f t="shared" si="85"/>
        <v>19640.272340000003</v>
      </c>
      <c r="H168" s="36">
        <f t="shared" si="82"/>
        <v>68.110453404959216</v>
      </c>
      <c r="K168" s="78"/>
      <c r="L168" s="78"/>
      <c r="M168" s="78"/>
      <c r="N168" s="78"/>
      <c r="O168" s="78"/>
      <c r="P168" s="78"/>
      <c r="Q168" s="78"/>
      <c r="R168" s="78"/>
      <c r="S168" s="78"/>
      <c r="T168" s="78"/>
    </row>
    <row r="169" spans="1:20" s="75" customFormat="1" ht="11.25" customHeight="1" x14ac:dyDescent="0.2">
      <c r="A169" s="79" t="s">
        <v>217</v>
      </c>
      <c r="B169" s="34">
        <v>56927.074000000008</v>
      </c>
      <c r="C169" s="35">
        <v>38839.40825</v>
      </c>
      <c r="D169" s="34">
        <v>1675.3468600000001</v>
      </c>
      <c r="E169" s="35">
        <f t="shared" si="83"/>
        <v>40514.755109999998</v>
      </c>
      <c r="F169" s="35">
        <f t="shared" si="84"/>
        <v>16412.31889000001</v>
      </c>
      <c r="G169" s="35">
        <f t="shared" si="85"/>
        <v>18087.665750000007</v>
      </c>
      <c r="H169" s="36">
        <f t="shared" si="82"/>
        <v>71.169572337408368</v>
      </c>
      <c r="K169" s="78"/>
      <c r="L169" s="78"/>
      <c r="M169" s="78"/>
      <c r="N169" s="78"/>
      <c r="O169" s="78"/>
      <c r="P169" s="78"/>
      <c r="Q169" s="78"/>
      <c r="R169" s="78"/>
      <c r="S169" s="78"/>
      <c r="T169" s="78"/>
    </row>
    <row r="170" spans="1:20" s="75" customFormat="1" ht="11.25" customHeight="1" x14ac:dyDescent="0.2">
      <c r="A170" s="79" t="s">
        <v>218</v>
      </c>
      <c r="B170" s="34">
        <v>94511.652000000016</v>
      </c>
      <c r="C170" s="35">
        <v>77294.29952</v>
      </c>
      <c r="D170" s="34">
        <v>320.60409000000004</v>
      </c>
      <c r="E170" s="35">
        <f t="shared" si="83"/>
        <v>77614.903609999994</v>
      </c>
      <c r="F170" s="35">
        <f t="shared" si="84"/>
        <v>16896.748390000022</v>
      </c>
      <c r="G170" s="35">
        <f t="shared" si="85"/>
        <v>17217.352480000016</v>
      </c>
      <c r="H170" s="36">
        <f t="shared" si="82"/>
        <v>82.122047353483978</v>
      </c>
      <c r="K170" s="78"/>
      <c r="L170" s="78"/>
      <c r="M170" s="78"/>
      <c r="N170" s="78"/>
      <c r="O170" s="78"/>
      <c r="P170" s="78"/>
      <c r="Q170" s="78"/>
      <c r="R170" s="78"/>
      <c r="S170" s="78"/>
      <c r="T170" s="78"/>
    </row>
    <row r="171" spans="1:20" s="75" customFormat="1" ht="11.25" customHeight="1" x14ac:dyDescent="0.2">
      <c r="A171" s="79" t="s">
        <v>314</v>
      </c>
      <c r="B171" s="34">
        <v>232522</v>
      </c>
      <c r="C171" s="35">
        <v>210173.78480000002</v>
      </c>
      <c r="D171" s="34">
        <v>1082.1167</v>
      </c>
      <c r="E171" s="35">
        <f t="shared" si="83"/>
        <v>211255.90150000004</v>
      </c>
      <c r="F171" s="35">
        <f t="shared" si="84"/>
        <v>21266.098499999964</v>
      </c>
      <c r="G171" s="35">
        <f t="shared" si="85"/>
        <v>22348.215199999977</v>
      </c>
      <c r="H171" s="36">
        <f t="shared" si="82"/>
        <v>90.854156380901614</v>
      </c>
      <c r="K171" s="78"/>
      <c r="L171" s="78"/>
      <c r="M171" s="78"/>
      <c r="N171" s="78"/>
      <c r="O171" s="78"/>
      <c r="P171" s="78"/>
      <c r="Q171" s="78"/>
      <c r="R171" s="78"/>
      <c r="S171" s="78"/>
      <c r="T171" s="78"/>
    </row>
    <row r="172" spans="1:20" s="75" customFormat="1" ht="11.25" customHeight="1" x14ac:dyDescent="0.2">
      <c r="A172" s="79" t="s">
        <v>269</v>
      </c>
      <c r="B172" s="34">
        <v>1072754.926</v>
      </c>
      <c r="C172" s="35">
        <v>960394.63320999988</v>
      </c>
      <c r="D172" s="34">
        <v>18686.331269999995</v>
      </c>
      <c r="E172" s="35">
        <f t="shared" si="83"/>
        <v>979080.96447999985</v>
      </c>
      <c r="F172" s="35">
        <f t="shared" si="84"/>
        <v>93673.961520000128</v>
      </c>
      <c r="G172" s="35">
        <f t="shared" si="85"/>
        <v>112360.29279000009</v>
      </c>
      <c r="H172" s="36">
        <f t="shared" si="82"/>
        <v>91.267906653266664</v>
      </c>
      <c r="K172" s="78"/>
      <c r="L172" s="78"/>
      <c r="M172" s="78"/>
      <c r="N172" s="78"/>
      <c r="O172" s="78"/>
      <c r="P172" s="78"/>
      <c r="Q172" s="78"/>
      <c r="R172" s="78"/>
      <c r="S172" s="78"/>
      <c r="T172" s="78"/>
    </row>
    <row r="173" spans="1:20" s="75" customFormat="1" ht="11.25" customHeight="1" x14ac:dyDescent="0.2">
      <c r="A173" s="79" t="s">
        <v>278</v>
      </c>
      <c r="B173" s="34">
        <v>197205.12999999998</v>
      </c>
      <c r="C173" s="35">
        <v>151419.60259999998</v>
      </c>
      <c r="D173" s="34">
        <v>6456.9873200000002</v>
      </c>
      <c r="E173" s="35">
        <f t="shared" si="83"/>
        <v>157876.58992</v>
      </c>
      <c r="F173" s="35">
        <f t="shared" si="84"/>
        <v>39328.540079999977</v>
      </c>
      <c r="G173" s="35">
        <f t="shared" si="85"/>
        <v>45785.527399999992</v>
      </c>
      <c r="H173" s="36">
        <f t="shared" si="82"/>
        <v>80.057040057730759</v>
      </c>
      <c r="K173" s="78"/>
      <c r="L173" s="78"/>
      <c r="M173" s="78"/>
      <c r="N173" s="78"/>
      <c r="O173" s="78"/>
      <c r="P173" s="78"/>
      <c r="Q173" s="78"/>
      <c r="R173" s="78"/>
      <c r="S173" s="78"/>
      <c r="T173" s="78"/>
    </row>
    <row r="174" spans="1:20" s="75" customFormat="1" ht="11.25" customHeight="1" x14ac:dyDescent="0.2">
      <c r="A174" s="82"/>
      <c r="B174" s="39"/>
      <c r="C174" s="38"/>
      <c r="D174" s="39"/>
      <c r="E174" s="38"/>
      <c r="F174" s="38"/>
      <c r="G174" s="38"/>
      <c r="H174" s="36"/>
      <c r="K174" s="78"/>
      <c r="L174" s="78"/>
      <c r="M174" s="78"/>
      <c r="N174" s="78"/>
      <c r="O174" s="78"/>
      <c r="P174" s="78"/>
      <c r="Q174" s="78"/>
      <c r="R174" s="78"/>
      <c r="S174" s="78"/>
      <c r="T174" s="78"/>
    </row>
    <row r="175" spans="1:20" s="75" customFormat="1" ht="11.25" customHeight="1" x14ac:dyDescent="0.2">
      <c r="A175" s="77" t="s">
        <v>219</v>
      </c>
      <c r="B175" s="40">
        <f t="shared" ref="B175:D175" si="86">SUM(B176:B178)</f>
        <v>2688465.8370000003</v>
      </c>
      <c r="C175" s="40">
        <f t="shared" si="86"/>
        <v>2027264.65319</v>
      </c>
      <c r="D175" s="40">
        <f t="shared" si="86"/>
        <v>21949.766939999998</v>
      </c>
      <c r="E175" s="40">
        <f t="shared" ref="E175:G175" si="87">SUM(E176:E178)</f>
        <v>2049214.4201299998</v>
      </c>
      <c r="F175" s="40">
        <f t="shared" si="87"/>
        <v>639251.41687000007</v>
      </c>
      <c r="G175" s="40">
        <f t="shared" si="87"/>
        <v>661201.18381000008</v>
      </c>
      <c r="H175" s="36">
        <f>E175/B175*100</f>
        <v>76.222445973748094</v>
      </c>
      <c r="K175" s="78"/>
      <c r="L175" s="78"/>
      <c r="M175" s="78"/>
      <c r="N175" s="78"/>
      <c r="O175" s="78"/>
      <c r="P175" s="78"/>
      <c r="Q175" s="78"/>
      <c r="R175" s="78"/>
      <c r="S175" s="78"/>
      <c r="T175" s="78"/>
    </row>
    <row r="176" spans="1:20" s="75" customFormat="1" ht="11.25" customHeight="1" x14ac:dyDescent="0.2">
      <c r="A176" s="79" t="s">
        <v>195</v>
      </c>
      <c r="B176" s="34">
        <v>2357274.9720000001</v>
      </c>
      <c r="C176" s="35">
        <v>1737079.01452</v>
      </c>
      <c r="D176" s="34">
        <v>18460.990539999999</v>
      </c>
      <c r="E176" s="35">
        <f t="shared" ref="E176:E178" si="88">SUM(C176:D176)</f>
        <v>1755540.0050599999</v>
      </c>
      <c r="F176" s="35">
        <f>B176-E176</f>
        <v>601734.96694000019</v>
      </c>
      <c r="G176" s="35">
        <f>B176-C176</f>
        <v>620195.9574800001</v>
      </c>
      <c r="H176" s="36">
        <f>E176/B176*100</f>
        <v>74.473280627526208</v>
      </c>
      <c r="K176" s="78"/>
      <c r="L176" s="78"/>
      <c r="M176" s="78"/>
      <c r="N176" s="78"/>
      <c r="O176" s="78"/>
      <c r="P176" s="78"/>
      <c r="Q176" s="78"/>
      <c r="R176" s="78"/>
      <c r="S176" s="78"/>
      <c r="T176" s="78"/>
    </row>
    <row r="177" spans="1:20" s="75" customFormat="1" ht="11.45" customHeight="1" x14ac:dyDescent="0.2">
      <c r="A177" s="79" t="s">
        <v>220</v>
      </c>
      <c r="B177" s="34">
        <v>67411.966</v>
      </c>
      <c r="C177" s="35">
        <v>49116.730450000003</v>
      </c>
      <c r="D177" s="34">
        <v>717.37218999999993</v>
      </c>
      <c r="E177" s="35">
        <f t="shared" si="88"/>
        <v>49834.102640000005</v>
      </c>
      <c r="F177" s="35">
        <f>B177-E177</f>
        <v>17577.863359999996</v>
      </c>
      <c r="G177" s="35">
        <f>B177-C177</f>
        <v>18295.235549999998</v>
      </c>
      <c r="H177" s="36">
        <f>E177/B177*100</f>
        <v>73.924713366170053</v>
      </c>
      <c r="K177" s="78"/>
      <c r="L177" s="78"/>
      <c r="M177" s="78"/>
      <c r="N177" s="78"/>
      <c r="O177" s="78"/>
      <c r="P177" s="78"/>
      <c r="Q177" s="78"/>
      <c r="R177" s="78"/>
      <c r="S177" s="78"/>
      <c r="T177" s="78"/>
    </row>
    <row r="178" spans="1:20" s="75" customFormat="1" ht="11.25" customHeight="1" x14ac:dyDescent="0.2">
      <c r="A178" s="79" t="s">
        <v>221</v>
      </c>
      <c r="B178" s="34">
        <v>263778.89899999998</v>
      </c>
      <c r="C178" s="35">
        <v>241068.90822000001</v>
      </c>
      <c r="D178" s="34">
        <v>2771.4042100000001</v>
      </c>
      <c r="E178" s="35">
        <f t="shared" si="88"/>
        <v>243840.31243000002</v>
      </c>
      <c r="F178" s="35">
        <f>B178-E178</f>
        <v>19938.586569999956</v>
      </c>
      <c r="G178" s="35">
        <f>B178-C178</f>
        <v>22709.990779999964</v>
      </c>
      <c r="H178" s="36">
        <f>E178/B178*100</f>
        <v>92.441174542168383</v>
      </c>
      <c r="K178" s="78"/>
      <c r="L178" s="78"/>
      <c r="M178" s="78"/>
      <c r="N178" s="78"/>
      <c r="O178" s="78"/>
      <c r="P178" s="78"/>
      <c r="Q178" s="78"/>
      <c r="R178" s="78"/>
      <c r="S178" s="78"/>
      <c r="T178" s="78"/>
    </row>
    <row r="179" spans="1:20" s="75" customFormat="1" ht="11.25" customHeight="1" x14ac:dyDescent="0.2">
      <c r="A179" s="82" t="s">
        <v>222</v>
      </c>
      <c r="B179" s="38"/>
      <c r="C179" s="38"/>
      <c r="D179" s="38"/>
      <c r="E179" s="38"/>
      <c r="F179" s="38"/>
      <c r="G179" s="38"/>
      <c r="H179" s="32"/>
      <c r="K179" s="78"/>
      <c r="L179" s="78"/>
      <c r="M179" s="78"/>
      <c r="N179" s="78"/>
      <c r="O179" s="78"/>
      <c r="P179" s="78"/>
      <c r="Q179" s="78"/>
      <c r="R179" s="78"/>
      <c r="S179" s="78"/>
      <c r="T179" s="78"/>
    </row>
    <row r="180" spans="1:20" s="75" customFormat="1" ht="11.25" customHeight="1" x14ac:dyDescent="0.2">
      <c r="A180" s="77" t="s">
        <v>223</v>
      </c>
      <c r="B180" s="40">
        <f t="shared" ref="B180:D180" si="89">SUM(B181:B187)</f>
        <v>17981583.79132</v>
      </c>
      <c r="C180" s="40">
        <f t="shared" si="89"/>
        <v>15954170.024719998</v>
      </c>
      <c r="D180" s="40">
        <f t="shared" si="89"/>
        <v>192274.80889000001</v>
      </c>
      <c r="E180" s="40">
        <f t="shared" ref="E180:G180" si="90">SUM(E181:E187)</f>
        <v>16146444.833609998</v>
      </c>
      <c r="F180" s="40">
        <f t="shared" si="90"/>
        <v>1835138.9577100007</v>
      </c>
      <c r="G180" s="40">
        <f t="shared" si="90"/>
        <v>2027413.7666000002</v>
      </c>
      <c r="H180" s="32">
        <f t="shared" ref="H180:H187" si="91">E180/B180*100</f>
        <v>89.794341927790285</v>
      </c>
      <c r="K180" s="78"/>
      <c r="L180" s="78"/>
      <c r="M180" s="78"/>
      <c r="N180" s="78"/>
      <c r="O180" s="78"/>
      <c r="P180" s="78"/>
      <c r="Q180" s="78"/>
      <c r="R180" s="78"/>
      <c r="S180" s="78"/>
      <c r="T180" s="78"/>
    </row>
    <row r="181" spans="1:20" s="75" customFormat="1" ht="11.25" customHeight="1" x14ac:dyDescent="0.2">
      <c r="A181" s="79" t="s">
        <v>195</v>
      </c>
      <c r="B181" s="34">
        <v>5395303.7442999948</v>
      </c>
      <c r="C181" s="35">
        <v>5236081.8052299973</v>
      </c>
      <c r="D181" s="34">
        <v>122799.18679000002</v>
      </c>
      <c r="E181" s="35">
        <f t="shared" ref="E181:E187" si="92">SUM(C181:D181)</f>
        <v>5358880.992019997</v>
      </c>
      <c r="F181" s="35">
        <f t="shared" ref="F181:F187" si="93">B181-E181</f>
        <v>36422.752279997803</v>
      </c>
      <c r="G181" s="35">
        <f t="shared" ref="G181:G187" si="94">B181-C181</f>
        <v>159221.93906999752</v>
      </c>
      <c r="H181" s="36">
        <f t="shared" si="91"/>
        <v>99.324917483682412</v>
      </c>
      <c r="K181" s="78"/>
      <c r="L181" s="78"/>
      <c r="M181" s="78"/>
      <c r="N181" s="78"/>
      <c r="O181" s="78"/>
      <c r="P181" s="78"/>
      <c r="Q181" s="78"/>
      <c r="R181" s="78"/>
      <c r="S181" s="78"/>
      <c r="T181" s="78"/>
    </row>
    <row r="182" spans="1:20" s="75" customFormat="1" ht="11.25" customHeight="1" x14ac:dyDescent="0.2">
      <c r="A182" s="79" t="s">
        <v>224</v>
      </c>
      <c r="B182" s="34">
        <v>354554.00699999998</v>
      </c>
      <c r="C182" s="35">
        <v>308714.81377999997</v>
      </c>
      <c r="D182" s="34">
        <v>1811.60176</v>
      </c>
      <c r="E182" s="35">
        <f t="shared" si="92"/>
        <v>310526.41553999996</v>
      </c>
      <c r="F182" s="35">
        <f t="shared" si="93"/>
        <v>44027.591460000025</v>
      </c>
      <c r="G182" s="35">
        <f t="shared" si="94"/>
        <v>45839.193220000016</v>
      </c>
      <c r="H182" s="36">
        <f t="shared" si="91"/>
        <v>87.582260927599663</v>
      </c>
      <c r="K182" s="78"/>
      <c r="L182" s="78"/>
      <c r="M182" s="78"/>
      <c r="N182" s="78"/>
      <c r="O182" s="78"/>
      <c r="P182" s="78"/>
      <c r="Q182" s="78"/>
      <c r="R182" s="78"/>
      <c r="S182" s="78"/>
      <c r="T182" s="78"/>
    </row>
    <row r="183" spans="1:20" s="75" customFormat="1" ht="11.25" customHeight="1" x14ac:dyDescent="0.2">
      <c r="A183" s="79" t="s">
        <v>225</v>
      </c>
      <c r="B183" s="34">
        <v>72289.440000000002</v>
      </c>
      <c r="C183" s="35">
        <v>63126.518520000005</v>
      </c>
      <c r="D183" s="34">
        <v>3805.78125</v>
      </c>
      <c r="E183" s="35">
        <f t="shared" si="92"/>
        <v>66932.299770000012</v>
      </c>
      <c r="F183" s="35">
        <f t="shared" si="93"/>
        <v>5357.14022999999</v>
      </c>
      <c r="G183" s="35">
        <f t="shared" si="94"/>
        <v>9162.9214799999972</v>
      </c>
      <c r="H183" s="36">
        <f t="shared" si="91"/>
        <v>92.589318398371887</v>
      </c>
      <c r="K183" s="78"/>
      <c r="L183" s="78"/>
      <c r="M183" s="78"/>
      <c r="N183" s="78"/>
      <c r="O183" s="78"/>
      <c r="P183" s="78"/>
      <c r="Q183" s="78"/>
      <c r="R183" s="78"/>
      <c r="S183" s="78"/>
      <c r="T183" s="78"/>
    </row>
    <row r="184" spans="1:20" s="75" customFormat="1" ht="11.25" customHeight="1" x14ac:dyDescent="0.2">
      <c r="A184" s="79" t="s">
        <v>226</v>
      </c>
      <c r="B184" s="34">
        <v>90641</v>
      </c>
      <c r="C184" s="35">
        <v>78987.99818000001</v>
      </c>
      <c r="D184" s="34">
        <v>619.12679000000003</v>
      </c>
      <c r="E184" s="35">
        <f t="shared" si="92"/>
        <v>79607.124970000004</v>
      </c>
      <c r="F184" s="35">
        <f t="shared" si="93"/>
        <v>11033.875029999996</v>
      </c>
      <c r="G184" s="35">
        <f t="shared" si="94"/>
        <v>11653.00181999999</v>
      </c>
      <c r="H184" s="36">
        <f t="shared" si="91"/>
        <v>87.826838814664455</v>
      </c>
      <c r="K184" s="78"/>
      <c r="L184" s="78"/>
      <c r="M184" s="78"/>
      <c r="N184" s="78"/>
      <c r="O184" s="78"/>
      <c r="P184" s="78"/>
      <c r="Q184" s="78"/>
      <c r="R184" s="78"/>
      <c r="S184" s="78"/>
      <c r="T184" s="78"/>
    </row>
    <row r="185" spans="1:20" s="75" customFormat="1" ht="11.25" customHeight="1" x14ac:dyDescent="0.2">
      <c r="A185" s="79" t="s">
        <v>227</v>
      </c>
      <c r="B185" s="34">
        <v>125788.882</v>
      </c>
      <c r="C185" s="35">
        <v>115302.66279999999</v>
      </c>
      <c r="D185" s="34">
        <v>4217.6616599999998</v>
      </c>
      <c r="E185" s="35">
        <f t="shared" si="92"/>
        <v>119520.32445999999</v>
      </c>
      <c r="F185" s="35">
        <f t="shared" si="93"/>
        <v>6268.5575400000089</v>
      </c>
      <c r="G185" s="35">
        <f t="shared" si="94"/>
        <v>10486.219200000007</v>
      </c>
      <c r="H185" s="36">
        <f t="shared" si="91"/>
        <v>95.016604456346144</v>
      </c>
      <c r="K185" s="78"/>
      <c r="L185" s="78"/>
      <c r="M185" s="78"/>
      <c r="N185" s="78"/>
      <c r="O185" s="78"/>
      <c r="P185" s="78"/>
      <c r="Q185" s="78"/>
      <c r="R185" s="78"/>
      <c r="S185" s="78"/>
      <c r="T185" s="78"/>
    </row>
    <row r="186" spans="1:20" s="75" customFormat="1" ht="11.25" customHeight="1" x14ac:dyDescent="0.2">
      <c r="A186" s="79" t="s">
        <v>255</v>
      </c>
      <c r="B186" s="34">
        <v>660115.61100000003</v>
      </c>
      <c r="C186" s="35">
        <v>584114.11147</v>
      </c>
      <c r="D186" s="34">
        <v>5629.4524299999994</v>
      </c>
      <c r="E186" s="35">
        <f t="shared" si="92"/>
        <v>589743.56389999995</v>
      </c>
      <c r="F186" s="35">
        <f t="shared" si="93"/>
        <v>70372.047100000083</v>
      </c>
      <c r="G186" s="35">
        <f t="shared" si="94"/>
        <v>76001.49953000003</v>
      </c>
      <c r="H186" s="36">
        <f t="shared" si="91"/>
        <v>89.339436012822901</v>
      </c>
      <c r="K186" s="78"/>
      <c r="L186" s="78"/>
      <c r="M186" s="78"/>
      <c r="N186" s="78"/>
      <c r="O186" s="78"/>
      <c r="P186" s="78"/>
      <c r="Q186" s="78"/>
      <c r="R186" s="78"/>
      <c r="S186" s="78"/>
      <c r="T186" s="78"/>
    </row>
    <row r="187" spans="1:20" s="75" customFormat="1" ht="11.25" customHeight="1" x14ac:dyDescent="0.2">
      <c r="A187" s="79" t="s">
        <v>315</v>
      </c>
      <c r="B187" s="34">
        <v>11282891.107020004</v>
      </c>
      <c r="C187" s="35">
        <v>9567842.114740001</v>
      </c>
      <c r="D187" s="34">
        <v>53391.998209999998</v>
      </c>
      <c r="E187" s="35">
        <f t="shared" si="92"/>
        <v>9621234.1129500009</v>
      </c>
      <c r="F187" s="35">
        <f t="shared" si="93"/>
        <v>1661656.9940700028</v>
      </c>
      <c r="G187" s="35">
        <f t="shared" si="94"/>
        <v>1715048.9922800027</v>
      </c>
      <c r="H187" s="36">
        <f t="shared" si="91"/>
        <v>85.272772923987972</v>
      </c>
      <c r="K187" s="78"/>
      <c r="L187" s="78"/>
      <c r="M187" s="78"/>
      <c r="N187" s="78"/>
      <c r="O187" s="78"/>
      <c r="P187" s="78"/>
      <c r="Q187" s="78"/>
      <c r="R187" s="78"/>
      <c r="S187" s="78"/>
      <c r="T187" s="78"/>
    </row>
    <row r="188" spans="1:20" s="75" customFormat="1" ht="11.25" customHeight="1" x14ac:dyDescent="0.2">
      <c r="A188" s="82"/>
      <c r="B188" s="38"/>
      <c r="C188" s="38"/>
      <c r="D188" s="38"/>
      <c r="E188" s="38"/>
      <c r="F188" s="38"/>
      <c r="G188" s="38"/>
      <c r="H188" s="32"/>
      <c r="K188" s="78"/>
      <c r="L188" s="78"/>
      <c r="M188" s="78"/>
      <c r="N188" s="78"/>
      <c r="O188" s="78"/>
      <c r="P188" s="78"/>
      <c r="Q188" s="78"/>
      <c r="R188" s="78"/>
      <c r="S188" s="78"/>
      <c r="T188" s="78"/>
    </row>
    <row r="189" spans="1:20" s="75" customFormat="1" ht="11.25" customHeight="1" x14ac:dyDescent="0.2">
      <c r="A189" s="77" t="s">
        <v>228</v>
      </c>
      <c r="B189" s="52">
        <f t="shared" ref="B189:D189" si="95">SUM(B190:B196)</f>
        <v>61981020.622860014</v>
      </c>
      <c r="C189" s="52">
        <f t="shared" si="95"/>
        <v>59545956.172140002</v>
      </c>
      <c r="D189" s="52">
        <f t="shared" si="95"/>
        <v>1287271.2440900002</v>
      </c>
      <c r="E189" s="52">
        <f t="shared" ref="E189:G189" si="96">SUM(E190:E196)</f>
        <v>60833227.416230001</v>
      </c>
      <c r="F189" s="52">
        <f t="shared" si="96"/>
        <v>1147793.2066300174</v>
      </c>
      <c r="G189" s="52">
        <f t="shared" si="96"/>
        <v>2435064.4507200159</v>
      </c>
      <c r="H189" s="32">
        <f t="shared" ref="H189:H196" si="97">E189/B189*100</f>
        <v>98.148153749170959</v>
      </c>
      <c r="K189" s="78"/>
      <c r="L189" s="78"/>
      <c r="M189" s="78"/>
      <c r="N189" s="78"/>
      <c r="O189" s="78"/>
      <c r="P189" s="78"/>
      <c r="Q189" s="78"/>
      <c r="R189" s="78"/>
      <c r="S189" s="78"/>
      <c r="T189" s="78"/>
    </row>
    <row r="190" spans="1:20" s="75" customFormat="1" ht="11.25" customHeight="1" x14ac:dyDescent="0.2">
      <c r="A190" s="87" t="s">
        <v>195</v>
      </c>
      <c r="B190" s="34">
        <v>46073385.502960011</v>
      </c>
      <c r="C190" s="35">
        <v>43828885.746029995</v>
      </c>
      <c r="D190" s="34">
        <v>1244193.0109500003</v>
      </c>
      <c r="E190" s="35">
        <f t="shared" ref="E190:E196" si="98">SUM(C190:D190)</f>
        <v>45073078.756979994</v>
      </c>
      <c r="F190" s="35">
        <f t="shared" ref="F190:F196" si="99">B190-E190</f>
        <v>1000306.7459800169</v>
      </c>
      <c r="G190" s="35">
        <f t="shared" ref="G190:G196" si="100">B190-C190</f>
        <v>2244499.756930016</v>
      </c>
      <c r="H190" s="36">
        <f t="shared" si="97"/>
        <v>97.828883779517895</v>
      </c>
      <c r="K190" s="78"/>
      <c r="L190" s="78"/>
      <c r="M190" s="78"/>
      <c r="N190" s="78"/>
      <c r="O190" s="78"/>
      <c r="P190" s="78"/>
      <c r="Q190" s="78"/>
      <c r="R190" s="78"/>
      <c r="S190" s="78"/>
      <c r="T190" s="78"/>
    </row>
    <row r="191" spans="1:20" s="75" customFormat="1" ht="11.25" customHeight="1" x14ac:dyDescent="0.2">
      <c r="A191" s="79" t="s">
        <v>229</v>
      </c>
      <c r="B191" s="34">
        <v>126959.80100000001</v>
      </c>
      <c r="C191" s="35">
        <v>126831.95604</v>
      </c>
      <c r="D191" s="34">
        <v>98.558759999999992</v>
      </c>
      <c r="E191" s="35">
        <f t="shared" si="98"/>
        <v>126930.5148</v>
      </c>
      <c r="F191" s="35">
        <f t="shared" si="99"/>
        <v>29.286200000002282</v>
      </c>
      <c r="G191" s="35">
        <f t="shared" si="100"/>
        <v>127.84496000000217</v>
      </c>
      <c r="H191" s="36">
        <f t="shared" si="97"/>
        <v>99.976932698563388</v>
      </c>
      <c r="K191" s="78"/>
      <c r="L191" s="78"/>
      <c r="M191" s="78"/>
      <c r="N191" s="78"/>
      <c r="O191" s="78"/>
      <c r="P191" s="78"/>
      <c r="Q191" s="78"/>
      <c r="R191" s="78"/>
      <c r="S191" s="78"/>
      <c r="T191" s="78"/>
    </row>
    <row r="192" spans="1:20" s="75" customFormat="1" ht="11.25" customHeight="1" x14ac:dyDescent="0.2">
      <c r="A192" s="79" t="s">
        <v>230</v>
      </c>
      <c r="B192" s="34">
        <v>771447.23289999994</v>
      </c>
      <c r="C192" s="35">
        <v>735297.18948000006</v>
      </c>
      <c r="D192" s="34">
        <v>17372.102800000001</v>
      </c>
      <c r="E192" s="35">
        <f t="shared" si="98"/>
        <v>752669.29228000005</v>
      </c>
      <c r="F192" s="35">
        <f t="shared" si="99"/>
        <v>18777.940619999892</v>
      </c>
      <c r="G192" s="35">
        <f t="shared" si="100"/>
        <v>36150.043419999885</v>
      </c>
      <c r="H192" s="36">
        <f t="shared" si="97"/>
        <v>97.565881395489555</v>
      </c>
      <c r="K192" s="78"/>
      <c r="L192" s="78"/>
      <c r="M192" s="78"/>
      <c r="N192" s="78"/>
      <c r="O192" s="78"/>
      <c r="P192" s="78"/>
      <c r="Q192" s="78"/>
      <c r="R192" s="78"/>
      <c r="S192" s="78"/>
      <c r="T192" s="78"/>
    </row>
    <row r="193" spans="1:20" s="75" customFormat="1" ht="11.25" customHeight="1" x14ac:dyDescent="0.2">
      <c r="A193" s="79" t="s">
        <v>231</v>
      </c>
      <c r="B193" s="34">
        <v>40410.135999999991</v>
      </c>
      <c r="C193" s="35">
        <v>38521.916669999999</v>
      </c>
      <c r="D193" s="34">
        <v>97.426500000000004</v>
      </c>
      <c r="E193" s="35">
        <f t="shared" si="98"/>
        <v>38619.34317</v>
      </c>
      <c r="F193" s="35">
        <f t="shared" si="99"/>
        <v>1790.7928299999912</v>
      </c>
      <c r="G193" s="35">
        <f t="shared" si="100"/>
        <v>1888.2193299999926</v>
      </c>
      <c r="H193" s="36">
        <f t="shared" si="97"/>
        <v>95.568456315019603</v>
      </c>
      <c r="K193" s="78"/>
      <c r="L193" s="78"/>
      <c r="M193" s="78"/>
      <c r="N193" s="78"/>
      <c r="O193" s="78"/>
      <c r="P193" s="78"/>
      <c r="Q193" s="78"/>
      <c r="R193" s="78"/>
      <c r="S193" s="78"/>
      <c r="T193" s="78"/>
    </row>
    <row r="194" spans="1:20" s="75" customFormat="1" ht="11.25" customHeight="1" x14ac:dyDescent="0.2">
      <c r="A194" s="79" t="s">
        <v>232</v>
      </c>
      <c r="B194" s="34">
        <v>1125980.108</v>
      </c>
      <c r="C194" s="35">
        <v>1074768.1264500001</v>
      </c>
      <c r="D194" s="34">
        <v>1426.8473000000001</v>
      </c>
      <c r="E194" s="35">
        <f t="shared" si="98"/>
        <v>1076194.9737500001</v>
      </c>
      <c r="F194" s="35">
        <f t="shared" si="99"/>
        <v>49785.134249999886</v>
      </c>
      <c r="G194" s="35">
        <f t="shared" si="100"/>
        <v>51211.981549999909</v>
      </c>
      <c r="H194" s="36">
        <f t="shared" si="97"/>
        <v>95.578506769677332</v>
      </c>
      <c r="K194" s="78"/>
      <c r="L194" s="78"/>
      <c r="M194" s="78"/>
      <c r="N194" s="78"/>
      <c r="O194" s="78"/>
      <c r="P194" s="78"/>
      <c r="Q194" s="78"/>
      <c r="R194" s="78"/>
      <c r="S194" s="78"/>
      <c r="T194" s="78"/>
    </row>
    <row r="195" spans="1:20" s="75" customFormat="1" ht="11.25" customHeight="1" x14ac:dyDescent="0.2">
      <c r="A195" s="79" t="s">
        <v>233</v>
      </c>
      <c r="B195" s="34">
        <v>13808456.842000004</v>
      </c>
      <c r="C195" s="35">
        <v>13711361.344200004</v>
      </c>
      <c r="D195" s="34">
        <v>23611.039589999997</v>
      </c>
      <c r="E195" s="35">
        <f t="shared" si="98"/>
        <v>13734972.383790003</v>
      </c>
      <c r="F195" s="35">
        <f t="shared" si="99"/>
        <v>73484.458210000768</v>
      </c>
      <c r="G195" s="35">
        <f t="shared" si="100"/>
        <v>97095.497800000012</v>
      </c>
      <c r="H195" s="36">
        <f t="shared" si="97"/>
        <v>99.467830047551089</v>
      </c>
      <c r="K195" s="78"/>
      <c r="L195" s="78"/>
      <c r="M195" s="78"/>
      <c r="N195" s="78"/>
      <c r="O195" s="78"/>
      <c r="P195" s="78"/>
      <c r="Q195" s="78"/>
      <c r="R195" s="78"/>
      <c r="S195" s="78"/>
      <c r="T195" s="78"/>
    </row>
    <row r="196" spans="1:20" s="75" customFormat="1" ht="11.25" customHeight="1" x14ac:dyDescent="0.2">
      <c r="A196" s="79" t="s">
        <v>234</v>
      </c>
      <c r="B196" s="34">
        <v>34380.999999999993</v>
      </c>
      <c r="C196" s="35">
        <v>30289.89327</v>
      </c>
      <c r="D196" s="34">
        <v>472.25819000000001</v>
      </c>
      <c r="E196" s="35">
        <f t="shared" si="98"/>
        <v>30762.151460000001</v>
      </c>
      <c r="F196" s="35">
        <f t="shared" si="99"/>
        <v>3618.8485399999918</v>
      </c>
      <c r="G196" s="35">
        <f t="shared" si="100"/>
        <v>4091.1067299999922</v>
      </c>
      <c r="H196" s="36">
        <f t="shared" si="97"/>
        <v>89.474277827870068</v>
      </c>
      <c r="K196" s="78"/>
      <c r="L196" s="78"/>
      <c r="M196" s="78"/>
      <c r="N196" s="78"/>
      <c r="O196" s="78"/>
      <c r="P196" s="78"/>
      <c r="Q196" s="78"/>
      <c r="R196" s="78"/>
      <c r="S196" s="78"/>
      <c r="T196" s="78"/>
    </row>
    <row r="197" spans="1:20" s="75" customFormat="1" ht="11.25" customHeight="1" x14ac:dyDescent="0.2">
      <c r="A197" s="82"/>
      <c r="B197" s="38"/>
      <c r="C197" s="38"/>
      <c r="D197" s="38"/>
      <c r="E197" s="38"/>
      <c r="F197" s="38"/>
      <c r="G197" s="38"/>
      <c r="H197" s="32"/>
      <c r="K197" s="78"/>
      <c r="L197" s="78"/>
      <c r="M197" s="78"/>
      <c r="N197" s="78"/>
      <c r="O197" s="78"/>
      <c r="P197" s="78"/>
      <c r="Q197" s="78"/>
      <c r="R197" s="78"/>
      <c r="S197" s="78"/>
      <c r="T197" s="78"/>
    </row>
    <row r="198" spans="1:20" s="75" customFormat="1" ht="11.25" customHeight="1" x14ac:dyDescent="0.2">
      <c r="A198" s="77" t="s">
        <v>235</v>
      </c>
      <c r="B198" s="48">
        <f t="shared" ref="B198:D198" si="101">SUM(B199:B205)</f>
        <v>15550660.891000003</v>
      </c>
      <c r="C198" s="48">
        <f t="shared" si="101"/>
        <v>11568397.40473</v>
      </c>
      <c r="D198" s="48">
        <f t="shared" si="101"/>
        <v>217306.8033</v>
      </c>
      <c r="E198" s="48">
        <f t="shared" ref="E198:G198" si="102">SUM(E199:E205)</f>
        <v>11785704.208029997</v>
      </c>
      <c r="F198" s="48">
        <f t="shared" si="102"/>
        <v>3764956.6829700056</v>
      </c>
      <c r="G198" s="48">
        <f t="shared" si="102"/>
        <v>3982263.4862700049</v>
      </c>
      <c r="H198" s="36">
        <f t="shared" ref="H198:H205" si="103">E198/B198*100</f>
        <v>75.789088905224673</v>
      </c>
      <c r="K198" s="78"/>
      <c r="L198" s="78"/>
      <c r="M198" s="78"/>
      <c r="N198" s="78"/>
      <c r="O198" s="78"/>
      <c r="P198" s="78"/>
      <c r="Q198" s="78"/>
      <c r="R198" s="78"/>
      <c r="S198" s="78"/>
      <c r="T198" s="78"/>
    </row>
    <row r="199" spans="1:20" s="75" customFormat="1" ht="11.25" customHeight="1" x14ac:dyDescent="0.2">
      <c r="A199" s="79" t="s">
        <v>236</v>
      </c>
      <c r="B199" s="34">
        <v>1723048.8979600028</v>
      </c>
      <c r="C199" s="35">
        <v>1572179.8488699996</v>
      </c>
      <c r="D199" s="34">
        <v>47831.666059999974</v>
      </c>
      <c r="E199" s="35">
        <f t="shared" ref="E199:E205" si="104">SUM(C199:D199)</f>
        <v>1620011.5149299996</v>
      </c>
      <c r="F199" s="35">
        <f t="shared" ref="F199:F205" si="105">B199-E199</f>
        <v>103037.38303000317</v>
      </c>
      <c r="G199" s="35">
        <f t="shared" ref="G199:G205" si="106">B199-C199</f>
        <v>150869.04909000313</v>
      </c>
      <c r="H199" s="36">
        <f t="shared" si="103"/>
        <v>94.020054616442167</v>
      </c>
      <c r="K199" s="78"/>
      <c r="L199" s="78"/>
      <c r="M199" s="78"/>
      <c r="N199" s="78"/>
      <c r="O199" s="78"/>
      <c r="P199" s="78"/>
      <c r="Q199" s="78"/>
      <c r="R199" s="78"/>
      <c r="S199" s="78"/>
      <c r="T199" s="78"/>
    </row>
    <row r="200" spans="1:20" s="75" customFormat="1" ht="11.25" customHeight="1" x14ac:dyDescent="0.2">
      <c r="A200" s="79" t="s">
        <v>237</v>
      </c>
      <c r="B200" s="34">
        <v>29628</v>
      </c>
      <c r="C200" s="35">
        <v>24086.278190000001</v>
      </c>
      <c r="D200" s="34">
        <v>756.85261000000003</v>
      </c>
      <c r="E200" s="35">
        <f t="shared" si="104"/>
        <v>24843.130800000003</v>
      </c>
      <c r="F200" s="35">
        <f t="shared" si="105"/>
        <v>4784.8691999999974</v>
      </c>
      <c r="G200" s="35">
        <f t="shared" si="106"/>
        <v>5541.7218099999991</v>
      </c>
      <c r="H200" s="36">
        <f t="shared" si="103"/>
        <v>83.850178209801555</v>
      </c>
      <c r="K200" s="78"/>
      <c r="L200" s="78"/>
      <c r="M200" s="78"/>
      <c r="N200" s="78"/>
      <c r="O200" s="78"/>
      <c r="P200" s="78"/>
      <c r="Q200" s="78"/>
      <c r="R200" s="78"/>
      <c r="S200" s="78"/>
      <c r="T200" s="78"/>
    </row>
    <row r="201" spans="1:20" s="75" customFormat="1" ht="11.25" customHeight="1" x14ac:dyDescent="0.2">
      <c r="A201" s="79" t="s">
        <v>238</v>
      </c>
      <c r="B201" s="34">
        <v>183613.22099999999</v>
      </c>
      <c r="C201" s="35">
        <v>163848.94987000001</v>
      </c>
      <c r="D201" s="34">
        <v>0</v>
      </c>
      <c r="E201" s="35">
        <f t="shared" si="104"/>
        <v>163848.94987000001</v>
      </c>
      <c r="F201" s="35">
        <f t="shared" si="105"/>
        <v>19764.271129999979</v>
      </c>
      <c r="G201" s="35">
        <f t="shared" si="106"/>
        <v>19764.271129999979</v>
      </c>
      <c r="H201" s="36">
        <f t="shared" si="103"/>
        <v>89.235921562532809</v>
      </c>
      <c r="K201" s="78"/>
      <c r="L201" s="78"/>
      <c r="M201" s="78"/>
      <c r="N201" s="78"/>
      <c r="O201" s="78"/>
      <c r="P201" s="78"/>
      <c r="Q201" s="78"/>
      <c r="R201" s="78"/>
      <c r="S201" s="78"/>
      <c r="T201" s="78"/>
    </row>
    <row r="202" spans="1:20" s="75" customFormat="1" ht="11.25" customHeight="1" x14ac:dyDescent="0.2">
      <c r="A202" s="79" t="s">
        <v>239</v>
      </c>
      <c r="B202" s="34">
        <v>61571.264000000003</v>
      </c>
      <c r="C202" s="35">
        <v>45259.289819999998</v>
      </c>
      <c r="D202" s="34">
        <v>943.11234000000013</v>
      </c>
      <c r="E202" s="35">
        <f t="shared" si="104"/>
        <v>46202.402159999998</v>
      </c>
      <c r="F202" s="35">
        <f t="shared" si="105"/>
        <v>15368.861840000005</v>
      </c>
      <c r="G202" s="35">
        <f t="shared" si="106"/>
        <v>16311.974180000005</v>
      </c>
      <c r="H202" s="36">
        <f t="shared" si="103"/>
        <v>75.038904772200226</v>
      </c>
      <c r="K202" s="78"/>
      <c r="L202" s="78"/>
      <c r="M202" s="78"/>
      <c r="N202" s="78"/>
      <c r="O202" s="78"/>
      <c r="P202" s="78"/>
      <c r="Q202" s="78"/>
      <c r="R202" s="78"/>
      <c r="S202" s="78"/>
      <c r="T202" s="78"/>
    </row>
    <row r="203" spans="1:20" s="75" customFormat="1" ht="11.25" customHeight="1" x14ac:dyDescent="0.2">
      <c r="A203" s="79" t="s">
        <v>240</v>
      </c>
      <c r="B203" s="34">
        <v>81571.315999999992</v>
      </c>
      <c r="C203" s="35">
        <v>74489.964510000005</v>
      </c>
      <c r="D203" s="34">
        <v>1214.5128200000001</v>
      </c>
      <c r="E203" s="35">
        <f t="shared" si="104"/>
        <v>75704.477330000009</v>
      </c>
      <c r="F203" s="35">
        <f t="shared" si="105"/>
        <v>5866.8386699999828</v>
      </c>
      <c r="G203" s="35">
        <f t="shared" si="106"/>
        <v>7081.3514899999864</v>
      </c>
      <c r="H203" s="36">
        <f t="shared" si="103"/>
        <v>92.8077184999688</v>
      </c>
      <c r="K203" s="78"/>
      <c r="L203" s="78"/>
      <c r="M203" s="78"/>
      <c r="N203" s="78"/>
      <c r="O203" s="78"/>
      <c r="P203" s="78"/>
      <c r="Q203" s="78"/>
      <c r="R203" s="78"/>
      <c r="S203" s="78"/>
      <c r="T203" s="78"/>
    </row>
    <row r="204" spans="1:20" s="75" customFormat="1" ht="11.25" customHeight="1" x14ac:dyDescent="0.2">
      <c r="A204" s="79" t="s">
        <v>241</v>
      </c>
      <c r="B204" s="34">
        <v>12853880.062000001</v>
      </c>
      <c r="C204" s="35">
        <v>9112856.6206199992</v>
      </c>
      <c r="D204" s="34">
        <v>158887.38049000001</v>
      </c>
      <c r="E204" s="35">
        <f t="shared" si="104"/>
        <v>9271744.0011099987</v>
      </c>
      <c r="F204" s="35">
        <f t="shared" si="105"/>
        <v>3582136.0608900022</v>
      </c>
      <c r="G204" s="35">
        <f t="shared" si="106"/>
        <v>3741023.4413800016</v>
      </c>
      <c r="H204" s="36">
        <f t="shared" si="103"/>
        <v>72.13186957080849</v>
      </c>
      <c r="K204" s="78"/>
      <c r="L204" s="78"/>
      <c r="M204" s="78"/>
      <c r="N204" s="78"/>
      <c r="O204" s="78"/>
      <c r="P204" s="78"/>
      <c r="Q204" s="78"/>
      <c r="R204" s="78"/>
      <c r="S204" s="78"/>
      <c r="T204" s="78"/>
    </row>
    <row r="205" spans="1:20" s="75" customFormat="1" ht="11.25" customHeight="1" x14ac:dyDescent="0.2">
      <c r="A205" s="79" t="s">
        <v>332</v>
      </c>
      <c r="B205" s="34">
        <v>617348.13004000019</v>
      </c>
      <c r="C205" s="35">
        <v>575676.45285</v>
      </c>
      <c r="D205" s="34">
        <v>7673.27898</v>
      </c>
      <c r="E205" s="35">
        <f t="shared" si="104"/>
        <v>583349.73182999995</v>
      </c>
      <c r="F205" s="35">
        <f t="shared" si="105"/>
        <v>33998.398210000247</v>
      </c>
      <c r="G205" s="35">
        <f t="shared" si="106"/>
        <v>41671.677190000191</v>
      </c>
      <c r="H205" s="36">
        <f t="shared" si="103"/>
        <v>94.492832073890412</v>
      </c>
      <c r="K205" s="78"/>
      <c r="L205" s="78"/>
      <c r="M205" s="78"/>
      <c r="N205" s="78"/>
      <c r="O205" s="78"/>
      <c r="P205" s="78"/>
      <c r="Q205" s="78"/>
      <c r="R205" s="78"/>
      <c r="S205" s="78"/>
      <c r="T205" s="78"/>
    </row>
    <row r="206" spans="1:20" s="75" customFormat="1" ht="11.25" customHeight="1" x14ac:dyDescent="0.2">
      <c r="A206" s="82"/>
      <c r="B206" s="38"/>
      <c r="C206" s="38"/>
      <c r="D206" s="38"/>
      <c r="E206" s="38"/>
      <c r="F206" s="38"/>
      <c r="G206" s="38"/>
      <c r="H206" s="32"/>
      <c r="K206" s="78"/>
      <c r="L206" s="78"/>
      <c r="M206" s="78"/>
      <c r="N206" s="78"/>
      <c r="O206" s="78"/>
      <c r="P206" s="78"/>
      <c r="Q206" s="78"/>
      <c r="R206" s="78"/>
      <c r="S206" s="78"/>
      <c r="T206" s="78"/>
    </row>
    <row r="207" spans="1:20" s="75" customFormat="1" ht="11.25" customHeight="1" x14ac:dyDescent="0.2">
      <c r="A207" s="77" t="s">
        <v>242</v>
      </c>
      <c r="B207" s="52">
        <f t="shared" ref="B207:D207" si="107">SUM(B208:B214)</f>
        <v>1549092.1900000004</v>
      </c>
      <c r="C207" s="52">
        <f t="shared" si="107"/>
        <v>1298716.6249800001</v>
      </c>
      <c r="D207" s="52">
        <f t="shared" si="107"/>
        <v>7696.6321300000009</v>
      </c>
      <c r="E207" s="52">
        <f t="shared" ref="E207:G207" si="108">SUM(E208:E214)</f>
        <v>1306413.2571100001</v>
      </c>
      <c r="F207" s="52">
        <f t="shared" si="108"/>
        <v>242678.93289000023</v>
      </c>
      <c r="G207" s="52">
        <f t="shared" si="108"/>
        <v>250375.56502000018</v>
      </c>
      <c r="H207" s="32">
        <f t="shared" ref="H207:H214" si="109">E207/B207*100</f>
        <v>84.334119398665337</v>
      </c>
      <c r="K207" s="78"/>
      <c r="L207" s="78"/>
      <c r="M207" s="78"/>
      <c r="N207" s="78"/>
      <c r="O207" s="78"/>
      <c r="P207" s="78"/>
      <c r="Q207" s="78"/>
      <c r="R207" s="78"/>
      <c r="S207" s="78"/>
      <c r="T207" s="78"/>
    </row>
    <row r="208" spans="1:20" s="75" customFormat="1" ht="11.25" customHeight="1" x14ac:dyDescent="0.2">
      <c r="A208" s="79" t="s">
        <v>243</v>
      </c>
      <c r="B208" s="34">
        <v>366677.70800000028</v>
      </c>
      <c r="C208" s="35">
        <v>316233.39011000015</v>
      </c>
      <c r="D208" s="34">
        <v>2041.9762800000003</v>
      </c>
      <c r="E208" s="35">
        <f t="shared" ref="E208:E214" si="110">SUM(C208:D208)</f>
        <v>318275.36639000016</v>
      </c>
      <c r="F208" s="35">
        <f t="shared" ref="F208:F214" si="111">B208-E208</f>
        <v>48402.34161000012</v>
      </c>
      <c r="G208" s="35">
        <f t="shared" ref="G208:G214" si="112">B208-C208</f>
        <v>50444.317890000122</v>
      </c>
      <c r="H208" s="36">
        <f t="shared" si="109"/>
        <v>86.799758874351838</v>
      </c>
      <c r="K208" s="78"/>
      <c r="L208" s="78"/>
      <c r="M208" s="78"/>
      <c r="N208" s="78"/>
      <c r="O208" s="78"/>
      <c r="P208" s="78"/>
      <c r="Q208" s="78"/>
      <c r="R208" s="78"/>
      <c r="S208" s="78"/>
      <c r="T208" s="78"/>
    </row>
    <row r="209" spans="1:20" s="75" customFormat="1" ht="11.25" customHeight="1" x14ac:dyDescent="0.2">
      <c r="A209" s="79" t="s">
        <v>244</v>
      </c>
      <c r="B209" s="34">
        <v>401103.43200000003</v>
      </c>
      <c r="C209" s="35">
        <v>385367.01306000003</v>
      </c>
      <c r="D209" s="34">
        <v>2028.5481499999999</v>
      </c>
      <c r="E209" s="35">
        <f t="shared" si="110"/>
        <v>387395.56121000001</v>
      </c>
      <c r="F209" s="35">
        <f t="shared" si="111"/>
        <v>13707.870790000015</v>
      </c>
      <c r="G209" s="35">
        <f t="shared" si="112"/>
        <v>15736.418940000003</v>
      </c>
      <c r="H209" s="36">
        <f t="shared" si="109"/>
        <v>96.58245986037835</v>
      </c>
      <c r="K209" s="78"/>
      <c r="L209" s="78"/>
      <c r="M209" s="78"/>
      <c r="N209" s="78"/>
      <c r="O209" s="78"/>
      <c r="P209" s="78"/>
      <c r="Q209" s="78"/>
      <c r="R209" s="78"/>
      <c r="S209" s="78"/>
      <c r="T209" s="78"/>
    </row>
    <row r="210" spans="1:20" s="75" customFormat="1" ht="11.25" customHeight="1" x14ac:dyDescent="0.2">
      <c r="A210" s="79" t="s">
        <v>245</v>
      </c>
      <c r="B210" s="34">
        <v>63758.113999999994</v>
      </c>
      <c r="C210" s="35">
        <v>53731.792249999999</v>
      </c>
      <c r="D210" s="34">
        <v>126.36564999999999</v>
      </c>
      <c r="E210" s="35">
        <f t="shared" si="110"/>
        <v>53858.157899999998</v>
      </c>
      <c r="F210" s="35">
        <f t="shared" si="111"/>
        <v>9899.9560999999958</v>
      </c>
      <c r="G210" s="35">
        <f t="shared" si="112"/>
        <v>10026.321749999996</v>
      </c>
      <c r="H210" s="36">
        <f t="shared" si="109"/>
        <v>84.472633396903802</v>
      </c>
      <c r="K210" s="78"/>
      <c r="L210" s="78"/>
      <c r="M210" s="78"/>
      <c r="N210" s="78"/>
      <c r="O210" s="78"/>
      <c r="P210" s="78"/>
      <c r="Q210" s="78"/>
      <c r="R210" s="78"/>
      <c r="S210" s="78"/>
      <c r="T210" s="78"/>
    </row>
    <row r="211" spans="1:20" s="75" customFormat="1" ht="11.25" customHeight="1" x14ac:dyDescent="0.2">
      <c r="A211" s="79" t="s">
        <v>246</v>
      </c>
      <c r="B211" s="34">
        <v>16250</v>
      </c>
      <c r="C211" s="35">
        <v>0</v>
      </c>
      <c r="D211" s="34">
        <v>0</v>
      </c>
      <c r="E211" s="35">
        <f t="shared" si="110"/>
        <v>0</v>
      </c>
      <c r="F211" s="35">
        <f t="shared" si="111"/>
        <v>16250</v>
      </c>
      <c r="G211" s="35">
        <f t="shared" si="112"/>
        <v>16250</v>
      </c>
      <c r="H211" s="36">
        <f t="shared" si="109"/>
        <v>0</v>
      </c>
      <c r="K211" s="78"/>
      <c r="L211" s="78"/>
      <c r="M211" s="78"/>
      <c r="N211" s="78"/>
      <c r="O211" s="78"/>
      <c r="P211" s="78"/>
      <c r="Q211" s="78"/>
      <c r="R211" s="78"/>
      <c r="S211" s="78"/>
      <c r="T211" s="78"/>
    </row>
    <row r="212" spans="1:20" s="75" customFormat="1" ht="11.25" customHeight="1" x14ac:dyDescent="0.2">
      <c r="A212" s="79" t="s">
        <v>247</v>
      </c>
      <c r="B212" s="34">
        <v>118340.056</v>
      </c>
      <c r="C212" s="35">
        <v>114473.11829000001</v>
      </c>
      <c r="D212" s="34">
        <v>1966.5444199999999</v>
      </c>
      <c r="E212" s="35">
        <f t="shared" si="110"/>
        <v>116439.66271000002</v>
      </c>
      <c r="F212" s="35">
        <f t="shared" si="111"/>
        <v>1900.3932899999782</v>
      </c>
      <c r="G212" s="35">
        <f t="shared" si="112"/>
        <v>3866.9377099999838</v>
      </c>
      <c r="H212" s="36">
        <f t="shared" si="109"/>
        <v>98.394125071226952</v>
      </c>
      <c r="K212" s="78"/>
      <c r="L212" s="78"/>
      <c r="M212" s="78"/>
      <c r="N212" s="78"/>
      <c r="O212" s="78"/>
      <c r="P212" s="78"/>
      <c r="Q212" s="78"/>
      <c r="R212" s="78"/>
      <c r="S212" s="78"/>
      <c r="T212" s="78"/>
    </row>
    <row r="213" spans="1:20" s="75" customFormat="1" ht="11.25" customHeight="1" x14ac:dyDescent="0.2">
      <c r="A213" s="79" t="s">
        <v>248</v>
      </c>
      <c r="B213" s="34">
        <v>371300.25800000003</v>
      </c>
      <c r="C213" s="35">
        <v>313451.65608999995</v>
      </c>
      <c r="D213" s="34">
        <v>2.06</v>
      </c>
      <c r="E213" s="35">
        <f t="shared" si="110"/>
        <v>313453.71608999994</v>
      </c>
      <c r="F213" s="35">
        <f t="shared" si="111"/>
        <v>57846.541910000087</v>
      </c>
      <c r="G213" s="35">
        <f t="shared" si="112"/>
        <v>57848.601910000085</v>
      </c>
      <c r="H213" s="36">
        <f t="shared" si="109"/>
        <v>84.420548959058337</v>
      </c>
      <c r="K213" s="78"/>
      <c r="L213" s="78"/>
      <c r="M213" s="78"/>
      <c r="N213" s="78"/>
      <c r="O213" s="78"/>
      <c r="P213" s="78"/>
      <c r="Q213" s="78"/>
      <c r="R213" s="78"/>
      <c r="S213" s="78"/>
      <c r="T213" s="78"/>
    </row>
    <row r="214" spans="1:20" s="75" customFormat="1" ht="11.25" customHeight="1" x14ac:dyDescent="0.2">
      <c r="A214" s="79" t="s">
        <v>249</v>
      </c>
      <c r="B214" s="34">
        <v>211662.622</v>
      </c>
      <c r="C214" s="35">
        <v>115459.65518</v>
      </c>
      <c r="D214" s="34">
        <v>1531.1376299999999</v>
      </c>
      <c r="E214" s="35">
        <f t="shared" si="110"/>
        <v>116990.79281</v>
      </c>
      <c r="F214" s="35">
        <f t="shared" si="111"/>
        <v>94671.829190000004</v>
      </c>
      <c r="G214" s="35">
        <f t="shared" si="112"/>
        <v>96202.966820000001</v>
      </c>
      <c r="H214" s="36">
        <f t="shared" si="109"/>
        <v>55.272296877244578</v>
      </c>
      <c r="K214" s="78"/>
      <c r="L214" s="78"/>
      <c r="M214" s="78"/>
      <c r="N214" s="78"/>
      <c r="O214" s="78"/>
      <c r="P214" s="78"/>
      <c r="Q214" s="78"/>
      <c r="R214" s="78"/>
      <c r="S214" s="78"/>
      <c r="T214" s="78"/>
    </row>
    <row r="215" spans="1:20" s="75" customFormat="1" ht="11.25" customHeight="1" x14ac:dyDescent="0.2">
      <c r="A215" s="82"/>
      <c r="B215" s="34"/>
      <c r="C215" s="35"/>
      <c r="D215" s="34"/>
      <c r="E215" s="35"/>
      <c r="F215" s="35"/>
      <c r="G215" s="35"/>
      <c r="H215" s="36"/>
      <c r="K215" s="78"/>
      <c r="L215" s="78"/>
      <c r="M215" s="78"/>
      <c r="N215" s="78"/>
      <c r="O215" s="78"/>
      <c r="P215" s="78"/>
      <c r="Q215" s="78"/>
      <c r="R215" s="78"/>
      <c r="S215" s="78"/>
      <c r="T215" s="78"/>
    </row>
    <row r="216" spans="1:20" s="75" customFormat="1" ht="11.25" customHeight="1" x14ac:dyDescent="0.2">
      <c r="A216" s="77" t="s">
        <v>250</v>
      </c>
      <c r="B216" s="48">
        <f t="shared" ref="B216:D216" si="113">SUM(B217:B229)+SUM(B234:B245)</f>
        <v>65656910.395829983</v>
      </c>
      <c r="C216" s="48">
        <f t="shared" si="113"/>
        <v>59005261.331120014</v>
      </c>
      <c r="D216" s="48">
        <f t="shared" si="113"/>
        <v>1887853.7982899998</v>
      </c>
      <c r="E216" s="48">
        <f t="shared" ref="E216:G216" si="114">SUM(E217:E229)+SUM(E234:E245)</f>
        <v>60893115.129410006</v>
      </c>
      <c r="F216" s="48">
        <f t="shared" si="114"/>
        <v>4763795.2664199732</v>
      </c>
      <c r="G216" s="48">
        <f t="shared" si="114"/>
        <v>6651649.0647099707</v>
      </c>
      <c r="H216" s="36">
        <f t="shared" ref="H216:H245" si="115">E216/B216*100</f>
        <v>92.744411459966386</v>
      </c>
      <c r="K216" s="78"/>
      <c r="L216" s="78"/>
      <c r="M216" s="78"/>
      <c r="N216" s="78"/>
      <c r="O216" s="78"/>
      <c r="P216" s="78"/>
      <c r="Q216" s="78"/>
      <c r="R216" s="78"/>
      <c r="S216" s="78"/>
      <c r="T216" s="78"/>
    </row>
    <row r="217" spans="1:20" s="75" customFormat="1" ht="11.25" customHeight="1" x14ac:dyDescent="0.2">
      <c r="A217" s="79" t="s">
        <v>251</v>
      </c>
      <c r="B217" s="34">
        <v>123706</v>
      </c>
      <c r="C217" s="35">
        <v>52466.128669999998</v>
      </c>
      <c r="D217" s="34">
        <v>0</v>
      </c>
      <c r="E217" s="35">
        <f t="shared" ref="E217:E228" si="116">SUM(C217:D217)</f>
        <v>52466.128669999998</v>
      </c>
      <c r="F217" s="35">
        <f t="shared" ref="F217:F228" si="117">B217-E217</f>
        <v>71239.871329999994</v>
      </c>
      <c r="G217" s="35">
        <f t="shared" ref="G217:G228" si="118">B217-C217</f>
        <v>71239.871329999994</v>
      </c>
      <c r="H217" s="36">
        <f t="shared" si="115"/>
        <v>42.411951457487909</v>
      </c>
      <c r="K217" s="78"/>
      <c r="L217" s="78"/>
      <c r="M217" s="78"/>
      <c r="N217" s="78"/>
      <c r="O217" s="78"/>
      <c r="P217" s="78"/>
      <c r="Q217" s="78"/>
      <c r="R217" s="78"/>
      <c r="S217" s="78"/>
      <c r="T217" s="78"/>
    </row>
    <row r="218" spans="1:20" s="75" customFormat="1" ht="11.25" customHeight="1" x14ac:dyDescent="0.2">
      <c r="A218" s="79" t="s">
        <v>252</v>
      </c>
      <c r="B218" s="34">
        <v>132570.64499999999</v>
      </c>
      <c r="C218" s="35">
        <v>118715.22554</v>
      </c>
      <c r="D218" s="34">
        <v>4415.8266599999997</v>
      </c>
      <c r="E218" s="35">
        <f t="shared" si="116"/>
        <v>123131.05220000001</v>
      </c>
      <c r="F218" s="35">
        <f t="shared" si="117"/>
        <v>9439.592799999984</v>
      </c>
      <c r="G218" s="35">
        <f t="shared" si="118"/>
        <v>13855.41945999999</v>
      </c>
      <c r="H218" s="36">
        <f t="shared" si="115"/>
        <v>92.879575414300817</v>
      </c>
      <c r="K218" s="78"/>
      <c r="L218" s="78"/>
      <c r="M218" s="78"/>
      <c r="N218" s="78"/>
      <c r="O218" s="78"/>
      <c r="P218" s="78"/>
      <c r="Q218" s="78"/>
      <c r="R218" s="78"/>
      <c r="S218" s="78"/>
      <c r="T218" s="78"/>
    </row>
    <row r="219" spans="1:20" s="75" customFormat="1" ht="11.25" customHeight="1" x14ac:dyDescent="0.2">
      <c r="A219" s="79" t="s">
        <v>253</v>
      </c>
      <c r="B219" s="34">
        <v>121962.66</v>
      </c>
      <c r="C219" s="35">
        <v>112269.84862</v>
      </c>
      <c r="D219" s="34">
        <v>2050.8657199999998</v>
      </c>
      <c r="E219" s="35">
        <f t="shared" si="116"/>
        <v>114320.71434000001</v>
      </c>
      <c r="F219" s="35">
        <f t="shared" si="117"/>
        <v>7641.9456599999976</v>
      </c>
      <c r="G219" s="35">
        <f t="shared" si="118"/>
        <v>9692.8113799999992</v>
      </c>
      <c r="H219" s="36">
        <f t="shared" si="115"/>
        <v>93.734192366745688</v>
      </c>
      <c r="K219" s="78"/>
      <c r="L219" s="78"/>
      <c r="M219" s="78"/>
      <c r="N219" s="78"/>
      <c r="O219" s="78"/>
      <c r="P219" s="78"/>
      <c r="Q219" s="78"/>
      <c r="R219" s="78"/>
      <c r="S219" s="78"/>
      <c r="T219" s="78"/>
    </row>
    <row r="220" spans="1:20" s="75" customFormat="1" ht="11.25" customHeight="1" x14ac:dyDescent="0.2">
      <c r="A220" s="79" t="s">
        <v>254</v>
      </c>
      <c r="B220" s="34">
        <v>52824962.729139984</v>
      </c>
      <c r="C220" s="35">
        <v>48601746.819340013</v>
      </c>
      <c r="D220" s="34">
        <v>1006366.4385899997</v>
      </c>
      <c r="E220" s="35">
        <f t="shared" si="116"/>
        <v>49608113.257930011</v>
      </c>
      <c r="F220" s="35">
        <f t="shared" si="117"/>
        <v>3216849.4712099731</v>
      </c>
      <c r="G220" s="35">
        <f t="shared" si="118"/>
        <v>4223215.9097999707</v>
      </c>
      <c r="H220" s="36">
        <f t="shared" si="115"/>
        <v>93.910361115247028</v>
      </c>
      <c r="K220" s="78"/>
      <c r="L220" s="78"/>
      <c r="M220" s="78"/>
      <c r="N220" s="78"/>
      <c r="O220" s="78"/>
      <c r="P220" s="78"/>
      <c r="Q220" s="78"/>
      <c r="R220" s="78"/>
      <c r="S220" s="78"/>
      <c r="T220" s="78"/>
    </row>
    <row r="221" spans="1:20" s="75" customFormat="1" ht="11.25" customHeight="1" x14ac:dyDescent="0.2">
      <c r="A221" s="79" t="s">
        <v>256</v>
      </c>
      <c r="B221" s="34">
        <v>69663.917999999991</v>
      </c>
      <c r="C221" s="35">
        <v>54653.631930000003</v>
      </c>
      <c r="D221" s="34">
        <v>674.09825000000001</v>
      </c>
      <c r="E221" s="35">
        <f t="shared" si="116"/>
        <v>55327.730180000006</v>
      </c>
      <c r="F221" s="35">
        <f t="shared" si="117"/>
        <v>14336.187819999985</v>
      </c>
      <c r="G221" s="35">
        <f t="shared" si="118"/>
        <v>15010.286069999987</v>
      </c>
      <c r="H221" s="36">
        <f t="shared" si="115"/>
        <v>79.420928033361562</v>
      </c>
      <c r="K221" s="78"/>
      <c r="L221" s="78"/>
      <c r="M221" s="78"/>
      <c r="N221" s="78"/>
      <c r="O221" s="78"/>
      <c r="P221" s="78"/>
      <c r="Q221" s="78"/>
      <c r="R221" s="78"/>
      <c r="S221" s="78"/>
      <c r="T221" s="78"/>
    </row>
    <row r="222" spans="1:20" s="75" customFormat="1" ht="11.25" customHeight="1" x14ac:dyDescent="0.2">
      <c r="A222" s="79" t="s">
        <v>257</v>
      </c>
      <c r="B222" s="34">
        <v>375870.82100000005</v>
      </c>
      <c r="C222" s="35">
        <v>305469.63077999995</v>
      </c>
      <c r="D222" s="34">
        <v>125.42319999999999</v>
      </c>
      <c r="E222" s="35">
        <f t="shared" si="116"/>
        <v>305595.05397999997</v>
      </c>
      <c r="F222" s="35">
        <f t="shared" si="117"/>
        <v>70275.767020000087</v>
      </c>
      <c r="G222" s="35">
        <f t="shared" si="118"/>
        <v>70401.190220000106</v>
      </c>
      <c r="H222" s="36">
        <f t="shared" si="115"/>
        <v>81.303212940809772</v>
      </c>
      <c r="K222" s="78"/>
      <c r="L222" s="78"/>
      <c r="M222" s="78"/>
      <c r="N222" s="78"/>
      <c r="O222" s="78"/>
      <c r="P222" s="78"/>
      <c r="Q222" s="78"/>
      <c r="R222" s="78"/>
      <c r="S222" s="78"/>
      <c r="T222" s="78"/>
    </row>
    <row r="223" spans="1:20" s="75" customFormat="1" ht="11.25" customHeight="1" x14ac:dyDescent="0.2">
      <c r="A223" s="79" t="s">
        <v>258</v>
      </c>
      <c r="B223" s="34">
        <v>557652.28599999985</v>
      </c>
      <c r="C223" s="35">
        <v>485830.38994999998</v>
      </c>
      <c r="D223" s="34">
        <v>12267.10655</v>
      </c>
      <c r="E223" s="35">
        <f t="shared" si="116"/>
        <v>498097.49650000001</v>
      </c>
      <c r="F223" s="35">
        <f t="shared" si="117"/>
        <v>59554.789499999839</v>
      </c>
      <c r="G223" s="35">
        <f t="shared" si="118"/>
        <v>71821.896049999865</v>
      </c>
      <c r="H223" s="36">
        <f t="shared" si="115"/>
        <v>89.32044376125809</v>
      </c>
      <c r="K223" s="78"/>
      <c r="L223" s="78"/>
      <c r="M223" s="78"/>
      <c r="N223" s="78"/>
      <c r="O223" s="78"/>
      <c r="P223" s="78"/>
      <c r="Q223" s="78"/>
      <c r="R223" s="78"/>
      <c r="S223" s="78"/>
      <c r="T223" s="78"/>
    </row>
    <row r="224" spans="1:20" s="75" customFormat="1" ht="11.25" customHeight="1" x14ac:dyDescent="0.2">
      <c r="A224" s="79" t="s">
        <v>259</v>
      </c>
      <c r="B224" s="34">
        <v>276419.13899999997</v>
      </c>
      <c r="C224" s="35">
        <v>225361.99472999998</v>
      </c>
      <c r="D224" s="34">
        <v>35184.698689999997</v>
      </c>
      <c r="E224" s="35">
        <f t="shared" si="116"/>
        <v>260546.69341999997</v>
      </c>
      <c r="F224" s="35">
        <f t="shared" si="117"/>
        <v>15872.44558</v>
      </c>
      <c r="G224" s="35">
        <f t="shared" si="118"/>
        <v>51057.14426999999</v>
      </c>
      <c r="H224" s="36">
        <f t="shared" si="115"/>
        <v>94.257834085793888</v>
      </c>
      <c r="K224" s="78"/>
      <c r="L224" s="78"/>
      <c r="M224" s="78"/>
      <c r="N224" s="78"/>
      <c r="O224" s="78"/>
      <c r="P224" s="78"/>
      <c r="Q224" s="78"/>
      <c r="R224" s="78"/>
      <c r="S224" s="78"/>
      <c r="T224" s="78"/>
    </row>
    <row r="225" spans="1:20" s="75" customFormat="1" ht="11.25" customHeight="1" x14ac:dyDescent="0.2">
      <c r="A225" s="79" t="s">
        <v>260</v>
      </c>
      <c r="B225" s="34">
        <v>143571.992</v>
      </c>
      <c r="C225" s="35">
        <v>102708.49001000001</v>
      </c>
      <c r="D225" s="34">
        <v>3597.7752999999998</v>
      </c>
      <c r="E225" s="35">
        <f t="shared" si="116"/>
        <v>106306.26531</v>
      </c>
      <c r="F225" s="35">
        <f t="shared" si="117"/>
        <v>37265.726689999996</v>
      </c>
      <c r="G225" s="35">
        <f t="shared" si="118"/>
        <v>40863.50198999999</v>
      </c>
      <c r="H225" s="36">
        <f t="shared" si="115"/>
        <v>74.04387431637781</v>
      </c>
      <c r="K225" s="78"/>
      <c r="L225" s="78"/>
      <c r="M225" s="78"/>
      <c r="N225" s="78"/>
      <c r="O225" s="78"/>
      <c r="P225" s="78"/>
      <c r="Q225" s="78"/>
      <c r="R225" s="78"/>
      <c r="S225" s="78"/>
      <c r="T225" s="78"/>
    </row>
    <row r="226" spans="1:20" s="75" customFormat="1" ht="11.25" customHeight="1" x14ac:dyDescent="0.2">
      <c r="A226" s="79" t="s">
        <v>261</v>
      </c>
      <c r="B226" s="34">
        <v>169513.092</v>
      </c>
      <c r="C226" s="35">
        <v>156863.36641999998</v>
      </c>
      <c r="D226" s="34">
        <v>1772.83707</v>
      </c>
      <c r="E226" s="35">
        <f t="shared" si="116"/>
        <v>158636.20348999999</v>
      </c>
      <c r="F226" s="35">
        <f t="shared" si="117"/>
        <v>10876.888510000019</v>
      </c>
      <c r="G226" s="35">
        <f t="shared" si="118"/>
        <v>12649.725580000028</v>
      </c>
      <c r="H226" s="36">
        <f t="shared" si="115"/>
        <v>93.583452238603485</v>
      </c>
      <c r="K226" s="78"/>
      <c r="L226" s="78"/>
      <c r="M226" s="78"/>
      <c r="N226" s="78"/>
      <c r="O226" s="78"/>
      <c r="P226" s="78"/>
      <c r="Q226" s="78"/>
      <c r="R226" s="78"/>
      <c r="S226" s="78"/>
      <c r="T226" s="78"/>
    </row>
    <row r="227" spans="1:20" s="75" customFormat="1" ht="11.25" customHeight="1" x14ac:dyDescent="0.2">
      <c r="A227" s="79" t="s">
        <v>262</v>
      </c>
      <c r="B227" s="34">
        <v>163075.05600000001</v>
      </c>
      <c r="C227" s="35">
        <v>145746.67583000002</v>
      </c>
      <c r="D227" s="34">
        <v>1022.32515</v>
      </c>
      <c r="E227" s="35">
        <f t="shared" si="116"/>
        <v>146769.00098000001</v>
      </c>
      <c r="F227" s="35">
        <f t="shared" si="117"/>
        <v>16306.05502</v>
      </c>
      <c r="G227" s="35">
        <f t="shared" si="118"/>
        <v>17328.380169999989</v>
      </c>
      <c r="H227" s="36">
        <f t="shared" si="115"/>
        <v>90.000889516787907</v>
      </c>
      <c r="K227" s="78"/>
      <c r="L227" s="78"/>
      <c r="M227" s="78"/>
      <c r="N227" s="78"/>
      <c r="O227" s="78"/>
      <c r="P227" s="78"/>
      <c r="Q227" s="78"/>
      <c r="R227" s="78"/>
      <c r="S227" s="78"/>
      <c r="T227" s="78"/>
    </row>
    <row r="228" spans="1:20" s="75" customFormat="1" ht="11.25" customHeight="1" x14ac:dyDescent="0.2">
      <c r="A228" s="79" t="s">
        <v>263</v>
      </c>
      <c r="B228" s="34">
        <v>105481.91800000001</v>
      </c>
      <c r="C228" s="35">
        <v>62070.18535</v>
      </c>
      <c r="D228" s="34">
        <v>4958.7718600000007</v>
      </c>
      <c r="E228" s="35">
        <f t="shared" si="116"/>
        <v>67028.957209999993</v>
      </c>
      <c r="F228" s="35">
        <f t="shared" si="117"/>
        <v>38452.960790000012</v>
      </c>
      <c r="G228" s="35">
        <f t="shared" si="118"/>
        <v>43411.732650000005</v>
      </c>
      <c r="H228" s="36">
        <f t="shared" si="115"/>
        <v>63.545447865291941</v>
      </c>
      <c r="K228" s="78"/>
      <c r="L228" s="78"/>
      <c r="M228" s="78"/>
      <c r="N228" s="78"/>
      <c r="O228" s="78"/>
      <c r="P228" s="78"/>
      <c r="Q228" s="78"/>
      <c r="R228" s="78"/>
      <c r="S228" s="78"/>
      <c r="T228" s="78"/>
    </row>
    <row r="229" spans="1:20" s="75" customFormat="1" ht="11.25" customHeight="1" x14ac:dyDescent="0.2">
      <c r="A229" s="79" t="s">
        <v>264</v>
      </c>
      <c r="B229" s="40">
        <f t="shared" ref="B229:D229" si="119">SUM(B230:B233)</f>
        <v>1506260.1486900002</v>
      </c>
      <c r="C229" s="40">
        <f t="shared" si="119"/>
        <v>1297614.4739000001</v>
      </c>
      <c r="D229" s="40">
        <f t="shared" si="119"/>
        <v>13658.749569999998</v>
      </c>
      <c r="E229" s="40">
        <f t="shared" ref="E229:G229" si="120">SUM(E230:E233)</f>
        <v>1311273.2234700001</v>
      </c>
      <c r="F229" s="40">
        <f t="shared" si="120"/>
        <v>194986.92521999995</v>
      </c>
      <c r="G229" s="40">
        <f t="shared" si="120"/>
        <v>208645.67478999999</v>
      </c>
      <c r="H229" s="36">
        <f t="shared" si="115"/>
        <v>87.05489716437225</v>
      </c>
      <c r="K229" s="78"/>
      <c r="L229" s="78"/>
      <c r="M229" s="78"/>
      <c r="N229" s="78"/>
      <c r="O229" s="78"/>
      <c r="P229" s="78"/>
      <c r="Q229" s="78"/>
      <c r="R229" s="78"/>
      <c r="S229" s="78"/>
      <c r="T229" s="78"/>
    </row>
    <row r="230" spans="1:20" s="75" customFormat="1" ht="11.25" customHeight="1" x14ac:dyDescent="0.2">
      <c r="A230" s="79" t="s">
        <v>265</v>
      </c>
      <c r="B230" s="34">
        <v>711496.53000000014</v>
      </c>
      <c r="C230" s="35">
        <v>552596.3319300001</v>
      </c>
      <c r="D230" s="34">
        <v>8755.2846799999988</v>
      </c>
      <c r="E230" s="35">
        <f t="shared" ref="E230:E245" si="121">SUM(C230:D230)</f>
        <v>561351.61661000014</v>
      </c>
      <c r="F230" s="35">
        <f t="shared" ref="F230:F245" si="122">B230-E230</f>
        <v>150144.91339</v>
      </c>
      <c r="G230" s="35">
        <f t="shared" ref="G230:G245" si="123">B230-C230</f>
        <v>158900.19807000004</v>
      </c>
      <c r="H230" s="36">
        <f t="shared" si="115"/>
        <v>78.89730911407257</v>
      </c>
      <c r="K230" s="78"/>
      <c r="L230" s="78"/>
      <c r="M230" s="78"/>
      <c r="N230" s="78"/>
      <c r="O230" s="78"/>
      <c r="P230" s="78"/>
      <c r="Q230" s="78"/>
      <c r="R230" s="78"/>
      <c r="S230" s="78"/>
      <c r="T230" s="78"/>
    </row>
    <row r="231" spans="1:20" s="75" customFormat="1" ht="11.25" customHeight="1" x14ac:dyDescent="0.2">
      <c r="A231" s="79" t="s">
        <v>266</v>
      </c>
      <c r="B231" s="34">
        <v>338150.20068999997</v>
      </c>
      <c r="C231" s="35">
        <v>333176.06449999998</v>
      </c>
      <c r="D231" s="34">
        <v>3029.0568900000003</v>
      </c>
      <c r="E231" s="35">
        <f t="shared" si="121"/>
        <v>336205.12138999999</v>
      </c>
      <c r="F231" s="35">
        <f t="shared" si="122"/>
        <v>1945.079299999983</v>
      </c>
      <c r="G231" s="35">
        <f t="shared" si="123"/>
        <v>4974.1361899999902</v>
      </c>
      <c r="H231" s="36">
        <f t="shared" si="115"/>
        <v>99.424788364451359</v>
      </c>
      <c r="K231" s="78"/>
      <c r="L231" s="78"/>
      <c r="M231" s="78"/>
      <c r="N231" s="78"/>
      <c r="O231" s="78"/>
      <c r="P231" s="78"/>
      <c r="Q231" s="78"/>
      <c r="R231" s="78"/>
      <c r="S231" s="78"/>
      <c r="T231" s="78"/>
    </row>
    <row r="232" spans="1:20" s="75" customFormat="1" ht="11.25" customHeight="1" x14ac:dyDescent="0.2">
      <c r="A232" s="79" t="s">
        <v>267</v>
      </c>
      <c r="B232" s="34">
        <v>226130.13199999998</v>
      </c>
      <c r="C232" s="35">
        <v>194211.12487</v>
      </c>
      <c r="D232" s="34">
        <v>1091.03026</v>
      </c>
      <c r="E232" s="35">
        <f t="shared" si="121"/>
        <v>195302.15513</v>
      </c>
      <c r="F232" s="35">
        <f t="shared" si="122"/>
        <v>30827.976869999984</v>
      </c>
      <c r="G232" s="35">
        <f t="shared" si="123"/>
        <v>31919.007129999984</v>
      </c>
      <c r="H232" s="36">
        <f t="shared" si="115"/>
        <v>86.367152136098341</v>
      </c>
      <c r="K232" s="78"/>
      <c r="L232" s="78"/>
      <c r="M232" s="78"/>
      <c r="N232" s="78"/>
      <c r="O232" s="78"/>
      <c r="P232" s="78"/>
      <c r="Q232" s="78"/>
      <c r="R232" s="78"/>
      <c r="S232" s="78"/>
      <c r="T232" s="78"/>
    </row>
    <row r="233" spans="1:20" s="75" customFormat="1" ht="11.25" customHeight="1" x14ac:dyDescent="0.2">
      <c r="A233" s="79" t="s">
        <v>268</v>
      </c>
      <c r="B233" s="34">
        <v>230483.28599999996</v>
      </c>
      <c r="C233" s="35">
        <v>217630.95259999999</v>
      </c>
      <c r="D233" s="34">
        <v>783.37774000000002</v>
      </c>
      <c r="E233" s="35">
        <f t="shared" si="121"/>
        <v>218414.33033999999</v>
      </c>
      <c r="F233" s="35">
        <f t="shared" si="122"/>
        <v>12068.955659999978</v>
      </c>
      <c r="G233" s="35">
        <f t="shared" si="123"/>
        <v>12852.333399999974</v>
      </c>
      <c r="H233" s="36">
        <f t="shared" si="115"/>
        <v>94.763630860417365</v>
      </c>
      <c r="K233" s="78"/>
      <c r="L233" s="78"/>
      <c r="M233" s="78"/>
      <c r="N233" s="78"/>
      <c r="O233" s="78"/>
      <c r="P233" s="78"/>
      <c r="Q233" s="78"/>
      <c r="R233" s="78"/>
      <c r="S233" s="78"/>
      <c r="T233" s="78"/>
    </row>
    <row r="234" spans="1:20" s="75" customFormat="1" ht="11.25" customHeight="1" x14ac:dyDescent="0.2">
      <c r="A234" s="79" t="s">
        <v>270</v>
      </c>
      <c r="B234" s="34">
        <v>1040366.7150000001</v>
      </c>
      <c r="C234" s="35">
        <v>1013458.9164199999</v>
      </c>
      <c r="D234" s="34">
        <v>15748.556640000001</v>
      </c>
      <c r="E234" s="35">
        <f t="shared" si="121"/>
        <v>1029207.4730599999</v>
      </c>
      <c r="F234" s="35">
        <f t="shared" si="122"/>
        <v>11159.241940000211</v>
      </c>
      <c r="G234" s="35">
        <f t="shared" si="123"/>
        <v>26907.798580000177</v>
      </c>
      <c r="H234" s="36">
        <f t="shared" si="115"/>
        <v>98.927374186514584</v>
      </c>
      <c r="K234" s="78"/>
      <c r="L234" s="78"/>
      <c r="M234" s="78"/>
      <c r="N234" s="78"/>
      <c r="O234" s="78"/>
      <c r="P234" s="78"/>
      <c r="Q234" s="78"/>
      <c r="R234" s="78"/>
      <c r="S234" s="78"/>
      <c r="T234" s="78"/>
    </row>
    <row r="235" spans="1:20" s="75" customFormat="1" ht="11.25" customHeight="1" x14ac:dyDescent="0.2">
      <c r="A235" s="79" t="s">
        <v>271</v>
      </c>
      <c r="B235" s="34">
        <v>396961.30099999998</v>
      </c>
      <c r="C235" s="35">
        <v>342117.16558999999</v>
      </c>
      <c r="D235" s="34">
        <v>9279.6070299999992</v>
      </c>
      <c r="E235" s="35">
        <f t="shared" si="121"/>
        <v>351396.77262</v>
      </c>
      <c r="F235" s="35">
        <f t="shared" si="122"/>
        <v>45564.528379999974</v>
      </c>
      <c r="G235" s="35">
        <f t="shared" si="123"/>
        <v>54844.135409999988</v>
      </c>
      <c r="H235" s="36">
        <f t="shared" si="115"/>
        <v>88.521669929734543</v>
      </c>
      <c r="K235" s="78"/>
      <c r="L235" s="78"/>
      <c r="M235" s="78"/>
      <c r="N235" s="78"/>
      <c r="O235" s="78"/>
      <c r="P235" s="78"/>
      <c r="Q235" s="78"/>
      <c r="R235" s="78"/>
      <c r="S235" s="78"/>
      <c r="T235" s="78"/>
    </row>
    <row r="236" spans="1:20" s="75" customFormat="1" ht="11.25" customHeight="1" x14ac:dyDescent="0.2">
      <c r="A236" s="79" t="s">
        <v>273</v>
      </c>
      <c r="B236" s="34">
        <v>2053063.9650000001</v>
      </c>
      <c r="C236" s="35">
        <v>1042451.3572999999</v>
      </c>
      <c r="D236" s="34">
        <v>664055.05671000003</v>
      </c>
      <c r="E236" s="35">
        <f t="shared" si="121"/>
        <v>1706506.4140099999</v>
      </c>
      <c r="F236" s="35">
        <f t="shared" si="122"/>
        <v>346557.55099000013</v>
      </c>
      <c r="G236" s="35">
        <f t="shared" si="123"/>
        <v>1010612.6077000002</v>
      </c>
      <c r="H236" s="36">
        <f t="shared" si="115"/>
        <v>83.11998277218801</v>
      </c>
      <c r="K236" s="78"/>
      <c r="L236" s="78"/>
      <c r="M236" s="78"/>
      <c r="N236" s="78"/>
      <c r="O236" s="78"/>
      <c r="P236" s="78"/>
      <c r="Q236" s="78"/>
      <c r="R236" s="78"/>
      <c r="S236" s="78"/>
      <c r="T236" s="78"/>
    </row>
    <row r="237" spans="1:20" s="75" customFormat="1" ht="11.25" customHeight="1" x14ac:dyDescent="0.2">
      <c r="A237" s="79" t="s">
        <v>274</v>
      </c>
      <c r="B237" s="34">
        <v>65966.093999999997</v>
      </c>
      <c r="C237" s="35">
        <v>52851.643939999994</v>
      </c>
      <c r="D237" s="34">
        <v>558.34465999999998</v>
      </c>
      <c r="E237" s="35">
        <f t="shared" si="121"/>
        <v>53409.988599999997</v>
      </c>
      <c r="F237" s="35">
        <f t="shared" si="122"/>
        <v>12556.1054</v>
      </c>
      <c r="G237" s="35">
        <f t="shared" si="123"/>
        <v>13114.450060000003</v>
      </c>
      <c r="H237" s="36">
        <f t="shared" si="115"/>
        <v>80.9658195011516</v>
      </c>
      <c r="K237" s="78"/>
      <c r="L237" s="78"/>
      <c r="M237" s="78"/>
      <c r="N237" s="78"/>
      <c r="O237" s="78"/>
      <c r="P237" s="78"/>
      <c r="Q237" s="78"/>
      <c r="R237" s="78"/>
      <c r="S237" s="78"/>
      <c r="T237" s="78"/>
    </row>
    <row r="238" spans="1:20" s="75" customFormat="1" ht="11.25" customHeight="1" x14ac:dyDescent="0.2">
      <c r="A238" s="79" t="s">
        <v>109</v>
      </c>
      <c r="B238" s="34">
        <v>388247.17200000002</v>
      </c>
      <c r="C238" s="35">
        <v>303982.88524000003</v>
      </c>
      <c r="D238" s="34">
        <v>1485.0638600000002</v>
      </c>
      <c r="E238" s="35">
        <f t="shared" si="121"/>
        <v>305467.94910000003</v>
      </c>
      <c r="F238" s="35">
        <f t="shared" si="122"/>
        <v>82779.222899999993</v>
      </c>
      <c r="G238" s="35">
        <f t="shared" si="123"/>
        <v>84264.286759999988</v>
      </c>
      <c r="H238" s="36">
        <f t="shared" si="115"/>
        <v>78.678731264525481</v>
      </c>
      <c r="K238" s="78"/>
      <c r="L238" s="78"/>
      <c r="M238" s="78"/>
      <c r="N238" s="78"/>
      <c r="O238" s="78"/>
      <c r="P238" s="78"/>
      <c r="Q238" s="78"/>
      <c r="R238" s="78"/>
      <c r="S238" s="78"/>
      <c r="T238" s="78"/>
    </row>
    <row r="239" spans="1:20" s="75" customFormat="1" ht="11.25" customHeight="1" x14ac:dyDescent="0.2">
      <c r="A239" s="79" t="s">
        <v>275</v>
      </c>
      <c r="B239" s="34">
        <v>2924116.915</v>
      </c>
      <c r="C239" s="35">
        <v>2555747.3083500001</v>
      </c>
      <c r="D239" s="34">
        <v>3972.0578700000001</v>
      </c>
      <c r="E239" s="35">
        <f t="shared" si="121"/>
        <v>2559719.3662200002</v>
      </c>
      <c r="F239" s="35">
        <f t="shared" si="122"/>
        <v>364397.54877999984</v>
      </c>
      <c r="G239" s="35">
        <f t="shared" si="123"/>
        <v>368369.60664999997</v>
      </c>
      <c r="H239" s="36">
        <f t="shared" si="115"/>
        <v>87.538201810237808</v>
      </c>
      <c r="K239" s="78"/>
      <c r="L239" s="78"/>
      <c r="M239" s="78"/>
      <c r="N239" s="78"/>
      <c r="O239" s="78"/>
      <c r="P239" s="78"/>
      <c r="Q239" s="78"/>
      <c r="R239" s="78"/>
      <c r="S239" s="78"/>
      <c r="T239" s="78"/>
    </row>
    <row r="240" spans="1:20" s="75" customFormat="1" ht="11.25" customHeight="1" x14ac:dyDescent="0.2">
      <c r="A240" s="79" t="s">
        <v>276</v>
      </c>
      <c r="B240" s="34">
        <v>161191</v>
      </c>
      <c r="C240" s="35">
        <v>120173.49545</v>
      </c>
      <c r="D240" s="34">
        <v>3237.6069400000001</v>
      </c>
      <c r="E240" s="35">
        <f t="shared" si="121"/>
        <v>123411.10239</v>
      </c>
      <c r="F240" s="35">
        <f t="shared" si="122"/>
        <v>37779.89761</v>
      </c>
      <c r="G240" s="35">
        <f t="shared" si="123"/>
        <v>41017.504549999998</v>
      </c>
      <c r="H240" s="36">
        <f t="shared" si="115"/>
        <v>76.562030380108069</v>
      </c>
      <c r="K240" s="78"/>
      <c r="L240" s="78"/>
      <c r="M240" s="78"/>
      <c r="N240" s="78"/>
      <c r="O240" s="78"/>
      <c r="P240" s="78"/>
      <c r="Q240" s="78"/>
      <c r="R240" s="78"/>
      <c r="S240" s="78"/>
      <c r="T240" s="78"/>
    </row>
    <row r="241" spans="1:20" s="75" customFormat="1" ht="11.25" customHeight="1" x14ac:dyDescent="0.2">
      <c r="A241" s="79" t="s">
        <v>333</v>
      </c>
      <c r="B241" s="34">
        <v>13156.126</v>
      </c>
      <c r="C241" s="35">
        <v>9633.6755699999994</v>
      </c>
      <c r="D241" s="34">
        <v>441.87052</v>
      </c>
      <c r="E241" s="35">
        <f t="shared" si="121"/>
        <v>10075.54609</v>
      </c>
      <c r="F241" s="35">
        <f t="shared" si="122"/>
        <v>3080.5799100000004</v>
      </c>
      <c r="G241" s="35">
        <f t="shared" si="123"/>
        <v>3522.4504300000008</v>
      </c>
      <c r="H241" s="36">
        <f t="shared" si="115"/>
        <v>76.584445071444279</v>
      </c>
      <c r="K241" s="78"/>
      <c r="L241" s="78"/>
      <c r="M241" s="78"/>
      <c r="N241" s="78"/>
      <c r="O241" s="78"/>
      <c r="P241" s="78"/>
      <c r="Q241" s="78"/>
      <c r="R241" s="78"/>
      <c r="S241" s="78"/>
      <c r="T241" s="78"/>
    </row>
    <row r="242" spans="1:20" s="75" customFormat="1" ht="11.25" customHeight="1" x14ac:dyDescent="0.2">
      <c r="A242" s="79" t="s">
        <v>277</v>
      </c>
      <c r="B242" s="34">
        <v>1184868.1170000001</v>
      </c>
      <c r="C242" s="35">
        <v>1102929.0948800002</v>
      </c>
      <c r="D242" s="34">
        <v>53356.690260000003</v>
      </c>
      <c r="E242" s="35">
        <f t="shared" si="121"/>
        <v>1156285.7851400003</v>
      </c>
      <c r="F242" s="35">
        <f t="shared" si="122"/>
        <v>28582.331859999802</v>
      </c>
      <c r="G242" s="35">
        <f t="shared" si="123"/>
        <v>81939.022119999863</v>
      </c>
      <c r="H242" s="36">
        <f t="shared" si="115"/>
        <v>97.587720401122084</v>
      </c>
      <c r="K242" s="78"/>
      <c r="L242" s="78"/>
      <c r="M242" s="78"/>
      <c r="N242" s="78"/>
      <c r="O242" s="78"/>
      <c r="P242" s="78"/>
      <c r="Q242" s="78"/>
      <c r="R242" s="78"/>
      <c r="S242" s="78"/>
      <c r="T242" s="78"/>
    </row>
    <row r="243" spans="1:20" s="75" customFormat="1" ht="11.25" customHeight="1" x14ac:dyDescent="0.2">
      <c r="A243" s="79" t="s">
        <v>279</v>
      </c>
      <c r="B243" s="34">
        <v>94520.207000000009</v>
      </c>
      <c r="C243" s="35">
        <v>84566.866319999986</v>
      </c>
      <c r="D243" s="34">
        <v>3213.0703800000001</v>
      </c>
      <c r="E243" s="35">
        <f t="shared" si="121"/>
        <v>87779.936699999991</v>
      </c>
      <c r="F243" s="35">
        <f t="shared" si="122"/>
        <v>6740.2703000000183</v>
      </c>
      <c r="G243" s="35">
        <f t="shared" si="123"/>
        <v>9953.340680000023</v>
      </c>
      <c r="H243" s="36">
        <f t="shared" si="115"/>
        <v>92.868963670382115</v>
      </c>
      <c r="K243" s="78"/>
      <c r="L243" s="78"/>
      <c r="M243" s="78"/>
      <c r="N243" s="78"/>
      <c r="O243" s="78"/>
      <c r="P243" s="78"/>
      <c r="Q243" s="78"/>
      <c r="R243" s="78"/>
      <c r="S243" s="78"/>
      <c r="T243" s="78"/>
    </row>
    <row r="244" spans="1:20" s="75" customFormat="1" ht="11.25" customHeight="1" x14ac:dyDescent="0.2">
      <c r="A244" s="79" t="s">
        <v>280</v>
      </c>
      <c r="B244" s="34">
        <v>636807.03499999992</v>
      </c>
      <c r="C244" s="35">
        <v>587999.16428000003</v>
      </c>
      <c r="D244" s="34">
        <v>45887.493590000005</v>
      </c>
      <c r="E244" s="35">
        <f t="shared" si="121"/>
        <v>633886.65787</v>
      </c>
      <c r="F244" s="35">
        <f t="shared" si="122"/>
        <v>2920.3771299999207</v>
      </c>
      <c r="G244" s="35">
        <f t="shared" si="123"/>
        <v>48807.87071999989</v>
      </c>
      <c r="H244" s="36">
        <f t="shared" si="115"/>
        <v>99.541403130070648</v>
      </c>
      <c r="K244" s="78"/>
      <c r="L244" s="78"/>
      <c r="M244" s="78"/>
      <c r="N244" s="78"/>
      <c r="O244" s="78"/>
      <c r="P244" s="78"/>
      <c r="Q244" s="78"/>
      <c r="R244" s="78"/>
      <c r="S244" s="78"/>
      <c r="T244" s="78"/>
    </row>
    <row r="245" spans="1:20" s="75" customFormat="1" ht="11.25" customHeight="1" x14ac:dyDescent="0.2">
      <c r="A245" s="79" t="s">
        <v>316</v>
      </c>
      <c r="B245" s="34">
        <v>126935.34400000001</v>
      </c>
      <c r="C245" s="35">
        <v>67832.896709999986</v>
      </c>
      <c r="D245" s="34">
        <v>523.46321999999998</v>
      </c>
      <c r="E245" s="35">
        <f t="shared" si="121"/>
        <v>68356.359929999991</v>
      </c>
      <c r="F245" s="35">
        <f t="shared" si="122"/>
        <v>58578.98407000002</v>
      </c>
      <c r="G245" s="35">
        <f t="shared" si="123"/>
        <v>59102.447290000026</v>
      </c>
      <c r="H245" s="36">
        <f t="shared" si="115"/>
        <v>53.851321291570287</v>
      </c>
      <c r="K245" s="78"/>
      <c r="L245" s="78"/>
      <c r="M245" s="78"/>
      <c r="N245" s="78"/>
      <c r="O245" s="78"/>
      <c r="P245" s="78"/>
      <c r="Q245" s="78"/>
      <c r="R245" s="78"/>
      <c r="S245" s="78"/>
      <c r="T245" s="78"/>
    </row>
    <row r="246" spans="1:20" s="75" customFormat="1" ht="11.25" customHeight="1" x14ac:dyDescent="0.2">
      <c r="A246" s="82"/>
      <c r="B246" s="34"/>
      <c r="C246" s="35"/>
      <c r="D246" s="34"/>
      <c r="E246" s="35"/>
      <c r="F246" s="35"/>
      <c r="G246" s="35"/>
      <c r="H246" s="36"/>
      <c r="K246" s="78"/>
      <c r="L246" s="78"/>
      <c r="M246" s="78"/>
      <c r="N246" s="78"/>
      <c r="O246" s="78"/>
      <c r="P246" s="78"/>
      <c r="Q246" s="78"/>
      <c r="R246" s="78"/>
      <c r="S246" s="78"/>
      <c r="T246" s="78"/>
    </row>
    <row r="247" spans="1:20" s="75" customFormat="1" ht="11.25" customHeight="1" x14ac:dyDescent="0.2">
      <c r="A247" s="77" t="s">
        <v>281</v>
      </c>
      <c r="B247" s="34">
        <v>4091.4090000000001</v>
      </c>
      <c r="C247" s="34">
        <v>3262.1720099999998</v>
      </c>
      <c r="D247" s="34">
        <v>31.94417</v>
      </c>
      <c r="E247" s="35">
        <f>SUM(C247:D247)</f>
        <v>3294.11618</v>
      </c>
      <c r="F247" s="35">
        <f>B247-E247</f>
        <v>797.29282000000012</v>
      </c>
      <c r="G247" s="35">
        <f>B247-C247</f>
        <v>829.23699000000033</v>
      </c>
      <c r="H247" s="36">
        <f>E247/B247*100</f>
        <v>80.513001266800757</v>
      </c>
      <c r="K247" s="78"/>
      <c r="L247" s="78"/>
      <c r="M247" s="78"/>
      <c r="N247" s="78"/>
      <c r="O247" s="78"/>
      <c r="P247" s="78"/>
      <c r="Q247" s="78"/>
      <c r="R247" s="78"/>
      <c r="S247" s="78"/>
      <c r="T247" s="78"/>
    </row>
    <row r="248" spans="1:20" s="75" customFormat="1" ht="11.25" customHeight="1" x14ac:dyDescent="0.2">
      <c r="A248" s="82"/>
      <c r="B248" s="39"/>
      <c r="C248" s="38"/>
      <c r="D248" s="39"/>
      <c r="E248" s="38"/>
      <c r="F248" s="38"/>
      <c r="G248" s="38"/>
      <c r="H248" s="36"/>
      <c r="K248" s="78"/>
      <c r="L248" s="78"/>
      <c r="M248" s="78"/>
      <c r="N248" s="78"/>
      <c r="O248" s="78"/>
      <c r="P248" s="78"/>
      <c r="Q248" s="78"/>
      <c r="R248" s="78"/>
      <c r="S248" s="78"/>
      <c r="T248" s="78"/>
    </row>
    <row r="249" spans="1:20" s="75" customFormat="1" ht="11.25" customHeight="1" x14ac:dyDescent="0.2">
      <c r="A249" s="77" t="s">
        <v>282</v>
      </c>
      <c r="B249" s="40">
        <f t="shared" ref="B249:D249" si="124">SUM(B250:B254)</f>
        <v>40654920.998000003</v>
      </c>
      <c r="C249" s="40">
        <f t="shared" si="124"/>
        <v>40452262.218480006</v>
      </c>
      <c r="D249" s="40">
        <f t="shared" si="124"/>
        <v>124826.23804999999</v>
      </c>
      <c r="E249" s="40">
        <f t="shared" ref="E249:G249" si="125">SUM(E250:E254)</f>
        <v>40577088.456529997</v>
      </c>
      <c r="F249" s="40">
        <f t="shared" si="125"/>
        <v>77832.541470003256</v>
      </c>
      <c r="G249" s="40">
        <f t="shared" si="125"/>
        <v>202658.77952000441</v>
      </c>
      <c r="H249" s="36">
        <f t="shared" ref="H249:H254" si="126">E249/B249*100</f>
        <v>99.80855320940401</v>
      </c>
      <c r="K249" s="78"/>
      <c r="L249" s="78"/>
      <c r="M249" s="78"/>
      <c r="N249" s="78"/>
      <c r="O249" s="78"/>
      <c r="P249" s="78"/>
      <c r="Q249" s="78"/>
      <c r="R249" s="78"/>
      <c r="S249" s="78"/>
      <c r="T249" s="78"/>
    </row>
    <row r="250" spans="1:20" s="75" customFormat="1" ht="11.25" customHeight="1" x14ac:dyDescent="0.2">
      <c r="A250" s="79" t="s">
        <v>283</v>
      </c>
      <c r="B250" s="34">
        <v>35556124.838000007</v>
      </c>
      <c r="C250" s="34">
        <v>35429285.519720003</v>
      </c>
      <c r="D250" s="34">
        <v>119658.18906999999</v>
      </c>
      <c r="E250" s="35">
        <f t="shared" ref="E250:E254" si="127">SUM(C250:D250)</f>
        <v>35548943.708790004</v>
      </c>
      <c r="F250" s="35">
        <f>B250-E250</f>
        <v>7181.1292100027204</v>
      </c>
      <c r="G250" s="35">
        <f>B250-C250</f>
        <v>126839.31828000396</v>
      </c>
      <c r="H250" s="36">
        <f t="shared" si="126"/>
        <v>99.979803397466057</v>
      </c>
      <c r="K250" s="78"/>
      <c r="L250" s="78"/>
      <c r="M250" s="78"/>
      <c r="N250" s="78"/>
      <c r="O250" s="78"/>
      <c r="P250" s="78"/>
      <c r="Q250" s="78"/>
      <c r="R250" s="78"/>
      <c r="S250" s="78"/>
      <c r="T250" s="78"/>
    </row>
    <row r="251" spans="1:20" s="75" customFormat="1" ht="11.25" customHeight="1" x14ac:dyDescent="0.2">
      <c r="A251" s="79" t="s">
        <v>284</v>
      </c>
      <c r="B251" s="34">
        <v>143974.69000000003</v>
      </c>
      <c r="C251" s="34">
        <v>142852.53563999999</v>
      </c>
      <c r="D251" s="34">
        <v>701.61471999999992</v>
      </c>
      <c r="E251" s="35">
        <f t="shared" si="127"/>
        <v>143554.15036</v>
      </c>
      <c r="F251" s="35">
        <f>B251-E251</f>
        <v>420.5396400000318</v>
      </c>
      <c r="G251" s="35">
        <f>B251-C251</f>
        <v>1122.1543600000441</v>
      </c>
      <c r="H251" s="36">
        <f t="shared" si="126"/>
        <v>99.707907243974589</v>
      </c>
      <c r="K251" s="78"/>
      <c r="L251" s="78"/>
      <c r="M251" s="78"/>
      <c r="N251" s="78"/>
      <c r="O251" s="78"/>
      <c r="P251" s="78"/>
      <c r="Q251" s="78"/>
      <c r="R251" s="78"/>
      <c r="S251" s="78"/>
      <c r="T251" s="78"/>
    </row>
    <row r="252" spans="1:20" s="75" customFormat="1" ht="11.25" customHeight="1" x14ac:dyDescent="0.2">
      <c r="A252" s="79" t="s">
        <v>285</v>
      </c>
      <c r="B252" s="34">
        <v>1343973.0800000003</v>
      </c>
      <c r="C252" s="34">
        <v>1331031.74608</v>
      </c>
      <c r="D252" s="34">
        <v>1811.79484</v>
      </c>
      <c r="E252" s="35">
        <f t="shared" si="127"/>
        <v>1332843.5409200001</v>
      </c>
      <c r="F252" s="35">
        <f>B252-E252</f>
        <v>11129.53908000025</v>
      </c>
      <c r="G252" s="35">
        <f>B252-C252</f>
        <v>12941.333920000354</v>
      </c>
      <c r="H252" s="36">
        <f t="shared" si="126"/>
        <v>99.171892707850944</v>
      </c>
      <c r="K252" s="78"/>
      <c r="L252" s="78"/>
      <c r="M252" s="78"/>
      <c r="N252" s="78"/>
      <c r="O252" s="78"/>
      <c r="P252" s="78"/>
      <c r="Q252" s="78"/>
      <c r="R252" s="78"/>
      <c r="S252" s="78"/>
      <c r="T252" s="78"/>
    </row>
    <row r="253" spans="1:20" s="75" customFormat="1" ht="11.25" customHeight="1" x14ac:dyDescent="0.2">
      <c r="A253" s="79" t="s">
        <v>286</v>
      </c>
      <c r="B253" s="34">
        <v>3041190.39</v>
      </c>
      <c r="C253" s="34">
        <v>2989915.59932</v>
      </c>
      <c r="D253" s="34">
        <v>2445.8009200000001</v>
      </c>
      <c r="E253" s="35">
        <f t="shared" si="127"/>
        <v>2992361.4002399999</v>
      </c>
      <c r="F253" s="35">
        <f>B253-E253</f>
        <v>48828.989760000259</v>
      </c>
      <c r="G253" s="35">
        <f>B253-C253</f>
        <v>51274.790680000093</v>
      </c>
      <c r="H253" s="36">
        <f t="shared" si="126"/>
        <v>98.394411940779534</v>
      </c>
      <c r="K253" s="78"/>
      <c r="L253" s="78"/>
      <c r="M253" s="78"/>
      <c r="N253" s="78"/>
      <c r="O253" s="78"/>
      <c r="P253" s="78"/>
      <c r="Q253" s="78"/>
      <c r="R253" s="78"/>
      <c r="S253" s="78"/>
      <c r="T253" s="78"/>
    </row>
    <row r="254" spans="1:20" s="75" customFormat="1" ht="11.25" customHeight="1" x14ac:dyDescent="0.2">
      <c r="A254" s="79" t="s">
        <v>287</v>
      </c>
      <c r="B254" s="34">
        <v>569658</v>
      </c>
      <c r="C254" s="34">
        <v>559176.81772000005</v>
      </c>
      <c r="D254" s="34">
        <v>208.83850000000001</v>
      </c>
      <c r="E254" s="35">
        <f t="shared" si="127"/>
        <v>559385.65622</v>
      </c>
      <c r="F254" s="35">
        <f>B254-E254</f>
        <v>10272.343779999996</v>
      </c>
      <c r="G254" s="35">
        <f>B254-C254</f>
        <v>10481.18227999995</v>
      </c>
      <c r="H254" s="36">
        <f t="shared" si="126"/>
        <v>98.196752476047038</v>
      </c>
      <c r="K254" s="78"/>
      <c r="L254" s="78"/>
      <c r="M254" s="78"/>
      <c r="N254" s="78"/>
      <c r="O254" s="78"/>
      <c r="P254" s="78"/>
      <c r="Q254" s="78"/>
      <c r="R254" s="78"/>
      <c r="S254" s="78"/>
      <c r="T254" s="78"/>
    </row>
    <row r="255" spans="1:20" s="75" customFormat="1" ht="11.25" customHeight="1" x14ac:dyDescent="0.2">
      <c r="A255" s="79"/>
      <c r="B255" s="34"/>
      <c r="C255" s="35"/>
      <c r="D255" s="34"/>
      <c r="E255" s="35"/>
      <c r="F255" s="35"/>
      <c r="G255" s="35"/>
      <c r="H255" s="32"/>
      <c r="K255" s="78"/>
      <c r="L255" s="78"/>
      <c r="M255" s="78"/>
      <c r="N255" s="78"/>
      <c r="O255" s="78"/>
      <c r="P255" s="78"/>
      <c r="Q255" s="78"/>
      <c r="R255" s="78"/>
      <c r="S255" s="78"/>
      <c r="T255" s="78"/>
    </row>
    <row r="256" spans="1:20" s="75" customFormat="1" ht="11.25" customHeight="1" x14ac:dyDescent="0.2">
      <c r="A256" s="77" t="s">
        <v>288</v>
      </c>
      <c r="B256" s="40">
        <f t="shared" ref="B256:D256" si="128">+B257+B258</f>
        <v>1842671.3390000004</v>
      </c>
      <c r="C256" s="40">
        <f t="shared" si="128"/>
        <v>1793733.35149</v>
      </c>
      <c r="D256" s="40">
        <f t="shared" si="128"/>
        <v>10101.514579999999</v>
      </c>
      <c r="E256" s="40">
        <f t="shared" ref="E256:G256" si="129">+E257+E258</f>
        <v>1803834.86607</v>
      </c>
      <c r="F256" s="40">
        <f t="shared" si="129"/>
        <v>38836.472930000302</v>
      </c>
      <c r="G256" s="40">
        <f t="shared" si="129"/>
        <v>48937.987510000326</v>
      </c>
      <c r="H256" s="32">
        <f>E256/B256*100</f>
        <v>97.892381994117486</v>
      </c>
      <c r="K256" s="78"/>
      <c r="L256" s="78"/>
      <c r="M256" s="78"/>
      <c r="N256" s="78"/>
      <c r="O256" s="78"/>
      <c r="P256" s="78"/>
      <c r="Q256" s="78"/>
      <c r="R256" s="78"/>
      <c r="S256" s="78"/>
      <c r="T256" s="78"/>
    </row>
    <row r="257" spans="1:20" s="75" customFormat="1" ht="11.25" customHeight="1" x14ac:dyDescent="0.2">
      <c r="A257" s="79" t="s">
        <v>289</v>
      </c>
      <c r="B257" s="34">
        <v>1770644.4850000003</v>
      </c>
      <c r="C257" s="34">
        <v>1736472.36534</v>
      </c>
      <c r="D257" s="34">
        <v>8045.2535199999993</v>
      </c>
      <c r="E257" s="35">
        <f t="shared" ref="E257:E258" si="130">SUM(C257:D257)</f>
        <v>1744517.61886</v>
      </c>
      <c r="F257" s="35">
        <f>B257-E257</f>
        <v>26126.866140000289</v>
      </c>
      <c r="G257" s="35">
        <f>B257-C257</f>
        <v>34172.119660000317</v>
      </c>
      <c r="H257" s="36">
        <f>E257/B257*100</f>
        <v>98.524443141390961</v>
      </c>
      <c r="K257" s="78"/>
      <c r="L257" s="78"/>
      <c r="M257" s="78"/>
      <c r="N257" s="78"/>
      <c r="O257" s="78"/>
      <c r="P257" s="78"/>
      <c r="Q257" s="78"/>
      <c r="R257" s="78"/>
      <c r="S257" s="78"/>
      <c r="T257" s="78"/>
    </row>
    <row r="258" spans="1:20" s="75" customFormat="1" ht="11.25" customHeight="1" x14ac:dyDescent="0.2">
      <c r="A258" s="79" t="s">
        <v>290</v>
      </c>
      <c r="B258" s="34">
        <v>72026.854000000007</v>
      </c>
      <c r="C258" s="34">
        <v>57260.986149999997</v>
      </c>
      <c r="D258" s="34">
        <v>2056.2610600000003</v>
      </c>
      <c r="E258" s="35">
        <f t="shared" si="130"/>
        <v>59317.247209999994</v>
      </c>
      <c r="F258" s="35">
        <f>B258-E258</f>
        <v>12709.606790000013</v>
      </c>
      <c r="G258" s="35">
        <f>B258-C258</f>
        <v>14765.86785000001</v>
      </c>
      <c r="H258" s="36">
        <f>E258/B258*100</f>
        <v>82.354349684632894</v>
      </c>
      <c r="K258" s="78"/>
      <c r="L258" s="78"/>
      <c r="M258" s="78"/>
      <c r="N258" s="78"/>
      <c r="O258" s="78"/>
      <c r="P258" s="78"/>
      <c r="Q258" s="78"/>
      <c r="R258" s="78"/>
      <c r="S258" s="78"/>
      <c r="T258" s="78"/>
    </row>
    <row r="259" spans="1:20" s="75" customFormat="1" ht="12" x14ac:dyDescent="0.2">
      <c r="A259" s="82"/>
      <c r="B259" s="38"/>
      <c r="C259" s="38"/>
      <c r="D259" s="38"/>
      <c r="E259" s="38"/>
      <c r="F259" s="38"/>
      <c r="G259" s="38"/>
      <c r="H259" s="32"/>
      <c r="K259" s="78"/>
      <c r="L259" s="78"/>
      <c r="M259" s="78"/>
      <c r="N259" s="78"/>
      <c r="O259" s="78"/>
      <c r="P259" s="78"/>
      <c r="Q259" s="78"/>
      <c r="R259" s="78"/>
      <c r="S259" s="78"/>
      <c r="T259" s="78"/>
    </row>
    <row r="260" spans="1:20" s="75" customFormat="1" ht="11.25" customHeight="1" x14ac:dyDescent="0.2">
      <c r="A260" s="88" t="s">
        <v>291</v>
      </c>
      <c r="B260" s="34">
        <v>12335175.931</v>
      </c>
      <c r="C260" s="34">
        <v>12247461.512759998</v>
      </c>
      <c r="D260" s="34">
        <v>8700.1298200000001</v>
      </c>
      <c r="E260" s="35">
        <f t="shared" ref="E260" si="131">SUM(C260:D260)</f>
        <v>12256161.642579999</v>
      </c>
      <c r="F260" s="35">
        <f>B260-E260</f>
        <v>79014.288420001045</v>
      </c>
      <c r="G260" s="35">
        <f>B260-C260</f>
        <v>87714.418240001425</v>
      </c>
      <c r="H260" s="36">
        <f>E260/B260*100</f>
        <v>99.35943930705173</v>
      </c>
      <c r="K260" s="78"/>
      <c r="L260" s="78"/>
      <c r="M260" s="78"/>
      <c r="N260" s="78"/>
      <c r="O260" s="78"/>
      <c r="P260" s="78"/>
      <c r="Q260" s="78"/>
      <c r="R260" s="78"/>
      <c r="S260" s="78"/>
      <c r="T260" s="78"/>
    </row>
    <row r="261" spans="1:20" s="75" customFormat="1" ht="11.25" customHeight="1" x14ac:dyDescent="0.2">
      <c r="A261" s="82"/>
      <c r="B261" s="38"/>
      <c r="C261" s="38"/>
      <c r="D261" s="38"/>
      <c r="E261" s="38"/>
      <c r="F261" s="38"/>
      <c r="G261" s="38"/>
      <c r="H261" s="32"/>
      <c r="K261" s="78"/>
      <c r="L261" s="78"/>
      <c r="M261" s="78"/>
      <c r="N261" s="78"/>
      <c r="O261" s="78"/>
      <c r="P261" s="78"/>
      <c r="Q261" s="78"/>
      <c r="R261" s="78"/>
      <c r="S261" s="78"/>
      <c r="T261" s="78"/>
    </row>
    <row r="262" spans="1:20" s="75" customFormat="1" ht="11.25" customHeight="1" x14ac:dyDescent="0.2">
      <c r="A262" s="77" t="s">
        <v>292</v>
      </c>
      <c r="B262" s="34">
        <v>3887140.6319999993</v>
      </c>
      <c r="C262" s="34">
        <v>3652155.9214499998</v>
      </c>
      <c r="D262" s="34">
        <v>2954.1062599999996</v>
      </c>
      <c r="E262" s="35">
        <f t="shared" ref="E262" si="132">SUM(C262:D262)</f>
        <v>3655110.0277099996</v>
      </c>
      <c r="F262" s="35">
        <f>B262-E262</f>
        <v>232030.6042899997</v>
      </c>
      <c r="G262" s="35">
        <f>B262-C262</f>
        <v>234984.71054999949</v>
      </c>
      <c r="H262" s="36">
        <f>E262/B262*100</f>
        <v>94.030815289267892</v>
      </c>
      <c r="K262" s="78"/>
      <c r="L262" s="78"/>
      <c r="M262" s="78"/>
      <c r="N262" s="78"/>
      <c r="O262" s="78"/>
      <c r="P262" s="78"/>
      <c r="Q262" s="78"/>
      <c r="R262" s="78"/>
      <c r="S262" s="78"/>
      <c r="T262" s="78"/>
    </row>
    <row r="263" spans="1:20" s="75" customFormat="1" ht="11.25" customHeight="1" x14ac:dyDescent="0.2">
      <c r="A263" s="82"/>
      <c r="B263" s="38"/>
      <c r="C263" s="38"/>
      <c r="D263" s="38"/>
      <c r="E263" s="38"/>
      <c r="F263" s="38"/>
      <c r="G263" s="38"/>
      <c r="H263" s="32"/>
      <c r="K263" s="78"/>
      <c r="L263" s="78"/>
      <c r="M263" s="78"/>
      <c r="N263" s="78"/>
      <c r="O263" s="78"/>
      <c r="P263" s="78"/>
      <c r="Q263" s="78"/>
      <c r="R263" s="78"/>
      <c r="S263" s="78"/>
      <c r="T263" s="78"/>
    </row>
    <row r="264" spans="1:20" s="75" customFormat="1" ht="11.25" customHeight="1" x14ac:dyDescent="0.2">
      <c r="A264" s="77" t="s">
        <v>293</v>
      </c>
      <c r="B264" s="34">
        <v>3977184.7539999997</v>
      </c>
      <c r="C264" s="34">
        <v>3488528.4296300001</v>
      </c>
      <c r="D264" s="34">
        <v>216176.52004</v>
      </c>
      <c r="E264" s="35">
        <f t="shared" ref="E264" si="133">SUM(C264:D264)</f>
        <v>3704704.94967</v>
      </c>
      <c r="F264" s="35">
        <f>B264-E264</f>
        <v>272479.80432999972</v>
      </c>
      <c r="G264" s="35">
        <f>B264-C264</f>
        <v>488656.32436999958</v>
      </c>
      <c r="H264" s="36">
        <f>E264/B264*100</f>
        <v>93.148927666587355</v>
      </c>
      <c r="K264" s="78"/>
      <c r="L264" s="78"/>
      <c r="M264" s="78"/>
      <c r="N264" s="78"/>
      <c r="O264" s="78"/>
      <c r="P264" s="78"/>
      <c r="Q264" s="78"/>
      <c r="R264" s="78"/>
      <c r="S264" s="78"/>
      <c r="T264" s="78"/>
    </row>
    <row r="265" spans="1:20" s="75" customFormat="1" ht="11.25" customHeight="1" x14ac:dyDescent="0.2">
      <c r="A265" s="89"/>
      <c r="B265" s="34"/>
      <c r="C265" s="34"/>
      <c r="D265" s="34"/>
      <c r="E265" s="34"/>
      <c r="F265" s="34"/>
      <c r="G265" s="34"/>
      <c r="H265" s="37"/>
      <c r="I265" s="78"/>
      <c r="J265" s="78"/>
      <c r="K265" s="78"/>
      <c r="L265" s="78"/>
      <c r="M265" s="78"/>
      <c r="N265" s="78"/>
      <c r="O265" s="78"/>
      <c r="P265" s="78"/>
      <c r="Q265" s="78"/>
      <c r="R265" s="78"/>
      <c r="S265" s="78"/>
      <c r="T265" s="78"/>
    </row>
    <row r="266" spans="1:20" s="75" customFormat="1" ht="11.25" customHeight="1" x14ac:dyDescent="0.2">
      <c r="A266" s="90" t="s">
        <v>294</v>
      </c>
      <c r="B266" s="46">
        <f t="shared" ref="B266:D266" si="134">+B267+B268</f>
        <v>815942.16799999995</v>
      </c>
      <c r="C266" s="46">
        <f t="shared" si="134"/>
        <v>804679.39374000009</v>
      </c>
      <c r="D266" s="46">
        <f t="shared" si="134"/>
        <v>5862.1895500000001</v>
      </c>
      <c r="E266" s="46">
        <f t="shared" ref="E266:G266" si="135">+E267+E268</f>
        <v>810541.5832900001</v>
      </c>
      <c r="F266" s="46">
        <f t="shared" si="135"/>
        <v>5400.58470999977</v>
      </c>
      <c r="G266" s="46">
        <f t="shared" si="135"/>
        <v>11262.774259999827</v>
      </c>
      <c r="H266" s="37">
        <f>E266/B266*100</f>
        <v>99.338116729125844</v>
      </c>
      <c r="K266" s="78"/>
      <c r="L266" s="78"/>
      <c r="M266" s="78"/>
      <c r="N266" s="78"/>
      <c r="O266" s="78"/>
      <c r="P266" s="78"/>
      <c r="Q266" s="78"/>
      <c r="R266" s="78"/>
      <c r="S266" s="78"/>
      <c r="T266" s="78"/>
    </row>
    <row r="267" spans="1:20" s="75" customFormat="1" ht="11.25" customHeight="1" x14ac:dyDescent="0.2">
      <c r="A267" s="86" t="s">
        <v>317</v>
      </c>
      <c r="B267" s="34">
        <v>781183.7429999999</v>
      </c>
      <c r="C267" s="34">
        <v>776038.19656000007</v>
      </c>
      <c r="D267" s="34">
        <v>5142.59177</v>
      </c>
      <c r="E267" s="35">
        <f t="shared" ref="E267:E268" si="136">SUM(C267:D267)</f>
        <v>781180.78833000013</v>
      </c>
      <c r="F267" s="35">
        <f>B267-E267</f>
        <v>2.9546699997736141</v>
      </c>
      <c r="G267" s="35">
        <f>B267-C267</f>
        <v>5145.5464399998309</v>
      </c>
      <c r="H267" s="36">
        <f>E267/B267*100</f>
        <v>99.999621770162747</v>
      </c>
      <c r="K267" s="78"/>
      <c r="L267" s="78"/>
      <c r="M267" s="78"/>
      <c r="N267" s="78"/>
      <c r="O267" s="78"/>
      <c r="P267" s="78"/>
      <c r="Q267" s="78"/>
      <c r="R267" s="78"/>
      <c r="S267" s="78"/>
      <c r="T267" s="78"/>
    </row>
    <row r="268" spans="1:20" s="75" customFormat="1" ht="11.25" customHeight="1" x14ac:dyDescent="0.2">
      <c r="A268" s="86" t="s">
        <v>318</v>
      </c>
      <c r="B268" s="34">
        <v>34758.424999999996</v>
      </c>
      <c r="C268" s="34">
        <v>28641.197179999999</v>
      </c>
      <c r="D268" s="34">
        <v>719.59778000000006</v>
      </c>
      <c r="E268" s="35">
        <f t="shared" si="136"/>
        <v>29360.794959999999</v>
      </c>
      <c r="F268" s="35">
        <f>B268-E268</f>
        <v>5397.6300399999964</v>
      </c>
      <c r="G268" s="35">
        <f>B268-C268</f>
        <v>6117.2278199999964</v>
      </c>
      <c r="H268" s="36">
        <f>E268/B268*100</f>
        <v>84.471016624027129</v>
      </c>
      <c r="K268" s="78"/>
      <c r="L268" s="78"/>
      <c r="M268" s="78"/>
      <c r="N268" s="78"/>
      <c r="O268" s="78"/>
      <c r="P268" s="78"/>
      <c r="Q268" s="78"/>
      <c r="R268" s="78"/>
      <c r="S268" s="78"/>
      <c r="T268" s="78"/>
    </row>
    <row r="269" spans="1:20" s="75" customFormat="1" ht="12" customHeight="1" x14ac:dyDescent="0.2">
      <c r="A269" s="91"/>
      <c r="B269" s="34"/>
      <c r="C269" s="34"/>
      <c r="D269" s="34"/>
      <c r="E269" s="34"/>
      <c r="F269" s="34"/>
      <c r="G269" s="34"/>
      <c r="H269" s="37"/>
      <c r="K269" s="78"/>
      <c r="L269" s="78"/>
      <c r="M269" s="78"/>
      <c r="N269" s="78"/>
      <c r="O269" s="78"/>
      <c r="P269" s="78"/>
      <c r="Q269" s="78"/>
      <c r="R269" s="78"/>
      <c r="S269" s="78"/>
      <c r="T269" s="78"/>
    </row>
    <row r="270" spans="1:20" s="75" customFormat="1" ht="11.25" customHeight="1" x14ac:dyDescent="0.2">
      <c r="A270" s="92" t="s">
        <v>295</v>
      </c>
      <c r="B270" s="53">
        <f t="shared" ref="B270:D270" si="137">B10+B17+B19+B21+B23+B35+B39+B47+B49+B51+B59+B71+B77+B81+B85+B91+B103+B115+B126+B142+B144+B165+B175+B180+B189+B198+B207+B216+B247+B249+B256+B260+B262+B264+B266</f>
        <v>2781371728.3008103</v>
      </c>
      <c r="C270" s="53">
        <f t="shared" si="137"/>
        <v>2546010492.3033705</v>
      </c>
      <c r="D270" s="53">
        <f t="shared" si="137"/>
        <v>33763098.124019995</v>
      </c>
      <c r="E270" s="53">
        <f t="shared" ref="E270:G270" si="138">E10+E17+E19+E21+E23+E35+E39+E47+E49+E51+E59+E71+E77+E81+E85+E91+E103+E115+E126+E142+E144+E165+E175+E180+E189+E198+E207+E216+E247+E249+E256+E260+E262+E264+E266</f>
        <v>2579773590.4273901</v>
      </c>
      <c r="F270" s="53">
        <f t="shared" si="138"/>
        <v>201598137.87341985</v>
      </c>
      <c r="G270" s="53">
        <f t="shared" si="138"/>
        <v>235361235.9974398</v>
      </c>
      <c r="H270" s="33">
        <f>E270/B270*100</f>
        <v>92.751844860500526</v>
      </c>
      <c r="K270" s="78"/>
      <c r="L270" s="78"/>
      <c r="M270" s="78"/>
      <c r="N270" s="78"/>
      <c r="O270" s="78"/>
      <c r="P270" s="78"/>
      <c r="Q270" s="78"/>
      <c r="R270" s="78"/>
      <c r="S270" s="78"/>
      <c r="T270" s="78"/>
    </row>
    <row r="271" spans="1:20" s="75" customFormat="1" ht="11.25" customHeight="1" x14ac:dyDescent="0.2">
      <c r="A271" s="93"/>
      <c r="B271" s="35"/>
      <c r="C271" s="35"/>
      <c r="D271" s="35"/>
      <c r="E271" s="35"/>
      <c r="F271" s="35"/>
      <c r="G271" s="35"/>
      <c r="H271" s="32"/>
      <c r="K271" s="78"/>
      <c r="L271" s="78"/>
      <c r="M271" s="78"/>
      <c r="N271" s="78"/>
      <c r="O271" s="78"/>
      <c r="P271" s="78"/>
      <c r="Q271" s="78"/>
      <c r="R271" s="78"/>
      <c r="S271" s="78"/>
      <c r="T271" s="78"/>
    </row>
    <row r="272" spans="1:20" s="75" customFormat="1" ht="11.25" customHeight="1" x14ac:dyDescent="0.2">
      <c r="A272" s="76" t="s">
        <v>296</v>
      </c>
      <c r="B272" s="35"/>
      <c r="C272" s="35"/>
      <c r="D272" s="35"/>
      <c r="E272" s="35"/>
      <c r="F272" s="35"/>
      <c r="G272" s="35"/>
      <c r="H272" s="36"/>
      <c r="K272" s="78"/>
      <c r="L272" s="78"/>
      <c r="M272" s="78"/>
      <c r="N272" s="78"/>
      <c r="O272" s="78"/>
      <c r="P272" s="78"/>
      <c r="Q272" s="78"/>
      <c r="R272" s="78"/>
      <c r="S272" s="78"/>
      <c r="T272" s="78"/>
    </row>
    <row r="273" spans="1:20" s="75" customFormat="1" ht="11.25" customHeight="1" x14ac:dyDescent="0.2">
      <c r="A273" s="79" t="s">
        <v>297</v>
      </c>
      <c r="B273" s="34">
        <v>252557355.40700001</v>
      </c>
      <c r="C273" s="34">
        <v>237888332.14493001</v>
      </c>
      <c r="D273" s="34">
        <v>13190463.29063</v>
      </c>
      <c r="E273" s="35">
        <f t="shared" ref="E273" si="139">SUM(C273:D273)</f>
        <v>251078795.43556002</v>
      </c>
      <c r="F273" s="35">
        <f>B273-E273</f>
        <v>1478559.9714399874</v>
      </c>
      <c r="G273" s="35">
        <f>B273-C273</f>
        <v>14669023.26207</v>
      </c>
      <c r="H273" s="36">
        <f>E273/B273*100</f>
        <v>99.414564676187211</v>
      </c>
      <c r="K273" s="78"/>
      <c r="L273" s="78"/>
      <c r="M273" s="78"/>
      <c r="N273" s="78"/>
      <c r="O273" s="78"/>
      <c r="P273" s="78"/>
      <c r="Q273" s="78"/>
      <c r="R273" s="78"/>
      <c r="S273" s="78"/>
      <c r="T273" s="78"/>
    </row>
    <row r="274" spans="1:20" s="75" customFormat="1" ht="12" x14ac:dyDescent="0.2">
      <c r="A274" s="94"/>
      <c r="B274" s="35"/>
      <c r="C274" s="35"/>
      <c r="D274" s="35"/>
      <c r="E274" s="35"/>
      <c r="F274" s="35"/>
      <c r="G274" s="35"/>
      <c r="H274" s="36"/>
      <c r="K274" s="78"/>
      <c r="L274" s="78"/>
      <c r="M274" s="78"/>
      <c r="N274" s="78"/>
      <c r="O274" s="78"/>
      <c r="P274" s="78"/>
      <c r="Q274" s="78"/>
      <c r="R274" s="78"/>
      <c r="S274" s="78"/>
      <c r="T274" s="78"/>
    </row>
    <row r="275" spans="1:20" s="75" customFormat="1" ht="11.25" customHeight="1" x14ac:dyDescent="0.2">
      <c r="A275" s="79" t="s">
        <v>298</v>
      </c>
      <c r="B275" s="35">
        <f t="shared" ref="B275:G275" si="140">SUM(B276:B277)</f>
        <v>818815197.44966996</v>
      </c>
      <c r="C275" s="35">
        <f t="shared" si="140"/>
        <v>815411015.45844984</v>
      </c>
      <c r="D275" s="35">
        <f t="shared" si="140"/>
        <v>1692062.2960700002</v>
      </c>
      <c r="E275" s="35">
        <f t="shared" si="140"/>
        <v>817103077.75451982</v>
      </c>
      <c r="F275" s="35">
        <f t="shared" si="140"/>
        <v>1712119.6951500759</v>
      </c>
      <c r="G275" s="35">
        <f t="shared" si="140"/>
        <v>3404181.9912200794</v>
      </c>
      <c r="H275" s="32">
        <f>E275/B275*100</f>
        <v>99.790902794613146</v>
      </c>
      <c r="K275" s="78"/>
      <c r="L275" s="78"/>
      <c r="M275" s="78"/>
      <c r="N275" s="78"/>
      <c r="O275" s="78"/>
      <c r="P275" s="78"/>
      <c r="Q275" s="78"/>
      <c r="R275" s="78"/>
      <c r="S275" s="78"/>
      <c r="T275" s="78"/>
    </row>
    <row r="276" spans="1:20" s="75" customFormat="1" ht="11.25" hidden="1" customHeight="1" x14ac:dyDescent="0.2">
      <c r="A276" s="79" t="s">
        <v>310</v>
      </c>
      <c r="B276" s="34">
        <v>815354504.31166995</v>
      </c>
      <c r="C276" s="34">
        <v>811982131.39868987</v>
      </c>
      <c r="D276" s="34">
        <v>1671582.1749500001</v>
      </c>
      <c r="E276" s="35">
        <f t="shared" ref="E276:E277" si="141">SUM(C276:D276)</f>
        <v>813653713.57363987</v>
      </c>
      <c r="F276" s="35">
        <f>B276-E276</f>
        <v>1700790.738030076</v>
      </c>
      <c r="G276" s="35">
        <f>B276-C276</f>
        <v>3372372.9129800797</v>
      </c>
      <c r="H276" s="36">
        <f>E276/B276*100</f>
        <v>99.791404753510761</v>
      </c>
      <c r="K276" s="78"/>
      <c r="L276" s="78"/>
      <c r="M276" s="78"/>
      <c r="N276" s="78"/>
      <c r="O276" s="78"/>
      <c r="P276" s="78"/>
      <c r="Q276" s="78"/>
      <c r="R276" s="78"/>
      <c r="S276" s="78"/>
      <c r="T276" s="78"/>
    </row>
    <row r="277" spans="1:20" s="75" customFormat="1" ht="11.25" customHeight="1" x14ac:dyDescent="0.2">
      <c r="A277" s="95" t="s">
        <v>299</v>
      </c>
      <c r="B277" s="34">
        <v>3460693.1379999998</v>
      </c>
      <c r="C277" s="34">
        <v>3428884.0597600001</v>
      </c>
      <c r="D277" s="34">
        <v>20480.12112</v>
      </c>
      <c r="E277" s="35">
        <f t="shared" si="141"/>
        <v>3449364.1808799999</v>
      </c>
      <c r="F277" s="35">
        <f>B277-E277</f>
        <v>11328.957119999919</v>
      </c>
      <c r="G277" s="35">
        <f>B277-C277</f>
        <v>31809.078239999712</v>
      </c>
      <c r="H277" s="32">
        <f>E277/B277*100</f>
        <v>99.672639073496498</v>
      </c>
      <c r="K277" s="78"/>
      <c r="L277" s="78"/>
      <c r="M277" s="78"/>
      <c r="N277" s="78"/>
      <c r="O277" s="78"/>
      <c r="P277" s="78"/>
      <c r="Q277" s="78"/>
      <c r="R277" s="78"/>
      <c r="S277" s="78"/>
      <c r="T277" s="78"/>
    </row>
    <row r="278" spans="1:20" s="75" customFormat="1" ht="11.25" hidden="1" customHeight="1" x14ac:dyDescent="0.2">
      <c r="A278" s="95"/>
      <c r="B278" s="35"/>
      <c r="C278" s="35"/>
      <c r="D278" s="35"/>
      <c r="E278" s="35"/>
      <c r="F278" s="35"/>
      <c r="G278" s="35"/>
      <c r="H278" s="36"/>
      <c r="K278" s="78"/>
      <c r="L278" s="78"/>
      <c r="M278" s="78"/>
      <c r="N278" s="78"/>
      <c r="O278" s="78"/>
      <c r="P278" s="78"/>
      <c r="Q278" s="78"/>
      <c r="R278" s="78"/>
      <c r="S278" s="78"/>
      <c r="T278" s="78"/>
    </row>
    <row r="279" spans="1:20" s="75" customFormat="1" ht="11.25" hidden="1" customHeight="1" x14ac:dyDescent="0.2">
      <c r="A279" s="79" t="s">
        <v>334</v>
      </c>
      <c r="B279" s="35"/>
      <c r="C279" s="35">
        <v>0</v>
      </c>
      <c r="D279" s="35"/>
      <c r="E279" s="35">
        <f>SUM(C279:D279)</f>
        <v>0</v>
      </c>
      <c r="F279" s="35">
        <f>B279-E279</f>
        <v>0</v>
      </c>
      <c r="G279" s="35">
        <f>B279-C279</f>
        <v>0</v>
      </c>
      <c r="H279" s="36" t="e">
        <f>E279/B279*100</f>
        <v>#DIV/0!</v>
      </c>
      <c r="K279" s="78"/>
      <c r="L279" s="78"/>
      <c r="M279" s="78"/>
      <c r="N279" s="78"/>
      <c r="O279" s="78"/>
      <c r="P279" s="78"/>
      <c r="Q279" s="78"/>
      <c r="R279" s="78"/>
      <c r="S279" s="78"/>
      <c r="T279" s="78"/>
    </row>
    <row r="280" spans="1:20" s="75" customFormat="1" ht="11.25" hidden="1" customHeight="1" x14ac:dyDescent="0.2">
      <c r="A280" s="79"/>
      <c r="B280" s="35"/>
      <c r="C280" s="35"/>
      <c r="D280" s="35"/>
      <c r="E280" s="35"/>
      <c r="F280" s="35"/>
      <c r="G280" s="35"/>
      <c r="H280" s="36"/>
      <c r="K280" s="78"/>
      <c r="L280" s="78"/>
      <c r="M280" s="78"/>
      <c r="N280" s="78"/>
      <c r="O280" s="78"/>
      <c r="P280" s="78"/>
      <c r="Q280" s="78"/>
      <c r="R280" s="78"/>
      <c r="S280" s="78"/>
      <c r="T280" s="78"/>
    </row>
    <row r="281" spans="1:20" s="75" customFormat="1" ht="11.25" hidden="1" customHeight="1" x14ac:dyDescent="0.2">
      <c r="A281" s="96" t="s">
        <v>335</v>
      </c>
      <c r="B281" s="35"/>
      <c r="C281" s="35">
        <v>0</v>
      </c>
      <c r="D281" s="35"/>
      <c r="E281" s="35">
        <f>SUM(C281:D281)</f>
        <v>0</v>
      </c>
      <c r="F281" s="35">
        <f>B281-E281</f>
        <v>0</v>
      </c>
      <c r="G281" s="35">
        <f>B281-C281</f>
        <v>0</v>
      </c>
      <c r="H281" s="36" t="e">
        <f>E281/B281*100</f>
        <v>#DIV/0!</v>
      </c>
      <c r="K281" s="78"/>
      <c r="L281" s="78"/>
      <c r="M281" s="78"/>
      <c r="N281" s="78"/>
      <c r="O281" s="78"/>
      <c r="P281" s="78"/>
      <c r="Q281" s="78"/>
      <c r="R281" s="78"/>
      <c r="S281" s="78"/>
      <c r="T281" s="78"/>
    </row>
    <row r="282" spans="1:20" s="75" customFormat="1" ht="12" hidden="1" customHeight="1" x14ac:dyDescent="0.2">
      <c r="A282" s="79"/>
      <c r="B282" s="35"/>
      <c r="C282" s="35"/>
      <c r="D282" s="35"/>
      <c r="E282" s="35"/>
      <c r="F282" s="35"/>
      <c r="G282" s="35"/>
      <c r="H282" s="36"/>
      <c r="K282" s="78"/>
      <c r="L282" s="78"/>
      <c r="M282" s="78"/>
      <c r="N282" s="78"/>
      <c r="O282" s="78"/>
      <c r="P282" s="78"/>
      <c r="Q282" s="78"/>
      <c r="R282" s="78"/>
      <c r="S282" s="78"/>
      <c r="T282" s="78"/>
    </row>
    <row r="283" spans="1:20" s="75" customFormat="1" ht="11.25" hidden="1" customHeight="1" x14ac:dyDescent="0.2">
      <c r="A283" s="79" t="s">
        <v>336</v>
      </c>
      <c r="B283" s="35"/>
      <c r="C283" s="35">
        <v>0</v>
      </c>
      <c r="D283" s="35"/>
      <c r="E283" s="35">
        <f>SUM(C283:D283)</f>
        <v>0</v>
      </c>
      <c r="F283" s="35">
        <f>B283-E283</f>
        <v>0</v>
      </c>
      <c r="G283" s="35">
        <f>B283-C283</f>
        <v>0</v>
      </c>
      <c r="H283" s="32" t="e">
        <f>E283/B283*100</f>
        <v>#DIV/0!</v>
      </c>
      <c r="K283" s="78"/>
      <c r="L283" s="78"/>
      <c r="M283" s="78"/>
      <c r="N283" s="78"/>
      <c r="O283" s="78"/>
      <c r="P283" s="78"/>
      <c r="Q283" s="78"/>
      <c r="R283" s="78"/>
      <c r="S283" s="78"/>
      <c r="T283" s="78"/>
    </row>
    <row r="284" spans="1:20" s="75" customFormat="1" ht="11.25" hidden="1" customHeight="1" x14ac:dyDescent="0.2">
      <c r="A284" s="79"/>
      <c r="B284" s="35"/>
      <c r="C284" s="35"/>
      <c r="D284" s="35"/>
      <c r="E284" s="35"/>
      <c r="F284" s="35"/>
      <c r="G284" s="35"/>
      <c r="H284" s="36"/>
      <c r="K284" s="78"/>
      <c r="L284" s="78"/>
      <c r="M284" s="78"/>
      <c r="N284" s="78"/>
      <c r="O284" s="78"/>
      <c r="P284" s="78"/>
      <c r="Q284" s="78"/>
      <c r="R284" s="78"/>
      <c r="S284" s="78"/>
      <c r="T284" s="78"/>
    </row>
    <row r="285" spans="1:20" s="75" customFormat="1" ht="12" hidden="1" customHeight="1" x14ac:dyDescent="0.2">
      <c r="A285" s="96" t="s">
        <v>337</v>
      </c>
      <c r="B285" s="35"/>
      <c r="C285" s="35">
        <v>0</v>
      </c>
      <c r="D285" s="35"/>
      <c r="E285" s="35">
        <f>SUM(C285:D285)</f>
        <v>0</v>
      </c>
      <c r="F285" s="35">
        <f>B285-E285</f>
        <v>0</v>
      </c>
      <c r="G285" s="35">
        <f>B285-C285</f>
        <v>0</v>
      </c>
      <c r="H285" s="32" t="e">
        <f>E285/B285*100</f>
        <v>#DIV/0!</v>
      </c>
      <c r="K285" s="78"/>
      <c r="L285" s="78"/>
      <c r="M285" s="78"/>
      <c r="N285" s="78"/>
      <c r="O285" s="78"/>
      <c r="P285" s="78"/>
      <c r="Q285" s="78"/>
      <c r="R285" s="78"/>
      <c r="S285" s="78"/>
      <c r="T285" s="78"/>
    </row>
    <row r="286" spans="1:20" s="75" customFormat="1" ht="11.25" hidden="1" customHeight="1" x14ac:dyDescent="0.2">
      <c r="A286" s="79"/>
      <c r="B286" s="35"/>
      <c r="C286" s="35"/>
      <c r="D286" s="35"/>
      <c r="E286" s="35"/>
      <c r="F286" s="35"/>
      <c r="G286" s="35"/>
      <c r="H286" s="36"/>
      <c r="K286" s="78"/>
      <c r="L286" s="78"/>
      <c r="M286" s="78"/>
      <c r="N286" s="78"/>
      <c r="O286" s="78"/>
      <c r="P286" s="78"/>
      <c r="Q286" s="78"/>
      <c r="R286" s="78"/>
      <c r="S286" s="78"/>
      <c r="T286" s="78"/>
    </row>
    <row r="287" spans="1:20" s="75" customFormat="1" ht="11.25" hidden="1" customHeight="1" x14ac:dyDescent="0.2">
      <c r="A287" s="79" t="s">
        <v>338</v>
      </c>
      <c r="B287" s="35"/>
      <c r="C287" s="35">
        <v>0</v>
      </c>
      <c r="D287" s="35"/>
      <c r="E287" s="35">
        <f>SUM(C287:D287)</f>
        <v>0</v>
      </c>
      <c r="F287" s="35">
        <f>B287-E287</f>
        <v>0</v>
      </c>
      <c r="G287" s="35">
        <f>B287-C287</f>
        <v>0</v>
      </c>
      <c r="H287" s="32" t="e">
        <f>E287/B287*100</f>
        <v>#DIV/0!</v>
      </c>
      <c r="K287" s="78"/>
      <c r="L287" s="78"/>
      <c r="M287" s="78"/>
      <c r="N287" s="78"/>
      <c r="O287" s="78"/>
      <c r="P287" s="78"/>
      <c r="Q287" s="78"/>
      <c r="R287" s="78"/>
      <c r="S287" s="78"/>
      <c r="T287" s="78"/>
    </row>
    <row r="288" spans="1:20" s="75" customFormat="1" ht="12" hidden="1" customHeight="1" x14ac:dyDescent="0.2">
      <c r="A288" s="79"/>
      <c r="B288" s="35"/>
      <c r="C288" s="35"/>
      <c r="D288" s="35"/>
      <c r="E288" s="35"/>
      <c r="F288" s="35"/>
      <c r="G288" s="35"/>
      <c r="H288" s="36"/>
      <c r="K288" s="78"/>
      <c r="L288" s="78"/>
      <c r="M288" s="78"/>
      <c r="N288" s="78"/>
      <c r="O288" s="78"/>
      <c r="P288" s="78"/>
      <c r="Q288" s="78"/>
      <c r="R288" s="78"/>
      <c r="S288" s="78"/>
      <c r="T288" s="78"/>
    </row>
    <row r="289" spans="1:20" s="75" customFormat="1" ht="11.25" hidden="1" customHeight="1" x14ac:dyDescent="0.2">
      <c r="A289" s="79" t="s">
        <v>339</v>
      </c>
      <c r="B289" s="38"/>
      <c r="C289" s="38">
        <v>0</v>
      </c>
      <c r="D289" s="38"/>
      <c r="E289" s="38">
        <f>SUM(C289:D289)</f>
        <v>0</v>
      </c>
      <c r="F289" s="38">
        <f>B289-E289</f>
        <v>0</v>
      </c>
      <c r="G289" s="38">
        <f>B289-C289</f>
        <v>0</v>
      </c>
      <c r="H289" s="32" t="e">
        <f>E289/B289*100</f>
        <v>#DIV/0!</v>
      </c>
      <c r="K289" s="78"/>
      <c r="L289" s="78"/>
      <c r="M289" s="78"/>
      <c r="N289" s="78"/>
      <c r="O289" s="78"/>
      <c r="P289" s="78"/>
      <c r="Q289" s="78"/>
      <c r="R289" s="78"/>
      <c r="S289" s="78"/>
      <c r="T289" s="78"/>
    </row>
    <row r="290" spans="1:20" s="75" customFormat="1" ht="11.25" hidden="1" customHeight="1" x14ac:dyDescent="0.2">
      <c r="A290" s="79"/>
      <c r="B290" s="38"/>
      <c r="C290" s="38"/>
      <c r="D290" s="38"/>
      <c r="E290" s="38"/>
      <c r="F290" s="38"/>
      <c r="G290" s="38"/>
      <c r="H290" s="32"/>
      <c r="K290" s="78"/>
      <c r="L290" s="78"/>
      <c r="M290" s="78"/>
      <c r="N290" s="78"/>
      <c r="O290" s="78"/>
      <c r="P290" s="78"/>
      <c r="Q290" s="78"/>
      <c r="R290" s="78"/>
      <c r="S290" s="78"/>
      <c r="T290" s="78"/>
    </row>
    <row r="291" spans="1:20" s="75" customFormat="1" ht="11.25" hidden="1" customHeight="1" x14ac:dyDescent="0.2">
      <c r="A291" s="79" t="s">
        <v>340</v>
      </c>
      <c r="B291" s="47"/>
      <c r="C291" s="47">
        <v>0</v>
      </c>
      <c r="D291" s="47"/>
      <c r="E291" s="47">
        <f>SUM(C291:D291)</f>
        <v>0</v>
      </c>
      <c r="F291" s="47">
        <f>B291-E291</f>
        <v>0</v>
      </c>
      <c r="G291" s="47">
        <f>B291-C291</f>
        <v>0</v>
      </c>
      <c r="H291" s="32" t="e">
        <f>E291/B291*100</f>
        <v>#DIV/0!</v>
      </c>
      <c r="K291" s="78"/>
      <c r="L291" s="78"/>
      <c r="M291" s="78"/>
      <c r="N291" s="78"/>
      <c r="O291" s="78"/>
      <c r="P291" s="78"/>
      <c r="Q291" s="78"/>
      <c r="R291" s="78"/>
      <c r="S291" s="78"/>
      <c r="T291" s="78"/>
    </row>
    <row r="292" spans="1:20" s="75" customFormat="1" ht="11.25" hidden="1" customHeight="1" x14ac:dyDescent="0.2">
      <c r="A292" s="79"/>
      <c r="B292" s="47"/>
      <c r="C292" s="47"/>
      <c r="D292" s="47"/>
      <c r="E292" s="47"/>
      <c r="F292" s="47"/>
      <c r="G292" s="47"/>
      <c r="H292" s="32"/>
      <c r="K292" s="78"/>
      <c r="L292" s="78"/>
      <c r="M292" s="78"/>
      <c r="N292" s="78"/>
      <c r="O292" s="78"/>
      <c r="P292" s="78"/>
      <c r="Q292" s="78"/>
      <c r="R292" s="78"/>
      <c r="S292" s="78"/>
      <c r="T292" s="78"/>
    </row>
    <row r="293" spans="1:20" s="75" customFormat="1" ht="11.25" hidden="1" customHeight="1" x14ac:dyDescent="0.2">
      <c r="A293" s="96" t="s">
        <v>341</v>
      </c>
      <c r="B293" s="38"/>
      <c r="C293" s="38">
        <v>0</v>
      </c>
      <c r="D293" s="38"/>
      <c r="E293" s="38">
        <f>SUM(C293:D293)</f>
        <v>0</v>
      </c>
      <c r="F293" s="38">
        <f>B293-E293</f>
        <v>0</v>
      </c>
      <c r="G293" s="38">
        <f>B293-C293</f>
        <v>0</v>
      </c>
      <c r="H293" s="32" t="e">
        <f>E293/B293*100</f>
        <v>#DIV/0!</v>
      </c>
      <c r="K293" s="78"/>
      <c r="L293" s="78"/>
      <c r="M293" s="78"/>
      <c r="N293" s="78"/>
      <c r="O293" s="78"/>
      <c r="P293" s="78"/>
      <c r="Q293" s="78"/>
      <c r="R293" s="78"/>
      <c r="S293" s="78"/>
      <c r="T293" s="78"/>
    </row>
    <row r="294" spans="1:20" s="75" customFormat="1" ht="11.25" hidden="1" customHeight="1" x14ac:dyDescent="0.2">
      <c r="A294" s="79"/>
      <c r="B294" s="38"/>
      <c r="C294" s="38"/>
      <c r="D294" s="38"/>
      <c r="E294" s="38"/>
      <c r="F294" s="38"/>
      <c r="G294" s="38"/>
      <c r="H294" s="32"/>
      <c r="K294" s="78"/>
      <c r="L294" s="78"/>
      <c r="M294" s="78"/>
      <c r="N294" s="78"/>
      <c r="O294" s="78"/>
      <c r="P294" s="78"/>
      <c r="Q294" s="78"/>
      <c r="R294" s="78"/>
      <c r="S294" s="78"/>
      <c r="T294" s="78"/>
    </row>
    <row r="295" spans="1:20" s="75" customFormat="1" ht="11.25" hidden="1" customHeight="1" x14ac:dyDescent="0.2">
      <c r="A295" s="79" t="s">
        <v>342</v>
      </c>
      <c r="B295" s="38"/>
      <c r="C295" s="38">
        <v>0</v>
      </c>
      <c r="D295" s="38"/>
      <c r="E295" s="38">
        <f>SUM(C295:D295)</f>
        <v>0</v>
      </c>
      <c r="F295" s="38">
        <f>B295-E295</f>
        <v>0</v>
      </c>
      <c r="G295" s="38">
        <f>B295-C295</f>
        <v>0</v>
      </c>
      <c r="H295" s="32" t="e">
        <f>E295/B295*100</f>
        <v>#DIV/0!</v>
      </c>
      <c r="K295" s="78"/>
      <c r="L295" s="78"/>
      <c r="M295" s="78"/>
      <c r="N295" s="78"/>
      <c r="O295" s="78"/>
      <c r="P295" s="78"/>
      <c r="Q295" s="78"/>
      <c r="R295" s="78"/>
      <c r="S295" s="78"/>
      <c r="T295" s="78"/>
    </row>
    <row r="296" spans="1:20" s="75" customFormat="1" ht="11.25" hidden="1" customHeight="1" x14ac:dyDescent="0.2">
      <c r="A296" s="79"/>
      <c r="B296" s="38"/>
      <c r="C296" s="38"/>
      <c r="D296" s="38"/>
      <c r="E296" s="38"/>
      <c r="F296" s="38"/>
      <c r="G296" s="38"/>
      <c r="H296" s="32"/>
      <c r="K296" s="78"/>
      <c r="L296" s="78"/>
      <c r="M296" s="78"/>
      <c r="N296" s="78"/>
      <c r="O296" s="78"/>
      <c r="P296" s="78"/>
      <c r="Q296" s="78"/>
      <c r="R296" s="78"/>
      <c r="S296" s="78"/>
      <c r="T296" s="78"/>
    </row>
    <row r="297" spans="1:20" s="75" customFormat="1" ht="11.25" hidden="1" customHeight="1" x14ac:dyDescent="0.2">
      <c r="A297" s="79" t="s">
        <v>343</v>
      </c>
      <c r="B297" s="35"/>
      <c r="C297" s="35"/>
      <c r="D297" s="35"/>
      <c r="E297" s="35"/>
      <c r="F297" s="35"/>
      <c r="G297" s="35"/>
      <c r="H297" s="36"/>
      <c r="K297" s="78"/>
      <c r="L297" s="78"/>
      <c r="M297" s="78"/>
      <c r="N297" s="78"/>
      <c r="O297" s="78"/>
      <c r="P297" s="78"/>
      <c r="Q297" s="78"/>
      <c r="R297" s="78"/>
      <c r="S297" s="78"/>
      <c r="T297" s="78"/>
    </row>
    <row r="298" spans="1:20" s="75" customFormat="1" ht="11.25" hidden="1" customHeight="1" x14ac:dyDescent="0.2">
      <c r="A298" s="79"/>
      <c r="B298" s="38"/>
      <c r="C298" s="35"/>
      <c r="D298" s="38"/>
      <c r="E298" s="35"/>
      <c r="F298" s="35"/>
      <c r="G298" s="35"/>
      <c r="H298" s="36"/>
      <c r="K298" s="78"/>
      <c r="L298" s="78"/>
      <c r="M298" s="78"/>
      <c r="N298" s="78"/>
      <c r="O298" s="78"/>
      <c r="P298" s="78"/>
      <c r="Q298" s="78"/>
      <c r="R298" s="78"/>
      <c r="S298" s="78"/>
      <c r="T298" s="78"/>
    </row>
    <row r="299" spans="1:20" s="75" customFormat="1" ht="11.25" hidden="1" customHeight="1" x14ac:dyDescent="0.2">
      <c r="A299" s="96" t="s">
        <v>344</v>
      </c>
      <c r="B299" s="35"/>
      <c r="C299" s="35">
        <v>0</v>
      </c>
      <c r="D299" s="35"/>
      <c r="E299" s="35">
        <f>SUM(C299:D299)</f>
        <v>0</v>
      </c>
      <c r="F299" s="35">
        <f>B299-E299</f>
        <v>0</v>
      </c>
      <c r="G299" s="35">
        <f>B299-C299</f>
        <v>0</v>
      </c>
      <c r="H299" s="36" t="e">
        <f>E299/B299*100</f>
        <v>#DIV/0!</v>
      </c>
      <c r="K299" s="78"/>
      <c r="L299" s="78"/>
      <c r="M299" s="78"/>
      <c r="N299" s="78"/>
      <c r="O299" s="78"/>
      <c r="P299" s="78"/>
      <c r="Q299" s="78"/>
      <c r="R299" s="78"/>
      <c r="S299" s="78"/>
      <c r="T299" s="78"/>
    </row>
    <row r="300" spans="1:20" s="75" customFormat="1" ht="11.25" hidden="1" customHeight="1" x14ac:dyDescent="0.2">
      <c r="A300" s="79"/>
      <c r="B300" s="35"/>
      <c r="C300" s="35"/>
      <c r="D300" s="35"/>
      <c r="E300" s="35"/>
      <c r="F300" s="35"/>
      <c r="G300" s="35"/>
      <c r="H300" s="36"/>
      <c r="K300" s="78"/>
      <c r="L300" s="78"/>
      <c r="M300" s="78"/>
      <c r="N300" s="78"/>
      <c r="O300" s="78"/>
      <c r="P300" s="78"/>
      <c r="Q300" s="78"/>
      <c r="R300" s="78"/>
      <c r="S300" s="78"/>
      <c r="T300" s="78"/>
    </row>
    <row r="301" spans="1:20" s="75" customFormat="1" ht="11.25" customHeight="1" x14ac:dyDescent="0.2">
      <c r="A301" s="95"/>
      <c r="B301" s="35"/>
      <c r="C301" s="35"/>
      <c r="D301" s="35"/>
      <c r="E301" s="35"/>
      <c r="F301" s="35"/>
      <c r="G301" s="35"/>
      <c r="H301" s="36"/>
      <c r="K301" s="78"/>
      <c r="L301" s="78"/>
      <c r="M301" s="78"/>
      <c r="N301" s="78"/>
      <c r="O301" s="78"/>
      <c r="P301" s="78"/>
      <c r="Q301" s="78"/>
      <c r="R301" s="78"/>
      <c r="S301" s="78"/>
      <c r="T301" s="78"/>
    </row>
    <row r="302" spans="1:20" s="75" customFormat="1" ht="11.25" customHeight="1" x14ac:dyDescent="0.2">
      <c r="A302" s="76" t="s">
        <v>300</v>
      </c>
      <c r="B302" s="50">
        <f t="shared" ref="B302:G302" si="142">SUM(B279:B299)+B273+B275</f>
        <v>1071372552.8566699</v>
      </c>
      <c r="C302" s="50">
        <f t="shared" si="142"/>
        <v>1053299347.6033798</v>
      </c>
      <c r="D302" s="50">
        <f t="shared" si="142"/>
        <v>14882525.5867</v>
      </c>
      <c r="E302" s="50">
        <f t="shared" si="142"/>
        <v>1068181873.1900798</v>
      </c>
      <c r="F302" s="50">
        <f t="shared" si="142"/>
        <v>3190679.6665900634</v>
      </c>
      <c r="G302" s="50">
        <f t="shared" si="142"/>
        <v>18073205.25329008</v>
      </c>
      <c r="H302" s="36">
        <f>E302/B302*100</f>
        <v>99.702187660297753</v>
      </c>
      <c r="K302" s="78"/>
      <c r="L302" s="78"/>
      <c r="M302" s="78"/>
      <c r="N302" s="78"/>
      <c r="O302" s="78"/>
      <c r="P302" s="78"/>
      <c r="Q302" s="78"/>
      <c r="R302" s="78"/>
      <c r="S302" s="78"/>
      <c r="T302" s="78"/>
    </row>
    <row r="303" spans="1:20" s="75" customFormat="1" ht="11.25" hidden="1" customHeight="1" x14ac:dyDescent="0.2">
      <c r="A303" s="79"/>
      <c r="B303" s="35"/>
      <c r="C303" s="35"/>
      <c r="D303" s="35"/>
      <c r="E303" s="35"/>
      <c r="F303" s="35"/>
      <c r="G303" s="35"/>
      <c r="H303" s="36"/>
      <c r="K303" s="78"/>
      <c r="L303" s="78"/>
      <c r="M303" s="78"/>
      <c r="N303" s="78"/>
      <c r="O303" s="78"/>
      <c r="P303" s="78"/>
      <c r="Q303" s="78"/>
      <c r="R303" s="78"/>
      <c r="S303" s="78"/>
      <c r="T303" s="78"/>
    </row>
    <row r="304" spans="1:20" s="75" customFormat="1" ht="11.25" hidden="1" customHeight="1" x14ac:dyDescent="0.2">
      <c r="A304" s="94" t="s">
        <v>301</v>
      </c>
      <c r="B304" s="40">
        <f t="shared" ref="B304:G304" si="143">+B302+B270</f>
        <v>3852744281.1574802</v>
      </c>
      <c r="C304" s="40">
        <f t="shared" si="143"/>
        <v>3599309839.9067502</v>
      </c>
      <c r="D304" s="40">
        <f t="shared" si="143"/>
        <v>48645623.710719995</v>
      </c>
      <c r="E304" s="40">
        <f t="shared" si="143"/>
        <v>3647955463.6174698</v>
      </c>
      <c r="F304" s="40">
        <f t="shared" si="143"/>
        <v>204788817.54000992</v>
      </c>
      <c r="G304" s="40">
        <f t="shared" si="143"/>
        <v>253434441.25072989</v>
      </c>
      <c r="H304" s="49">
        <f>E304/B304*100</f>
        <v>94.684598753632159</v>
      </c>
      <c r="K304" s="78"/>
      <c r="L304" s="78"/>
      <c r="M304" s="78"/>
      <c r="N304" s="78"/>
      <c r="O304" s="78"/>
      <c r="P304" s="78"/>
      <c r="Q304" s="78"/>
      <c r="R304" s="78"/>
      <c r="S304" s="78"/>
      <c r="T304" s="78"/>
    </row>
    <row r="305" spans="1:20" s="75" customFormat="1" ht="12" hidden="1" customHeight="1" x14ac:dyDescent="0.2">
      <c r="A305" s="79"/>
      <c r="B305" s="35"/>
      <c r="C305" s="38"/>
      <c r="D305" s="35"/>
      <c r="E305" s="38"/>
      <c r="F305" s="38"/>
      <c r="G305" s="38"/>
      <c r="H305" s="32"/>
      <c r="K305" s="78"/>
      <c r="L305" s="78"/>
      <c r="M305" s="78"/>
      <c r="N305" s="78"/>
      <c r="O305" s="78"/>
      <c r="P305" s="78"/>
      <c r="Q305" s="78"/>
      <c r="R305" s="78"/>
      <c r="S305" s="78"/>
      <c r="T305" s="78"/>
    </row>
    <row r="306" spans="1:20" s="75" customFormat="1" ht="12" hidden="1" customHeight="1" x14ac:dyDescent="0.2">
      <c r="A306" s="94" t="s">
        <v>345</v>
      </c>
      <c r="B306" s="38"/>
      <c r="C306" s="38"/>
      <c r="D306" s="38"/>
      <c r="E306" s="38"/>
      <c r="F306" s="38"/>
      <c r="G306" s="38"/>
      <c r="H306" s="32"/>
      <c r="K306" s="78"/>
      <c r="L306" s="78"/>
      <c r="M306" s="78"/>
      <c r="N306" s="78"/>
      <c r="O306" s="78"/>
      <c r="P306" s="78"/>
      <c r="Q306" s="78"/>
      <c r="R306" s="78"/>
      <c r="S306" s="78"/>
      <c r="T306" s="78"/>
    </row>
    <row r="307" spans="1:20" s="75" customFormat="1" ht="11.25" hidden="1" customHeight="1" x14ac:dyDescent="0.2">
      <c r="A307" s="94" t="s">
        <v>346</v>
      </c>
      <c r="B307" s="38"/>
      <c r="C307" s="38"/>
      <c r="D307" s="38"/>
      <c r="E307" s="38"/>
      <c r="F307" s="38"/>
      <c r="G307" s="38"/>
      <c r="H307" s="32"/>
      <c r="K307" s="78"/>
      <c r="L307" s="78"/>
      <c r="M307" s="78"/>
      <c r="N307" s="78"/>
      <c r="O307" s="78"/>
      <c r="P307" s="78"/>
      <c r="Q307" s="78"/>
      <c r="R307" s="78"/>
      <c r="S307" s="78"/>
      <c r="T307" s="78"/>
    </row>
    <row r="308" spans="1:20" s="97" customFormat="1" ht="16.5" hidden="1" customHeight="1" x14ac:dyDescent="0.2">
      <c r="A308" s="86" t="s">
        <v>347</v>
      </c>
      <c r="B308" s="39"/>
      <c r="C308" s="39">
        <v>0</v>
      </c>
      <c r="D308" s="39"/>
      <c r="E308" s="39">
        <f t="shared" ref="E308:E316" si="144">SUM(C308:D308)</f>
        <v>0</v>
      </c>
      <c r="F308" s="39">
        <f t="shared" ref="F308:F316" si="145">B308-E308</f>
        <v>0</v>
      </c>
      <c r="G308" s="39">
        <f t="shared" ref="G308:G316" si="146">B308-C308</f>
        <v>0</v>
      </c>
      <c r="H308" s="33" t="e">
        <f t="shared" ref="H308:H317" si="147">E308/B308*100</f>
        <v>#DIV/0!</v>
      </c>
      <c r="K308" s="78"/>
      <c r="L308" s="78"/>
      <c r="M308" s="78"/>
      <c r="N308" s="78"/>
      <c r="O308" s="78"/>
      <c r="P308" s="78"/>
      <c r="Q308" s="78"/>
      <c r="R308" s="78"/>
      <c r="S308" s="78"/>
      <c r="T308" s="78"/>
    </row>
    <row r="309" spans="1:20" ht="12" hidden="1" x14ac:dyDescent="0.2">
      <c r="A309" s="98" t="s">
        <v>348</v>
      </c>
      <c r="B309" s="99"/>
      <c r="C309" s="99">
        <v>0</v>
      </c>
      <c r="D309" s="99"/>
      <c r="E309" s="99">
        <f t="shared" si="144"/>
        <v>0</v>
      </c>
      <c r="F309" s="99">
        <f t="shared" si="145"/>
        <v>0</v>
      </c>
      <c r="G309" s="99">
        <f t="shared" si="146"/>
        <v>0</v>
      </c>
      <c r="H309" s="100" t="e">
        <f t="shared" si="147"/>
        <v>#DIV/0!</v>
      </c>
      <c r="I309" s="101"/>
      <c r="K309" s="78"/>
      <c r="L309" s="78"/>
      <c r="M309" s="78"/>
      <c r="N309" s="78"/>
      <c r="O309" s="78"/>
      <c r="P309" s="78"/>
      <c r="Q309" s="78"/>
      <c r="R309" s="78"/>
      <c r="S309" s="78"/>
      <c r="T309" s="78"/>
    </row>
    <row r="310" spans="1:20" ht="23.25" hidden="1" customHeight="1" x14ac:dyDescent="0.2">
      <c r="A310" s="102" t="s">
        <v>349</v>
      </c>
      <c r="B310" s="103"/>
      <c r="C310" s="104">
        <v>0</v>
      </c>
      <c r="D310" s="103"/>
      <c r="E310" s="104">
        <f t="shared" si="144"/>
        <v>0</v>
      </c>
      <c r="F310" s="104">
        <f t="shared" si="145"/>
        <v>0</v>
      </c>
      <c r="G310" s="104">
        <f t="shared" si="146"/>
        <v>0</v>
      </c>
      <c r="H310" s="105" t="e">
        <f t="shared" si="147"/>
        <v>#DIV/0!</v>
      </c>
      <c r="I310" s="101"/>
      <c r="K310" s="78"/>
      <c r="L310" s="78"/>
      <c r="M310" s="78"/>
      <c r="N310" s="78"/>
      <c r="O310" s="78"/>
      <c r="P310" s="78"/>
      <c r="Q310" s="78"/>
      <c r="R310" s="78"/>
      <c r="S310" s="78"/>
      <c r="T310" s="78"/>
    </row>
    <row r="311" spans="1:20" ht="21" hidden="1" customHeight="1" x14ac:dyDescent="0.2">
      <c r="A311" s="106" t="s">
        <v>350</v>
      </c>
      <c r="B311" s="107"/>
      <c r="C311" s="104">
        <v>0</v>
      </c>
      <c r="D311" s="107"/>
      <c r="E311" s="104">
        <f t="shared" si="144"/>
        <v>0</v>
      </c>
      <c r="F311" s="104">
        <f t="shared" si="145"/>
        <v>0</v>
      </c>
      <c r="G311" s="104">
        <f t="shared" si="146"/>
        <v>0</v>
      </c>
      <c r="H311" s="105" t="e">
        <f t="shared" si="147"/>
        <v>#DIV/0!</v>
      </c>
      <c r="I311" s="101"/>
      <c r="K311" s="78"/>
      <c r="L311" s="78"/>
      <c r="M311" s="78"/>
      <c r="N311" s="78"/>
      <c r="O311" s="78"/>
      <c r="P311" s="78"/>
      <c r="Q311" s="78"/>
      <c r="R311" s="78"/>
      <c r="S311" s="78"/>
      <c r="T311" s="78"/>
    </row>
    <row r="312" spans="1:20" ht="12.75" hidden="1" customHeight="1" x14ac:dyDescent="0.2">
      <c r="A312" s="102" t="s">
        <v>351</v>
      </c>
      <c r="B312" s="103"/>
      <c r="C312" s="104">
        <v>0</v>
      </c>
      <c r="D312" s="103"/>
      <c r="E312" s="104">
        <f t="shared" si="144"/>
        <v>0</v>
      </c>
      <c r="F312" s="104">
        <f t="shared" si="145"/>
        <v>0</v>
      </c>
      <c r="G312" s="104">
        <f t="shared" si="146"/>
        <v>0</v>
      </c>
      <c r="H312" s="105" t="e">
        <f t="shared" si="147"/>
        <v>#DIV/0!</v>
      </c>
      <c r="I312" s="101"/>
      <c r="K312" s="78"/>
      <c r="L312" s="78"/>
      <c r="M312" s="78"/>
      <c r="N312" s="78"/>
      <c r="O312" s="78"/>
      <c r="P312" s="78"/>
      <c r="Q312" s="78"/>
      <c r="R312" s="78"/>
      <c r="S312" s="78"/>
      <c r="T312" s="78"/>
    </row>
    <row r="313" spans="1:20" ht="21.75" hidden="1" customHeight="1" x14ac:dyDescent="0.2">
      <c r="A313" s="106" t="s">
        <v>352</v>
      </c>
      <c r="B313" s="107"/>
      <c r="C313" s="104">
        <v>0</v>
      </c>
      <c r="D313" s="107"/>
      <c r="E313" s="104">
        <f t="shared" si="144"/>
        <v>0</v>
      </c>
      <c r="F313" s="104">
        <f t="shared" si="145"/>
        <v>0</v>
      </c>
      <c r="G313" s="104">
        <f t="shared" si="146"/>
        <v>0</v>
      </c>
      <c r="H313" s="105" t="e">
        <f t="shared" si="147"/>
        <v>#DIV/0!</v>
      </c>
      <c r="I313" s="101"/>
      <c r="K313" s="78"/>
      <c r="L313" s="78"/>
      <c r="M313" s="78"/>
      <c r="N313" s="78"/>
      <c r="O313" s="78"/>
      <c r="P313" s="78"/>
      <c r="Q313" s="78"/>
      <c r="R313" s="78"/>
      <c r="S313" s="78"/>
      <c r="T313" s="78"/>
    </row>
    <row r="314" spans="1:20" ht="12" hidden="1" x14ac:dyDescent="0.2">
      <c r="A314" s="102" t="s">
        <v>353</v>
      </c>
      <c r="B314" s="103"/>
      <c r="C314" s="104">
        <v>0</v>
      </c>
      <c r="D314" s="103"/>
      <c r="E314" s="104">
        <f t="shared" si="144"/>
        <v>0</v>
      </c>
      <c r="F314" s="104">
        <f t="shared" si="145"/>
        <v>0</v>
      </c>
      <c r="G314" s="104">
        <f t="shared" si="146"/>
        <v>0</v>
      </c>
      <c r="H314" s="105" t="e">
        <f t="shared" si="147"/>
        <v>#DIV/0!</v>
      </c>
      <c r="I314" s="101"/>
      <c r="K314" s="78"/>
      <c r="L314" s="78"/>
      <c r="M314" s="78"/>
      <c r="N314" s="78"/>
      <c r="O314" s="78"/>
      <c r="P314" s="78"/>
      <c r="Q314" s="78"/>
      <c r="R314" s="78"/>
      <c r="S314" s="78"/>
      <c r="T314" s="78"/>
    </row>
    <row r="315" spans="1:20" ht="12" hidden="1" x14ac:dyDescent="0.2">
      <c r="A315" s="102" t="s">
        <v>354</v>
      </c>
      <c r="B315" s="103"/>
      <c r="C315" s="104">
        <v>0</v>
      </c>
      <c r="D315" s="103"/>
      <c r="E315" s="104">
        <f t="shared" si="144"/>
        <v>0</v>
      </c>
      <c r="F315" s="104">
        <f t="shared" si="145"/>
        <v>0</v>
      </c>
      <c r="G315" s="104">
        <f t="shared" si="146"/>
        <v>0</v>
      </c>
      <c r="H315" s="105" t="e">
        <f t="shared" si="147"/>
        <v>#DIV/0!</v>
      </c>
      <c r="I315" s="101"/>
      <c r="K315" s="78"/>
      <c r="L315" s="78"/>
      <c r="M315" s="78"/>
      <c r="N315" s="78"/>
      <c r="O315" s="78"/>
      <c r="P315" s="78"/>
      <c r="Q315" s="78"/>
      <c r="R315" s="78"/>
      <c r="S315" s="78"/>
      <c r="T315" s="78"/>
    </row>
    <row r="316" spans="1:20" ht="12" hidden="1" x14ac:dyDescent="0.2">
      <c r="A316" s="102" t="s">
        <v>355</v>
      </c>
      <c r="B316" s="108"/>
      <c r="C316" s="109">
        <v>0</v>
      </c>
      <c r="D316" s="108"/>
      <c r="E316" s="109">
        <f t="shared" si="144"/>
        <v>0</v>
      </c>
      <c r="F316" s="109">
        <f t="shared" si="145"/>
        <v>0</v>
      </c>
      <c r="G316" s="109">
        <f t="shared" si="146"/>
        <v>0</v>
      </c>
      <c r="H316" s="110" t="e">
        <f t="shared" si="147"/>
        <v>#DIV/0!</v>
      </c>
      <c r="I316" s="101"/>
      <c r="K316" s="78"/>
      <c r="L316" s="78"/>
      <c r="M316" s="78"/>
      <c r="N316" s="78"/>
      <c r="O316" s="78"/>
      <c r="P316" s="78"/>
      <c r="Q316" s="78"/>
      <c r="R316" s="78"/>
      <c r="S316" s="78"/>
      <c r="T316" s="78"/>
    </row>
    <row r="317" spans="1:20" ht="22.5" hidden="1" x14ac:dyDescent="0.2">
      <c r="A317" s="111" t="s">
        <v>356</v>
      </c>
      <c r="B317" s="109">
        <v>0</v>
      </c>
      <c r="C317" s="109">
        <v>0</v>
      </c>
      <c r="D317" s="109">
        <v>0</v>
      </c>
      <c r="E317" s="109">
        <f t="shared" ref="E317:G317" si="148">SUM(E308:E316)</f>
        <v>0</v>
      </c>
      <c r="F317" s="109">
        <f t="shared" si="148"/>
        <v>0</v>
      </c>
      <c r="G317" s="109">
        <f t="shared" si="148"/>
        <v>0</v>
      </c>
      <c r="H317" s="110" t="e">
        <f t="shared" si="147"/>
        <v>#DIV/0!</v>
      </c>
      <c r="I317" s="101"/>
      <c r="K317" s="78"/>
      <c r="L317" s="78"/>
      <c r="M317" s="78"/>
      <c r="N317" s="78"/>
      <c r="O317" s="78"/>
      <c r="P317" s="78"/>
      <c r="Q317" s="78"/>
      <c r="R317" s="78"/>
      <c r="S317" s="78"/>
      <c r="T317" s="78"/>
    </row>
    <row r="318" spans="1:20" ht="12" x14ac:dyDescent="0.2">
      <c r="A318" s="112"/>
      <c r="B318" s="103"/>
      <c r="C318" s="103"/>
      <c r="D318" s="103"/>
      <c r="E318" s="103"/>
      <c r="F318" s="103"/>
      <c r="G318" s="103"/>
      <c r="H318" s="113"/>
      <c r="I318" s="101"/>
      <c r="K318" s="78"/>
      <c r="L318" s="78"/>
      <c r="M318" s="78"/>
      <c r="N318" s="78"/>
      <c r="O318" s="78"/>
      <c r="P318" s="78"/>
      <c r="Q318" s="78"/>
      <c r="R318" s="78"/>
      <c r="S318" s="78"/>
      <c r="T318" s="78"/>
    </row>
    <row r="319" spans="1:20" ht="12.75" thickBot="1" x14ac:dyDescent="0.25">
      <c r="A319" s="114" t="s">
        <v>302</v>
      </c>
      <c r="B319" s="116">
        <f t="shared" ref="B319:G319" si="149">+B317+B304</f>
        <v>3852744281.1574802</v>
      </c>
      <c r="C319" s="116">
        <f t="shared" si="149"/>
        <v>3599309839.9067502</v>
      </c>
      <c r="D319" s="116">
        <f t="shared" si="149"/>
        <v>48645623.710719995</v>
      </c>
      <c r="E319" s="116">
        <f t="shared" si="149"/>
        <v>3647955463.6174698</v>
      </c>
      <c r="F319" s="115">
        <f t="shared" si="149"/>
        <v>204788817.54000992</v>
      </c>
      <c r="G319" s="117">
        <f t="shared" si="149"/>
        <v>253434441.25072989</v>
      </c>
      <c r="H319" s="118">
        <f>E319/B319*100</f>
        <v>94.684598753632159</v>
      </c>
      <c r="I319" s="101"/>
    </row>
    <row r="320" spans="1:20" ht="12" thickTop="1" x14ac:dyDescent="0.2">
      <c r="E320" s="119"/>
      <c r="F320" s="101"/>
      <c r="G320" s="120"/>
      <c r="I320" s="101"/>
    </row>
    <row r="321" spans="1:9" x14ac:dyDescent="0.2">
      <c r="A321" s="121" t="s">
        <v>303</v>
      </c>
      <c r="E321" s="119"/>
      <c r="F321" s="101"/>
      <c r="G321" s="65"/>
      <c r="I321" s="101"/>
    </row>
    <row r="322" spans="1:9" x14ac:dyDescent="0.2">
      <c r="A322" s="75" t="s">
        <v>304</v>
      </c>
      <c r="E322" s="119"/>
      <c r="F322" s="101"/>
      <c r="G322" s="65"/>
      <c r="I322" s="101"/>
    </row>
    <row r="323" spans="1:9" x14ac:dyDescent="0.2">
      <c r="A323" s="112" t="s">
        <v>305</v>
      </c>
      <c r="E323" s="119"/>
      <c r="F323" s="101"/>
      <c r="G323" s="65"/>
      <c r="I323" s="101"/>
    </row>
    <row r="324" spans="1:9" x14ac:dyDescent="0.2">
      <c r="A324" s="75" t="s">
        <v>306</v>
      </c>
      <c r="E324" s="119"/>
      <c r="F324" s="101"/>
      <c r="G324" s="65"/>
      <c r="I324" s="101"/>
    </row>
    <row r="325" spans="1:9" x14ac:dyDescent="0.2">
      <c r="A325" s="75" t="s">
        <v>307</v>
      </c>
      <c r="E325" s="119"/>
      <c r="F325" s="101"/>
      <c r="G325" s="65"/>
      <c r="I325" s="101"/>
    </row>
    <row r="326" spans="1:9" x14ac:dyDescent="0.2">
      <c r="A326" s="75" t="s">
        <v>308</v>
      </c>
      <c r="E326" s="119"/>
      <c r="F326" s="101"/>
      <c r="G326" s="65"/>
      <c r="I326" s="101"/>
    </row>
    <row r="327" spans="1:9" x14ac:dyDescent="0.2">
      <c r="A327" s="75" t="s">
        <v>309</v>
      </c>
      <c r="E327" s="119"/>
      <c r="F327" s="101"/>
      <c r="G327" s="65"/>
      <c r="I327" s="101"/>
    </row>
    <row r="328" spans="1:9" x14ac:dyDescent="0.2">
      <c r="E328" s="119"/>
      <c r="F328" s="101"/>
      <c r="G328" s="120"/>
      <c r="I328" s="101"/>
    </row>
    <row r="369" spans="5:9" x14ac:dyDescent="0.2">
      <c r="E369" s="119"/>
      <c r="F369" s="101"/>
      <c r="G369" s="65"/>
      <c r="I369" s="101"/>
    </row>
    <row r="370" spans="5:9" x14ac:dyDescent="0.2">
      <c r="E370" s="119"/>
      <c r="F370" s="101"/>
      <c r="G370" s="65"/>
      <c r="I370" s="101"/>
    </row>
    <row r="371" spans="5:9" x14ac:dyDescent="0.2">
      <c r="E371" s="119"/>
      <c r="F371" s="101"/>
      <c r="G371" s="65"/>
      <c r="I371" s="101"/>
    </row>
    <row r="372" spans="5:9" x14ac:dyDescent="0.2">
      <c r="E372" s="119"/>
      <c r="F372" s="101"/>
      <c r="G372" s="65"/>
      <c r="I372" s="101"/>
    </row>
    <row r="373" spans="5:9" x14ac:dyDescent="0.2">
      <c r="E373" s="119"/>
      <c r="F373" s="101"/>
      <c r="G373" s="65"/>
      <c r="I373" s="101"/>
    </row>
    <row r="374" spans="5:9" x14ac:dyDescent="0.2">
      <c r="E374" s="119"/>
      <c r="F374" s="101"/>
      <c r="G374" s="65"/>
      <c r="I374" s="101"/>
    </row>
    <row r="375" spans="5:9" x14ac:dyDescent="0.2">
      <c r="E375" s="119"/>
      <c r="F375" s="101"/>
      <c r="G375" s="65"/>
      <c r="I375" s="101"/>
    </row>
    <row r="376" spans="5:9" x14ac:dyDescent="0.2">
      <c r="E376" s="119"/>
      <c r="F376" s="101"/>
      <c r="G376" s="65"/>
      <c r="I376" s="101"/>
    </row>
    <row r="377" spans="5:9" x14ac:dyDescent="0.2">
      <c r="E377" s="119"/>
      <c r="F377" s="101"/>
      <c r="G377" s="65"/>
      <c r="I377" s="101"/>
    </row>
    <row r="378" spans="5:9" x14ac:dyDescent="0.2">
      <c r="E378" s="119"/>
      <c r="F378" s="101"/>
      <c r="G378" s="65"/>
      <c r="I378" s="101"/>
    </row>
    <row r="379" spans="5:9" x14ac:dyDescent="0.2">
      <c r="E379" s="119"/>
      <c r="F379" s="101"/>
      <c r="G379" s="65"/>
      <c r="I379" s="101"/>
    </row>
    <row r="380" spans="5:9" x14ac:dyDescent="0.2">
      <c r="E380" s="119"/>
      <c r="F380" s="101"/>
      <c r="G380" s="65"/>
      <c r="I380" s="101"/>
    </row>
    <row r="381" spans="5:9" x14ac:dyDescent="0.2">
      <c r="E381" s="119"/>
      <c r="F381" s="101"/>
      <c r="G381" s="65"/>
      <c r="I381" s="101"/>
    </row>
    <row r="382" spans="5:9" x14ac:dyDescent="0.2">
      <c r="E382" s="119"/>
      <c r="F382" s="101"/>
      <c r="G382" s="65"/>
      <c r="I382" s="101"/>
    </row>
    <row r="383" spans="5:9" x14ac:dyDescent="0.2">
      <c r="E383" s="119"/>
      <c r="F383" s="101"/>
      <c r="G383" s="65"/>
      <c r="I383" s="101"/>
    </row>
    <row r="384" spans="5:9" x14ac:dyDescent="0.2">
      <c r="E384" s="119"/>
      <c r="F384" s="101"/>
      <c r="G384" s="65"/>
      <c r="I384" s="101"/>
    </row>
    <row r="385" spans="5:9" x14ac:dyDescent="0.2">
      <c r="E385" s="119"/>
      <c r="F385" s="101"/>
      <c r="G385" s="65"/>
      <c r="I385" s="101"/>
    </row>
    <row r="386" spans="5:9" x14ac:dyDescent="0.2">
      <c r="E386" s="119"/>
      <c r="F386" s="101"/>
      <c r="G386" s="65"/>
      <c r="I386" s="101"/>
    </row>
    <row r="387" spans="5:9" x14ac:dyDescent="0.2">
      <c r="E387" s="119"/>
      <c r="F387" s="101"/>
      <c r="G387" s="65"/>
      <c r="I387" s="101"/>
    </row>
    <row r="388" spans="5:9" x14ac:dyDescent="0.2">
      <c r="E388" s="119"/>
      <c r="F388" s="101"/>
      <c r="G388" s="65"/>
      <c r="I388" s="101"/>
    </row>
    <row r="389" spans="5:9" x14ac:dyDescent="0.2">
      <c r="E389" s="119"/>
      <c r="F389" s="101"/>
      <c r="G389" s="65"/>
      <c r="I389" s="101"/>
    </row>
    <row r="390" spans="5:9" x14ac:dyDescent="0.2">
      <c r="E390" s="119"/>
      <c r="F390" s="101"/>
      <c r="G390" s="65"/>
      <c r="I390" s="101"/>
    </row>
    <row r="391" spans="5:9" x14ac:dyDescent="0.2">
      <c r="E391" s="119"/>
      <c r="F391" s="101"/>
      <c r="G391" s="65"/>
      <c r="I391" s="101"/>
    </row>
    <row r="392" spans="5:9" x14ac:dyDescent="0.2">
      <c r="E392" s="119"/>
      <c r="F392" s="101"/>
      <c r="G392" s="65"/>
      <c r="I392" s="101"/>
    </row>
    <row r="393" spans="5:9" x14ac:dyDescent="0.2">
      <c r="E393" s="119"/>
      <c r="F393" s="101"/>
      <c r="G393" s="65"/>
      <c r="I393" s="101"/>
    </row>
    <row r="394" spans="5:9" x14ac:dyDescent="0.2">
      <c r="E394" s="119"/>
      <c r="F394" s="101"/>
      <c r="G394" s="65"/>
      <c r="I394" s="101"/>
    </row>
    <row r="395" spans="5:9" x14ac:dyDescent="0.2">
      <c r="E395" s="119"/>
      <c r="F395" s="101"/>
      <c r="G395" s="65"/>
      <c r="I395" s="101"/>
    </row>
    <row r="396" spans="5:9" x14ac:dyDescent="0.2">
      <c r="E396" s="119"/>
      <c r="F396" s="101"/>
      <c r="G396" s="65"/>
      <c r="I396" s="101"/>
    </row>
    <row r="397" spans="5:9" x14ac:dyDescent="0.2">
      <c r="E397" s="119"/>
      <c r="F397" s="101"/>
      <c r="G397" s="65"/>
      <c r="I397" s="101"/>
    </row>
    <row r="398" spans="5:9" x14ac:dyDescent="0.2">
      <c r="E398" s="119"/>
      <c r="F398" s="101"/>
      <c r="G398" s="65"/>
      <c r="I398" s="101"/>
    </row>
    <row r="399" spans="5:9" x14ac:dyDescent="0.2">
      <c r="E399" s="119"/>
      <c r="F399" s="101"/>
      <c r="G399" s="65"/>
      <c r="I399" s="101"/>
    </row>
    <row r="400" spans="5:9" x14ac:dyDescent="0.2">
      <c r="E400" s="119"/>
      <c r="F400" s="101"/>
      <c r="G400" s="65"/>
      <c r="I400" s="101"/>
    </row>
    <row r="401" spans="5:9" x14ac:dyDescent="0.2">
      <c r="E401" s="119"/>
      <c r="F401" s="101"/>
      <c r="G401" s="65"/>
      <c r="I401" s="101"/>
    </row>
    <row r="402" spans="5:9" x14ac:dyDescent="0.2">
      <c r="E402" s="119"/>
      <c r="F402" s="101"/>
      <c r="G402" s="65"/>
      <c r="I402" s="101"/>
    </row>
    <row r="403" spans="5:9" x14ac:dyDescent="0.2">
      <c r="E403" s="119"/>
      <c r="F403" s="101"/>
      <c r="G403" s="65"/>
      <c r="I403" s="101"/>
    </row>
    <row r="404" spans="5:9" x14ac:dyDescent="0.2">
      <c r="E404" s="119"/>
      <c r="F404" s="101"/>
      <c r="G404" s="65"/>
      <c r="I404" s="101"/>
    </row>
    <row r="405" spans="5:9" x14ac:dyDescent="0.2">
      <c r="E405" s="119"/>
      <c r="F405" s="101"/>
      <c r="G405" s="65"/>
      <c r="I405" s="101"/>
    </row>
    <row r="406" spans="5:9" x14ac:dyDescent="0.2">
      <c r="E406" s="119"/>
      <c r="F406" s="101"/>
      <c r="G406" s="65"/>
      <c r="I406" s="101"/>
    </row>
    <row r="407" spans="5:9" x14ac:dyDescent="0.2">
      <c r="E407" s="119"/>
      <c r="F407" s="101"/>
      <c r="G407" s="65"/>
      <c r="I407" s="101"/>
    </row>
    <row r="408" spans="5:9" x14ac:dyDescent="0.2">
      <c r="E408" s="119"/>
      <c r="F408" s="101"/>
      <c r="G408" s="65"/>
      <c r="I408" s="101"/>
    </row>
    <row r="409" spans="5:9" x14ac:dyDescent="0.2">
      <c r="E409" s="119"/>
      <c r="F409" s="101"/>
      <c r="G409" s="65"/>
      <c r="I409" s="101"/>
    </row>
    <row r="410" spans="5:9" x14ac:dyDescent="0.2">
      <c r="E410" s="119"/>
      <c r="F410" s="101"/>
      <c r="G410" s="65"/>
      <c r="I410" s="101"/>
    </row>
    <row r="411" spans="5:9" x14ac:dyDescent="0.2">
      <c r="E411" s="119"/>
      <c r="F411" s="101"/>
      <c r="G411" s="65"/>
      <c r="I411" s="101"/>
    </row>
    <row r="412" spans="5:9" x14ac:dyDescent="0.2">
      <c r="E412" s="119"/>
      <c r="F412" s="101"/>
      <c r="G412" s="65"/>
      <c r="I412" s="101"/>
    </row>
    <row r="413" spans="5:9" x14ac:dyDescent="0.2">
      <c r="E413" s="119"/>
      <c r="F413" s="101"/>
      <c r="G413" s="65"/>
      <c r="I413" s="101"/>
    </row>
    <row r="414" spans="5:9" x14ac:dyDescent="0.2">
      <c r="E414" s="119"/>
      <c r="F414" s="101"/>
      <c r="G414" s="65"/>
      <c r="I414" s="101"/>
    </row>
    <row r="415" spans="5:9" x14ac:dyDescent="0.2">
      <c r="E415" s="119"/>
      <c r="F415" s="101"/>
      <c r="G415" s="65"/>
      <c r="I415" s="101"/>
    </row>
  </sheetData>
  <mergeCells count="6">
    <mergeCell ref="H6:H7"/>
    <mergeCell ref="C5:E6"/>
    <mergeCell ref="A5:A7"/>
    <mergeCell ref="B6:B7"/>
    <mergeCell ref="F6:F7"/>
    <mergeCell ref="G6:G7"/>
  </mergeCells>
  <printOptions horizontalCentered="1"/>
  <pageMargins left="0.4" right="0.4" top="0.3" bottom="0.4" header="0.2" footer="0.18"/>
  <pageSetup paperSize="9" scale="76" orientation="portrait" r:id="rId1"/>
  <headerFooter alignWithMargins="0">
    <oddFooter>Page &amp;P of &amp;N</oddFooter>
  </headerFooter>
  <rowBreaks count="3" manualBreakCount="3">
    <brk id="84" max="16383" man="1"/>
    <brk id="163" max="7" man="1"/>
    <brk id="23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9"/>
  <sheetViews>
    <sheetView zoomScale="115" zoomScaleNormal="115" workbookViewId="0">
      <selection activeCell="Q41" sqref="Q41"/>
    </sheetView>
  </sheetViews>
  <sheetFormatPr defaultRowHeight="12.75" x14ac:dyDescent="0.2"/>
  <cols>
    <col min="1" max="1" width="38.7109375" customWidth="1"/>
    <col min="2" max="2" width="12.28515625" bestFit="1" customWidth="1"/>
    <col min="3" max="3" width="10" bestFit="1" customWidth="1"/>
    <col min="4" max="9" width="10" customWidth="1"/>
    <col min="10" max="10" width="13.140625" customWidth="1"/>
    <col min="11" max="11" width="12.5703125" customWidth="1"/>
    <col min="12" max="12" width="13.7109375" customWidth="1"/>
    <col min="13" max="13" width="12.5703125" customWidth="1"/>
    <col min="14" max="14" width="15.5703125" customWidth="1"/>
    <col min="16" max="16" width="9.42578125" bestFit="1" customWidth="1"/>
    <col min="17" max="17" width="10.28515625" bestFit="1" customWidth="1"/>
    <col min="20" max="27" width="11" customWidth="1"/>
  </cols>
  <sheetData>
    <row r="1" spans="1:27" x14ac:dyDescent="0.2">
      <c r="A1" s="7" t="s">
        <v>321</v>
      </c>
    </row>
    <row r="2" spans="1:27" x14ac:dyDescent="0.2">
      <c r="A2" t="s">
        <v>0</v>
      </c>
    </row>
    <row r="3" spans="1:27" x14ac:dyDescent="0.2">
      <c r="A3" t="s">
        <v>1</v>
      </c>
      <c r="P3" t="s">
        <v>2</v>
      </c>
    </row>
    <row r="4" spans="1:27" x14ac:dyDescent="0.2">
      <c r="B4" s="1" t="s">
        <v>19</v>
      </c>
      <c r="C4" s="1" t="s">
        <v>20</v>
      </c>
      <c r="D4" s="1" t="s">
        <v>21</v>
      </c>
      <c r="E4" s="1" t="s">
        <v>22</v>
      </c>
      <c r="F4" s="1" t="s">
        <v>9</v>
      </c>
      <c r="G4" s="1" t="s">
        <v>10</v>
      </c>
      <c r="H4" s="1" t="s">
        <v>11</v>
      </c>
      <c r="I4" s="1" t="s">
        <v>13</v>
      </c>
      <c r="J4" s="1" t="s">
        <v>14</v>
      </c>
      <c r="K4" s="1" t="s">
        <v>15</v>
      </c>
      <c r="L4" s="1" t="s">
        <v>16</v>
      </c>
      <c r="M4" s="1" t="s">
        <v>17</v>
      </c>
      <c r="N4" s="1" t="s">
        <v>18</v>
      </c>
      <c r="P4" s="1" t="s">
        <v>3</v>
      </c>
      <c r="Q4" s="1" t="s">
        <v>4</v>
      </c>
      <c r="R4" s="1" t="s">
        <v>5</v>
      </c>
      <c r="S4" s="1" t="s">
        <v>6</v>
      </c>
      <c r="T4" s="1" t="s">
        <v>9</v>
      </c>
      <c r="U4" s="1" t="s">
        <v>10</v>
      </c>
      <c r="V4" s="1" t="s">
        <v>11</v>
      </c>
      <c r="W4" s="1" t="s">
        <v>13</v>
      </c>
      <c r="X4" s="1" t="s">
        <v>14</v>
      </c>
      <c r="Y4" s="1" t="s">
        <v>15</v>
      </c>
      <c r="Z4" s="1" t="s">
        <v>16</v>
      </c>
      <c r="AA4" s="1" t="s">
        <v>17</v>
      </c>
    </row>
    <row r="5" spans="1:27" x14ac:dyDescent="0.2">
      <c r="A5" t="s">
        <v>7</v>
      </c>
      <c r="B5" s="2">
        <v>197280.37433063</v>
      </c>
      <c r="C5" s="2">
        <v>218551.98042208</v>
      </c>
      <c r="D5" s="2">
        <v>234979.63878392999</v>
      </c>
      <c r="E5" s="2">
        <v>1075614.4966295001</v>
      </c>
      <c r="F5" s="2">
        <v>94082.130662809999</v>
      </c>
      <c r="G5" s="2">
        <v>32038.674463660001</v>
      </c>
      <c r="H5" s="2">
        <v>756312.93344558997</v>
      </c>
      <c r="I5" s="2">
        <v>84282.483245059993</v>
      </c>
      <c r="J5" s="2">
        <v>30049.258071759901</v>
      </c>
      <c r="K5" s="2">
        <v>879809.11386668996</v>
      </c>
      <c r="L5" s="2">
        <v>125149.36581592</v>
      </c>
      <c r="M5" s="2">
        <v>124593.83141956999</v>
      </c>
      <c r="N5" s="2">
        <f>SUM(B5:M5)</f>
        <v>3852744.2811571993</v>
      </c>
      <c r="O5" s="2"/>
      <c r="P5" s="2">
        <f>B5</f>
        <v>197280.37433063</v>
      </c>
      <c r="Q5" s="2">
        <f>+P5+C5</f>
        <v>415832.35475270997</v>
      </c>
      <c r="R5" s="2">
        <f t="shared" ref="R5:AA5" si="0">+Q5+D5</f>
        <v>650811.99353663996</v>
      </c>
      <c r="S5" s="2">
        <f t="shared" si="0"/>
        <v>1726426.49016614</v>
      </c>
      <c r="T5" s="2">
        <f t="shared" si="0"/>
        <v>1820508.6208289501</v>
      </c>
      <c r="U5" s="2">
        <f t="shared" si="0"/>
        <v>1852547.2952926101</v>
      </c>
      <c r="V5" s="2">
        <f t="shared" si="0"/>
        <v>2608860.2287381999</v>
      </c>
      <c r="W5" s="2">
        <f t="shared" si="0"/>
        <v>2693142.7119832598</v>
      </c>
      <c r="X5" s="2">
        <f t="shared" si="0"/>
        <v>2723191.9700550195</v>
      </c>
      <c r="Y5" s="2">
        <f t="shared" si="0"/>
        <v>3603001.0839217096</v>
      </c>
      <c r="Z5" s="2">
        <f t="shared" si="0"/>
        <v>3728150.4497376294</v>
      </c>
      <c r="AA5" s="2">
        <f t="shared" si="0"/>
        <v>3852744.2811571993</v>
      </c>
    </row>
    <row r="6" spans="1:27" x14ac:dyDescent="0.2">
      <c r="A6" t="s">
        <v>8</v>
      </c>
      <c r="B6" s="2">
        <v>145576.10467393001</v>
      </c>
      <c r="C6" s="2">
        <v>217009.91467150999</v>
      </c>
      <c r="D6" s="2">
        <v>278567.46296278998</v>
      </c>
      <c r="E6" s="2">
        <v>445894.35907906003</v>
      </c>
      <c r="F6" s="2">
        <v>333061.39329525002</v>
      </c>
      <c r="G6" s="2">
        <v>298626.9295654</v>
      </c>
      <c r="H6" s="2">
        <v>276177.53929603001</v>
      </c>
      <c r="I6" s="2">
        <v>250170.73219578</v>
      </c>
      <c r="J6" s="2">
        <v>309878.51815909997</v>
      </c>
      <c r="K6" s="2">
        <v>227412.30314541</v>
      </c>
      <c r="L6" s="2">
        <v>340308.60412559001</v>
      </c>
      <c r="M6" s="2">
        <v>525271.60244762001</v>
      </c>
      <c r="N6" s="2">
        <f>SUM(B6:M6)</f>
        <v>3647955.4636174701</v>
      </c>
      <c r="O6" s="2"/>
      <c r="P6" s="2">
        <f>B6</f>
        <v>145576.10467393001</v>
      </c>
      <c r="Q6" s="2">
        <f>+P6+C6</f>
        <v>362586.01934543997</v>
      </c>
      <c r="R6" s="2">
        <f t="shared" ref="R6:AA6" si="1">+Q6+D6</f>
        <v>641153.4823082299</v>
      </c>
      <c r="S6" s="2">
        <f t="shared" si="1"/>
        <v>1087047.84138729</v>
      </c>
      <c r="T6" s="2">
        <f t="shared" si="1"/>
        <v>1420109.2346825399</v>
      </c>
      <c r="U6" s="2">
        <f t="shared" si="1"/>
        <v>1718736.1642479398</v>
      </c>
      <c r="V6" s="2">
        <f t="shared" si="1"/>
        <v>1994913.7035439699</v>
      </c>
      <c r="W6" s="2">
        <f t="shared" si="1"/>
        <v>2245084.43573975</v>
      </c>
      <c r="X6" s="2">
        <f t="shared" si="1"/>
        <v>2554962.9538988499</v>
      </c>
      <c r="Y6" s="2">
        <f t="shared" si="1"/>
        <v>2782375.2570442599</v>
      </c>
      <c r="Z6" s="2">
        <f t="shared" si="1"/>
        <v>3122683.86116985</v>
      </c>
      <c r="AA6" s="2">
        <f t="shared" si="1"/>
        <v>3647955.4636174701</v>
      </c>
    </row>
    <row r="7" spans="1:27" x14ac:dyDescent="0.2">
      <c r="A7" t="s">
        <v>12</v>
      </c>
      <c r="B7" s="4">
        <f>P7</f>
        <v>73.791478330202892</v>
      </c>
      <c r="C7" s="4">
        <f t="shared" ref="C7:M7" si="2">Q7</f>
        <v>87.195239908896724</v>
      </c>
      <c r="D7" s="4">
        <f t="shared" si="2"/>
        <v>98.515929127869356</v>
      </c>
      <c r="E7" s="4">
        <f t="shared" si="2"/>
        <v>62.965197045990628</v>
      </c>
      <c r="F7" s="4">
        <f t="shared" si="2"/>
        <v>78.006180164964434</v>
      </c>
      <c r="G7" s="4">
        <f t="shared" si="2"/>
        <v>92.776911478336388</v>
      </c>
      <c r="H7" s="4">
        <f t="shared" si="2"/>
        <v>76.466867851668269</v>
      </c>
      <c r="I7" s="4">
        <f t="shared" si="2"/>
        <v>83.362995423530492</v>
      </c>
      <c r="J7" s="4">
        <f t="shared" si="2"/>
        <v>93.822359275215888</v>
      </c>
      <c r="K7" s="4">
        <f t="shared" si="2"/>
        <v>77.223825145668997</v>
      </c>
      <c r="L7" s="4">
        <f t="shared" si="2"/>
        <v>83.759598848528512</v>
      </c>
      <c r="M7" s="4">
        <f t="shared" si="2"/>
        <v>94.684598753639065</v>
      </c>
      <c r="N7" s="4"/>
      <c r="O7" s="3"/>
      <c r="P7" s="3">
        <f t="shared" ref="P7:V7" si="3">+P6/P5*100</f>
        <v>73.791478330202892</v>
      </c>
      <c r="Q7" s="3">
        <f t="shared" si="3"/>
        <v>87.195239908896724</v>
      </c>
      <c r="R7" s="3">
        <f t="shared" si="3"/>
        <v>98.515929127869356</v>
      </c>
      <c r="S7" s="3">
        <f t="shared" si="3"/>
        <v>62.965197045990628</v>
      </c>
      <c r="T7" s="3">
        <f t="shared" si="3"/>
        <v>78.006180164964434</v>
      </c>
      <c r="U7" s="3">
        <f t="shared" si="3"/>
        <v>92.776911478336388</v>
      </c>
      <c r="V7" s="3">
        <f t="shared" si="3"/>
        <v>76.466867851668269</v>
      </c>
      <c r="W7" s="3">
        <f>+W6/W5*100</f>
        <v>83.362995423530492</v>
      </c>
      <c r="X7" s="3">
        <f>+X6/X5*100</f>
        <v>93.822359275215888</v>
      </c>
      <c r="Y7" s="3">
        <f>+Y6/Y5*100</f>
        <v>77.223825145668997</v>
      </c>
      <c r="Z7" s="3">
        <f>+Z6/Z5*100</f>
        <v>83.759598848528512</v>
      </c>
      <c r="AA7" s="3">
        <f>+AA6/AA5*100</f>
        <v>94.684598753639065</v>
      </c>
    </row>
    <row r="19" spans="19:19" x14ac:dyDescent="0.2">
      <c r="S19" s="2"/>
    </row>
  </sheetData>
  <phoneticPr fontId="20" type="noConversion"/>
  <printOptions horizontalCentered="1"/>
  <pageMargins left="0.25" right="0.25" top="1" bottom="0.47" header="0.5" footer="0.5"/>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Department</vt:lpstr>
      <vt:lpstr>Agency</vt:lpstr>
      <vt:lpstr>Graph</vt:lpstr>
      <vt:lpstr>Agency!Print_Area</vt:lpstr>
      <vt:lpstr>Department!Print_Area</vt:lpstr>
      <vt:lpstr>Graph!Print_Area</vt:lpstr>
      <vt:lpstr>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Dianne M. Cruz</cp:lastModifiedBy>
  <cp:lastPrinted>2021-01-19T05:43:06Z</cp:lastPrinted>
  <dcterms:created xsi:type="dcterms:W3CDTF">2014-06-18T02:22:11Z</dcterms:created>
  <dcterms:modified xsi:type="dcterms:W3CDTF">2021-01-19T05:43:44Z</dcterms:modified>
</cp:coreProperties>
</file>