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20\WEBSITE\For website\April 2020\"/>
    </mc:Choice>
  </mc:AlternateContent>
  <bookViews>
    <workbookView xWindow="240" yWindow="75" windowWidth="20955" windowHeight="10740" activeTab="2"/>
  </bookViews>
  <sheets>
    <sheet name="By Department" sheetId="9" r:id="rId1"/>
    <sheet name="By Agency" sheetId="10" r:id="rId2"/>
    <sheet name="Graph" sheetId="8" r:id="rId3"/>
  </sheets>
  <externalReferences>
    <externalReference r:id="rId4"/>
  </externalReferences>
  <definedNames>
    <definedName name="_xlnm.Print_Area" localSheetId="1">'By Agency'!$A$1:$H$291</definedName>
    <definedName name="_xlnm.Print_Area" localSheetId="0">'By Department'!$A$1:$M$64</definedName>
    <definedName name="_xlnm.Print_Area" localSheetId="2">Graph!$A$9:$I$49</definedName>
    <definedName name="_xlnm.Print_Titles" localSheetId="1">'By Agency'!$1:$8</definedName>
    <definedName name="Z_149BABA1_3CBB_4AB5_8307_CDFFE2416884_.wvu.PrintArea" localSheetId="1" hidden="1">'By Agency'!$A$1:$F$290</definedName>
    <definedName name="Z_149BABA1_3CBB_4AB5_8307_CDFFE2416884_.wvu.PrintTitles" localSheetId="1" hidden="1">'By Agency'!$1:$8</definedName>
    <definedName name="Z_149BABA1_3CBB_4AB5_8307_CDFFE2416884_.wvu.Rows" localSheetId="1" hidden="1">'By Agency'!$131:$131,'By Agency'!#REF!,'By Agency'!#REF!,'By Agency'!$279:$280</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Agency'!$A$1:$H$291</definedName>
    <definedName name="Z_63CE5467_86C0_4816_A6C7_6C3632652BD9_.wvu.PrintTitles" localSheetId="1" hidden="1">'By Agency'!$1:$8</definedName>
    <definedName name="Z_63CE5467_86C0_4816_A6C7_6C3632652BD9_.wvu.Rows" localSheetId="1" hidden="1">'By Agency'!$131:$131,'By Agency'!$274:$274,'By Agency'!#REF!,'By Agency'!$279:$280</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PrintArea" localSheetId="1" hidden="1">'By Agency'!$A$1:$H$291</definedName>
    <definedName name="Z_97AE4AC2_2269_476F_89AE_42BE1A190109_.wvu.PrintTitles" localSheetId="1" hidden="1">'By Agency'!$1:$8</definedName>
    <definedName name="Z_97AE4AC2_2269_476F_89AE_42BE1A190109_.wvu.Rows" localSheetId="1" hidden="1">'By Agency'!$131:$131,'By Agency'!$274:$274,'By Agency'!#REF!,'By Agency'!$279:$280</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Cols" localSheetId="1" hidden="1">'By Agency'!#REF!</definedName>
    <definedName name="Z_E72949E6_F470_4685_A8B8_FC40C2B684D5_.wvu.PrintArea" localSheetId="1" hidden="1">'By Agency'!$A$1:$F$290</definedName>
    <definedName name="Z_E72949E6_F470_4685_A8B8_FC40C2B684D5_.wvu.PrintTitles" localSheetId="1" hidden="1">'By Agency'!$1:$8</definedName>
    <definedName name="Z_E72949E6_F470_4685_A8B8_FC40C2B684D5_.wvu.Rows" localSheetId="1" hidden="1">'By Agency'!$131:$131,'By Agency'!#REF!,'By Agency'!#REF!,'By Agency'!$279:$280</definedName>
  </definedNames>
  <calcPr calcId="152511"/>
</workbook>
</file>

<file path=xl/calcChain.xml><?xml version="1.0" encoding="utf-8"?>
<calcChain xmlns="http://schemas.openxmlformats.org/spreadsheetml/2006/main">
  <c r="C131" i="10" l="1"/>
  <c r="D273" i="10"/>
  <c r="D277" i="10" s="1"/>
  <c r="D264" i="10"/>
  <c r="E266" i="10"/>
  <c r="H266" i="10" s="1"/>
  <c r="G265" i="10"/>
  <c r="B264" i="10"/>
  <c r="D254" i="10"/>
  <c r="E256" i="10"/>
  <c r="H256" i="10" s="1"/>
  <c r="B254" i="10"/>
  <c r="G252" i="10"/>
  <c r="E252" i="10"/>
  <c r="H252" i="10" s="1"/>
  <c r="D247" i="10"/>
  <c r="E249" i="10"/>
  <c r="H249" i="10" s="1"/>
  <c r="G245" i="10"/>
  <c r="E245" i="10"/>
  <c r="H245" i="10" s="1"/>
  <c r="E241" i="10"/>
  <c r="H241" i="10" s="1"/>
  <c r="E240" i="10"/>
  <c r="H240" i="10" s="1"/>
  <c r="E236" i="10"/>
  <c r="H236" i="10" s="1"/>
  <c r="G235" i="10"/>
  <c r="E235" i="10"/>
  <c r="H235" i="10" s="1"/>
  <c r="E232" i="10"/>
  <c r="H232" i="10" s="1"/>
  <c r="D228" i="10"/>
  <c r="E226" i="10"/>
  <c r="H226" i="10" s="1"/>
  <c r="E222" i="10"/>
  <c r="H222" i="10" s="1"/>
  <c r="G221" i="10"/>
  <c r="E221" i="10"/>
  <c r="H221" i="10" s="1"/>
  <c r="E218" i="10"/>
  <c r="H218" i="10" s="1"/>
  <c r="E211" i="10"/>
  <c r="H211" i="10" s="1"/>
  <c r="D206" i="10"/>
  <c r="E204" i="10"/>
  <c r="H204" i="10" s="1"/>
  <c r="E200" i="10"/>
  <c r="H200" i="10" s="1"/>
  <c r="G199" i="10"/>
  <c r="E199" i="10"/>
  <c r="H199" i="10" s="1"/>
  <c r="E193" i="10"/>
  <c r="H193" i="10" s="1"/>
  <c r="D188" i="10"/>
  <c r="E186" i="10"/>
  <c r="H186" i="10" s="1"/>
  <c r="E182" i="10"/>
  <c r="H182" i="10" s="1"/>
  <c r="G181" i="10"/>
  <c r="E181" i="10"/>
  <c r="H181" i="10" s="1"/>
  <c r="D174" i="10"/>
  <c r="E172" i="10"/>
  <c r="H172" i="10" s="1"/>
  <c r="E171" i="10"/>
  <c r="H171" i="10" s="1"/>
  <c r="G170" i="10"/>
  <c r="E170" i="10"/>
  <c r="H170" i="10" s="1"/>
  <c r="E167" i="10"/>
  <c r="H167" i="10" s="1"/>
  <c r="E166" i="10"/>
  <c r="H166" i="10" s="1"/>
  <c r="E160" i="10"/>
  <c r="H160" i="10" s="1"/>
  <c r="E159" i="10"/>
  <c r="H159" i="10" s="1"/>
  <c r="E156" i="10"/>
  <c r="H156" i="10" s="1"/>
  <c r="G155" i="10"/>
  <c r="E155" i="10"/>
  <c r="H155" i="10" s="1"/>
  <c r="E152" i="10"/>
  <c r="H152" i="10" s="1"/>
  <c r="E151" i="10"/>
  <c r="H151" i="10" s="1"/>
  <c r="E148" i="10"/>
  <c r="H148" i="10" s="1"/>
  <c r="G147" i="10"/>
  <c r="E147" i="10"/>
  <c r="H147" i="10" s="1"/>
  <c r="E144" i="10"/>
  <c r="H144" i="10" s="1"/>
  <c r="E141" i="10"/>
  <c r="H141" i="10" s="1"/>
  <c r="D138" i="10"/>
  <c r="D134" i="10" s="1"/>
  <c r="B138" i="10"/>
  <c r="E137" i="10"/>
  <c r="H137" i="10" s="1"/>
  <c r="D131" i="10"/>
  <c r="E132" i="10"/>
  <c r="H132" i="10" s="1"/>
  <c r="D126" i="10"/>
  <c r="E130" i="10"/>
  <c r="H130" i="10" s="1"/>
  <c r="G129" i="10"/>
  <c r="E129" i="10"/>
  <c r="H129" i="10" s="1"/>
  <c r="E121" i="10"/>
  <c r="H121" i="10" s="1"/>
  <c r="E120" i="10"/>
  <c r="H120" i="10" s="1"/>
  <c r="E117" i="10"/>
  <c r="H117" i="10" s="1"/>
  <c r="G116" i="10"/>
  <c r="E116" i="10"/>
  <c r="H116" i="10" s="1"/>
  <c r="E110" i="10"/>
  <c r="H110" i="10" s="1"/>
  <c r="G109" i="10"/>
  <c r="E109" i="10"/>
  <c r="H109" i="10" s="1"/>
  <c r="E106" i="10"/>
  <c r="H106" i="10" s="1"/>
  <c r="E105" i="10"/>
  <c r="H105" i="10" s="1"/>
  <c r="D102" i="10"/>
  <c r="E99" i="10"/>
  <c r="H99" i="10" s="1"/>
  <c r="E98" i="10"/>
  <c r="H98" i="10" s="1"/>
  <c r="E95" i="10"/>
  <c r="H95" i="10" s="1"/>
  <c r="G94" i="10"/>
  <c r="E94" i="10"/>
  <c r="H94" i="10" s="1"/>
  <c r="E91" i="10"/>
  <c r="H91" i="10" s="1"/>
  <c r="D84" i="10"/>
  <c r="E88" i="10"/>
  <c r="H88" i="10" s="1"/>
  <c r="G87" i="10"/>
  <c r="E87" i="10"/>
  <c r="H87" i="10" s="1"/>
  <c r="B84" i="10"/>
  <c r="D80" i="10"/>
  <c r="E81" i="10"/>
  <c r="D76" i="10"/>
  <c r="E78" i="10"/>
  <c r="H78" i="10" s="1"/>
  <c r="B76" i="10"/>
  <c r="E74" i="10"/>
  <c r="H74" i="10" s="1"/>
  <c r="E73" i="10"/>
  <c r="D70" i="10"/>
  <c r="E72" i="10"/>
  <c r="H72" i="10" s="1"/>
  <c r="B70" i="10"/>
  <c r="E65" i="10"/>
  <c r="H65" i="10" s="1"/>
  <c r="E61" i="10"/>
  <c r="H61" i="10" s="1"/>
  <c r="E54" i="10"/>
  <c r="H54" i="10" s="1"/>
  <c r="D50" i="10"/>
  <c r="B50" i="10"/>
  <c r="E46" i="10"/>
  <c r="H46" i="10" s="1"/>
  <c r="E41" i="10"/>
  <c r="H41" i="10" s="1"/>
  <c r="D34" i="10"/>
  <c r="B34" i="10"/>
  <c r="E31" i="10"/>
  <c r="H31" i="10" s="1"/>
  <c r="E27" i="10"/>
  <c r="H27" i="10" s="1"/>
  <c r="D23" i="10"/>
  <c r="B23" i="10"/>
  <c r="E19" i="10"/>
  <c r="H19" i="10" s="1"/>
  <c r="E17" i="10"/>
  <c r="H17" i="10" s="1"/>
  <c r="G17" i="10"/>
  <c r="E14" i="10"/>
  <c r="H14" i="10" s="1"/>
  <c r="G14" i="10"/>
  <c r="E12" i="10"/>
  <c r="H12" i="10" s="1"/>
  <c r="G12" i="10"/>
  <c r="D10" i="10"/>
  <c r="B10" i="10"/>
  <c r="F94" i="10" l="1"/>
  <c r="F116" i="10"/>
  <c r="F129" i="10"/>
  <c r="F147" i="10"/>
  <c r="F170" i="10"/>
  <c r="F235" i="10"/>
  <c r="F252" i="10"/>
  <c r="D125" i="10"/>
  <c r="F87" i="10"/>
  <c r="F245" i="10"/>
  <c r="F221" i="10"/>
  <c r="F199" i="10"/>
  <c r="F181" i="10"/>
  <c r="F155" i="10"/>
  <c r="E131" i="10"/>
  <c r="F109" i="10"/>
  <c r="E40" i="10"/>
  <c r="H40" i="10" s="1"/>
  <c r="G40" i="10"/>
  <c r="G42" i="10"/>
  <c r="E42" i="10"/>
  <c r="H42" i="10" s="1"/>
  <c r="E44" i="10"/>
  <c r="H44" i="10" s="1"/>
  <c r="G44" i="10"/>
  <c r="G48" i="10"/>
  <c r="E48" i="10"/>
  <c r="H48" i="10" s="1"/>
  <c r="E53" i="10"/>
  <c r="H53" i="10" s="1"/>
  <c r="G53" i="10"/>
  <c r="G55" i="10"/>
  <c r="E55" i="10"/>
  <c r="H55" i="10" s="1"/>
  <c r="G96" i="10"/>
  <c r="E96" i="10"/>
  <c r="H96" i="10" s="1"/>
  <c r="G111" i="10"/>
  <c r="E111" i="10"/>
  <c r="H111" i="10" s="1"/>
  <c r="G149" i="10"/>
  <c r="E149" i="10"/>
  <c r="H149" i="10" s="1"/>
  <c r="G157" i="10"/>
  <c r="E157" i="10"/>
  <c r="H157" i="10" s="1"/>
  <c r="G233" i="10"/>
  <c r="E233" i="10"/>
  <c r="H233" i="10" s="1"/>
  <c r="G13" i="10"/>
  <c r="E13" i="10"/>
  <c r="H13" i="10" s="1"/>
  <c r="G15" i="10"/>
  <c r="E15" i="10"/>
  <c r="H15" i="10" s="1"/>
  <c r="G21" i="10"/>
  <c r="E21" i="10"/>
  <c r="H21" i="10" s="1"/>
  <c r="E26" i="10"/>
  <c r="H26" i="10" s="1"/>
  <c r="G26" i="10"/>
  <c r="G28" i="10"/>
  <c r="E28" i="10"/>
  <c r="H28" i="10" s="1"/>
  <c r="E30" i="10"/>
  <c r="H30" i="10" s="1"/>
  <c r="G30" i="10"/>
  <c r="G32" i="10"/>
  <c r="E32" i="10"/>
  <c r="H32" i="10" s="1"/>
  <c r="E60" i="10"/>
  <c r="H60" i="10" s="1"/>
  <c r="G60" i="10"/>
  <c r="G62" i="10"/>
  <c r="E62" i="10"/>
  <c r="H62" i="10" s="1"/>
  <c r="E64" i="10"/>
  <c r="H64" i="10" s="1"/>
  <c r="G64" i="10"/>
  <c r="G66" i="10"/>
  <c r="E66" i="10"/>
  <c r="H66" i="10" s="1"/>
  <c r="E68" i="10"/>
  <c r="H68" i="10" s="1"/>
  <c r="G68" i="10"/>
  <c r="H73" i="10"/>
  <c r="F73" i="10"/>
  <c r="G100" i="10"/>
  <c r="E100" i="10"/>
  <c r="H100" i="10" s="1"/>
  <c r="G107" i="10"/>
  <c r="E107" i="10"/>
  <c r="H107" i="10" s="1"/>
  <c r="G118" i="10"/>
  <c r="E118" i="10"/>
  <c r="H118" i="10" s="1"/>
  <c r="G153" i="10"/>
  <c r="E153" i="10"/>
  <c r="H153" i="10" s="1"/>
  <c r="G161" i="10"/>
  <c r="E161" i="10"/>
  <c r="H161" i="10" s="1"/>
  <c r="G168" i="10"/>
  <c r="E168" i="10"/>
  <c r="H168" i="10" s="1"/>
  <c r="G194" i="10"/>
  <c r="E194" i="10"/>
  <c r="H194" i="10" s="1"/>
  <c r="G250" i="10"/>
  <c r="E250" i="10"/>
  <c r="H250" i="10" s="1"/>
  <c r="F12" i="10"/>
  <c r="F14" i="10"/>
  <c r="F17" i="10"/>
  <c r="B38" i="10"/>
  <c r="F44" i="10"/>
  <c r="G59" i="10"/>
  <c r="B58" i="10"/>
  <c r="G97" i="10"/>
  <c r="G150" i="10"/>
  <c r="G158" i="10"/>
  <c r="B164" i="10"/>
  <c r="E175" i="10"/>
  <c r="F175" i="10" s="1"/>
  <c r="G183" i="10"/>
  <c r="E183" i="10"/>
  <c r="H183" i="10" s="1"/>
  <c r="E192" i="10"/>
  <c r="H192" i="10" s="1"/>
  <c r="G192" i="10"/>
  <c r="G212" i="10"/>
  <c r="E212" i="10"/>
  <c r="H212" i="10" s="1"/>
  <c r="E225" i="10"/>
  <c r="H225" i="10" s="1"/>
  <c r="G225" i="10"/>
  <c r="G242" i="10"/>
  <c r="E242" i="10"/>
  <c r="H242" i="10" s="1"/>
  <c r="G19" i="10"/>
  <c r="F19" i="10"/>
  <c r="E25" i="10"/>
  <c r="H25" i="10" s="1"/>
  <c r="G27" i="10"/>
  <c r="F27" i="10"/>
  <c r="E29" i="10"/>
  <c r="H29" i="10" s="1"/>
  <c r="G31" i="10"/>
  <c r="F31" i="10"/>
  <c r="E36" i="10"/>
  <c r="H36" i="10" s="1"/>
  <c r="D38" i="10"/>
  <c r="G41" i="10"/>
  <c r="F41" i="10"/>
  <c r="E43" i="10"/>
  <c r="H43" i="10" s="1"/>
  <c r="G46" i="10"/>
  <c r="F46" i="10"/>
  <c r="E52" i="10"/>
  <c r="H52" i="10" s="1"/>
  <c r="G54" i="10"/>
  <c r="F54" i="10"/>
  <c r="E56" i="10"/>
  <c r="H56" i="10" s="1"/>
  <c r="D58" i="10"/>
  <c r="G61" i="10"/>
  <c r="F61" i="10"/>
  <c r="E63" i="10"/>
  <c r="H63" i="10" s="1"/>
  <c r="G65" i="10"/>
  <c r="F65" i="10"/>
  <c r="E67" i="10"/>
  <c r="H67" i="10" s="1"/>
  <c r="G72" i="10"/>
  <c r="F72" i="10"/>
  <c r="F74" i="10"/>
  <c r="G74" i="10"/>
  <c r="H81" i="10"/>
  <c r="D90" i="10"/>
  <c r="F98" i="10"/>
  <c r="G98" i="10"/>
  <c r="B102" i="10"/>
  <c r="F105" i="10"/>
  <c r="G105" i="10"/>
  <c r="G115" i="10"/>
  <c r="B114" i="10"/>
  <c r="F120" i="10"/>
  <c r="G120" i="10"/>
  <c r="B134" i="10"/>
  <c r="F137" i="10"/>
  <c r="G137" i="10"/>
  <c r="D143" i="10"/>
  <c r="F151" i="10"/>
  <c r="G151" i="10"/>
  <c r="F159" i="10"/>
  <c r="G159" i="10"/>
  <c r="F166" i="10"/>
  <c r="G166" i="10"/>
  <c r="E185" i="10"/>
  <c r="H185" i="10" s="1"/>
  <c r="G185" i="10"/>
  <c r="E189" i="10"/>
  <c r="F189" i="10" s="1"/>
  <c r="C188" i="10"/>
  <c r="G201" i="10"/>
  <c r="E201" i="10"/>
  <c r="H201" i="10" s="1"/>
  <c r="E210" i="10"/>
  <c r="H210" i="10" s="1"/>
  <c r="G210" i="10"/>
  <c r="G227" i="10"/>
  <c r="E227" i="10"/>
  <c r="H227" i="10" s="1"/>
  <c r="E239" i="10"/>
  <c r="H239" i="10" s="1"/>
  <c r="G239" i="10"/>
  <c r="G258" i="10"/>
  <c r="E258" i="10"/>
  <c r="H258" i="10" s="1"/>
  <c r="G73" i="10"/>
  <c r="G78" i="10"/>
  <c r="F78" i="10"/>
  <c r="G81" i="10"/>
  <c r="B80" i="10"/>
  <c r="F81" i="10"/>
  <c r="E86" i="10"/>
  <c r="H86" i="10" s="1"/>
  <c r="G88" i="10"/>
  <c r="F88" i="10"/>
  <c r="G91" i="10"/>
  <c r="B90" i="10"/>
  <c r="F91" i="10"/>
  <c r="E93" i="10"/>
  <c r="H93" i="10" s="1"/>
  <c r="G95" i="10"/>
  <c r="F95" i="10"/>
  <c r="E97" i="10"/>
  <c r="H97" i="10" s="1"/>
  <c r="G99" i="10"/>
  <c r="F99" i="10"/>
  <c r="E104" i="10"/>
  <c r="H104" i="10" s="1"/>
  <c r="G106" i="10"/>
  <c r="F106" i="10"/>
  <c r="E108" i="10"/>
  <c r="H108" i="10" s="1"/>
  <c r="G110" i="10"/>
  <c r="F110" i="10"/>
  <c r="E112" i="10"/>
  <c r="H112" i="10" s="1"/>
  <c r="D114" i="10"/>
  <c r="G117" i="10"/>
  <c r="F117" i="10"/>
  <c r="E119" i="10"/>
  <c r="H119" i="10" s="1"/>
  <c r="G121" i="10"/>
  <c r="F121" i="10"/>
  <c r="E123" i="10"/>
  <c r="H123" i="10" s="1"/>
  <c r="E128" i="10"/>
  <c r="H128" i="10" s="1"/>
  <c r="G130" i="10"/>
  <c r="F130" i="10"/>
  <c r="G132" i="10"/>
  <c r="B131" i="10"/>
  <c r="F132" i="10"/>
  <c r="E136" i="10"/>
  <c r="H136" i="10" s="1"/>
  <c r="G141" i="10"/>
  <c r="F141" i="10"/>
  <c r="G144" i="10"/>
  <c r="B143" i="10"/>
  <c r="F144" i="10"/>
  <c r="E146" i="10"/>
  <c r="H146" i="10" s="1"/>
  <c r="G148" i="10"/>
  <c r="F148" i="10"/>
  <c r="E150" i="10"/>
  <c r="H150" i="10" s="1"/>
  <c r="G152" i="10"/>
  <c r="F152" i="10"/>
  <c r="E154" i="10"/>
  <c r="H154" i="10" s="1"/>
  <c r="G156" i="10"/>
  <c r="F156" i="10"/>
  <c r="E158" i="10"/>
  <c r="H158" i="10" s="1"/>
  <c r="G160" i="10"/>
  <c r="F160" i="10"/>
  <c r="E162" i="10"/>
  <c r="H162" i="10" s="1"/>
  <c r="D164" i="10"/>
  <c r="G167" i="10"/>
  <c r="F167" i="10"/>
  <c r="F168" i="10"/>
  <c r="E169" i="10"/>
  <c r="H169" i="10" s="1"/>
  <c r="F171" i="10"/>
  <c r="G171" i="10"/>
  <c r="B179" i="10"/>
  <c r="E203" i="10"/>
  <c r="H203" i="10" s="1"/>
  <c r="G203" i="10"/>
  <c r="E207" i="10"/>
  <c r="F207" i="10" s="1"/>
  <c r="E217" i="10"/>
  <c r="H217" i="10" s="1"/>
  <c r="G217" i="10"/>
  <c r="G223" i="10"/>
  <c r="E223" i="10"/>
  <c r="H223" i="10" s="1"/>
  <c r="B228" i="10"/>
  <c r="B215" i="10" s="1"/>
  <c r="E231" i="10"/>
  <c r="H231" i="10" s="1"/>
  <c r="G231" i="10"/>
  <c r="G237" i="10"/>
  <c r="E237" i="10"/>
  <c r="H237" i="10" s="1"/>
  <c r="G172" i="10"/>
  <c r="F172" i="10"/>
  <c r="G175" i="10"/>
  <c r="B174" i="10"/>
  <c r="E177" i="10"/>
  <c r="H177" i="10" s="1"/>
  <c r="D179" i="10"/>
  <c r="G182" i="10"/>
  <c r="F182" i="10"/>
  <c r="E184" i="10"/>
  <c r="H184" i="10" s="1"/>
  <c r="G186" i="10"/>
  <c r="F186" i="10"/>
  <c r="G189" i="10"/>
  <c r="B188" i="10"/>
  <c r="E191" i="10"/>
  <c r="H191" i="10" s="1"/>
  <c r="G193" i="10"/>
  <c r="F193" i="10"/>
  <c r="E195" i="10"/>
  <c r="H195" i="10" s="1"/>
  <c r="G198" i="10"/>
  <c r="B197" i="10"/>
  <c r="F217" i="10"/>
  <c r="G234" i="10"/>
  <c r="E262" i="10"/>
  <c r="H262" i="10" s="1"/>
  <c r="G262" i="10"/>
  <c r="D197" i="10"/>
  <c r="G200" i="10"/>
  <c r="F200" i="10"/>
  <c r="E202" i="10"/>
  <c r="H202" i="10" s="1"/>
  <c r="G204" i="10"/>
  <c r="F204" i="10"/>
  <c r="G207" i="10"/>
  <c r="B206" i="10"/>
  <c r="E209" i="10"/>
  <c r="H209" i="10" s="1"/>
  <c r="G211" i="10"/>
  <c r="F211" i="10"/>
  <c r="E213" i="10"/>
  <c r="H213" i="10" s="1"/>
  <c r="D215" i="10"/>
  <c r="G218" i="10"/>
  <c r="F218" i="10"/>
  <c r="E220" i="10"/>
  <c r="H220" i="10" s="1"/>
  <c r="G222" i="10"/>
  <c r="F222" i="10"/>
  <c r="E224" i="10"/>
  <c r="H224" i="10" s="1"/>
  <c r="G226" i="10"/>
  <c r="F226" i="10"/>
  <c r="E230" i="10"/>
  <c r="H230" i="10" s="1"/>
  <c r="G232" i="10"/>
  <c r="F232" i="10"/>
  <c r="F233" i="10"/>
  <c r="E234" i="10"/>
  <c r="H234" i="10" s="1"/>
  <c r="G236" i="10"/>
  <c r="F236" i="10"/>
  <c r="F237" i="10"/>
  <c r="E238" i="10"/>
  <c r="H238" i="10" s="1"/>
  <c r="F240" i="10"/>
  <c r="G240" i="10"/>
  <c r="B247" i="10"/>
  <c r="E274" i="10"/>
  <c r="F274" i="10" s="1"/>
  <c r="G241" i="10"/>
  <c r="F241" i="10"/>
  <c r="E243" i="10"/>
  <c r="H243" i="10" s="1"/>
  <c r="G249" i="10"/>
  <c r="F249" i="10"/>
  <c r="E251" i="10"/>
  <c r="H251" i="10" s="1"/>
  <c r="G256" i="10"/>
  <c r="F256" i="10"/>
  <c r="E260" i="10"/>
  <c r="H260" i="10" s="1"/>
  <c r="E265" i="10"/>
  <c r="C264" i="10"/>
  <c r="C273" i="10"/>
  <c r="C277" i="10" s="1"/>
  <c r="G266" i="10"/>
  <c r="G264" i="10" s="1"/>
  <c r="F266" i="10"/>
  <c r="G274" i="10"/>
  <c r="B273" i="10"/>
  <c r="B277" i="10" s="1"/>
  <c r="F210" i="10" l="1"/>
  <c r="F194" i="10"/>
  <c r="F48" i="10"/>
  <c r="F42" i="10"/>
  <c r="F250" i="10"/>
  <c r="F242" i="10"/>
  <c r="F262" i="10"/>
  <c r="F239" i="10"/>
  <c r="F185" i="10"/>
  <c r="F161" i="10"/>
  <c r="F157" i="10"/>
  <c r="F153" i="10"/>
  <c r="F149" i="10"/>
  <c r="F118" i="10"/>
  <c r="F107" i="10"/>
  <c r="F100" i="10"/>
  <c r="F96" i="10"/>
  <c r="F177" i="10"/>
  <c r="F32" i="10"/>
  <c r="F28" i="10"/>
  <c r="F21" i="10"/>
  <c r="F183" i="10"/>
  <c r="F192" i="10"/>
  <c r="F191" i="10"/>
  <c r="F64" i="10"/>
  <c r="F40" i="10"/>
  <c r="F26" i="10"/>
  <c r="F260" i="10"/>
  <c r="F258" i="10"/>
  <c r="F238" i="10"/>
  <c r="F203" i="10"/>
  <c r="F195" i="10"/>
  <c r="F184" i="10"/>
  <c r="F169" i="10"/>
  <c r="F154" i="10"/>
  <c r="F162" i="10"/>
  <c r="F146" i="10"/>
  <c r="F93" i="10"/>
  <c r="D268" i="10"/>
  <c r="F86" i="10"/>
  <c r="F66" i="10"/>
  <c r="F62" i="10"/>
  <c r="F53" i="10"/>
  <c r="F43" i="10"/>
  <c r="F36" i="10"/>
  <c r="F15" i="10"/>
  <c r="E271" i="10"/>
  <c r="G271" i="10"/>
  <c r="G277" i="10" s="1"/>
  <c r="H265" i="10"/>
  <c r="E264" i="10"/>
  <c r="H264" i="10" s="1"/>
  <c r="C247" i="10"/>
  <c r="E248" i="10"/>
  <c r="G248" i="10"/>
  <c r="G243" i="10"/>
  <c r="C228" i="10"/>
  <c r="C215" i="10" s="1"/>
  <c r="G229" i="10"/>
  <c r="E229" i="10"/>
  <c r="F220" i="10"/>
  <c r="G213" i="10"/>
  <c r="G208" i="10"/>
  <c r="E208" i="10"/>
  <c r="E206" i="10" s="1"/>
  <c r="H206" i="10" s="1"/>
  <c r="E180" i="10"/>
  <c r="C179" i="10"/>
  <c r="C206" i="10"/>
  <c r="F202" i="10"/>
  <c r="G176" i="10"/>
  <c r="E176" i="10"/>
  <c r="E174" i="10" s="1"/>
  <c r="H174" i="10" s="1"/>
  <c r="E165" i="10"/>
  <c r="C164" i="10"/>
  <c r="F131" i="10"/>
  <c r="G131" i="10"/>
  <c r="B126" i="10"/>
  <c r="B125" i="10" s="1"/>
  <c r="B268" i="10" s="1"/>
  <c r="B279" i="10" s="1"/>
  <c r="B282" i="10" s="1"/>
  <c r="F209" i="10"/>
  <c r="G135" i="10"/>
  <c r="E135" i="10"/>
  <c r="F128" i="10"/>
  <c r="G128" i="10"/>
  <c r="G123" i="10"/>
  <c r="G108" i="10"/>
  <c r="G82" i="10"/>
  <c r="G80" i="10" s="1"/>
  <c r="E82" i="10"/>
  <c r="C80" i="10"/>
  <c r="C70" i="10"/>
  <c r="E71" i="10"/>
  <c r="G71" i="10"/>
  <c r="G70" i="10" s="1"/>
  <c r="E39" i="10"/>
  <c r="C38" i="10"/>
  <c r="G224" i="10"/>
  <c r="C174" i="10"/>
  <c r="G165" i="10"/>
  <c r="G136" i="10"/>
  <c r="H131" i="10"/>
  <c r="G122" i="10"/>
  <c r="E122" i="10"/>
  <c r="G119" i="10"/>
  <c r="G112" i="10"/>
  <c r="G104" i="10"/>
  <c r="C84" i="10"/>
  <c r="G85" i="10"/>
  <c r="E85" i="10"/>
  <c r="F67" i="10"/>
  <c r="G63" i="10"/>
  <c r="G56" i="10"/>
  <c r="F52" i="10"/>
  <c r="C50" i="10"/>
  <c r="G51" i="10"/>
  <c r="E51" i="10"/>
  <c r="C34" i="10"/>
  <c r="G35" i="10"/>
  <c r="E35" i="10"/>
  <c r="F29" i="10"/>
  <c r="G25" i="10"/>
  <c r="G275" i="10"/>
  <c r="G273" i="10" s="1"/>
  <c r="E275" i="10"/>
  <c r="C254" i="10"/>
  <c r="E255" i="10"/>
  <c r="G255" i="10"/>
  <c r="G254" i="10" s="1"/>
  <c r="E273" i="10"/>
  <c r="H273" i="10" s="1"/>
  <c r="H274" i="10"/>
  <c r="F251" i="10"/>
  <c r="G251" i="10"/>
  <c r="F243" i="10"/>
  <c r="F227" i="10"/>
  <c r="F223" i="10"/>
  <c r="E216" i="10"/>
  <c r="F212" i="10"/>
  <c r="F201" i="10"/>
  <c r="E198" i="10"/>
  <c r="C197" i="10"/>
  <c r="F265" i="10"/>
  <c r="F264" i="10" s="1"/>
  <c r="G260" i="10"/>
  <c r="F234" i="10"/>
  <c r="F231" i="10"/>
  <c r="F225" i="10"/>
  <c r="G220" i="10"/>
  <c r="F213" i="10"/>
  <c r="F230" i="10"/>
  <c r="G230" i="10"/>
  <c r="G216" i="10"/>
  <c r="H207" i="10"/>
  <c r="G202" i="10"/>
  <c r="G197" i="10" s="1"/>
  <c r="G195" i="10"/>
  <c r="G190" i="10"/>
  <c r="E190" i="10"/>
  <c r="E188" i="10" s="1"/>
  <c r="H188" i="10" s="1"/>
  <c r="G180" i="10"/>
  <c r="C138" i="10"/>
  <c r="C134" i="10" s="1"/>
  <c r="E139" i="10"/>
  <c r="G139" i="10"/>
  <c r="G138" i="10" s="1"/>
  <c r="E115" i="10"/>
  <c r="C114" i="10"/>
  <c r="F111" i="10"/>
  <c r="C76" i="10"/>
  <c r="E77" i="10"/>
  <c r="G77" i="10"/>
  <c r="G76" i="10" s="1"/>
  <c r="G238" i="10"/>
  <c r="G209" i="10"/>
  <c r="H189" i="10"/>
  <c r="G184" i="10"/>
  <c r="G177" i="10"/>
  <c r="G169" i="10"/>
  <c r="G162" i="10"/>
  <c r="G154" i="10"/>
  <c r="G146" i="10"/>
  <c r="F123" i="10"/>
  <c r="F108" i="10"/>
  <c r="C102" i="10"/>
  <c r="G103" i="10"/>
  <c r="E103" i="10"/>
  <c r="G93" i="10"/>
  <c r="G86" i="10"/>
  <c r="E59" i="10"/>
  <c r="C58" i="10"/>
  <c r="F55" i="10"/>
  <c r="F224" i="10"/>
  <c r="G219" i="10"/>
  <c r="E219" i="10"/>
  <c r="G191" i="10"/>
  <c r="H175" i="10"/>
  <c r="F158" i="10"/>
  <c r="F150" i="10"/>
  <c r="G145" i="10"/>
  <c r="E145" i="10"/>
  <c r="C143" i="10"/>
  <c r="F136" i="10"/>
  <c r="G133" i="10"/>
  <c r="E133" i="10"/>
  <c r="C126" i="10"/>
  <c r="G127" i="10"/>
  <c r="E127" i="10"/>
  <c r="F119" i="10"/>
  <c r="F112" i="10"/>
  <c r="F104" i="10"/>
  <c r="F97" i="10"/>
  <c r="G92" i="10"/>
  <c r="E92" i="10"/>
  <c r="C90" i="10"/>
  <c r="F68" i="10"/>
  <c r="G67" i="10"/>
  <c r="F63" i="10"/>
  <c r="F60" i="10"/>
  <c r="F56" i="10"/>
  <c r="G52" i="10"/>
  <c r="G43" i="10"/>
  <c r="G39" i="10"/>
  <c r="G36" i="10"/>
  <c r="F30" i="10"/>
  <c r="G29" i="10"/>
  <c r="F25" i="10"/>
  <c r="C23" i="10"/>
  <c r="G24" i="10"/>
  <c r="E24" i="10"/>
  <c r="C10" i="10"/>
  <c r="G11" i="10"/>
  <c r="G10" i="10" s="1"/>
  <c r="E11" i="10"/>
  <c r="F13" i="10"/>
  <c r="G114" i="10" l="1"/>
  <c r="E277" i="10"/>
  <c r="H277" i="10" s="1"/>
  <c r="D279" i="10"/>
  <c r="D282" i="10" s="1"/>
  <c r="G90" i="10"/>
  <c r="G188" i="10"/>
  <c r="G143" i="10"/>
  <c r="G206" i="10"/>
  <c r="G174" i="10"/>
  <c r="G58" i="10"/>
  <c r="H24" i="10"/>
  <c r="E23" i="10"/>
  <c r="H23" i="10" s="1"/>
  <c r="F24" i="10"/>
  <c r="F23" i="10" s="1"/>
  <c r="H92" i="10"/>
  <c r="E90" i="10"/>
  <c r="H90" i="10" s="1"/>
  <c r="F92" i="10"/>
  <c r="F90" i="10" s="1"/>
  <c r="H127" i="10"/>
  <c r="E126" i="10"/>
  <c r="F127" i="10"/>
  <c r="F126" i="10" s="1"/>
  <c r="C125" i="10"/>
  <c r="C268" i="10" s="1"/>
  <c r="H219" i="10"/>
  <c r="F219" i="10"/>
  <c r="H103" i="10"/>
  <c r="E102" i="10"/>
  <c r="H102" i="10" s="1"/>
  <c r="F103" i="10"/>
  <c r="F102" i="10" s="1"/>
  <c r="H77" i="10"/>
  <c r="E76" i="10"/>
  <c r="H76" i="10" s="1"/>
  <c r="F77" i="10"/>
  <c r="F76" i="10" s="1"/>
  <c r="G179" i="10"/>
  <c r="H198" i="10"/>
  <c r="E197" i="10"/>
  <c r="H197" i="10" s="1"/>
  <c r="F198" i="10"/>
  <c r="F197" i="10" s="1"/>
  <c r="H255" i="10"/>
  <c r="E254" i="10"/>
  <c r="H254" i="10" s="1"/>
  <c r="F255" i="10"/>
  <c r="F254" i="10" s="1"/>
  <c r="H275" i="10"/>
  <c r="F275" i="10"/>
  <c r="F273" i="10" s="1"/>
  <c r="G34" i="10"/>
  <c r="H51" i="10"/>
  <c r="E50" i="10"/>
  <c r="H50" i="10" s="1"/>
  <c r="F51" i="10"/>
  <c r="F50" i="10" s="1"/>
  <c r="H85" i="10"/>
  <c r="E84" i="10"/>
  <c r="H84" i="10" s="1"/>
  <c r="F85" i="10"/>
  <c r="F84" i="10" s="1"/>
  <c r="H122" i="10"/>
  <c r="F122" i="10"/>
  <c r="G164" i="10"/>
  <c r="H39" i="10"/>
  <c r="E38" i="10"/>
  <c r="H38" i="10" s="1"/>
  <c r="F39" i="10"/>
  <c r="F38" i="10" s="1"/>
  <c r="H71" i="10"/>
  <c r="E70" i="10"/>
  <c r="H70" i="10" s="1"/>
  <c r="F71" i="10"/>
  <c r="F70" i="10" s="1"/>
  <c r="H135" i="10"/>
  <c r="F135" i="10"/>
  <c r="H165" i="10"/>
  <c r="E164" i="10"/>
  <c r="H164" i="10" s="1"/>
  <c r="F165" i="10"/>
  <c r="F164" i="10" s="1"/>
  <c r="H208" i="10"/>
  <c r="F208" i="10"/>
  <c r="F206" i="10" s="1"/>
  <c r="H229" i="10"/>
  <c r="E228" i="10"/>
  <c r="H228" i="10" s="1"/>
  <c r="F229" i="10"/>
  <c r="F228" i="10" s="1"/>
  <c r="H248" i="10"/>
  <c r="E247" i="10"/>
  <c r="H247" i="10" s="1"/>
  <c r="F248" i="10"/>
  <c r="F247" i="10" s="1"/>
  <c r="H271" i="10"/>
  <c r="F271" i="10"/>
  <c r="H11" i="10"/>
  <c r="E10" i="10"/>
  <c r="F11" i="10"/>
  <c r="F10" i="10" s="1"/>
  <c r="G23" i="10"/>
  <c r="G38" i="10"/>
  <c r="G126" i="10"/>
  <c r="H133" i="10"/>
  <c r="F133" i="10"/>
  <c r="H145" i="10"/>
  <c r="E143" i="10"/>
  <c r="H143" i="10" s="1"/>
  <c r="F145" i="10"/>
  <c r="F143" i="10" s="1"/>
  <c r="H59" i="10"/>
  <c r="E58" i="10"/>
  <c r="H58" i="10" s="1"/>
  <c r="F59" i="10"/>
  <c r="F58" i="10" s="1"/>
  <c r="G102" i="10"/>
  <c r="H115" i="10"/>
  <c r="E114" i="10"/>
  <c r="H114" i="10" s="1"/>
  <c r="F115" i="10"/>
  <c r="F114" i="10" s="1"/>
  <c r="H139" i="10"/>
  <c r="H138" i="10" s="1"/>
  <c r="E138" i="10"/>
  <c r="E134" i="10" s="1"/>
  <c r="H134" i="10" s="1"/>
  <c r="F139" i="10"/>
  <c r="F138" i="10" s="1"/>
  <c r="H190" i="10"/>
  <c r="F190" i="10"/>
  <c r="F188" i="10" s="1"/>
  <c r="H216" i="10"/>
  <c r="F216" i="10"/>
  <c r="F215" i="10" s="1"/>
  <c r="H35" i="10"/>
  <c r="E34" i="10"/>
  <c r="H34" i="10" s="1"/>
  <c r="F35" i="10"/>
  <c r="F34" i="10" s="1"/>
  <c r="G50" i="10"/>
  <c r="G84" i="10"/>
  <c r="H82" i="10"/>
  <c r="E80" i="10"/>
  <c r="H80" i="10" s="1"/>
  <c r="F82" i="10"/>
  <c r="F80" i="10" s="1"/>
  <c r="G134" i="10"/>
  <c r="H176" i="10"/>
  <c r="F176" i="10"/>
  <c r="F174" i="10" s="1"/>
  <c r="H180" i="10"/>
  <c r="E179" i="10"/>
  <c r="H179" i="10" s="1"/>
  <c r="F180" i="10"/>
  <c r="F179" i="10" s="1"/>
  <c r="G228" i="10"/>
  <c r="G215" i="10" s="1"/>
  <c r="G247" i="10"/>
  <c r="F277" i="10" l="1"/>
  <c r="C279" i="10"/>
  <c r="C282" i="10" s="1"/>
  <c r="H10" i="10"/>
  <c r="E215" i="10"/>
  <c r="H215" i="10" s="1"/>
  <c r="G125" i="10"/>
  <c r="G268" i="10" s="1"/>
  <c r="F134" i="10"/>
  <c r="F125" i="10" s="1"/>
  <c r="F268" i="10" s="1"/>
  <c r="E125" i="10"/>
  <c r="H125" i="10" s="1"/>
  <c r="H126" i="10"/>
  <c r="F279" i="10" l="1"/>
  <c r="F282" i="10" s="1"/>
  <c r="G279" i="10"/>
  <c r="G282" i="10" s="1"/>
  <c r="E268" i="10"/>
  <c r="E279" i="10" s="1"/>
  <c r="H279" i="10" l="1"/>
  <c r="E282" i="10"/>
  <c r="H268" i="10"/>
  <c r="H282" i="10" l="1"/>
  <c r="G48" i="9" l="1"/>
  <c r="F48" i="9"/>
  <c r="D48" i="9"/>
  <c r="C48" i="9"/>
  <c r="J25" i="9"/>
  <c r="I25" i="9"/>
  <c r="G10" i="9"/>
  <c r="F10" i="9"/>
  <c r="D10" i="9"/>
  <c r="C10" i="9"/>
  <c r="G8" i="9"/>
  <c r="F8" i="9"/>
  <c r="D8" i="9"/>
  <c r="C8" i="9"/>
  <c r="L10" i="9" l="1"/>
  <c r="L25" i="9"/>
  <c r="L26" i="9"/>
  <c r="L48" i="9"/>
  <c r="K25" i="9"/>
  <c r="E12" i="9"/>
  <c r="I12" i="9"/>
  <c r="E13" i="9"/>
  <c r="I13" i="9"/>
  <c r="E14" i="9"/>
  <c r="I14" i="9"/>
  <c r="E15" i="9"/>
  <c r="I15" i="9"/>
  <c r="E16" i="9"/>
  <c r="I16" i="9"/>
  <c r="E17" i="9"/>
  <c r="I17" i="9"/>
  <c r="E18" i="9"/>
  <c r="I18" i="9"/>
  <c r="E19" i="9"/>
  <c r="I19" i="9"/>
  <c r="E20" i="9"/>
  <c r="I20" i="9"/>
  <c r="E21" i="9"/>
  <c r="I21" i="9"/>
  <c r="E22" i="9"/>
  <c r="I22" i="9"/>
  <c r="E23" i="9"/>
  <c r="I23" i="9"/>
  <c r="E24" i="9"/>
  <c r="I24" i="9"/>
  <c r="E25" i="9"/>
  <c r="I26" i="9"/>
  <c r="E26" i="9"/>
  <c r="L8" i="9"/>
  <c r="H12" i="9"/>
  <c r="J12" i="9"/>
  <c r="L12" i="9"/>
  <c r="H13" i="9"/>
  <c r="J13" i="9"/>
  <c r="L13" i="9"/>
  <c r="H14" i="9"/>
  <c r="J14" i="9"/>
  <c r="L14" i="9"/>
  <c r="H15" i="9"/>
  <c r="J15" i="9"/>
  <c r="L15" i="9"/>
  <c r="H16" i="9"/>
  <c r="J16" i="9"/>
  <c r="L16" i="9"/>
  <c r="H17" i="9"/>
  <c r="J17" i="9"/>
  <c r="L17" i="9"/>
  <c r="H18" i="9"/>
  <c r="J18" i="9"/>
  <c r="L18" i="9"/>
  <c r="H19" i="9"/>
  <c r="J19" i="9"/>
  <c r="L19" i="9"/>
  <c r="H20" i="9"/>
  <c r="J20" i="9"/>
  <c r="L20" i="9"/>
  <c r="H21" i="9"/>
  <c r="J21" i="9"/>
  <c r="L21" i="9"/>
  <c r="H22" i="9"/>
  <c r="J22" i="9"/>
  <c r="L22" i="9"/>
  <c r="H23" i="9"/>
  <c r="J23" i="9"/>
  <c r="L23" i="9"/>
  <c r="H24" i="9"/>
  <c r="J24" i="9"/>
  <c r="L24" i="9"/>
  <c r="H25" i="9"/>
  <c r="M25" i="9" s="1"/>
  <c r="J26" i="9"/>
  <c r="H26" i="9"/>
  <c r="M26" i="9" s="1"/>
  <c r="E27" i="9"/>
  <c r="I27" i="9"/>
  <c r="E28" i="9"/>
  <c r="I28" i="9"/>
  <c r="E29" i="9"/>
  <c r="I29" i="9"/>
  <c r="E30" i="9"/>
  <c r="I30" i="9"/>
  <c r="E31" i="9"/>
  <c r="I31" i="9"/>
  <c r="E32" i="9"/>
  <c r="I32" i="9"/>
  <c r="E33" i="9"/>
  <c r="I33" i="9"/>
  <c r="E34" i="9"/>
  <c r="I34" i="9"/>
  <c r="E35" i="9"/>
  <c r="I35" i="9"/>
  <c r="E36" i="9"/>
  <c r="I36" i="9"/>
  <c r="E37" i="9"/>
  <c r="I37" i="9"/>
  <c r="E38" i="9"/>
  <c r="I38" i="9"/>
  <c r="H27" i="9"/>
  <c r="J27" i="9"/>
  <c r="L27" i="9"/>
  <c r="H28" i="9"/>
  <c r="J28" i="9"/>
  <c r="L28" i="9"/>
  <c r="H29" i="9"/>
  <c r="J29" i="9"/>
  <c r="L29" i="9"/>
  <c r="H30" i="9"/>
  <c r="J30" i="9"/>
  <c r="L30" i="9"/>
  <c r="H31" i="9"/>
  <c r="J31" i="9"/>
  <c r="L31" i="9"/>
  <c r="H32" i="9"/>
  <c r="J32" i="9"/>
  <c r="L32" i="9"/>
  <c r="H33" i="9"/>
  <c r="J33" i="9"/>
  <c r="L33" i="9"/>
  <c r="H34" i="9"/>
  <c r="J34" i="9"/>
  <c r="L34" i="9"/>
  <c r="H35" i="9"/>
  <c r="J35" i="9"/>
  <c r="L35" i="9"/>
  <c r="H36" i="9"/>
  <c r="J36" i="9"/>
  <c r="L36" i="9"/>
  <c r="H37" i="9"/>
  <c r="J37" i="9"/>
  <c r="L37" i="9"/>
  <c r="H38" i="9"/>
  <c r="J38" i="9"/>
  <c r="L38" i="9"/>
  <c r="E39" i="9"/>
  <c r="I39" i="9"/>
  <c r="E40" i="9"/>
  <c r="I40" i="9"/>
  <c r="E41" i="9"/>
  <c r="I41" i="9"/>
  <c r="E42" i="9"/>
  <c r="I42" i="9"/>
  <c r="E43" i="9"/>
  <c r="I43" i="9"/>
  <c r="E44" i="9"/>
  <c r="I44" i="9"/>
  <c r="E45" i="9"/>
  <c r="I45" i="9"/>
  <c r="E46" i="9"/>
  <c r="I46" i="9"/>
  <c r="E50" i="9"/>
  <c r="I50" i="9"/>
  <c r="E52" i="9"/>
  <c r="I52" i="9"/>
  <c r="E53" i="9"/>
  <c r="I53" i="9"/>
  <c r="H39" i="9"/>
  <c r="J39" i="9"/>
  <c r="L39" i="9"/>
  <c r="H40" i="9"/>
  <c r="J40" i="9"/>
  <c r="L40" i="9"/>
  <c r="H41" i="9"/>
  <c r="J41" i="9"/>
  <c r="L41" i="9"/>
  <c r="H42" i="9"/>
  <c r="J42" i="9"/>
  <c r="L42" i="9"/>
  <c r="H43" i="9"/>
  <c r="J43" i="9"/>
  <c r="L43" i="9"/>
  <c r="H44" i="9"/>
  <c r="J44" i="9"/>
  <c r="L44" i="9"/>
  <c r="H45" i="9"/>
  <c r="J45" i="9"/>
  <c r="L45" i="9"/>
  <c r="H46" i="9"/>
  <c r="J46" i="9"/>
  <c r="L46" i="9"/>
  <c r="H50" i="9"/>
  <c r="J50" i="9"/>
  <c r="J48" i="9" s="1"/>
  <c r="L50" i="9"/>
  <c r="H52" i="9"/>
  <c r="J52" i="9"/>
  <c r="L52" i="9"/>
  <c r="H53" i="9"/>
  <c r="J53" i="9"/>
  <c r="L53" i="9"/>
  <c r="K52" i="9" l="1"/>
  <c r="K46" i="9"/>
  <c r="M52" i="9"/>
  <c r="M42" i="9"/>
  <c r="M40" i="9"/>
  <c r="M53" i="9"/>
  <c r="M50" i="9"/>
  <c r="H48" i="9"/>
  <c r="M45" i="9"/>
  <c r="M43" i="9"/>
  <c r="M41" i="9"/>
  <c r="M39" i="9"/>
  <c r="K53" i="9"/>
  <c r="K50" i="9"/>
  <c r="I48" i="9"/>
  <c r="K45" i="9"/>
  <c r="K43" i="9"/>
  <c r="K41" i="9"/>
  <c r="K39" i="9"/>
  <c r="M38" i="9"/>
  <c r="M36" i="9"/>
  <c r="M34" i="9"/>
  <c r="M32" i="9"/>
  <c r="M30" i="9"/>
  <c r="M28" i="9"/>
  <c r="K37" i="9"/>
  <c r="K35" i="9"/>
  <c r="K33" i="9"/>
  <c r="K31" i="9"/>
  <c r="K29" i="9"/>
  <c r="K27" i="9"/>
  <c r="M24" i="9"/>
  <c r="M22" i="9"/>
  <c r="M20" i="9"/>
  <c r="M18" i="9"/>
  <c r="M16" i="9"/>
  <c r="M14" i="9"/>
  <c r="M12" i="9"/>
  <c r="H10" i="9"/>
  <c r="K26" i="9"/>
  <c r="K24" i="9"/>
  <c r="K22" i="9"/>
  <c r="K20" i="9"/>
  <c r="K18" i="9"/>
  <c r="K16" i="9"/>
  <c r="K14" i="9"/>
  <c r="K12" i="9"/>
  <c r="I10" i="9"/>
  <c r="M46" i="9"/>
  <c r="M44" i="9"/>
  <c r="E48" i="9"/>
  <c r="K44" i="9"/>
  <c r="K42" i="9"/>
  <c r="K40" i="9"/>
  <c r="M37" i="9"/>
  <c r="M35" i="9"/>
  <c r="M33" i="9"/>
  <c r="M31" i="9"/>
  <c r="M29" i="9"/>
  <c r="M27" i="9"/>
  <c r="K38" i="9"/>
  <c r="K36" i="9"/>
  <c r="K34" i="9"/>
  <c r="K32" i="9"/>
  <c r="K30" i="9"/>
  <c r="K28" i="9"/>
  <c r="M23" i="9"/>
  <c r="M21" i="9"/>
  <c r="M19" i="9"/>
  <c r="M17" i="9"/>
  <c r="M15" i="9"/>
  <c r="M13" i="9"/>
  <c r="J10" i="9"/>
  <c r="J8" i="9" s="1"/>
  <c r="K23" i="9"/>
  <c r="K21" i="9"/>
  <c r="K19" i="9"/>
  <c r="K17" i="9"/>
  <c r="K15" i="9"/>
  <c r="K13" i="9"/>
  <c r="E10" i="9"/>
  <c r="K48" i="9" l="1"/>
  <c r="E8" i="9"/>
  <c r="I8" i="9"/>
  <c r="K10" i="9"/>
  <c r="M10" i="9"/>
  <c r="H8" i="9"/>
  <c r="M48" i="9"/>
  <c r="K8" i="9" l="1"/>
  <c r="M8" i="9"/>
  <c r="I6" i="8" l="1"/>
  <c r="J6" i="8" s="1"/>
  <c r="H6" i="8"/>
  <c r="F6" i="8"/>
  <c r="H5" i="8"/>
  <c r="I5" i="8" s="1"/>
  <c r="J5" i="8" s="1"/>
  <c r="K5" i="8" s="1"/>
  <c r="F5" i="8"/>
  <c r="H7" i="8" l="1"/>
  <c r="B7" i="8" s="1"/>
  <c r="J7" i="8"/>
  <c r="D7" i="8" s="1"/>
  <c r="K6" i="8"/>
  <c r="K7" i="8" s="1"/>
  <c r="E7" i="8" s="1"/>
  <c r="I7" i="8"/>
  <c r="C7" i="8" s="1"/>
</calcChain>
</file>

<file path=xl/sharedStrings.xml><?xml version="1.0" encoding="utf-8"?>
<sst xmlns="http://schemas.openxmlformats.org/spreadsheetml/2006/main" count="344" uniqueCount="318">
  <si>
    <t>All Departments</t>
  </si>
  <si>
    <t>in millions</t>
  </si>
  <si>
    <t>CUMULATIVE</t>
  </si>
  <si>
    <t>JAN</t>
  </si>
  <si>
    <t>FEB</t>
  </si>
  <si>
    <t>MAR</t>
  </si>
  <si>
    <t>Monthly NCA Credited</t>
  </si>
  <si>
    <t>Monthly NCA Utilized</t>
  </si>
  <si>
    <t>APR</t>
  </si>
  <si>
    <t>AS OF APR</t>
  </si>
  <si>
    <t>NCA Utilized / NCAs Credited - Cumulative</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</si>
  <si>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</si>
  <si>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</si>
  <si>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</si>
  <si>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</si>
  <si>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</si>
  <si>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</si>
  <si>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</si>
  <si>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</si>
  <si>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APRIL</t>
  </si>
  <si>
    <t>As of end        APRIL</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</si>
  <si>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</si>
  <si>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</si>
  <si>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</si>
  <si>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</si>
  <si>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</si>
  <si>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</si>
  <si>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</si>
  <si>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</si>
  <si>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</si>
  <si>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</si>
  <si>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</si>
  <si>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</si>
  <si>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</si>
  <si>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</si>
  <si>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</si>
  <si>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</si>
  <si>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</si>
  <si>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</si>
  <si>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</si>
  <si>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</si>
  <si>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</si>
  <si>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</si>
  <si>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</si>
  <si>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</si>
  <si>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</si>
  <si>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</si>
  <si>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</si>
  <si>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</si>
  <si>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</si>
  <si>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</si>
  <si>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</si>
  <si>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</si>
  <si>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</si>
  <si>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</si>
  <si>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</si>
  <si>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</si>
  <si>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</si>
  <si>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</si>
  <si>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</si>
  <si>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</si>
  <si>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</si>
  <si>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</si>
  <si>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</si>
  <si>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</si>
  <si>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</si>
  <si>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</si>
  <si>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</si>
  <si>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</si>
  <si>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</si>
  <si>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</si>
  <si>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t>ALGU: inclusive of IRA, special shares for LGUs, MMDA and other transfers to LGUs</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</si>
  <si>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</si>
  <si>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</si>
  <si>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</si>
  <si>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</si>
  <si>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</si>
  <si>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</si>
  <si>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</si>
  <si>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</si>
  <si>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</si>
  <si>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</si>
  <si>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</si>
  <si>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</si>
  <si>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</si>
  <si>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</si>
  <si>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</si>
  <si>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</si>
  <si>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</si>
  <si>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</si>
  <si>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</si>
  <si>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</si>
  <si>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</si>
  <si>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</si>
  <si>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</si>
  <si>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</si>
  <si>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</si>
  <si>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</si>
  <si>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</si>
  <si>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</si>
  <si>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</si>
  <si>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</si>
  <si>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</si>
  <si>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</si>
  <si>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</si>
  <si>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</si>
  <si>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</si>
  <si>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</si>
  <si>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</si>
  <si>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</si>
  <si>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</si>
  <si>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</si>
  <si>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</si>
  <si>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</si>
  <si>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</si>
  <si>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</si>
  <si>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</si>
  <si>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</si>
  <si>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</si>
  <si>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</si>
  <si>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</si>
  <si>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</si>
  <si>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</si>
  <si>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</si>
  <si>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</si>
  <si>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</si>
  <si>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</si>
  <si>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</si>
  <si>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</si>
  <si>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</si>
  <si>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</si>
  <si>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</si>
  <si>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</si>
  <si>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</si>
  <si>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</si>
  <si>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</si>
  <si>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</si>
  <si>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</si>
  <si>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</si>
  <si>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</si>
  <si>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</si>
  <si>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</si>
  <si>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</si>
  <si>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</si>
  <si>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</si>
  <si>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</si>
  <si>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</si>
  <si>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</si>
  <si>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</si>
  <si>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</si>
  <si>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</si>
  <si>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</si>
  <si>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</si>
  <si>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</si>
  <si>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</si>
  <si>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</si>
  <si>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</si>
  <si>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</si>
  <si>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</si>
  <si>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</si>
  <si>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</si>
  <si>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</si>
  <si>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</si>
  <si>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</si>
  <si>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</si>
  <si>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</si>
  <si>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</si>
  <si>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</si>
  <si>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</si>
  <si>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</si>
  <si>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</si>
  <si>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</si>
  <si>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</si>
  <si>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</si>
  <si>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</si>
  <si>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</si>
  <si>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</si>
  <si>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</si>
  <si>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</si>
  <si>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</si>
  <si>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</si>
  <si>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</si>
  <si>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</si>
  <si>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</si>
  <si>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</si>
  <si>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</si>
  <si>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</si>
  <si>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</si>
  <si>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</si>
  <si>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</si>
  <si>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</si>
  <si>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</si>
  <si>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</si>
  <si>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</si>
  <si>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</si>
  <si>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</si>
  <si>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</si>
  <si>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</si>
  <si>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</si>
  <si>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</si>
  <si>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</si>
  <si>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</si>
  <si>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</si>
  <si>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</si>
  <si>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</si>
  <si>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</si>
  <si>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</si>
  <si>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</si>
  <si>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</si>
  <si>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</si>
  <si>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</si>
  <si>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</si>
  <si>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</si>
  <si>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</si>
  <si>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</si>
  <si>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</si>
  <si>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</si>
  <si>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</si>
  <si>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</si>
  <si>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</si>
  <si>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</si>
  <si>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</si>
  <si>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</si>
  <si>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</si>
  <si>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</si>
  <si>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</si>
  <si>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</si>
  <si>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</si>
  <si>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</si>
  <si>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</si>
  <si>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</si>
  <si>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</si>
  <si>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</si>
  <si>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</si>
  <si>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</si>
  <si>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</si>
  <si>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</si>
  <si>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</si>
  <si>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</si>
  <si>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</si>
  <si>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</si>
  <si>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</si>
  <si>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</si>
  <si>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</si>
  <si>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</si>
  <si>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</si>
  <si>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</si>
  <si>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</si>
  <si>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</si>
  <si>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</si>
  <si>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</si>
  <si>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</si>
  <si>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</si>
  <si>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</si>
  <si>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</si>
  <si>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</si>
  <si>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</si>
  <si>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</si>
  <si>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NCIP</t>
  </si>
  <si>
    <t xml:space="preserve">   NICA</t>
  </si>
  <si>
    <t xml:space="preserve">   NSC  </t>
  </si>
  <si>
    <t xml:space="preserve">   NYC</t>
  </si>
  <si>
    <t xml:space="preserve">   OPAPP</t>
  </si>
  <si>
    <t xml:space="preserve">   OMB (VRB)</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</si>
  <si>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</si>
  <si>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</si>
  <si>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</si>
  <si>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</si>
  <si>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</si>
  <si>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</si>
  <si>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</si>
  <si>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</si>
  <si>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</si>
  <si>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</si>
  <si>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</si>
  <si>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</si>
  <si>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</si>
  <si>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</si>
  <si>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</si>
  <si>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</si>
  <si>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</si>
  <si>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</si>
  <si>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</si>
  <si>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</si>
  <si>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</si>
  <si>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</si>
  <si>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</si>
  <si>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</si>
  <si>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</si>
  <si>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</si>
  <si>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o.w. MMDA (Fund 101)</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</si>
  <si>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</si>
  <si>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</si>
  <si>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</si>
  <si>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</si>
  <si>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</si>
  <si>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</si>
  <si>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</si>
  <si>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</si>
  <si>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</si>
  <si>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</si>
  <si>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 xml:space="preserve">    LGUs</t>
  </si>
  <si>
    <t>Department of Budget and Management</t>
  </si>
  <si>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</si>
  <si>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</si>
  <si>
    <t>NCAs CREDITED VS NCA UTILIZATION, JANUARY-APRIL 2020</t>
  </si>
  <si>
    <t>AS OF APRIL 30, 2020</t>
  </si>
  <si>
    <t>Dept. of Human Settlement and Urban Development</t>
  </si>
  <si>
    <t>Source: Report of MDS-Government Servicing Banks as of April 2020</t>
  </si>
  <si>
    <t>STATUS OF NCA UTILIZATION (Net Trust and Working Fund), as of April 30, 2020</t>
  </si>
  <si>
    <t>DHSUD</t>
  </si>
  <si>
    <t xml:space="preserve">   HSAC</t>
  </si>
  <si>
    <t xml:space="preserve">   NCMF</t>
  </si>
  <si>
    <t xml:space="preserve">   PCW</t>
  </si>
  <si>
    <t xml:space="preserve">   NAPC</t>
  </si>
  <si>
    <t xml:space="preserve">    TESDA</t>
  </si>
  <si>
    <t xml:space="preserve">    CPD</t>
  </si>
  <si>
    <t xml:space="preserve">   ARTA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</si>
</sst>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_);_(* \(#,##0\);_(* &quot;-&quot;??_);_(@_)"/>
  </numFmts>
  <fonts count="38"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cellStyleXfs>
  <cellXfs count="125">
    <xf numFmtId="0" fontId="0" fillId="0" borderId="0" xfId="0"/>
    <xf numFmtId="41" fontId="0" fillId="0" borderId="0" xfId="0" applyNumberFormat="1"/>
    <xf numFmtId="0" fontId="0" fillId="0" borderId="0" xfId="0" applyAlignment="1">
      <alignment horizontal="center"/>
    </xf>
    <xf numFmtId="164" fontId="0" fillId="0" borderId="0" xfId="0" applyNumberFormat="1"/>
    <xf numFmtId="165" fontId="0" fillId="0" borderId="0" xfId="0" applyNumberFormat="1"/>
    <xf numFmtId="0" fontId="14" fillId="0" borderId="0" xfId="43" applyNumberFormat="1" applyFont="1"/>
    <xf numFmtId="0" fontId="24" fillId="24" borderId="0" xfId="0" applyFont="1" applyFill="1" applyAlignment="1"/>
    <xf numFmtId="0" fontId="25" fillId="24" borderId="0" xfId="0" applyFont="1" applyFill="1"/>
    <xf numFmtId="165" fontId="25" fillId="24" borderId="0" xfId="43" applyNumberFormat="1" applyFont="1" applyFill="1" applyBorder="1"/>
    <xf numFmtId="165" fontId="25" fillId="25" borderId="0" xfId="43" applyNumberFormat="1" applyFont="1" applyFill="1" applyBorder="1"/>
    <xf numFmtId="0" fontId="25" fillId="25" borderId="0" xfId="0" applyFont="1" applyFill="1"/>
    <xf numFmtId="0" fontId="25" fillId="0" borderId="0" xfId="0" applyFont="1" applyFill="1"/>
    <xf numFmtId="0" fontId="26" fillId="24" borderId="0" xfId="0" applyFont="1" applyFill="1" applyBorder="1" applyAlignment="1">
      <alignment horizontal="left"/>
    </xf>
    <xf numFmtId="41" fontId="25" fillId="24" borderId="0" xfId="0" applyNumberFormat="1" applyFont="1" applyFill="1" applyBorder="1" applyAlignment="1">
      <alignment horizontal="left"/>
    </xf>
    <xf numFmtId="41" fontId="25" fillId="25" borderId="0" xfId="0" applyNumberFormat="1" applyFont="1" applyFill="1" applyBorder="1" applyAlignment="1">
      <alignment horizontal="left"/>
    </xf>
    <xf numFmtId="0" fontId="25" fillId="25" borderId="0" xfId="0" applyFont="1" applyFill="1" applyBorder="1"/>
    <xf numFmtId="0" fontId="25" fillId="0" borderId="0" xfId="0" applyFont="1" applyFill="1" applyBorder="1"/>
    <xf numFmtId="0" fontId="27" fillId="24" borderId="0" xfId="0" applyFont="1" applyFill="1" applyBorder="1" applyAlignment="1">
      <alignment horizontal="left"/>
    </xf>
    <xf numFmtId="41" fontId="25" fillId="24" borderId="0" xfId="0" applyNumberFormat="1" applyFont="1" applyFill="1"/>
    <xf numFmtId="41" fontId="25" fillId="25" borderId="0" xfId="0" applyNumberFormat="1" applyFont="1" applyFill="1"/>
    <xf numFmtId="0" fontId="27" fillId="24" borderId="0" xfId="0" applyFont="1" applyFill="1" applyBorder="1"/>
    <xf numFmtId="41" fontId="25" fillId="24" borderId="0" xfId="0" applyNumberFormat="1" applyFont="1" applyFill="1" applyBorder="1"/>
    <xf numFmtId="41" fontId="25" fillId="25" borderId="0" xfId="0" applyNumberFormat="1" applyFont="1" applyFill="1" applyBorder="1"/>
    <xf numFmtId="165" fontId="27" fillId="26" borderId="12" xfId="43" applyNumberFormat="1" applyFont="1" applyFill="1" applyBorder="1" applyAlignment="1"/>
    <xf numFmtId="165" fontId="27" fillId="26" borderId="14" xfId="43" applyNumberFormat="1" applyFont="1" applyFill="1" applyBorder="1" applyAlignment="1"/>
    <xf numFmtId="0" fontId="27" fillId="26" borderId="10" xfId="0" applyFont="1" applyFill="1" applyBorder="1" applyAlignment="1">
      <alignment horizontal="center" vertical="center" wrapText="1"/>
    </xf>
    <xf numFmtId="0" fontId="27" fillId="0" borderId="0" xfId="0" applyFont="1" applyAlignment="1">
      <alignment horizontal="center"/>
    </xf>
    <xf numFmtId="165" fontId="25" fillId="0" borderId="0" xfId="43" applyNumberFormat="1" applyFont="1" applyBorder="1"/>
    <xf numFmtId="0" fontId="25" fillId="0" borderId="0" xfId="0" applyFont="1"/>
    <xf numFmtId="0" fontId="27" fillId="0" borderId="0" xfId="0" applyFont="1" applyAlignment="1">
      <alignment horizontal="left"/>
    </xf>
    <xf numFmtId="0" fontId="33" fillId="0" borderId="0" xfId="0" applyFont="1" applyAlignment="1">
      <alignment horizontal="left" indent="1"/>
    </xf>
    <xf numFmtId="165" fontId="34" fillId="0" borderId="11" xfId="43" applyNumberFormat="1" applyFont="1" applyBorder="1" applyAlignment="1">
      <alignment horizontal="right"/>
    </xf>
    <xf numFmtId="165" fontId="35" fillId="0" borderId="0" xfId="43" applyNumberFormat="1" applyFont="1" applyBorder="1" applyAlignment="1"/>
    <xf numFmtId="165" fontId="25" fillId="0" borderId="0" xfId="0" applyNumberFormat="1" applyFont="1"/>
    <xf numFmtId="0" fontId="25" fillId="0" borderId="0" xfId="0" applyFont="1" applyAlignment="1">
      <alignment horizontal="left" indent="1"/>
    </xf>
    <xf numFmtId="165" fontId="34" fillId="0" borderId="0" xfId="43" applyNumberFormat="1" applyFont="1" applyFill="1"/>
    <xf numFmtId="165" fontId="34" fillId="0" borderId="0" xfId="43" applyNumberFormat="1" applyFont="1"/>
    <xf numFmtId="165" fontId="35" fillId="0" borderId="0" xfId="43" applyNumberFormat="1" applyFont="1" applyAlignment="1"/>
    <xf numFmtId="0" fontId="25" fillId="0" borderId="0" xfId="0" applyFont="1" applyAlignment="1" applyProtection="1">
      <alignment horizontal="left" indent="1"/>
      <protection locked="0"/>
    </xf>
    <xf numFmtId="165" fontId="34" fillId="0" borderId="0" xfId="43" applyNumberFormat="1" applyFont="1" applyBorder="1"/>
    <xf numFmtId="165" fontId="34" fillId="0" borderId="0" xfId="43" applyNumberFormat="1" applyFont="1" applyFill="1" applyBorder="1"/>
    <xf numFmtId="165" fontId="34" fillId="0" borderId="11" xfId="43" applyNumberFormat="1" applyFont="1" applyBorder="1"/>
    <xf numFmtId="0" fontId="25" fillId="0" borderId="0" xfId="0" quotePrefix="1" applyFont="1" applyAlignment="1">
      <alignment horizontal="left" indent="1"/>
    </xf>
    <xf numFmtId="0" fontId="36" fillId="0" borderId="0" xfId="0" applyFont="1" applyAlignment="1">
      <alignment horizontal="left" indent="1"/>
    </xf>
    <xf numFmtId="37" fontId="34" fillId="0" borderId="11" xfId="43" applyNumberFormat="1" applyFont="1" applyBorder="1" applyAlignment="1">
      <alignment horizontal="right"/>
    </xf>
    <xf numFmtId="0" fontId="14" fillId="0" borderId="0" xfId="45" applyFont="1" applyFill="1" applyAlignment="1">
      <alignment horizontal="left" indent="2"/>
    </xf>
    <xf numFmtId="0" fontId="25" fillId="0" borderId="0" xfId="0" applyFont="1" applyAlignment="1">
      <alignment horizontal="left" wrapText="1" indent="2"/>
    </xf>
    <xf numFmtId="37" fontId="34" fillId="0" borderId="21" xfId="43" applyNumberFormat="1" applyFont="1" applyFill="1" applyBorder="1"/>
    <xf numFmtId="37" fontId="34" fillId="0" borderId="21" xfId="43" applyNumberFormat="1" applyFont="1" applyBorder="1"/>
    <xf numFmtId="0" fontId="25" fillId="0" borderId="0" xfId="0" applyFont="1" applyAlignment="1">
      <alignment horizontal="left" indent="2"/>
    </xf>
    <xf numFmtId="37" fontId="34" fillId="0" borderId="11" xfId="43" applyNumberFormat="1" applyFont="1" applyFill="1" applyBorder="1"/>
    <xf numFmtId="0" fontId="25" fillId="0" borderId="0" xfId="0" applyFont="1" applyAlignment="1">
      <alignment horizontal="left" indent="3"/>
    </xf>
    <xf numFmtId="37" fontId="34" fillId="0" borderId="11" xfId="43" applyNumberFormat="1" applyFont="1" applyBorder="1"/>
    <xf numFmtId="165" fontId="34" fillId="0" borderId="11" xfId="43" applyNumberFormat="1" applyFont="1" applyFill="1" applyBorder="1"/>
    <xf numFmtId="0" fontId="25" fillId="0" borderId="0" xfId="0" applyFont="1" applyFill="1" applyAlignment="1">
      <alignment horizontal="left" indent="1"/>
    </xf>
    <xf numFmtId="165" fontId="34" fillId="0" borderId="0" xfId="43" applyNumberFormat="1" applyFont="1" applyBorder="1" applyAlignment="1"/>
    <xf numFmtId="165" fontId="34" fillId="0" borderId="11" xfId="43" applyNumberFormat="1" applyFont="1" applyFill="1" applyBorder="1" applyAlignment="1">
      <alignment horizontal="right" vertical="top"/>
    </xf>
    <xf numFmtId="0" fontId="27" fillId="0" borderId="0" xfId="0" applyFont="1" applyAlignment="1">
      <alignment horizontal="left" indent="1"/>
    </xf>
    <xf numFmtId="165" fontId="35" fillId="0" borderId="0" xfId="43" applyNumberFormat="1" applyFont="1" applyFill="1" applyAlignment="1"/>
    <xf numFmtId="0" fontId="25" fillId="0" borderId="0" xfId="0" applyFont="1" applyAlignment="1">
      <alignment horizontal="left"/>
    </xf>
    <xf numFmtId="165" fontId="34" fillId="0" borderId="21" xfId="43" applyNumberFormat="1" applyFont="1" applyBorder="1" applyAlignment="1">
      <alignment horizontal="right" vertical="top"/>
    </xf>
    <xf numFmtId="0" fontId="27" fillId="0" borderId="0" xfId="0" applyFont="1" applyAlignment="1">
      <alignment horizontal="left" vertical="top"/>
    </xf>
    <xf numFmtId="165" fontId="24" fillId="0" borderId="22" xfId="0" applyNumberFormat="1" applyFont="1" applyBorder="1"/>
    <xf numFmtId="0" fontId="25" fillId="0" borderId="0" xfId="0" applyFont="1" applyBorder="1"/>
    <xf numFmtId="0" fontId="36" fillId="0" borderId="0" xfId="0" applyFont="1" applyBorder="1"/>
    <xf numFmtId="0" fontId="25" fillId="0" borderId="0" xfId="0" applyFont="1" applyAlignment="1"/>
    <xf numFmtId="165" fontId="27" fillId="26" borderId="16" xfId="43" applyNumberFormat="1" applyFont="1" applyFill="1" applyBorder="1" applyAlignment="1">
      <alignment horizontal="center"/>
    </xf>
    <xf numFmtId="165" fontId="27" fillId="26" borderId="11" xfId="43" applyNumberFormat="1" applyFont="1" applyFill="1" applyBorder="1" applyAlignment="1">
      <alignment horizontal="center"/>
    </xf>
    <xf numFmtId="165" fontId="27" fillId="26" borderId="17" xfId="43" applyNumberFormat="1" applyFont="1" applyFill="1" applyBorder="1" applyAlignment="1">
      <alignment horizontal="center"/>
    </xf>
    <xf numFmtId="0" fontId="27" fillId="26" borderId="12" xfId="0" applyFont="1" applyFill="1" applyBorder="1" applyAlignment="1">
      <alignment horizontal="center" vertical="center"/>
    </xf>
    <xf numFmtId="0" fontId="27" fillId="26" borderId="15" xfId="0" applyFont="1" applyFill="1" applyBorder="1" applyAlignment="1">
      <alignment horizontal="center" vertical="center"/>
    </xf>
    <xf numFmtId="0" fontId="27" fillId="26" borderId="19" xfId="0" applyFont="1" applyFill="1" applyBorder="1" applyAlignment="1">
      <alignment horizontal="center" vertical="center"/>
    </xf>
    <xf numFmtId="165" fontId="27" fillId="26" borderId="13" xfId="43" applyNumberFormat="1" applyFont="1" applyFill="1" applyBorder="1" applyAlignment="1">
      <alignment horizontal="center"/>
    </xf>
    <xf numFmtId="165" fontId="27" fillId="26" borderId="14" xfId="43" applyNumberFormat="1" applyFont="1" applyFill="1" applyBorder="1" applyAlignment="1">
      <alignment horizontal="center"/>
    </xf>
    <xf numFmtId="0" fontId="28" fillId="26" borderId="15" xfId="0" applyFont="1" applyFill="1" applyBorder="1" applyAlignment="1">
      <alignment horizontal="center" vertical="center" wrapText="1"/>
    </xf>
    <xf numFmtId="0" fontId="0" fillId="0" borderId="20" xfId="0" applyBorder="1"/>
    <xf numFmtId="0" fontId="27" fillId="26" borderId="15" xfId="0" applyFont="1" applyFill="1" applyBorder="1" applyAlignment="1">
      <alignment horizontal="center" vertical="center" wrapText="1"/>
    </xf>
    <xf numFmtId="0" fontId="27" fillId="26" borderId="20" xfId="0" applyFont="1" applyFill="1" applyBorder="1" applyAlignment="1">
      <alignment horizontal="center" vertical="center" wrapText="1"/>
    </xf>
    <xf numFmtId="0" fontId="27" fillId="26" borderId="18" xfId="0" applyFont="1" applyFill="1" applyBorder="1" applyAlignment="1">
      <alignment horizontal="center" vertical="center" wrapText="1"/>
    </xf>
    <xf numFmtId="0" fontId="27" fillId="26" borderId="17" xfId="0" applyFont="1" applyFill="1" applyBorder="1" applyAlignment="1">
      <alignment horizontal="center" vertical="center" wrapText="1"/>
    </xf>
    <xf numFmtId="165" fontId="31" fillId="26" borderId="15" xfId="43" applyNumberFormat="1" applyFont="1" applyFill="1" applyBorder="1" applyAlignment="1">
      <alignment horizontal="center" vertical="center" wrapText="1"/>
    </xf>
    <xf numFmtId="165" fontId="31" fillId="26" borderId="20" xfId="43" applyNumberFormat="1" applyFont="1" applyFill="1" applyBorder="1" applyAlignment="1">
      <alignment horizontal="center" vertical="center" wrapText="1"/>
    </xf>
    <xf numFmtId="0" fontId="14" fillId="0" borderId="0" xfId="0" applyNumberFormat="1" applyFont="1" applyAlignment="1"/>
    <xf numFmtId="0" fontId="14" fillId="0" borderId="0" xfId="0" applyFont="1"/>
    <xf numFmtId="0" fontId="14" fillId="0" borderId="0" xfId="0" applyNumberFormat="1" applyFont="1"/>
    <xf numFmtId="0" fontId="14" fillId="0" borderId="10" xfId="0" applyNumberFormat="1" applyFont="1" applyBorder="1" applyAlignment="1">
      <alignment horizontal="center" wrapText="1"/>
    </xf>
    <xf numFmtId="0" fontId="14" fillId="0" borderId="10" xfId="0" applyFont="1" applyBorder="1" applyAlignment="1">
      <alignment horizontal="center" wrapText="1"/>
    </xf>
    <xf numFmtId="0" fontId="14" fillId="0" borderId="0" xfId="0" applyFont="1" applyAlignment="1">
      <alignment horizontal="center" wrapText="1"/>
    </xf>
    <xf numFmtId="0" fontId="14" fillId="0" borderId="10" xfId="0" applyFont="1" applyBorder="1" applyAlignment="1">
      <alignment horizontal="center" wrapText="1"/>
    </xf>
    <xf numFmtId="0" fontId="14" fillId="0" borderId="0" xfId="0" applyNumberFormat="1" applyFont="1" applyAlignment="1">
      <alignment horizontal="center"/>
    </xf>
    <xf numFmtId="41" fontId="14" fillId="0" borderId="0" xfId="0" applyNumberFormat="1" applyFont="1"/>
    <xf numFmtId="43" fontId="14" fillId="0" borderId="0" xfId="0" applyNumberFormat="1" applyFont="1"/>
    <xf numFmtId="0" fontId="20" fillId="0" borderId="0" xfId="0" applyNumberFormat="1" applyFont="1"/>
    <xf numFmtId="41" fontId="20" fillId="0" borderId="0" xfId="0" applyNumberFormat="1" applyFont="1"/>
    <xf numFmtId="165" fontId="21" fillId="0" borderId="0" xfId="0" applyNumberFormat="1" applyFont="1"/>
    <xf numFmtId="0" fontId="20" fillId="0" borderId="0" xfId="0" applyFont="1"/>
    <xf numFmtId="165" fontId="22" fillId="0" borderId="0" xfId="0" applyNumberFormat="1" applyFont="1"/>
    <xf numFmtId="41" fontId="23" fillId="0" borderId="0" xfId="0" applyNumberFormat="1" applyFont="1"/>
    <xf numFmtId="0" fontId="14" fillId="0" borderId="0" xfId="0" applyNumberFormat="1" applyFont="1" applyFill="1"/>
    <xf numFmtId="0" fontId="14" fillId="0" borderId="0" xfId="0" applyNumberFormat="1" applyFont="1" applyAlignment="1">
      <alignment wrapText="1"/>
    </xf>
    <xf numFmtId="0" fontId="14" fillId="0" borderId="11" xfId="0" applyNumberFormat="1" applyFont="1" applyBorder="1"/>
    <xf numFmtId="41" fontId="14" fillId="0" borderId="11" xfId="0" applyNumberFormat="1" applyFont="1" applyBorder="1"/>
    <xf numFmtId="0" fontId="14" fillId="0" borderId="11" xfId="0" applyFont="1" applyBorder="1"/>
    <xf numFmtId="0" fontId="14" fillId="0" borderId="0" xfId="0" applyNumberFormat="1" applyFont="1" applyBorder="1"/>
    <xf numFmtId="41" fontId="14" fillId="0" borderId="0" xfId="0" applyNumberFormat="1" applyFont="1" applyBorder="1"/>
    <xf numFmtId="0" fontId="14" fillId="0" borderId="0" xfId="0" applyFont="1" applyBorder="1"/>
    <xf numFmtId="0" fontId="14" fillId="0" borderId="0" xfId="0" applyNumberFormat="1" applyFont="1" applyBorder="1" applyAlignment="1">
      <alignment horizontal="justify" wrapText="1"/>
    </xf>
    <xf numFmtId="0" fontId="14" fillId="0" borderId="0" xfId="0" applyNumberFormat="1" applyFont="1" applyBorder="1" applyAlignment="1">
      <alignment horizontal="left" wrapText="1"/>
    </xf>
    <xf numFmtId="0" fontId="36" fillId="0" borderId="0" xfId="0" applyFont="1" applyAlignment="1">
      <alignment horizontal="left" indent="3"/>
    </xf>
    <xf numFmtId="0" fontId="36" fillId="0" borderId="0" xfId="0" applyFont="1" applyAlignment="1">
      <alignment horizontal="left" wrapText="1" indent="3"/>
    </xf>
    <xf numFmtId="37" fontId="35" fillId="0" borderId="0" xfId="43" applyNumberFormat="1" applyFont="1" applyBorder="1" applyAlignment="1"/>
    <xf numFmtId="165" fontId="34" fillId="0" borderId="11" xfId="43" applyNumberFormat="1" applyFont="1" applyBorder="1" applyAlignment="1"/>
    <xf numFmtId="0" fontId="36" fillId="0" borderId="0" xfId="0" applyFont="1" applyAlignment="1">
      <alignment horizontal="left" vertical="top" indent="1"/>
    </xf>
    <xf numFmtId="0" fontId="33" fillId="0" borderId="0" xfId="0" applyFont="1" applyAlignment="1">
      <alignment horizontal="left" vertical="top" indent="1"/>
    </xf>
    <xf numFmtId="0" fontId="36" fillId="0" borderId="0" xfId="0" applyFont="1" applyFill="1" applyAlignment="1">
      <alignment horizontal="left" indent="1"/>
    </xf>
    <xf numFmtId="0" fontId="33" fillId="0" borderId="0" xfId="0" applyFont="1" applyFill="1" applyAlignment="1">
      <alignment horizontal="left" indent="1"/>
    </xf>
    <xf numFmtId="0" fontId="25" fillId="0" borderId="0" xfId="0" applyFont="1" applyFill="1" applyAlignment="1"/>
    <xf numFmtId="0" fontId="27" fillId="0" borderId="0" xfId="0" applyFont="1" applyFill="1" applyAlignment="1">
      <alignment wrapText="1"/>
    </xf>
    <xf numFmtId="165" fontId="34" fillId="0" borderId="21" xfId="43" applyNumberFormat="1" applyFont="1" applyFill="1" applyBorder="1"/>
    <xf numFmtId="165" fontId="34" fillId="0" borderId="0" xfId="0" applyNumberFormat="1" applyFont="1"/>
    <xf numFmtId="0" fontId="25" fillId="0" borderId="0" xfId="0" applyFont="1" applyAlignment="1">
      <alignment horizontal="left" vertical="top"/>
    </xf>
    <xf numFmtId="165" fontId="35" fillId="0" borderId="0" xfId="0" applyNumberFormat="1" applyFont="1"/>
    <xf numFmtId="165" fontId="37" fillId="0" borderId="0" xfId="0" applyNumberFormat="1" applyFont="1" applyBorder="1"/>
    <xf numFmtId="0" fontId="36" fillId="0" borderId="0" xfId="0" applyFont="1" applyFill="1" applyBorder="1"/>
    <xf numFmtId="0" fontId="25" fillId="0" borderId="0" xfId="0" applyFont="1" applyAlignment="1">
      <alignment vertical="top"/>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Comma 4" xfId="4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a:t>NCAs CREDITED VS NCA UTILIZATION 
JANUARY-APRIL 2020</a:t>
            </a:r>
          </a:p>
        </c:rich>
      </c:tx>
      <c:layout>
        <c:manualLayout>
          <c:xMode val="edge"/>
          <c:yMode val="edge"/>
          <c:x val="0.32692326878666145"/>
          <c:y val="3.3794213520985626E-2"/>
        </c:manualLayout>
      </c:layout>
      <c:overlay val="0"/>
      <c:spPr>
        <a:solidFill>
          <a:srgbClr val="FFFFFF"/>
        </a:solidFill>
        <a:ln w="25400">
          <a:noFill/>
        </a:ln>
      </c:spPr>
    </c:title>
    <c:autoTitleDeleted val="0"/>
    <c:plotArea>
      <c:layout>
        <c:manualLayout>
          <c:layoutTarget val="inner"/>
          <c:xMode val="edge"/>
          <c:yMode val="edge"/>
          <c:x val="0.30889441205210294"/>
          <c:y val="0.1597544639173866"/>
          <c:w val="0.62139459545111753"/>
          <c:h val="0.56374892555462386"/>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Graph!$B$4:$E$4</c:f>
              <c:strCache>
                <c:ptCount val="4"/>
                <c:pt idx="0">
                  <c:v>JAN</c:v>
                </c:pt>
                <c:pt idx="1">
                  <c:v>FEB</c:v>
                </c:pt>
                <c:pt idx="2">
                  <c:v>MAR</c:v>
                </c:pt>
                <c:pt idx="3">
                  <c:v>APR</c:v>
                </c:pt>
              </c:strCache>
            </c:strRef>
          </c:cat>
          <c:val>
            <c:numRef>
              <c:f>Graph!$B$5:$E$5</c:f>
              <c:numCache>
                <c:formatCode>_(* #,##0_);_(* \(#,##0\);_(* "-"_);_(@_)</c:formatCode>
                <c:ptCount val="4"/>
                <c:pt idx="0">
                  <c:v>197280.37400000001</c:v>
                </c:pt>
                <c:pt idx="1">
                  <c:v>218551.98</c:v>
                </c:pt>
                <c:pt idx="2">
                  <c:v>234979.63800000001</c:v>
                </c:pt>
                <c:pt idx="3">
                  <c:v>1075614.496</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Graph!$B$4:$E$4</c:f>
              <c:strCache>
                <c:ptCount val="4"/>
                <c:pt idx="0">
                  <c:v>JAN</c:v>
                </c:pt>
                <c:pt idx="1">
                  <c:v>FEB</c:v>
                </c:pt>
                <c:pt idx="2">
                  <c:v>MAR</c:v>
                </c:pt>
                <c:pt idx="3">
                  <c:v>APR</c:v>
                </c:pt>
              </c:strCache>
            </c:strRef>
          </c:cat>
          <c:val>
            <c:numRef>
              <c:f>Graph!$B$6:$E$6</c:f>
              <c:numCache>
                <c:formatCode>_(* #,##0_);_(* \(#,##0\);_(* "-"_);_(@_)</c:formatCode>
                <c:ptCount val="4"/>
                <c:pt idx="0">
                  <c:v>145576.10399999999</c:v>
                </c:pt>
                <c:pt idx="1">
                  <c:v>217009.91399999999</c:v>
                </c:pt>
                <c:pt idx="2">
                  <c:v>278567.462</c:v>
                </c:pt>
                <c:pt idx="3">
                  <c:v>445894.359</c:v>
                </c:pt>
              </c:numCache>
            </c:numRef>
          </c:val>
        </c:ser>
        <c:dLbls>
          <c:showLegendKey val="0"/>
          <c:showVal val="0"/>
          <c:showCatName val="0"/>
          <c:showSerName val="0"/>
          <c:showPercent val="0"/>
          <c:showBubbleSize val="0"/>
        </c:dLbls>
        <c:gapWidth val="150"/>
        <c:axId val="447461824"/>
        <c:axId val="447467424"/>
      </c:barChart>
      <c:lineChart>
        <c:grouping val="standard"/>
        <c:varyColors val="0"/>
        <c:ser>
          <c:idx val="4"/>
          <c:order val="3"/>
          <c:tx>
            <c:strRef>
              <c:f>Graph!$A$7</c:f>
              <c:strCache>
                <c:ptCount val="1"/>
                <c:pt idx="0">
                  <c:v>NCA Utilized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Graph!$B$4:$E$4</c:f>
              <c:strCache>
                <c:ptCount val="4"/>
                <c:pt idx="0">
                  <c:v>JAN</c:v>
                </c:pt>
                <c:pt idx="1">
                  <c:v>FEB</c:v>
                </c:pt>
                <c:pt idx="2">
                  <c:v>MAR</c:v>
                </c:pt>
                <c:pt idx="3">
                  <c:v>APR</c:v>
                </c:pt>
              </c:strCache>
            </c:strRef>
          </c:cat>
          <c:val>
            <c:numRef>
              <c:f>Graph!$B$7:$E$7</c:f>
              <c:numCache>
                <c:formatCode>_(* #,##0_);_(* \(#,##0\);_(* "-"??_);_(@_)</c:formatCode>
                <c:ptCount val="4"/>
                <c:pt idx="0">
                  <c:v>73.791478112262695</c:v>
                </c:pt>
                <c:pt idx="1">
                  <c:v>87.195239743177837</c:v>
                </c:pt>
                <c:pt idx="2">
                  <c:v>98.515929005807251</c:v>
                </c:pt>
                <c:pt idx="3">
                  <c:v>62.965196986713515</c:v>
                </c:pt>
              </c:numCache>
            </c:numRef>
          </c:val>
          <c:smooth val="0"/>
        </c:ser>
        <c:dLbls>
          <c:showLegendKey val="0"/>
          <c:showVal val="0"/>
          <c:showCatName val="0"/>
          <c:showSerName val="0"/>
          <c:showPercent val="0"/>
          <c:showBubbleSize val="0"/>
        </c:dLbls>
        <c:marker val="1"/>
        <c:smooth val="0"/>
        <c:axId val="447457904"/>
        <c:axId val="451439072"/>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Graph!$B$4:$E$4</c15:sqref>
                        </c15:formulaRef>
                      </c:ext>
                    </c:extLst>
                    <c:strCache>
                      <c:ptCount val="4"/>
                      <c:pt idx="0">
                        <c:v>JAN</c:v>
                      </c:pt>
                      <c:pt idx="1">
                        <c:v>FEB</c:v>
                      </c:pt>
                      <c:pt idx="2">
                        <c:v>MAR</c:v>
                      </c:pt>
                      <c:pt idx="3">
                        <c:v>APR</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44746182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53125031177832482"/>
              <c:y val="0.944701877973007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7467424"/>
        <c:crossesAt val="0"/>
        <c:auto val="0"/>
        <c:lblAlgn val="ctr"/>
        <c:lblOffset val="100"/>
        <c:tickLblSkip val="1"/>
        <c:tickMarkSkip val="1"/>
        <c:noMultiLvlLbl val="0"/>
      </c:catAx>
      <c:valAx>
        <c:axId val="447467424"/>
        <c:scaling>
          <c:orientation val="minMax"/>
          <c:max val="1150000"/>
          <c:min val="1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9.8557750148920001E-2"/>
              <c:y val="0.33179773275149521"/>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7461824"/>
        <c:crosses val="autoZero"/>
        <c:crossBetween val="between"/>
        <c:majorUnit val="50000"/>
        <c:minorUnit val="10000"/>
      </c:valAx>
      <c:catAx>
        <c:axId val="447457904"/>
        <c:scaling>
          <c:orientation val="minMax"/>
        </c:scaling>
        <c:delete val="1"/>
        <c:axPos val="b"/>
        <c:numFmt formatCode="General" sourceLinked="1"/>
        <c:majorTickMark val="out"/>
        <c:minorTickMark val="none"/>
        <c:tickLblPos val="nextTo"/>
        <c:crossAx val="451439072"/>
        <c:crossesAt val="85"/>
        <c:auto val="0"/>
        <c:lblAlgn val="ctr"/>
        <c:lblOffset val="100"/>
        <c:noMultiLvlLbl val="0"/>
      </c:catAx>
      <c:valAx>
        <c:axId val="451439072"/>
        <c:scaling>
          <c:orientation val="minMax"/>
          <c:max val="45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6754864475464142"/>
              <c:y val="0.2918591167721486"/>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7457904"/>
        <c:crosses val="max"/>
        <c:crossBetween val="between"/>
        <c:majorUnit val="2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8</xdr:col>
      <xdr:colOff>485775</xdr:colOff>
      <xdr:row>47</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asigan/Desktop/CPD/ACTUAL%20DISBURSEMENT%20(BANK)/bank%20reports/2019/WEBSITE/For%20website/April%202019/WEBSITE%20-%20As%20of%20April%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Department"/>
      <sheetName val="By Agency"/>
      <sheetName val="Graph"/>
    </sheetNames>
    <sheetDataSet>
      <sheetData sheetId="0" refreshError="1"/>
      <sheetData sheetId="1" refreshError="1"/>
      <sheetData sheetId="2">
        <row r="4">
          <cell r="B4" t="str">
            <v>JAN</v>
          </cell>
          <cell r="C4" t="str">
            <v>FEB</v>
          </cell>
          <cell r="D4" t="str">
            <v>MAR</v>
          </cell>
          <cell r="E4" t="str">
            <v>APR</v>
          </cell>
        </row>
        <row r="5">
          <cell r="A5" t="str">
            <v>Monthly NCA Credited</v>
          </cell>
          <cell r="B5">
            <v>211942.04800000001</v>
          </cell>
          <cell r="C5">
            <v>229477.02799999999</v>
          </cell>
          <cell r="D5">
            <v>180934.66399999999</v>
          </cell>
          <cell r="E5">
            <v>238799.367</v>
          </cell>
        </row>
        <row r="6">
          <cell r="A6" t="str">
            <v>Monthly NCA Utilized</v>
          </cell>
          <cell r="B6">
            <v>126996.966</v>
          </cell>
          <cell r="C6">
            <v>240393.27</v>
          </cell>
          <cell r="D6">
            <v>247222.25</v>
          </cell>
          <cell r="E6">
            <v>171139.606</v>
          </cell>
        </row>
        <row r="7">
          <cell r="A7" t="str">
            <v>NCA Utilized / NCAs Credited - Cumulative</v>
          </cell>
          <cell r="B7">
            <v>59.920609052527418</v>
          </cell>
          <cell r="C7">
            <v>83.229351873320496</v>
          </cell>
          <cell r="D7">
            <v>98.75613280640043</v>
          </cell>
          <cell r="E7">
            <v>91.244180113026061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6"/>
  <sheetViews>
    <sheetView view="pageBreakPreview" zoomScaleNormal="100" zoomScaleSheetLayoutView="100" workbookViewId="0">
      <pane xSplit="2" ySplit="6" topLeftCell="C7" activePane="bottomRight" state="frozen"/>
      <selection pane="topRight" activeCell="C1" sqref="C1"/>
      <selection pane="bottomLeft" activeCell="A7" sqref="A7"/>
      <selection pane="bottomRight" activeCell="C22" sqref="C22"/>
    </sheetView>
  </sheetViews>
  <sheetFormatPr defaultRowHeight="12.75" x14ac:dyDescent="0.2"/>
  <cols>
    <col min="1" max="1" width="2.140625" style="84" customWidth="1"/>
    <col min="2" max="2" width="44.42578125" style="84" customWidth="1"/>
    <col min="3" max="11" width="14.28515625" style="83" customWidth="1"/>
    <col min="12" max="13" width="12.140625" style="83" customWidth="1"/>
    <col min="14" max="16384" width="9.140625" style="83"/>
  </cols>
  <sheetData>
    <row r="1" spans="1:14" ht="14.25" x14ac:dyDescent="0.2">
      <c r="A1" s="82" t="s">
        <v>11</v>
      </c>
      <c r="B1" s="82"/>
      <c r="C1" s="82"/>
      <c r="D1" s="82"/>
      <c r="E1" s="82"/>
      <c r="F1" s="82"/>
      <c r="G1" s="82"/>
      <c r="H1" s="82"/>
      <c r="I1" s="82"/>
      <c r="J1" s="82"/>
      <c r="K1" s="82"/>
      <c r="L1" s="82"/>
      <c r="M1" s="82"/>
      <c r="N1" s="82"/>
    </row>
    <row r="2" spans="1:14" x14ac:dyDescent="0.2">
      <c r="A2" s="84" t="s">
        <v>306</v>
      </c>
    </row>
    <row r="3" spans="1:14" x14ac:dyDescent="0.2">
      <c r="A3" s="84" t="s">
        <v>12</v>
      </c>
    </row>
    <row r="5" spans="1:14" s="87" customFormat="1" ht="21" customHeight="1" x14ac:dyDescent="0.2">
      <c r="A5" s="85" t="s">
        <v>13</v>
      </c>
      <c r="B5" s="85"/>
      <c r="C5" s="86" t="s">
        <v>14</v>
      </c>
      <c r="D5" s="86"/>
      <c r="E5" s="86"/>
      <c r="F5" s="86" t="s">
        <v>15</v>
      </c>
      <c r="G5" s="86"/>
      <c r="H5" s="86"/>
      <c r="I5" s="86" t="s">
        <v>16</v>
      </c>
      <c r="J5" s="86"/>
      <c r="K5" s="86"/>
      <c r="L5" s="86" t="s">
        <v>17</v>
      </c>
      <c r="M5" s="86"/>
    </row>
    <row r="6" spans="1:14" s="87" customFormat="1" ht="25.5" x14ac:dyDescent="0.2">
      <c r="A6" s="85"/>
      <c r="B6" s="85"/>
      <c r="C6" s="88" t="s">
        <v>18</v>
      </c>
      <c r="D6" s="88" t="s">
        <v>19</v>
      </c>
      <c r="E6" s="88" t="s">
        <v>20</v>
      </c>
      <c r="F6" s="88" t="s">
        <v>18</v>
      </c>
      <c r="G6" s="88" t="s">
        <v>19</v>
      </c>
      <c r="H6" s="88" t="s">
        <v>20</v>
      </c>
      <c r="I6" s="88" t="s">
        <v>18</v>
      </c>
      <c r="J6" s="88" t="s">
        <v>19</v>
      </c>
      <c r="K6" s="88" t="s">
        <v>20</v>
      </c>
      <c r="L6" s="88" t="s">
        <v>18</v>
      </c>
      <c r="M6" s="88" t="s">
        <v>20</v>
      </c>
    </row>
    <row r="7" spans="1:14" x14ac:dyDescent="0.2">
      <c r="A7" s="89"/>
      <c r="B7" s="89"/>
      <c r="C7" s="90"/>
      <c r="D7" s="90"/>
      <c r="E7" s="90"/>
      <c r="F7" s="90"/>
      <c r="G7" s="90"/>
      <c r="H7" s="90"/>
      <c r="I7" s="90"/>
      <c r="J7" s="90"/>
      <c r="K7" s="90"/>
      <c r="L7" s="91"/>
      <c r="M7" s="91"/>
    </row>
    <row r="8" spans="1:14" s="95" customFormat="1" x14ac:dyDescent="0.2">
      <c r="A8" s="92" t="s">
        <v>21</v>
      </c>
      <c r="B8" s="92"/>
      <c r="C8" s="93">
        <f>+C10+C48</f>
        <v>650811993.53663993</v>
      </c>
      <c r="D8" s="93">
        <f>+D10+D48</f>
        <v>1075614496.6294997</v>
      </c>
      <c r="E8" s="93">
        <f>+E10+E48</f>
        <v>1726426490.1661396</v>
      </c>
      <c r="F8" s="93">
        <f>+F10+F48</f>
        <v>641153482.30822992</v>
      </c>
      <c r="G8" s="93">
        <f>+G10+G48</f>
        <v>445894359.07906008</v>
      </c>
      <c r="H8" s="93">
        <f>+H10+H48</f>
        <v>1087047841.38729</v>
      </c>
      <c r="I8" s="93">
        <f>+I10+I48</f>
        <v>9658511.2284099981</v>
      </c>
      <c r="J8" s="93">
        <f>+J10+J48</f>
        <v>629720137.55043983</v>
      </c>
      <c r="K8" s="93">
        <f>+K10+K48</f>
        <v>639378648.77884984</v>
      </c>
      <c r="L8" s="94">
        <f>+F8/C8*100</f>
        <v>98.515929127869356</v>
      </c>
      <c r="M8" s="94">
        <f>+H8/E8*100</f>
        <v>62.965197045990642</v>
      </c>
    </row>
    <row r="9" spans="1:14" x14ac:dyDescent="0.2">
      <c r="C9" s="90"/>
      <c r="D9" s="90"/>
      <c r="E9" s="90"/>
      <c r="F9" s="90"/>
      <c r="G9" s="90"/>
      <c r="H9" s="90"/>
      <c r="I9" s="90"/>
      <c r="J9" s="90"/>
      <c r="K9" s="90"/>
      <c r="L9" s="96"/>
      <c r="M9" s="96"/>
    </row>
    <row r="10" spans="1:14" ht="15" x14ac:dyDescent="0.35">
      <c r="A10" s="84" t="s">
        <v>22</v>
      </c>
      <c r="C10" s="97">
        <f>SUM(C12:C46)</f>
        <v>444413984.65464002</v>
      </c>
      <c r="D10" s="97">
        <f>SUM(D12:D46)</f>
        <v>812981106.29982972</v>
      </c>
      <c r="E10" s="97">
        <f>SUM(E12:E46)</f>
        <v>1257395090.9544697</v>
      </c>
      <c r="F10" s="97">
        <f>SUM(F12:F46)</f>
        <v>435581614.11992002</v>
      </c>
      <c r="G10" s="97">
        <f>SUM(G12:G46)</f>
        <v>291482144.7046001</v>
      </c>
      <c r="H10" s="97">
        <f>SUM(H12:H46)</f>
        <v>727063758.82451999</v>
      </c>
      <c r="I10" s="97">
        <f>SUM(I12:I46)</f>
        <v>8832370.5347200055</v>
      </c>
      <c r="J10" s="97">
        <f>SUM(J12:J46)</f>
        <v>521498961.59522986</v>
      </c>
      <c r="K10" s="97">
        <f>SUM(K12:K46)</f>
        <v>530331332.12994987</v>
      </c>
      <c r="L10" s="96">
        <f>+F10/C10*100</f>
        <v>98.012580422827213</v>
      </c>
      <c r="M10" s="96">
        <f>+H10/E10*100</f>
        <v>57.823015538625725</v>
      </c>
    </row>
    <row r="11" spans="1:14" x14ac:dyDescent="0.2">
      <c r="C11" s="90"/>
      <c r="D11" s="90"/>
      <c r="E11" s="90"/>
      <c r="F11" s="90"/>
      <c r="G11" s="90"/>
      <c r="H11" s="90"/>
      <c r="I11" s="90"/>
      <c r="J11" s="90"/>
      <c r="K11" s="90"/>
      <c r="L11" s="96"/>
      <c r="M11" s="96"/>
    </row>
    <row r="12" spans="1:14" x14ac:dyDescent="0.2">
      <c r="B12" s="5" t="s">
        <v>23</v>
      </c>
      <c r="C12" s="90">
        <v>4241996.5480000004</v>
      </c>
      <c r="D12" s="90">
        <v>6091697</v>
      </c>
      <c r="E12" s="90">
        <f>SUM(C12:D12)</f>
        <v>10333693.548</v>
      </c>
      <c r="F12" s="90">
        <v>4232779.6836299999</v>
      </c>
      <c r="G12" s="90">
        <v>1246305.0508599998</v>
      </c>
      <c r="H12" s="90">
        <f t="shared" ref="H12:H46" si="0">SUM(F12:G12)</f>
        <v>5479084.7344899997</v>
      </c>
      <c r="I12" s="90">
        <f>+C12-F12</f>
        <v>9216.8643700005487</v>
      </c>
      <c r="J12" s="90">
        <f t="shared" ref="J12:J46" si="1">+D12-G12</f>
        <v>4845391.9491400002</v>
      </c>
      <c r="K12" s="90">
        <f t="shared" ref="K12:K46" si="2">SUM(I12:J12)</f>
        <v>4854608.8135100007</v>
      </c>
      <c r="L12" s="96">
        <f t="shared" ref="L12:L46" si="3">+F12/C12*100</f>
        <v>99.782723435398694</v>
      </c>
      <c r="M12" s="96">
        <f>+H12/E12*100</f>
        <v>53.021552352405784</v>
      </c>
    </row>
    <row r="13" spans="1:14" x14ac:dyDescent="0.2">
      <c r="B13" s="5" t="s">
        <v>24</v>
      </c>
      <c r="C13" s="90">
        <v>1729483.612</v>
      </c>
      <c r="D13" s="90">
        <v>1962259.0000000002</v>
      </c>
      <c r="E13" s="90">
        <f t="shared" ref="E13:E46" si="4">SUM(C13:D13)</f>
        <v>3691742.6120000002</v>
      </c>
      <c r="F13" s="90">
        <v>1642027.4916999999</v>
      </c>
      <c r="G13" s="90">
        <v>432020.71240000008</v>
      </c>
      <c r="H13" s="90">
        <f t="shared" si="0"/>
        <v>2074048.2041</v>
      </c>
      <c r="I13" s="90">
        <f>+C13-F13</f>
        <v>87456.120300000068</v>
      </c>
      <c r="J13" s="90">
        <f t="shared" si="1"/>
        <v>1530238.2876000002</v>
      </c>
      <c r="K13" s="90">
        <f t="shared" si="2"/>
        <v>1617694.4079000002</v>
      </c>
      <c r="L13" s="96">
        <f t="shared" si="3"/>
        <v>94.943223532551173</v>
      </c>
      <c r="M13" s="96">
        <f>+H13/E13*100</f>
        <v>56.180736906151353</v>
      </c>
    </row>
    <row r="14" spans="1:14" x14ac:dyDescent="0.2">
      <c r="B14" s="5" t="s">
        <v>25</v>
      </c>
      <c r="C14" s="90">
        <v>161033.598</v>
      </c>
      <c r="D14" s="90">
        <v>176894</v>
      </c>
      <c r="E14" s="90">
        <f t="shared" si="4"/>
        <v>337927.598</v>
      </c>
      <c r="F14" s="90">
        <v>152074.82163000002</v>
      </c>
      <c r="G14" s="90">
        <v>58743.120309999998</v>
      </c>
      <c r="H14" s="90">
        <f t="shared" si="0"/>
        <v>210817.94194000002</v>
      </c>
      <c r="I14" s="90">
        <f>+C14-F14</f>
        <v>8958.7763699999778</v>
      </c>
      <c r="J14" s="90">
        <f t="shared" si="1"/>
        <v>118150.87969</v>
      </c>
      <c r="K14" s="90">
        <f t="shared" si="2"/>
        <v>127109.65605999998</v>
      </c>
      <c r="L14" s="96">
        <f t="shared" si="3"/>
        <v>94.436703593991624</v>
      </c>
      <c r="M14" s="96">
        <f>+H14/E14*100</f>
        <v>62.385535596296585</v>
      </c>
    </row>
    <row r="15" spans="1:14" x14ac:dyDescent="0.2">
      <c r="B15" s="5" t="s">
        <v>26</v>
      </c>
      <c r="C15" s="90">
        <v>1403258</v>
      </c>
      <c r="D15" s="90">
        <v>2238651</v>
      </c>
      <c r="E15" s="90">
        <f t="shared" si="4"/>
        <v>3641909</v>
      </c>
      <c r="F15" s="90">
        <v>1401338.7392400003</v>
      </c>
      <c r="G15" s="90">
        <v>502054.92407999979</v>
      </c>
      <c r="H15" s="90">
        <f t="shared" si="0"/>
        <v>1903393.6633200001</v>
      </c>
      <c r="I15" s="90">
        <f>+C15-F15</f>
        <v>1919.2607599997427</v>
      </c>
      <c r="J15" s="90">
        <f t="shared" si="1"/>
        <v>1736596.0759200002</v>
      </c>
      <c r="K15" s="90">
        <f t="shared" si="2"/>
        <v>1738515.3366799999</v>
      </c>
      <c r="L15" s="96">
        <f t="shared" si="3"/>
        <v>99.863228233154572</v>
      </c>
      <c r="M15" s="96">
        <f>+H15/E15*100</f>
        <v>52.263625019735528</v>
      </c>
    </row>
    <row r="16" spans="1:14" x14ac:dyDescent="0.2">
      <c r="B16" s="5" t="s">
        <v>27</v>
      </c>
      <c r="C16" s="90">
        <v>7556260.9649999999</v>
      </c>
      <c r="D16" s="90">
        <v>21659675.325070001</v>
      </c>
      <c r="E16" s="90">
        <f t="shared" si="4"/>
        <v>29215936.290070001</v>
      </c>
      <c r="F16" s="90">
        <v>7437293.4021500014</v>
      </c>
      <c r="G16" s="90">
        <v>4740219.7678099992</v>
      </c>
      <c r="H16" s="90">
        <f t="shared" si="0"/>
        <v>12177513.16996</v>
      </c>
      <c r="I16" s="90">
        <f t="shared" ref="I16:I46" si="5">+C16-F16</f>
        <v>118967.56284999847</v>
      </c>
      <c r="J16" s="90">
        <f t="shared" si="1"/>
        <v>16919455.557260003</v>
      </c>
      <c r="K16" s="90">
        <f t="shared" si="2"/>
        <v>17038423.120110001</v>
      </c>
      <c r="L16" s="96">
        <f t="shared" si="3"/>
        <v>98.425576308162903</v>
      </c>
      <c r="M16" s="96">
        <f>+H16/E16*100</f>
        <v>41.681064228288754</v>
      </c>
    </row>
    <row r="17" spans="2:13" ht="14.25" x14ac:dyDescent="0.2">
      <c r="B17" s="5" t="s">
        <v>302</v>
      </c>
      <c r="C17" s="90">
        <v>707854.76100000006</v>
      </c>
      <c r="D17" s="90">
        <v>13435615.26</v>
      </c>
      <c r="E17" s="90">
        <f t="shared" si="4"/>
        <v>14143470.021</v>
      </c>
      <c r="F17" s="90">
        <v>570564.09005</v>
      </c>
      <c r="G17" s="90">
        <v>4274818.6293799998</v>
      </c>
      <c r="H17" s="90">
        <f t="shared" si="0"/>
        <v>4845382.7194299996</v>
      </c>
      <c r="I17" s="90">
        <f t="shared" si="5"/>
        <v>137290.67095000006</v>
      </c>
      <c r="J17" s="90">
        <f t="shared" si="1"/>
        <v>9160796.630619999</v>
      </c>
      <c r="K17" s="90">
        <f t="shared" si="2"/>
        <v>9298087.3015699983</v>
      </c>
      <c r="L17" s="96">
        <f t="shared" si="3"/>
        <v>80.604683543267143</v>
      </c>
      <c r="M17" s="96">
        <f>+H17/E17*100</f>
        <v>34.258797255805348</v>
      </c>
    </row>
    <row r="18" spans="2:13" x14ac:dyDescent="0.2">
      <c r="B18" s="5" t="s">
        <v>28</v>
      </c>
      <c r="C18" s="90">
        <v>100416620.873</v>
      </c>
      <c r="D18" s="90">
        <v>130846368.88048002</v>
      </c>
      <c r="E18" s="90">
        <f t="shared" si="4"/>
        <v>231262989.75348002</v>
      </c>
      <c r="F18" s="90">
        <v>100197092.29682</v>
      </c>
      <c r="G18" s="90">
        <v>47450215.246869996</v>
      </c>
      <c r="H18" s="90">
        <f t="shared" si="0"/>
        <v>147647307.54369</v>
      </c>
      <c r="I18" s="90">
        <f t="shared" si="5"/>
        <v>219528.57617999613</v>
      </c>
      <c r="J18" s="90">
        <f t="shared" si="1"/>
        <v>83396153.633610025</v>
      </c>
      <c r="K18" s="90">
        <f t="shared" si="2"/>
        <v>83615682.209790021</v>
      </c>
      <c r="L18" s="96">
        <f t="shared" si="3"/>
        <v>99.781382231077416</v>
      </c>
      <c r="M18" s="96">
        <f>+H18/E18*100</f>
        <v>63.843898109713948</v>
      </c>
    </row>
    <row r="19" spans="2:13" x14ac:dyDescent="0.2">
      <c r="B19" s="5" t="s">
        <v>29</v>
      </c>
      <c r="C19" s="90">
        <v>14022061.888</v>
      </c>
      <c r="D19" s="90">
        <v>17438344.202</v>
      </c>
      <c r="E19" s="90">
        <f t="shared" si="4"/>
        <v>31460406.09</v>
      </c>
      <c r="F19" s="90">
        <v>13837721.088700002</v>
      </c>
      <c r="G19" s="90">
        <v>4589044.263799997</v>
      </c>
      <c r="H19" s="90">
        <f t="shared" si="0"/>
        <v>18426765.352499999</v>
      </c>
      <c r="I19" s="90">
        <f t="shared" si="5"/>
        <v>184340.79929999821</v>
      </c>
      <c r="J19" s="90">
        <f t="shared" si="1"/>
        <v>12849299.938200003</v>
      </c>
      <c r="K19" s="90">
        <f t="shared" si="2"/>
        <v>13033640.737500001</v>
      </c>
      <c r="L19" s="96">
        <f t="shared" si="3"/>
        <v>98.685351692408688</v>
      </c>
      <c r="M19" s="96">
        <f>+H19/E19*100</f>
        <v>58.571288939455648</v>
      </c>
    </row>
    <row r="20" spans="2:13" x14ac:dyDescent="0.2">
      <c r="B20" s="5" t="s">
        <v>30</v>
      </c>
      <c r="C20" s="90">
        <v>785477</v>
      </c>
      <c r="D20" s="90">
        <v>361119</v>
      </c>
      <c r="E20" s="90">
        <f t="shared" si="4"/>
        <v>1146596</v>
      </c>
      <c r="F20" s="90">
        <v>290285.11934999994</v>
      </c>
      <c r="G20" s="90">
        <v>49709.786640000122</v>
      </c>
      <c r="H20" s="90">
        <f t="shared" si="0"/>
        <v>339994.90599000006</v>
      </c>
      <c r="I20" s="90">
        <f t="shared" si="5"/>
        <v>495191.88065000006</v>
      </c>
      <c r="J20" s="90">
        <f t="shared" si="1"/>
        <v>311409.21335999988</v>
      </c>
      <c r="K20" s="90">
        <f t="shared" si="2"/>
        <v>806601.09400999988</v>
      </c>
      <c r="L20" s="96">
        <f t="shared" si="3"/>
        <v>36.956539701353435</v>
      </c>
      <c r="M20" s="96">
        <f>+H20/E20*100</f>
        <v>29.6525459699842</v>
      </c>
    </row>
    <row r="21" spans="2:13" x14ac:dyDescent="0.2">
      <c r="B21" s="5" t="s">
        <v>31</v>
      </c>
      <c r="C21" s="90">
        <v>4409525.4689999996</v>
      </c>
      <c r="D21" s="90">
        <v>5425569.7822000021</v>
      </c>
      <c r="E21" s="90">
        <f t="shared" si="4"/>
        <v>9835095.2512000017</v>
      </c>
      <c r="F21" s="90">
        <v>4260560.5420000004</v>
      </c>
      <c r="G21" s="90">
        <v>790208.13928999938</v>
      </c>
      <c r="H21" s="90">
        <f t="shared" si="0"/>
        <v>5050768.6812899997</v>
      </c>
      <c r="I21" s="90">
        <f t="shared" si="5"/>
        <v>148964.92699999921</v>
      </c>
      <c r="J21" s="90">
        <f t="shared" si="1"/>
        <v>4635361.6429100027</v>
      </c>
      <c r="K21" s="90">
        <f t="shared" si="2"/>
        <v>4784326.5699100019</v>
      </c>
      <c r="L21" s="96">
        <f t="shared" si="3"/>
        <v>96.621746987351415</v>
      </c>
      <c r="M21" s="96">
        <f>+H21/E21*100</f>
        <v>51.354547691581779</v>
      </c>
    </row>
    <row r="22" spans="2:13" x14ac:dyDescent="0.2">
      <c r="B22" s="5" t="s">
        <v>32</v>
      </c>
      <c r="C22" s="90">
        <v>3803629.2400000305</v>
      </c>
      <c r="D22" s="90">
        <v>4149557.0732799587</v>
      </c>
      <c r="E22" s="90">
        <f t="shared" si="4"/>
        <v>7953186.3132799892</v>
      </c>
      <c r="F22" s="90">
        <v>2962155.8509099982</v>
      </c>
      <c r="G22" s="90">
        <v>742743.93659000937</v>
      </c>
      <c r="H22" s="90">
        <f t="shared" si="0"/>
        <v>3704899.7875000075</v>
      </c>
      <c r="I22" s="90">
        <f t="shared" si="5"/>
        <v>841473.38909003232</v>
      </c>
      <c r="J22" s="90">
        <f t="shared" si="1"/>
        <v>3406813.1366899493</v>
      </c>
      <c r="K22" s="90">
        <f t="shared" si="2"/>
        <v>4248286.5257799812</v>
      </c>
      <c r="L22" s="96">
        <f t="shared" si="3"/>
        <v>77.8770922191663</v>
      </c>
      <c r="M22" s="96">
        <f>+H22/E22*100</f>
        <v>46.583842519993254</v>
      </c>
    </row>
    <row r="23" spans="2:13" x14ac:dyDescent="0.2">
      <c r="B23" s="5" t="s">
        <v>33</v>
      </c>
      <c r="C23" s="90">
        <v>4041524.9279999998</v>
      </c>
      <c r="D23" s="90">
        <v>6020659.75</v>
      </c>
      <c r="E23" s="90">
        <f t="shared" si="4"/>
        <v>10062184.677999999</v>
      </c>
      <c r="F23" s="90">
        <v>3935907.5446800003</v>
      </c>
      <c r="G23" s="90">
        <v>59843.913549999241</v>
      </c>
      <c r="H23" s="90">
        <f t="shared" si="0"/>
        <v>3995751.4582299995</v>
      </c>
      <c r="I23" s="90">
        <f t="shared" si="5"/>
        <v>105617.38331999956</v>
      </c>
      <c r="J23" s="90">
        <f t="shared" si="1"/>
        <v>5960815.8364500012</v>
      </c>
      <c r="K23" s="90">
        <f t="shared" si="2"/>
        <v>6066433.2197700012</v>
      </c>
      <c r="L23" s="96">
        <f t="shared" si="3"/>
        <v>97.386694745137561</v>
      </c>
      <c r="M23" s="96">
        <f>+H23/E23*100</f>
        <v>39.710575646323868</v>
      </c>
    </row>
    <row r="24" spans="2:13" x14ac:dyDescent="0.2">
      <c r="B24" s="5" t="s">
        <v>34</v>
      </c>
      <c r="C24" s="90">
        <v>18734729.881999999</v>
      </c>
      <c r="D24" s="90">
        <v>71531603.859999999</v>
      </c>
      <c r="E24" s="90">
        <f t="shared" si="4"/>
        <v>90266333.741999999</v>
      </c>
      <c r="F24" s="90">
        <v>18496794.246929999</v>
      </c>
      <c r="G24" s="90">
        <v>40297668.935610011</v>
      </c>
      <c r="H24" s="90">
        <f t="shared" si="0"/>
        <v>58794463.182540014</v>
      </c>
      <c r="I24" s="90">
        <f t="shared" si="5"/>
        <v>237935.63506999984</v>
      </c>
      <c r="J24" s="90">
        <f t="shared" si="1"/>
        <v>31233934.924389988</v>
      </c>
      <c r="K24" s="90">
        <f t="shared" si="2"/>
        <v>31471870.559459988</v>
      </c>
      <c r="L24" s="96">
        <f t="shared" si="3"/>
        <v>98.729975630454092</v>
      </c>
      <c r="M24" s="96">
        <f>+H24/E24*100</f>
        <v>65.13443134910834</v>
      </c>
    </row>
    <row r="25" spans="2:13" x14ac:dyDescent="0.2">
      <c r="B25" s="5" t="s">
        <v>307</v>
      </c>
      <c r="C25" s="90">
        <v>91489.04</v>
      </c>
      <c r="D25" s="90">
        <v>165914.76</v>
      </c>
      <c r="E25" s="90">
        <f t="shared" si="4"/>
        <v>257403.8</v>
      </c>
      <c r="F25" s="90">
        <v>65054.198110000005</v>
      </c>
      <c r="G25" s="90">
        <v>37812.840869999978</v>
      </c>
      <c r="H25" s="90">
        <f t="shared" si="0"/>
        <v>102867.03897999998</v>
      </c>
      <c r="I25" s="90">
        <f t="shared" si="5"/>
        <v>26434.841889999989</v>
      </c>
      <c r="J25" s="90">
        <f t="shared" si="1"/>
        <v>128101.91913000002</v>
      </c>
      <c r="K25" s="90">
        <f t="shared" si="2"/>
        <v>154536.76102000001</v>
      </c>
      <c r="L25" s="96">
        <f t="shared" si="3"/>
        <v>71.106001451102784</v>
      </c>
      <c r="M25" s="96">
        <f>+H25/E25*100</f>
        <v>39.963294628906013</v>
      </c>
    </row>
    <row r="26" spans="2:13" x14ac:dyDescent="0.2">
      <c r="B26" s="5" t="s">
        <v>35</v>
      </c>
      <c r="C26" s="90">
        <v>735179.57499999995</v>
      </c>
      <c r="D26" s="90">
        <v>976413</v>
      </c>
      <c r="E26" s="90">
        <f>SUM(C26:D26)</f>
        <v>1711592.575</v>
      </c>
      <c r="F26" s="90">
        <v>429918.81213000003</v>
      </c>
      <c r="G26" s="90">
        <v>340718.24229000014</v>
      </c>
      <c r="H26" s="90">
        <f>SUM(F26:G26)</f>
        <v>770637.05442000018</v>
      </c>
      <c r="I26" s="90">
        <f>+C26-F26</f>
        <v>305260.76286999992</v>
      </c>
      <c r="J26" s="90">
        <f>+D26-G26</f>
        <v>635694.7577099998</v>
      </c>
      <c r="K26" s="90">
        <f>SUM(I26:J26)</f>
        <v>940955.52057999978</v>
      </c>
      <c r="L26" s="96">
        <f>+F26/C26*100</f>
        <v>58.478068046164097</v>
      </c>
      <c r="M26" s="96">
        <f>+H26/E26*100</f>
        <v>45.024561667077819</v>
      </c>
    </row>
    <row r="27" spans="2:13" x14ac:dyDescent="0.2">
      <c r="B27" s="5" t="s">
        <v>36</v>
      </c>
      <c r="C27" s="90">
        <v>60848357.60943</v>
      </c>
      <c r="D27" s="90">
        <v>74986789.414329991</v>
      </c>
      <c r="E27" s="90">
        <f t="shared" si="4"/>
        <v>135835147.02375999</v>
      </c>
      <c r="F27" s="90">
        <v>60671212.195050001</v>
      </c>
      <c r="G27" s="90">
        <v>24213997.761150002</v>
      </c>
      <c r="H27" s="90">
        <f t="shared" si="0"/>
        <v>84885209.956200004</v>
      </c>
      <c r="I27" s="90">
        <f t="shared" si="5"/>
        <v>177145.41437999904</v>
      </c>
      <c r="J27" s="90">
        <f t="shared" si="1"/>
        <v>50772791.653179988</v>
      </c>
      <c r="K27" s="90">
        <f t="shared" si="2"/>
        <v>50949937.067559987</v>
      </c>
      <c r="L27" s="96">
        <f t="shared" si="3"/>
        <v>99.708873959233131</v>
      </c>
      <c r="M27" s="96">
        <f>+H27/E27*100</f>
        <v>62.491344704292231</v>
      </c>
    </row>
    <row r="28" spans="2:13" x14ac:dyDescent="0.2">
      <c r="B28" s="5" t="s">
        <v>37</v>
      </c>
      <c r="C28" s="90">
        <v>5212403.8389999997</v>
      </c>
      <c r="D28" s="90">
        <v>5848006.6640000008</v>
      </c>
      <c r="E28" s="90">
        <f t="shared" si="4"/>
        <v>11060410.503</v>
      </c>
      <c r="F28" s="90">
        <v>4908433.6491</v>
      </c>
      <c r="G28" s="90">
        <v>1398322.1518799998</v>
      </c>
      <c r="H28" s="90">
        <f t="shared" si="0"/>
        <v>6306755.8009799998</v>
      </c>
      <c r="I28" s="90">
        <f t="shared" si="5"/>
        <v>303970.18989999965</v>
      </c>
      <c r="J28" s="90">
        <f t="shared" si="1"/>
        <v>4449684.512120001</v>
      </c>
      <c r="K28" s="90">
        <f t="shared" si="2"/>
        <v>4753654.7020200007</v>
      </c>
      <c r="L28" s="96">
        <f t="shared" si="3"/>
        <v>94.168330020294121</v>
      </c>
      <c r="M28" s="96">
        <f>+H28/E28*100</f>
        <v>57.020992116606969</v>
      </c>
    </row>
    <row r="29" spans="2:13" x14ac:dyDescent="0.2">
      <c r="B29" s="84" t="s">
        <v>38</v>
      </c>
      <c r="C29" s="90">
        <v>3208976.88</v>
      </c>
      <c r="D29" s="90">
        <v>10546089.723000001</v>
      </c>
      <c r="E29" s="90">
        <f t="shared" si="4"/>
        <v>13755066.603</v>
      </c>
      <c r="F29" s="90">
        <v>3112875.0704600001</v>
      </c>
      <c r="G29" s="90">
        <v>5070888.52984</v>
      </c>
      <c r="H29" s="90">
        <f t="shared" si="0"/>
        <v>8183763.6003</v>
      </c>
      <c r="I29" s="90">
        <f t="shared" si="5"/>
        <v>96101.809539999813</v>
      </c>
      <c r="J29" s="90">
        <f t="shared" si="1"/>
        <v>5475201.1931600012</v>
      </c>
      <c r="K29" s="90">
        <f t="shared" si="2"/>
        <v>5571303.002700001</v>
      </c>
      <c r="L29" s="96">
        <f t="shared" si="3"/>
        <v>97.005219634365218</v>
      </c>
      <c r="M29" s="96">
        <f>+H29/E29*100</f>
        <v>59.496357498662412</v>
      </c>
    </row>
    <row r="30" spans="2:13" x14ac:dyDescent="0.2">
      <c r="B30" s="84" t="s">
        <v>39</v>
      </c>
      <c r="C30" s="90">
        <v>57342850.369000003</v>
      </c>
      <c r="D30" s="90">
        <v>56151414.023000002</v>
      </c>
      <c r="E30" s="90">
        <f t="shared" si="4"/>
        <v>113494264.392</v>
      </c>
      <c r="F30" s="90">
        <v>57295265.661700003</v>
      </c>
      <c r="G30" s="90">
        <v>16461758.069090001</v>
      </c>
      <c r="H30" s="90">
        <f t="shared" si="0"/>
        <v>73757023.730790004</v>
      </c>
      <c r="I30" s="90">
        <f t="shared" si="5"/>
        <v>47584.707299999893</v>
      </c>
      <c r="J30" s="90">
        <f t="shared" si="1"/>
        <v>39689655.953910001</v>
      </c>
      <c r="K30" s="90">
        <f t="shared" si="2"/>
        <v>39737240.661210001</v>
      </c>
      <c r="L30" s="96">
        <f t="shared" si="3"/>
        <v>99.917017192215269</v>
      </c>
      <c r="M30" s="96">
        <f>+H30/E30*100</f>
        <v>64.9874459523692</v>
      </c>
    </row>
    <row r="31" spans="2:13" x14ac:dyDescent="0.2">
      <c r="B31" s="84" t="s">
        <v>40</v>
      </c>
      <c r="C31" s="90">
        <v>82875541.784079999</v>
      </c>
      <c r="D31" s="90">
        <v>95600609.349410027</v>
      </c>
      <c r="E31" s="90">
        <f t="shared" si="4"/>
        <v>178476151.13349003</v>
      </c>
      <c r="F31" s="90">
        <v>81450303.843530014</v>
      </c>
      <c r="G31" s="90">
        <v>24423120.068209991</v>
      </c>
      <c r="H31" s="90">
        <f t="shared" si="0"/>
        <v>105873423.91174001</v>
      </c>
      <c r="I31" s="90">
        <f t="shared" si="5"/>
        <v>1425237.9405499846</v>
      </c>
      <c r="J31" s="90">
        <f t="shared" si="1"/>
        <v>71177489.281200036</v>
      </c>
      <c r="K31" s="90">
        <f t="shared" si="2"/>
        <v>72602727.221750021</v>
      </c>
      <c r="L31" s="96">
        <f t="shared" si="3"/>
        <v>98.280267121193333</v>
      </c>
      <c r="M31" s="96">
        <f>+H31/E31*100</f>
        <v>59.320768203115662</v>
      </c>
    </row>
    <row r="32" spans="2:13" x14ac:dyDescent="0.2">
      <c r="B32" s="84" t="s">
        <v>41</v>
      </c>
      <c r="C32" s="90">
        <v>4311303.3550000004</v>
      </c>
      <c r="D32" s="90">
        <v>5954072.3159999996</v>
      </c>
      <c r="E32" s="90">
        <f t="shared" si="4"/>
        <v>10265375.671</v>
      </c>
      <c r="F32" s="90">
        <v>4253733.6106599998</v>
      </c>
      <c r="G32" s="90">
        <v>1277816.1948899999</v>
      </c>
      <c r="H32" s="90">
        <f t="shared" si="0"/>
        <v>5531549.8055499997</v>
      </c>
      <c r="I32" s="90">
        <f t="shared" si="5"/>
        <v>57569.744340000674</v>
      </c>
      <c r="J32" s="90">
        <f t="shared" si="1"/>
        <v>4676256.1211099997</v>
      </c>
      <c r="K32" s="90">
        <f t="shared" si="2"/>
        <v>4733825.8654500004</v>
      </c>
      <c r="L32" s="96">
        <f t="shared" si="3"/>
        <v>98.664678877833197</v>
      </c>
      <c r="M32" s="96">
        <f>+H32/E32*100</f>
        <v>53.885507777146401</v>
      </c>
    </row>
    <row r="33" spans="1:13" x14ac:dyDescent="0.2">
      <c r="B33" s="84" t="s">
        <v>42</v>
      </c>
      <c r="C33" s="90">
        <v>28580149.884500004</v>
      </c>
      <c r="D33" s="90">
        <v>233085387.22455996</v>
      </c>
      <c r="E33" s="90">
        <f t="shared" si="4"/>
        <v>261665537.10905996</v>
      </c>
      <c r="F33" s="90">
        <v>26585689.727790002</v>
      </c>
      <c r="G33" s="90">
        <v>105693986.96104001</v>
      </c>
      <c r="H33" s="90">
        <f t="shared" si="0"/>
        <v>132279676.68883</v>
      </c>
      <c r="I33" s="90">
        <f t="shared" si="5"/>
        <v>1994460.1567100026</v>
      </c>
      <c r="J33" s="90">
        <f t="shared" si="1"/>
        <v>127391400.26351996</v>
      </c>
      <c r="K33" s="90">
        <f t="shared" si="2"/>
        <v>129385860.42022996</v>
      </c>
      <c r="L33" s="96">
        <f t="shared" si="3"/>
        <v>93.021519604445217</v>
      </c>
      <c r="M33" s="96">
        <f>+H33/E33*100</f>
        <v>50.552960909673395</v>
      </c>
    </row>
    <row r="34" spans="1:13" x14ac:dyDescent="0.2">
      <c r="B34" s="84" t="s">
        <v>43</v>
      </c>
      <c r="C34" s="90">
        <v>473387.01899999997</v>
      </c>
      <c r="D34" s="90">
        <v>867602.00000000012</v>
      </c>
      <c r="E34" s="90">
        <f t="shared" si="4"/>
        <v>1340989.0190000001</v>
      </c>
      <c r="F34" s="90">
        <v>464358.08440000005</v>
      </c>
      <c r="G34" s="90">
        <v>260597.07738999999</v>
      </c>
      <c r="H34" s="90">
        <f t="shared" si="0"/>
        <v>724955.16179000004</v>
      </c>
      <c r="I34" s="90">
        <f t="shared" si="5"/>
        <v>9028.9345999999205</v>
      </c>
      <c r="J34" s="90">
        <f t="shared" si="1"/>
        <v>607004.92261000013</v>
      </c>
      <c r="K34" s="90">
        <f t="shared" si="2"/>
        <v>616033.85721000005</v>
      </c>
      <c r="L34" s="96">
        <f t="shared" si="3"/>
        <v>98.092694932980436</v>
      </c>
      <c r="M34" s="96">
        <f>+H34/E34*100</f>
        <v>54.061230294832122</v>
      </c>
    </row>
    <row r="35" spans="1:13" x14ac:dyDescent="0.2">
      <c r="B35" s="84" t="s">
        <v>44</v>
      </c>
      <c r="C35" s="90">
        <v>2940426.923</v>
      </c>
      <c r="D35" s="90">
        <v>4053258.787</v>
      </c>
      <c r="E35" s="90">
        <f t="shared" si="4"/>
        <v>6993685.71</v>
      </c>
      <c r="F35" s="90">
        <v>2748332.7865200005</v>
      </c>
      <c r="G35" s="90">
        <v>806200.06831999915</v>
      </c>
      <c r="H35" s="90">
        <f t="shared" si="0"/>
        <v>3554532.8548399997</v>
      </c>
      <c r="I35" s="90">
        <f t="shared" si="5"/>
        <v>192094.1364799994</v>
      </c>
      <c r="J35" s="90">
        <f t="shared" si="1"/>
        <v>3247058.7186800009</v>
      </c>
      <c r="K35" s="90">
        <f t="shared" si="2"/>
        <v>3439152.8551600003</v>
      </c>
      <c r="L35" s="96">
        <f t="shared" si="3"/>
        <v>93.467134483858786</v>
      </c>
      <c r="M35" s="96">
        <f>+H35/E35*100</f>
        <v>50.824886937048241</v>
      </c>
    </row>
    <row r="36" spans="1:13" x14ac:dyDescent="0.2">
      <c r="B36" s="84" t="s">
        <v>45</v>
      </c>
      <c r="C36" s="90">
        <v>14433800.260629999</v>
      </c>
      <c r="D36" s="90">
        <v>13313485.388999997</v>
      </c>
      <c r="E36" s="90">
        <f t="shared" si="4"/>
        <v>27747285.649629995</v>
      </c>
      <c r="F36" s="90">
        <v>13576110.507020002</v>
      </c>
      <c r="G36" s="90">
        <v>2330719.9878599998</v>
      </c>
      <c r="H36" s="90">
        <f t="shared" si="0"/>
        <v>15906830.494880002</v>
      </c>
      <c r="I36" s="90">
        <f t="shared" si="5"/>
        <v>857689.75360999629</v>
      </c>
      <c r="J36" s="90">
        <f t="shared" si="1"/>
        <v>10982765.401139997</v>
      </c>
      <c r="K36" s="90">
        <f t="shared" si="2"/>
        <v>11840455.154749993</v>
      </c>
      <c r="L36" s="96">
        <f t="shared" si="3"/>
        <v>94.057768999689898</v>
      </c>
      <c r="M36" s="96">
        <f>+H36/E36*100</f>
        <v>57.327519151741299</v>
      </c>
    </row>
    <row r="37" spans="1:13" x14ac:dyDescent="0.2">
      <c r="B37" s="98" t="s">
        <v>46</v>
      </c>
      <c r="C37" s="90">
        <v>1201932.787</v>
      </c>
      <c r="D37" s="90">
        <v>4060805.6350000002</v>
      </c>
      <c r="E37" s="90">
        <f t="shared" si="4"/>
        <v>5262738.4220000003</v>
      </c>
      <c r="F37" s="90">
        <v>1179451.5404999999</v>
      </c>
      <c r="G37" s="90">
        <v>446788.13053999981</v>
      </c>
      <c r="H37" s="90">
        <f t="shared" si="0"/>
        <v>1626239.6710399997</v>
      </c>
      <c r="I37" s="90">
        <f t="shared" si="5"/>
        <v>22481.246500000125</v>
      </c>
      <c r="J37" s="90">
        <f t="shared" si="1"/>
        <v>3614017.5044600004</v>
      </c>
      <c r="K37" s="90">
        <f t="shared" si="2"/>
        <v>3636498.7509600008</v>
      </c>
      <c r="L37" s="96">
        <f t="shared" si="3"/>
        <v>98.129575401956302</v>
      </c>
      <c r="M37" s="96">
        <f>+H37/E37*100</f>
        <v>30.901016555217257</v>
      </c>
    </row>
    <row r="38" spans="1:13" x14ac:dyDescent="0.2">
      <c r="B38" s="84" t="s">
        <v>47</v>
      </c>
      <c r="C38" s="90">
        <v>360693.72499999998</v>
      </c>
      <c r="D38" s="90">
        <v>490010.05599999998</v>
      </c>
      <c r="E38" s="90">
        <f t="shared" si="4"/>
        <v>850703.78099999996</v>
      </c>
      <c r="F38" s="90">
        <v>326216.51912999997</v>
      </c>
      <c r="G38" s="90">
        <v>74706.285580000025</v>
      </c>
      <c r="H38" s="90">
        <f t="shared" si="0"/>
        <v>400922.80471</v>
      </c>
      <c r="I38" s="90">
        <f t="shared" si="5"/>
        <v>34477.205870000005</v>
      </c>
      <c r="J38" s="90">
        <f t="shared" si="1"/>
        <v>415303.77041999996</v>
      </c>
      <c r="K38" s="90">
        <f t="shared" si="2"/>
        <v>449780.97628999996</v>
      </c>
      <c r="L38" s="96">
        <f t="shared" si="3"/>
        <v>90.44141788992863</v>
      </c>
      <c r="M38" s="96">
        <f>+H38/E38*100</f>
        <v>47.128367554534236</v>
      </c>
    </row>
    <row r="39" spans="1:13" x14ac:dyDescent="0.2">
      <c r="B39" s="84" t="s">
        <v>48</v>
      </c>
      <c r="C39" s="90">
        <v>6418194.7510000002</v>
      </c>
      <c r="D39" s="90">
        <v>7888179.9924999997</v>
      </c>
      <c r="E39" s="90">
        <f t="shared" si="4"/>
        <v>14306374.7435</v>
      </c>
      <c r="F39" s="90">
        <v>5975282.4953999994</v>
      </c>
      <c r="G39" s="90">
        <v>702968.42429000046</v>
      </c>
      <c r="H39" s="90">
        <f t="shared" si="0"/>
        <v>6678250.9196899999</v>
      </c>
      <c r="I39" s="90">
        <f t="shared" si="5"/>
        <v>442912.25560000073</v>
      </c>
      <c r="J39" s="90">
        <f t="shared" si="1"/>
        <v>7185211.5682099992</v>
      </c>
      <c r="K39" s="90">
        <f t="shared" si="2"/>
        <v>7628123.82381</v>
      </c>
      <c r="L39" s="96">
        <f t="shared" si="3"/>
        <v>93.099114738907048</v>
      </c>
      <c r="M39" s="96">
        <f>+H39/E39*100</f>
        <v>46.680245970239362</v>
      </c>
    </row>
    <row r="40" spans="1:13" x14ac:dyDescent="0.2">
      <c r="B40" s="84" t="s">
        <v>49</v>
      </c>
      <c r="C40" s="90">
        <v>881.23199999999997</v>
      </c>
      <c r="D40" s="90">
        <v>1083</v>
      </c>
      <c r="E40" s="90">
        <f t="shared" si="4"/>
        <v>1964.232</v>
      </c>
      <c r="F40" s="90">
        <v>793.77520000000004</v>
      </c>
      <c r="G40" s="90">
        <v>153.02427999999998</v>
      </c>
      <c r="H40" s="90">
        <f t="shared" si="0"/>
        <v>946.79948000000002</v>
      </c>
      <c r="I40" s="90">
        <f t="shared" si="5"/>
        <v>87.45679999999993</v>
      </c>
      <c r="J40" s="90">
        <f t="shared" si="1"/>
        <v>929.97572000000002</v>
      </c>
      <c r="K40" s="90">
        <f t="shared" si="2"/>
        <v>1017.43252</v>
      </c>
      <c r="L40" s="96">
        <f t="shared" si="3"/>
        <v>90.075621402763403</v>
      </c>
      <c r="M40" s="96">
        <f>+H40/E40*100</f>
        <v>48.202018906116997</v>
      </c>
    </row>
    <row r="41" spans="1:13" x14ac:dyDescent="0.2">
      <c r="B41" s="84" t="s">
        <v>50</v>
      </c>
      <c r="C41" s="90">
        <v>8415437.8599999994</v>
      </c>
      <c r="D41" s="90">
        <v>11393332.142999999</v>
      </c>
      <c r="E41" s="90">
        <f t="shared" si="4"/>
        <v>19808770.002999999</v>
      </c>
      <c r="F41" s="90">
        <v>8412767.5685600005</v>
      </c>
      <c r="G41" s="90">
        <v>1648504.3267800007</v>
      </c>
      <c r="H41" s="90">
        <f t="shared" si="0"/>
        <v>10061271.895340001</v>
      </c>
      <c r="I41" s="90">
        <f t="shared" si="5"/>
        <v>2670.2914399988949</v>
      </c>
      <c r="J41" s="90">
        <f t="shared" si="1"/>
        <v>9744827.8162199985</v>
      </c>
      <c r="K41" s="90">
        <f t="shared" si="2"/>
        <v>9747498.1076599974</v>
      </c>
      <c r="L41" s="96">
        <f t="shared" si="3"/>
        <v>99.968269132463192</v>
      </c>
      <c r="M41" s="96">
        <f>+H41/E41*100</f>
        <v>50.792007246367355</v>
      </c>
    </row>
    <row r="42" spans="1:13" x14ac:dyDescent="0.2">
      <c r="B42" s="84" t="s">
        <v>51</v>
      </c>
      <c r="C42" s="90">
        <v>369649.97399999999</v>
      </c>
      <c r="D42" s="90">
        <v>479291.27100000001</v>
      </c>
      <c r="E42" s="90">
        <f t="shared" si="4"/>
        <v>848941.245</v>
      </c>
      <c r="F42" s="90">
        <v>359744.80322</v>
      </c>
      <c r="G42" s="90">
        <v>140707.23609000002</v>
      </c>
      <c r="H42" s="90">
        <f t="shared" si="0"/>
        <v>500452.03931000002</v>
      </c>
      <c r="I42" s="90">
        <f t="shared" si="5"/>
        <v>9905.1707799999858</v>
      </c>
      <c r="J42" s="90">
        <f t="shared" si="1"/>
        <v>338584.03490999999</v>
      </c>
      <c r="K42" s="90">
        <f t="shared" si="2"/>
        <v>348489.20568999997</v>
      </c>
      <c r="L42" s="96">
        <f t="shared" si="3"/>
        <v>97.320391863465943</v>
      </c>
      <c r="M42" s="96">
        <f>+H42/E42*100</f>
        <v>58.950138452750053</v>
      </c>
    </row>
    <row r="43" spans="1:13" x14ac:dyDescent="0.2">
      <c r="B43" s="84" t="s">
        <v>52</v>
      </c>
      <c r="C43" s="90">
        <v>1599583.7479999999</v>
      </c>
      <c r="D43" s="90">
        <v>3792863</v>
      </c>
      <c r="E43" s="90">
        <f t="shared" si="4"/>
        <v>5392446.7479999997</v>
      </c>
      <c r="F43" s="90">
        <v>1598496.6194799999</v>
      </c>
      <c r="G43" s="90">
        <v>671994.1251000003</v>
      </c>
      <c r="H43" s="90">
        <f t="shared" si="0"/>
        <v>2270490.7445800002</v>
      </c>
      <c r="I43" s="90">
        <f t="shared" si="5"/>
        <v>1087.1285200000275</v>
      </c>
      <c r="J43" s="90">
        <f t="shared" si="1"/>
        <v>3120868.8748999997</v>
      </c>
      <c r="K43" s="90">
        <f t="shared" si="2"/>
        <v>3121956.00342</v>
      </c>
      <c r="L43" s="96">
        <f t="shared" si="3"/>
        <v>99.932036786360243</v>
      </c>
      <c r="M43" s="96">
        <f>+H43/E43*100</f>
        <v>42.105019310985327</v>
      </c>
    </row>
    <row r="44" spans="1:13" x14ac:dyDescent="0.2">
      <c r="B44" s="84" t="s">
        <v>53</v>
      </c>
      <c r="C44" s="90">
        <v>2124330</v>
      </c>
      <c r="D44" s="90">
        <v>691708</v>
      </c>
      <c r="E44" s="90">
        <f t="shared" si="4"/>
        <v>2816038</v>
      </c>
      <c r="F44" s="90">
        <v>1895124.05574</v>
      </c>
      <c r="G44" s="90">
        <v>114999.93277000007</v>
      </c>
      <c r="H44" s="90">
        <f t="shared" si="0"/>
        <v>2010123.9885100001</v>
      </c>
      <c r="I44" s="90">
        <f t="shared" si="5"/>
        <v>229205.94426000002</v>
      </c>
      <c r="J44" s="90">
        <f t="shared" si="1"/>
        <v>576708.06722999993</v>
      </c>
      <c r="K44" s="90">
        <f t="shared" si="2"/>
        <v>805914.01148999995</v>
      </c>
      <c r="L44" s="96">
        <f t="shared" si="3"/>
        <v>89.210436031125113</v>
      </c>
      <c r="M44" s="96">
        <f>+H44/E44*100</f>
        <v>71.381280668442685</v>
      </c>
    </row>
    <row r="45" spans="1:13" x14ac:dyDescent="0.2">
      <c r="B45" s="84" t="s">
        <v>54</v>
      </c>
      <c r="C45" s="90">
        <v>673296.94900000002</v>
      </c>
      <c r="D45" s="90">
        <v>1056136</v>
      </c>
      <c r="E45" s="90">
        <f t="shared" si="4"/>
        <v>1729432.949</v>
      </c>
      <c r="F45" s="90">
        <v>673296.94900000002</v>
      </c>
      <c r="G45" s="90">
        <v>43494.107420000015</v>
      </c>
      <c r="H45" s="90">
        <f t="shared" si="0"/>
        <v>716791.05642000004</v>
      </c>
      <c r="I45" s="90">
        <f t="shared" si="5"/>
        <v>0</v>
      </c>
      <c r="J45" s="90">
        <f t="shared" si="1"/>
        <v>1012641.89258</v>
      </c>
      <c r="K45" s="90">
        <f t="shared" si="2"/>
        <v>1012641.89258</v>
      </c>
      <c r="L45" s="96">
        <f t="shared" si="3"/>
        <v>100</v>
      </c>
      <c r="M45" s="96">
        <f>+H45/E45*100</f>
        <v>41.446594205023437</v>
      </c>
    </row>
    <row r="46" spans="1:13" x14ac:dyDescent="0.2">
      <c r="B46" s="84" t="s">
        <v>55</v>
      </c>
      <c r="C46" s="90">
        <v>182660.326</v>
      </c>
      <c r="D46" s="90">
        <v>240640.41899999999</v>
      </c>
      <c r="E46" s="90">
        <f t="shared" si="4"/>
        <v>423300.745</v>
      </c>
      <c r="F46" s="90">
        <v>182556.72943000001</v>
      </c>
      <c r="G46" s="90">
        <v>88294.73173</v>
      </c>
      <c r="H46" s="90">
        <f t="shared" si="0"/>
        <v>270851.46116000001</v>
      </c>
      <c r="I46" s="90">
        <f t="shared" si="5"/>
        <v>103.59656999999424</v>
      </c>
      <c r="J46" s="90">
        <f t="shared" si="1"/>
        <v>152345.68726999999</v>
      </c>
      <c r="K46" s="90">
        <f t="shared" si="2"/>
        <v>152449.28383999999</v>
      </c>
      <c r="L46" s="96">
        <f t="shared" si="3"/>
        <v>99.943284580582642</v>
      </c>
      <c r="M46" s="96">
        <f>+H46/E46*100</f>
        <v>63.985585747079185</v>
      </c>
    </row>
    <row r="47" spans="1:13" x14ac:dyDescent="0.2">
      <c r="C47" s="90"/>
      <c r="D47" s="90"/>
      <c r="E47" s="90"/>
      <c r="F47" s="90"/>
      <c r="G47" s="90"/>
      <c r="H47" s="90"/>
      <c r="I47" s="90"/>
      <c r="J47" s="90"/>
      <c r="K47" s="90"/>
      <c r="L47" s="96"/>
      <c r="M47" s="96"/>
    </row>
    <row r="48" spans="1:13" ht="15" x14ac:dyDescent="0.35">
      <c r="A48" s="84" t="s">
        <v>56</v>
      </c>
      <c r="C48" s="97">
        <f t="shared" ref="C48:K48" si="6">SUM(C50:C52)</f>
        <v>206398008.88199997</v>
      </c>
      <c r="D48" s="97">
        <f t="shared" si="6"/>
        <v>262633390.32967004</v>
      </c>
      <c r="E48" s="97">
        <f t="shared" si="6"/>
        <v>469031399.21167004</v>
      </c>
      <c r="F48" s="97">
        <f t="shared" si="6"/>
        <v>205571868.18830997</v>
      </c>
      <c r="G48" s="97">
        <f t="shared" si="6"/>
        <v>154412214.37446001</v>
      </c>
      <c r="H48" s="97">
        <f t="shared" si="6"/>
        <v>359984082.56276995</v>
      </c>
      <c r="I48" s="97">
        <f t="shared" si="6"/>
        <v>826140.69368999265</v>
      </c>
      <c r="J48" s="97">
        <f t="shared" si="6"/>
        <v>108221175.95521003</v>
      </c>
      <c r="K48" s="97">
        <f t="shared" si="6"/>
        <v>109047316.64890003</v>
      </c>
      <c r="L48" s="96">
        <f>+F48/C48*100</f>
        <v>99.599734174682709</v>
      </c>
      <c r="M48" s="96">
        <f>+H48/E48*100</f>
        <v>76.750529531246173</v>
      </c>
    </row>
    <row r="49" spans="1:13" x14ac:dyDescent="0.2">
      <c r="C49" s="90"/>
      <c r="D49" s="90"/>
      <c r="E49" s="90"/>
      <c r="F49" s="90"/>
      <c r="G49" s="90"/>
      <c r="H49" s="90"/>
      <c r="I49" s="90"/>
      <c r="J49" s="90"/>
      <c r="K49" s="90"/>
      <c r="L49" s="96"/>
      <c r="M49" s="96"/>
    </row>
    <row r="50" spans="1:13" x14ac:dyDescent="0.2">
      <c r="B50" s="84" t="s">
        <v>57</v>
      </c>
      <c r="C50" s="90">
        <v>15666822.481000001</v>
      </c>
      <c r="D50" s="90">
        <v>68216007.26699999</v>
      </c>
      <c r="E50" s="90">
        <f>SUM(C50:D50)</f>
        <v>83882829.747999996</v>
      </c>
      <c r="F50" s="90">
        <v>15644552.248440001</v>
      </c>
      <c r="G50" s="90">
        <v>34465295.295999989</v>
      </c>
      <c r="H50" s="90">
        <f>SUM(F50:G50)</f>
        <v>50109847.544439986</v>
      </c>
      <c r="I50" s="90">
        <f>+C50-F50</f>
        <v>22270.232559999451</v>
      </c>
      <c r="J50" s="90">
        <f>+D50-G50</f>
        <v>33750711.971000001</v>
      </c>
      <c r="K50" s="90">
        <f>SUM(I50:J50)</f>
        <v>33772982.203560002</v>
      </c>
      <c r="L50" s="96">
        <f>+F50/C50*100</f>
        <v>99.85785099316081</v>
      </c>
      <c r="M50" s="96">
        <f>+H50/E50*100</f>
        <v>59.737907859069026</v>
      </c>
    </row>
    <row r="51" spans="1:13" ht="14.25" x14ac:dyDescent="0.2">
      <c r="B51" s="84" t="s">
        <v>303</v>
      </c>
      <c r="C51" s="90"/>
      <c r="D51" s="90"/>
      <c r="E51" s="90"/>
      <c r="F51" s="90"/>
      <c r="G51" s="90"/>
      <c r="H51" s="90"/>
      <c r="I51" s="90"/>
      <c r="J51" s="90"/>
      <c r="K51" s="90"/>
      <c r="L51" s="96"/>
      <c r="M51" s="96"/>
    </row>
    <row r="52" spans="1:13" ht="14.25" x14ac:dyDescent="0.2">
      <c r="B52" s="84" t="s">
        <v>304</v>
      </c>
      <c r="C52" s="90">
        <v>190731186.40099996</v>
      </c>
      <c r="D52" s="90">
        <v>194417383.06267005</v>
      </c>
      <c r="E52" s="90">
        <f>SUM(C52:D52)</f>
        <v>385148569.46367002</v>
      </c>
      <c r="F52" s="90">
        <v>189927315.93986997</v>
      </c>
      <c r="G52" s="90">
        <v>119946919.07846002</v>
      </c>
      <c r="H52" s="90">
        <f>SUM(F52:G52)</f>
        <v>309874235.01832998</v>
      </c>
      <c r="I52" s="90">
        <f>+C52-F52</f>
        <v>803870.4611299932</v>
      </c>
      <c r="J52" s="90">
        <f>+D52-G52</f>
        <v>74470463.984210029</v>
      </c>
      <c r="K52" s="90">
        <f>SUM(I52:J52)</f>
        <v>75274334.445340022</v>
      </c>
      <c r="L52" s="96">
        <f t="shared" ref="L52:L53" si="7">+F52/C52*100</f>
        <v>99.578532238854791</v>
      </c>
      <c r="M52" s="96">
        <f>+H52/E52*100</f>
        <v>80.455766835597601</v>
      </c>
    </row>
    <row r="53" spans="1:13" ht="25.5" x14ac:dyDescent="0.2">
      <c r="B53" s="99" t="s">
        <v>58</v>
      </c>
      <c r="C53" s="90">
        <v>643409.005</v>
      </c>
      <c r="D53" s="90">
        <v>218041</v>
      </c>
      <c r="E53" s="90">
        <f>SUM(C53:D53)</f>
        <v>861450.005</v>
      </c>
      <c r="F53" s="90">
        <v>641130.73405999993</v>
      </c>
      <c r="G53" s="90">
        <v>197584.85326000012</v>
      </c>
      <c r="H53" s="90">
        <f>SUM(F53:G53)</f>
        <v>838715.58732000005</v>
      </c>
      <c r="I53" s="90">
        <f>+C53-F53</f>
        <v>2278.2709400000749</v>
      </c>
      <c r="J53" s="90">
        <f>+D53-G53</f>
        <v>20456.14673999988</v>
      </c>
      <c r="K53" s="90">
        <f>SUM(I53:J53)</f>
        <v>22734.417679999955</v>
      </c>
      <c r="L53" s="96">
        <f t="shared" si="7"/>
        <v>99.645906270770951</v>
      </c>
      <c r="M53" s="96">
        <f>+H53/E53*100</f>
        <v>97.360912699745128</v>
      </c>
    </row>
    <row r="54" spans="1:13" x14ac:dyDescent="0.2">
      <c r="C54" s="90"/>
      <c r="D54" s="90"/>
      <c r="E54" s="90"/>
      <c r="F54" s="90"/>
      <c r="G54" s="90"/>
      <c r="H54" s="90"/>
      <c r="I54" s="90"/>
      <c r="J54" s="90"/>
      <c r="K54" s="90"/>
    </row>
    <row r="55" spans="1:13" x14ac:dyDescent="0.2">
      <c r="C55" s="90"/>
      <c r="D55" s="90"/>
      <c r="E55" s="90"/>
      <c r="F55" s="90"/>
      <c r="G55" s="90"/>
      <c r="H55" s="90"/>
      <c r="I55" s="90"/>
      <c r="J55" s="90"/>
      <c r="K55" s="90"/>
    </row>
    <row r="56" spans="1:13" x14ac:dyDescent="0.2">
      <c r="A56" s="100"/>
      <c r="B56" s="100"/>
      <c r="C56" s="101"/>
      <c r="D56" s="101"/>
      <c r="E56" s="101"/>
      <c r="F56" s="101"/>
      <c r="G56" s="101"/>
      <c r="H56" s="101"/>
      <c r="I56" s="101"/>
      <c r="J56" s="101"/>
      <c r="K56" s="101"/>
      <c r="L56" s="102"/>
      <c r="M56" s="102"/>
    </row>
    <row r="57" spans="1:13" x14ac:dyDescent="0.2">
      <c r="A57" s="103"/>
      <c r="B57" s="103"/>
      <c r="C57" s="104"/>
      <c r="D57" s="104"/>
      <c r="E57" s="104"/>
      <c r="F57" s="104"/>
      <c r="G57" s="104"/>
      <c r="H57" s="104"/>
      <c r="I57" s="104"/>
      <c r="J57" s="104"/>
      <c r="K57" s="104"/>
      <c r="L57" s="105"/>
      <c r="M57" s="105"/>
    </row>
    <row r="58" spans="1:13" x14ac:dyDescent="0.2">
      <c r="A58" s="103" t="s">
        <v>59</v>
      </c>
      <c r="B58" s="106" t="s">
        <v>308</v>
      </c>
      <c r="C58" s="106"/>
      <c r="D58" s="106"/>
      <c r="E58" s="106"/>
      <c r="F58" s="106"/>
      <c r="G58" s="104"/>
      <c r="H58" s="104"/>
      <c r="I58" s="104"/>
      <c r="J58" s="104"/>
      <c r="K58" s="104"/>
      <c r="L58" s="105"/>
      <c r="M58" s="105"/>
    </row>
    <row r="59" spans="1:13" ht="12.75" customHeight="1" x14ac:dyDescent="0.2">
      <c r="A59" s="103" t="s">
        <v>60</v>
      </c>
      <c r="B59" s="107" t="s">
        <v>61</v>
      </c>
      <c r="C59" s="107"/>
      <c r="D59" s="107"/>
      <c r="E59" s="107"/>
      <c r="F59" s="107"/>
      <c r="G59" s="107"/>
      <c r="H59" s="107"/>
      <c r="I59" s="107"/>
      <c r="J59" s="107"/>
      <c r="K59" s="107"/>
      <c r="L59" s="107"/>
      <c r="M59" s="107"/>
    </row>
    <row r="60" spans="1:13" x14ac:dyDescent="0.2">
      <c r="A60" s="103" t="s">
        <v>62</v>
      </c>
      <c r="B60" s="103" t="s">
        <v>63</v>
      </c>
      <c r="C60" s="104"/>
      <c r="D60" s="104"/>
      <c r="E60" s="104"/>
      <c r="F60" s="104"/>
      <c r="G60" s="104"/>
      <c r="H60" s="104"/>
      <c r="I60" s="104"/>
      <c r="J60" s="104"/>
      <c r="K60" s="104"/>
      <c r="L60" s="105"/>
      <c r="M60" s="105"/>
    </row>
    <row r="61" spans="1:13" x14ac:dyDescent="0.2">
      <c r="A61" s="103" t="s">
        <v>64</v>
      </c>
      <c r="B61" s="103" t="s">
        <v>65</v>
      </c>
      <c r="C61" s="104"/>
      <c r="D61" s="104"/>
      <c r="E61" s="104"/>
      <c r="F61" s="104"/>
      <c r="G61" s="104"/>
      <c r="H61" s="104"/>
      <c r="I61" s="104"/>
      <c r="J61" s="104"/>
      <c r="K61" s="104"/>
      <c r="L61" s="105"/>
      <c r="M61" s="105"/>
    </row>
    <row r="62" spans="1:13" x14ac:dyDescent="0.2">
      <c r="A62" s="103" t="s">
        <v>66</v>
      </c>
      <c r="B62" s="103" t="s">
        <v>67</v>
      </c>
      <c r="C62" s="104"/>
      <c r="D62" s="104"/>
      <c r="E62" s="104"/>
      <c r="F62" s="104"/>
      <c r="G62" s="104"/>
      <c r="H62" s="104"/>
      <c r="I62" s="104"/>
      <c r="J62" s="104"/>
      <c r="K62" s="104"/>
      <c r="L62" s="105"/>
      <c r="M62" s="105"/>
    </row>
    <row r="63" spans="1:13" x14ac:dyDescent="0.2">
      <c r="A63" s="103" t="s">
        <v>68</v>
      </c>
      <c r="B63" s="103" t="s">
        <v>70</v>
      </c>
      <c r="C63" s="104"/>
      <c r="D63" s="104"/>
      <c r="E63" s="104"/>
      <c r="F63" s="104"/>
      <c r="G63" s="104"/>
      <c r="H63" s="104"/>
      <c r="I63" s="104"/>
      <c r="J63" s="104"/>
      <c r="K63" s="104"/>
      <c r="L63" s="105"/>
      <c r="M63" s="105"/>
    </row>
    <row r="64" spans="1:13" x14ac:dyDescent="0.2">
      <c r="A64" s="103" t="s">
        <v>69</v>
      </c>
      <c r="B64" s="103" t="s">
        <v>71</v>
      </c>
      <c r="C64" s="90"/>
      <c r="D64" s="90"/>
      <c r="E64" s="90"/>
      <c r="F64" s="90"/>
      <c r="G64" s="104"/>
      <c r="H64" s="104"/>
      <c r="I64" s="104"/>
      <c r="J64" s="104"/>
      <c r="K64" s="104"/>
      <c r="L64" s="105"/>
      <c r="M64" s="105"/>
    </row>
    <row r="65" spans="3:11" x14ac:dyDescent="0.2">
      <c r="C65" s="90"/>
      <c r="D65" s="90"/>
      <c r="E65" s="90"/>
      <c r="F65" s="90"/>
      <c r="G65" s="90"/>
      <c r="H65" s="90"/>
      <c r="I65" s="90"/>
      <c r="J65" s="90"/>
      <c r="K65" s="90"/>
    </row>
    <row r="66" spans="3:11" x14ac:dyDescent="0.2">
      <c r="C66" s="90"/>
      <c r="D66" s="90"/>
      <c r="E66" s="90"/>
      <c r="F66" s="90"/>
      <c r="G66" s="90"/>
      <c r="H66" s="90"/>
      <c r="I66" s="90"/>
      <c r="J66" s="90"/>
      <c r="K66" s="90"/>
    </row>
    <row r="67" spans="3:11" x14ac:dyDescent="0.2">
      <c r="C67" s="90"/>
      <c r="D67" s="90"/>
      <c r="E67" s="90"/>
      <c r="F67" s="90"/>
      <c r="G67" s="90"/>
      <c r="H67" s="90"/>
      <c r="I67" s="90"/>
      <c r="J67" s="90"/>
      <c r="K67" s="90"/>
    </row>
    <row r="68" spans="3:11" x14ac:dyDescent="0.2">
      <c r="C68" s="90"/>
      <c r="D68" s="90"/>
      <c r="E68" s="90"/>
      <c r="F68" s="90"/>
      <c r="G68" s="90"/>
      <c r="H68" s="90"/>
      <c r="I68" s="90"/>
      <c r="J68" s="90"/>
      <c r="K68" s="90"/>
    </row>
    <row r="69" spans="3:11" x14ac:dyDescent="0.2">
      <c r="C69" s="90"/>
      <c r="D69" s="90"/>
      <c r="E69" s="90"/>
      <c r="F69" s="90"/>
      <c r="G69" s="90"/>
      <c r="H69" s="90"/>
      <c r="I69" s="90"/>
      <c r="J69" s="90"/>
      <c r="K69" s="90"/>
    </row>
    <row r="70" spans="3:11" x14ac:dyDescent="0.2">
      <c r="C70" s="90"/>
      <c r="D70" s="90"/>
      <c r="E70" s="90"/>
      <c r="F70" s="90"/>
      <c r="G70" s="90"/>
      <c r="H70" s="90"/>
      <c r="I70" s="90"/>
      <c r="J70" s="90"/>
      <c r="K70" s="90"/>
    </row>
    <row r="71" spans="3:11" x14ac:dyDescent="0.2">
      <c r="C71" s="90"/>
      <c r="D71" s="90"/>
      <c r="E71" s="90"/>
      <c r="F71" s="90"/>
      <c r="G71" s="90"/>
      <c r="H71" s="90"/>
      <c r="I71" s="90"/>
      <c r="J71" s="90"/>
      <c r="K71" s="90"/>
    </row>
    <row r="72" spans="3:11" x14ac:dyDescent="0.2">
      <c r="C72" s="90"/>
      <c r="D72" s="90"/>
      <c r="E72" s="90"/>
      <c r="F72" s="90"/>
      <c r="G72" s="90"/>
      <c r="H72" s="90"/>
      <c r="I72" s="90"/>
      <c r="J72" s="90"/>
      <c r="K72" s="90"/>
    </row>
    <row r="73" spans="3:11" x14ac:dyDescent="0.2">
      <c r="C73" s="90"/>
      <c r="D73" s="90"/>
      <c r="E73" s="90"/>
      <c r="F73" s="90"/>
      <c r="G73" s="90"/>
      <c r="H73" s="90"/>
      <c r="I73" s="90"/>
      <c r="J73" s="90"/>
      <c r="K73" s="90"/>
    </row>
    <row r="74" spans="3:11" x14ac:dyDescent="0.2">
      <c r="C74" s="90"/>
      <c r="D74" s="90"/>
      <c r="E74" s="90"/>
      <c r="F74" s="90"/>
      <c r="G74" s="90"/>
      <c r="H74" s="90"/>
      <c r="I74" s="90"/>
      <c r="J74" s="90"/>
      <c r="K74" s="90"/>
    </row>
    <row r="75" spans="3:11" x14ac:dyDescent="0.2">
      <c r="C75" s="90"/>
      <c r="D75" s="90"/>
      <c r="E75" s="90"/>
      <c r="F75" s="90"/>
      <c r="G75" s="90"/>
      <c r="H75" s="90"/>
      <c r="I75" s="90"/>
      <c r="J75" s="90"/>
      <c r="K75" s="90"/>
    </row>
    <row r="76" spans="3:11" x14ac:dyDescent="0.2">
      <c r="C76" s="90"/>
      <c r="D76" s="90"/>
      <c r="E76" s="90"/>
      <c r="F76" s="90"/>
      <c r="G76" s="90"/>
      <c r="H76" s="90"/>
      <c r="I76" s="90"/>
      <c r="J76" s="90"/>
      <c r="K76" s="90"/>
    </row>
  </sheetData>
  <mergeCells count="7">
    <mergeCell ref="B59:M59"/>
    <mergeCell ref="A5:B6"/>
    <mergeCell ref="C5:E5"/>
    <mergeCell ref="F5:H5"/>
    <mergeCell ref="I5:K5"/>
    <mergeCell ref="L5:M5"/>
    <mergeCell ref="B58:F58"/>
  </mergeCells>
  <pageMargins left="0.49" right="0.2" top="0.27" bottom="0.23" header="0.17" footer="0.17"/>
  <pageSetup paperSize="9"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1"/>
  <sheetViews>
    <sheetView view="pageBreakPreview" zoomScale="115" zoomScaleNormal="136" zoomScaleSheetLayoutView="115" workbookViewId="0">
      <pane xSplit="1" ySplit="7" topLeftCell="B264" activePane="bottomRight" state="frozen"/>
      <selection pane="topRight" activeCell="B1" sqref="B1"/>
      <selection pane="bottomLeft" activeCell="A8" sqref="A8"/>
      <selection pane="bottomRight" activeCell="A270" sqref="A270"/>
    </sheetView>
  </sheetViews>
  <sheetFormatPr defaultColWidth="9.140625" defaultRowHeight="11.25" x14ac:dyDescent="0.2"/>
  <cols>
    <col min="1" max="1" width="30.28515625" style="28" customWidth="1"/>
    <col min="2" max="4" width="15" style="28" customWidth="1"/>
    <col min="5" max="5" width="15" style="64" customWidth="1"/>
    <col min="6" max="6" width="15" style="63" customWidth="1"/>
    <col min="7" max="7" width="15" style="16" customWidth="1"/>
    <col min="8" max="8" width="12.28515625" style="63" customWidth="1"/>
    <col min="9" max="16384" width="9.140625" style="63"/>
  </cols>
  <sheetData>
    <row r="1" spans="1:22" s="11" customFormat="1" ht="12.75" customHeight="1" x14ac:dyDescent="0.2">
      <c r="A1" s="6"/>
      <c r="B1" s="7"/>
      <c r="C1" s="7"/>
      <c r="D1" s="7"/>
      <c r="E1" s="7"/>
      <c r="F1" s="8"/>
      <c r="G1" s="9"/>
      <c r="H1" s="10"/>
    </row>
    <row r="2" spans="1:22" s="16" customFormat="1" ht="14.25" x14ac:dyDescent="0.3">
      <c r="A2" s="12" t="s">
        <v>309</v>
      </c>
      <c r="B2" s="13"/>
      <c r="C2" s="13"/>
      <c r="D2" s="13"/>
      <c r="E2" s="13"/>
      <c r="F2" s="13"/>
      <c r="G2" s="14"/>
      <c r="H2" s="15"/>
    </row>
    <row r="3" spans="1:22" s="16" customFormat="1" x14ac:dyDescent="0.2">
      <c r="A3" s="17" t="s">
        <v>72</v>
      </c>
      <c r="B3" s="13"/>
      <c r="C3" s="13"/>
      <c r="D3" s="13"/>
      <c r="E3" s="13"/>
      <c r="F3" s="18"/>
      <c r="G3" s="19"/>
      <c r="H3" s="15"/>
    </row>
    <row r="4" spans="1:22" s="16" customFormat="1" x14ac:dyDescent="0.2">
      <c r="A4" s="20" t="s">
        <v>73</v>
      </c>
      <c r="B4" s="21"/>
      <c r="C4" s="21"/>
      <c r="D4" s="21"/>
      <c r="E4" s="21"/>
      <c r="F4" s="21"/>
      <c r="G4" s="22"/>
      <c r="H4" s="15"/>
    </row>
    <row r="5" spans="1:22" s="11" customFormat="1" ht="6" customHeight="1" x14ac:dyDescent="0.2">
      <c r="A5" s="69" t="s">
        <v>74</v>
      </c>
      <c r="B5" s="23"/>
      <c r="C5" s="72"/>
      <c r="D5" s="72"/>
      <c r="E5" s="73"/>
      <c r="F5" s="23"/>
      <c r="G5" s="24"/>
      <c r="H5" s="24"/>
    </row>
    <row r="6" spans="1:22" s="11" customFormat="1" ht="14.25" customHeight="1" x14ac:dyDescent="0.2">
      <c r="A6" s="70"/>
      <c r="B6" s="74" t="s">
        <v>75</v>
      </c>
      <c r="C6" s="66" t="s">
        <v>76</v>
      </c>
      <c r="D6" s="67"/>
      <c r="E6" s="68"/>
      <c r="F6" s="76" t="s">
        <v>77</v>
      </c>
      <c r="G6" s="78" t="s">
        <v>78</v>
      </c>
      <c r="H6" s="80" t="s">
        <v>79</v>
      </c>
    </row>
    <row r="7" spans="1:22" s="11" customFormat="1" ht="42" customHeight="1" x14ac:dyDescent="0.2">
      <c r="A7" s="71"/>
      <c r="B7" s="75"/>
      <c r="C7" s="25" t="s">
        <v>80</v>
      </c>
      <c r="D7" s="25" t="s">
        <v>81</v>
      </c>
      <c r="E7" s="25" t="s">
        <v>21</v>
      </c>
      <c r="F7" s="77"/>
      <c r="G7" s="79"/>
      <c r="H7" s="81"/>
    </row>
    <row r="8" spans="1:22" s="28" customFormat="1" x14ac:dyDescent="0.2">
      <c r="A8" s="26"/>
      <c r="B8" s="27"/>
      <c r="C8" s="27"/>
      <c r="D8" s="27"/>
      <c r="E8" s="27"/>
      <c r="F8" s="27"/>
      <c r="G8" s="27"/>
      <c r="H8" s="27"/>
    </row>
    <row r="9" spans="1:22" s="28" customFormat="1" ht="13.5" x14ac:dyDescent="0.2">
      <c r="A9" s="29" t="s">
        <v>82</v>
      </c>
      <c r="B9" s="27"/>
      <c r="C9" s="27"/>
      <c r="D9" s="27"/>
      <c r="E9" s="27"/>
      <c r="F9" s="27"/>
      <c r="G9" s="27"/>
      <c r="H9" s="27"/>
    </row>
    <row r="10" spans="1:22" s="28" customFormat="1" ht="11.25" customHeight="1" x14ac:dyDescent="0.2">
      <c r="A10" s="30" t="s">
        <v>83</v>
      </c>
      <c r="B10" s="31">
        <f t="shared" ref="B10:G10" si="0">SUM(B11:B15)</f>
        <v>10333693.547999999</v>
      </c>
      <c r="C10" s="31">
        <f t="shared" si="0"/>
        <v>5235652.2978600003</v>
      </c>
      <c r="D10" s="31">
        <f t="shared" ref="D10" si="1">SUM(D11:D15)</f>
        <v>243432.43662999995</v>
      </c>
      <c r="E10" s="31">
        <f t="shared" si="0"/>
        <v>5479084.7344899997</v>
      </c>
      <c r="F10" s="31">
        <f t="shared" si="0"/>
        <v>4854608.8135099988</v>
      </c>
      <c r="G10" s="31">
        <f t="shared" si="0"/>
        <v>5098041.2501399983</v>
      </c>
      <c r="H10" s="32">
        <f>E10/B10*100</f>
        <v>53.021552352405799</v>
      </c>
      <c r="I10" s="33"/>
      <c r="J10" s="33"/>
      <c r="K10" s="33"/>
      <c r="L10" s="33"/>
      <c r="M10" s="33"/>
      <c r="N10" s="33"/>
      <c r="O10" s="33"/>
      <c r="P10" s="33"/>
      <c r="Q10" s="33"/>
      <c r="R10" s="33"/>
      <c r="S10" s="33"/>
      <c r="T10" s="33"/>
      <c r="U10" s="33"/>
      <c r="V10" s="33"/>
    </row>
    <row r="11" spans="1:22" s="28" customFormat="1" ht="11.25" customHeight="1" x14ac:dyDescent="0.2">
      <c r="A11" s="34" t="s">
        <v>84</v>
      </c>
      <c r="B11" s="35">
        <v>2371840.5479999986</v>
      </c>
      <c r="C11" s="36">
        <v>1176384.8112999997</v>
      </c>
      <c r="D11" s="35">
        <v>97291.716649999973</v>
      </c>
      <c r="E11" s="36">
        <f>SUM(C11:D11)</f>
        <v>1273676.5279499998</v>
      </c>
      <c r="F11" s="36">
        <f>B11-E11</f>
        <v>1098164.0200499988</v>
      </c>
      <c r="G11" s="36">
        <f>B11-C11</f>
        <v>1195455.7366999988</v>
      </c>
      <c r="H11" s="37">
        <f>E11/B11*100</f>
        <v>53.699922156402927</v>
      </c>
    </row>
    <row r="12" spans="1:22" s="28" customFormat="1" ht="11.25" customHeight="1" x14ac:dyDescent="0.2">
      <c r="A12" s="38" t="s">
        <v>85</v>
      </c>
      <c r="B12" s="35">
        <v>131666</v>
      </c>
      <c r="C12" s="36">
        <v>54026.234779999999</v>
      </c>
      <c r="D12" s="35">
        <v>3163.9706099999999</v>
      </c>
      <c r="E12" s="36">
        <f>SUM(C12:D12)</f>
        <v>57190.205389999996</v>
      </c>
      <c r="F12" s="36">
        <f>B12-E12</f>
        <v>74475.794610000012</v>
      </c>
      <c r="G12" s="36">
        <f>B12-C12</f>
        <v>77639.765220000001</v>
      </c>
      <c r="H12" s="37">
        <f>E12/B12*100</f>
        <v>43.435818958577002</v>
      </c>
    </row>
    <row r="13" spans="1:22" s="28" customFormat="1" ht="11.25" customHeight="1" x14ac:dyDescent="0.2">
      <c r="A13" s="34" t="s">
        <v>86</v>
      </c>
      <c r="B13" s="35">
        <v>424150</v>
      </c>
      <c r="C13" s="36">
        <v>173997.00491999998</v>
      </c>
      <c r="D13" s="35">
        <v>28358.37112</v>
      </c>
      <c r="E13" s="36">
        <f>SUM(C13:D13)</f>
        <v>202355.37603999997</v>
      </c>
      <c r="F13" s="36">
        <f>B13-E13</f>
        <v>221794.62396000003</v>
      </c>
      <c r="G13" s="36">
        <f>B13-C13</f>
        <v>250152.99508000002</v>
      </c>
      <c r="H13" s="37">
        <f>E13/B13*100</f>
        <v>47.708446549569722</v>
      </c>
    </row>
    <row r="14" spans="1:22" s="28" customFormat="1" ht="11.25" customHeight="1" x14ac:dyDescent="0.2">
      <c r="A14" s="34" t="s">
        <v>87</v>
      </c>
      <c r="B14" s="35">
        <v>7305984</v>
      </c>
      <c r="C14" s="36">
        <v>3781209.17667</v>
      </c>
      <c r="D14" s="35">
        <v>110907.01334999999</v>
      </c>
      <c r="E14" s="36">
        <f>SUM(C14:D14)</f>
        <v>3892116.1900200001</v>
      </c>
      <c r="F14" s="36">
        <f>B14-E14</f>
        <v>3413867.8099799999</v>
      </c>
      <c r="G14" s="36">
        <f>B14-C14</f>
        <v>3524774.82333</v>
      </c>
      <c r="H14" s="37">
        <f>E14/B14*100</f>
        <v>53.272990880078574</v>
      </c>
    </row>
    <row r="15" spans="1:22" s="28" customFormat="1" ht="11.25" customHeight="1" x14ac:dyDescent="0.2">
      <c r="A15" s="34" t="s">
        <v>88</v>
      </c>
      <c r="B15" s="35">
        <v>100053</v>
      </c>
      <c r="C15" s="36">
        <v>50035.070189999999</v>
      </c>
      <c r="D15" s="35">
        <v>3711.3649</v>
      </c>
      <c r="E15" s="36">
        <f>SUM(C15:D15)</f>
        <v>53746.435089999999</v>
      </c>
      <c r="F15" s="36">
        <f>B15-E15</f>
        <v>46306.564910000001</v>
      </c>
      <c r="G15" s="36">
        <f>B15-C15</f>
        <v>50017.929810000001</v>
      </c>
      <c r="H15" s="37">
        <f>E15/B15*100</f>
        <v>53.717964568778541</v>
      </c>
    </row>
    <row r="16" spans="1:22" s="28" customFormat="1" ht="11.25" customHeight="1" x14ac:dyDescent="0.2">
      <c r="B16" s="39"/>
      <c r="C16" s="39"/>
      <c r="D16" s="39"/>
      <c r="E16" s="39"/>
      <c r="F16" s="39"/>
      <c r="G16" s="39"/>
      <c r="H16" s="32"/>
    </row>
    <row r="17" spans="1:8" s="28" customFormat="1" ht="11.25" customHeight="1" x14ac:dyDescent="0.2">
      <c r="A17" s="30" t="s">
        <v>89</v>
      </c>
      <c r="B17" s="35">
        <v>3691742.6119999997</v>
      </c>
      <c r="C17" s="36">
        <v>1989784.0622999999</v>
      </c>
      <c r="D17" s="35">
        <v>84264.141799999998</v>
      </c>
      <c r="E17" s="36">
        <f>SUM(C17:D17)</f>
        <v>2074048.2041</v>
      </c>
      <c r="F17" s="36">
        <f>B17-E17</f>
        <v>1617694.4078999998</v>
      </c>
      <c r="G17" s="36">
        <f>B17-C17</f>
        <v>1701958.5496999999</v>
      </c>
      <c r="H17" s="37">
        <f>E17/B17*100</f>
        <v>56.18073690615136</v>
      </c>
    </row>
    <row r="18" spans="1:8" s="28" customFormat="1" ht="11.25" customHeight="1" x14ac:dyDescent="0.2">
      <c r="A18" s="34"/>
      <c r="B18" s="40"/>
      <c r="C18" s="39"/>
      <c r="D18" s="40"/>
      <c r="E18" s="39"/>
      <c r="F18" s="39"/>
      <c r="G18" s="39"/>
      <c r="H18" s="32"/>
    </row>
    <row r="19" spans="1:8" s="28" customFormat="1" ht="11.25" customHeight="1" x14ac:dyDescent="0.2">
      <c r="A19" s="30" t="s">
        <v>90</v>
      </c>
      <c r="B19" s="35">
        <v>337927.598</v>
      </c>
      <c r="C19" s="36">
        <v>209920.44294000001</v>
      </c>
      <c r="D19" s="35">
        <v>897.49900000000002</v>
      </c>
      <c r="E19" s="36">
        <f>SUM(C19:D19)</f>
        <v>210817.94194000002</v>
      </c>
      <c r="F19" s="36">
        <f>B19-E19</f>
        <v>127109.65605999998</v>
      </c>
      <c r="G19" s="36">
        <f>B19-C19</f>
        <v>128007.15505999999</v>
      </c>
      <c r="H19" s="37">
        <f>E19/B19*100</f>
        <v>62.385535596296585</v>
      </c>
    </row>
    <row r="20" spans="1:8" s="28" customFormat="1" ht="11.25" customHeight="1" x14ac:dyDescent="0.2">
      <c r="A20" s="34"/>
      <c r="B20" s="40"/>
      <c r="C20" s="39"/>
      <c r="D20" s="40"/>
      <c r="E20" s="39"/>
      <c r="F20" s="39"/>
      <c r="G20" s="39"/>
      <c r="H20" s="32"/>
    </row>
    <row r="21" spans="1:8" s="28" customFormat="1" ht="11.25" customHeight="1" x14ac:dyDescent="0.2">
      <c r="A21" s="30" t="s">
        <v>91</v>
      </c>
      <c r="B21" s="35">
        <v>3641909</v>
      </c>
      <c r="C21" s="36">
        <v>1799180.9036300001</v>
      </c>
      <c r="D21" s="35">
        <v>104212.75968999999</v>
      </c>
      <c r="E21" s="36">
        <f>SUM(C21:D21)</f>
        <v>1903393.6633200001</v>
      </c>
      <c r="F21" s="36">
        <f>B21-E21</f>
        <v>1738515.3366799999</v>
      </c>
      <c r="G21" s="36">
        <f>B21-C21</f>
        <v>1842728.0963699999</v>
      </c>
      <c r="H21" s="37">
        <f>E21/B21*100</f>
        <v>52.263625019735528</v>
      </c>
    </row>
    <row r="22" spans="1:8" s="28" customFormat="1" ht="11.25" customHeight="1" x14ac:dyDescent="0.2">
      <c r="A22" s="34"/>
      <c r="B22" s="39"/>
      <c r="C22" s="39"/>
      <c r="D22" s="39"/>
      <c r="E22" s="39"/>
      <c r="F22" s="39"/>
      <c r="G22" s="39"/>
      <c r="H22" s="32"/>
    </row>
    <row r="23" spans="1:8" s="28" customFormat="1" ht="11.25" customHeight="1" x14ac:dyDescent="0.2">
      <c r="A23" s="30" t="s">
        <v>92</v>
      </c>
      <c r="B23" s="31">
        <f t="shared" ref="B23:G23" si="2">SUM(B24:B32)</f>
        <v>29215936.290070001</v>
      </c>
      <c r="C23" s="31">
        <f t="shared" si="2"/>
        <v>11688362.241570003</v>
      </c>
      <c r="D23" s="31">
        <f t="shared" ref="D23" si="3">SUM(D24:D32)</f>
        <v>489150.92839000002</v>
      </c>
      <c r="E23" s="31">
        <f t="shared" si="2"/>
        <v>12177513.169960003</v>
      </c>
      <c r="F23" s="31">
        <f t="shared" si="2"/>
        <v>17038423.120109994</v>
      </c>
      <c r="G23" s="31">
        <f t="shared" si="2"/>
        <v>17527574.048499998</v>
      </c>
      <c r="H23" s="32">
        <f>E23/B23*100</f>
        <v>41.681064228288768</v>
      </c>
    </row>
    <row r="24" spans="1:8" s="28" customFormat="1" ht="11.25" customHeight="1" x14ac:dyDescent="0.2">
      <c r="A24" s="34" t="s">
        <v>93</v>
      </c>
      <c r="B24" s="35">
        <v>23645514.906069998</v>
      </c>
      <c r="C24" s="36">
        <v>9625029.9889500011</v>
      </c>
      <c r="D24" s="35">
        <v>318795.91059000004</v>
      </c>
      <c r="E24" s="36">
        <f t="shared" ref="E24:E32" si="4">SUM(C24:D24)</f>
        <v>9943825.8995400015</v>
      </c>
      <c r="F24" s="36">
        <f>B24-E24</f>
        <v>13701689.006529996</v>
      </c>
      <c r="G24" s="36">
        <f>B24-C24</f>
        <v>14020484.917119997</v>
      </c>
      <c r="H24" s="37">
        <f>E24/B24*100</f>
        <v>42.053750738950242</v>
      </c>
    </row>
    <row r="25" spans="1:8" s="28" customFormat="1" ht="11.25" customHeight="1" x14ac:dyDescent="0.2">
      <c r="A25" s="34" t="s">
        <v>94</v>
      </c>
      <c r="B25" s="35">
        <v>2044685.399</v>
      </c>
      <c r="C25" s="36">
        <v>511905.37186000001</v>
      </c>
      <c r="D25" s="35">
        <v>84362.262849999999</v>
      </c>
      <c r="E25" s="36">
        <f t="shared" si="4"/>
        <v>596267.63471000001</v>
      </c>
      <c r="F25" s="36">
        <f>B25-E25</f>
        <v>1448417.7642899998</v>
      </c>
      <c r="G25" s="36">
        <f>B25-C25</f>
        <v>1532780.0271399999</v>
      </c>
      <c r="H25" s="37">
        <f>E25/B25*100</f>
        <v>29.161827780528892</v>
      </c>
    </row>
    <row r="26" spans="1:8" s="28" customFormat="1" ht="11.25" customHeight="1" x14ac:dyDescent="0.2">
      <c r="A26" s="34" t="s">
        <v>95</v>
      </c>
      <c r="B26" s="35">
        <v>2492666.5519999997</v>
      </c>
      <c r="C26" s="36">
        <v>996404.75710000016</v>
      </c>
      <c r="D26" s="35">
        <v>62355.958029999987</v>
      </c>
      <c r="E26" s="36">
        <f t="shared" si="4"/>
        <v>1058760.7151300001</v>
      </c>
      <c r="F26" s="36">
        <f>B26-E26</f>
        <v>1433905.8368699995</v>
      </c>
      <c r="G26" s="36">
        <f>B26-C26</f>
        <v>1496261.7948999996</v>
      </c>
      <c r="H26" s="37">
        <f>E26/B26*100</f>
        <v>42.47502395699496</v>
      </c>
    </row>
    <row r="27" spans="1:8" s="28" customFormat="1" ht="11.25" customHeight="1" x14ac:dyDescent="0.2">
      <c r="A27" s="34" t="s">
        <v>96</v>
      </c>
      <c r="B27" s="35">
        <v>155844.22700000001</v>
      </c>
      <c r="C27" s="36">
        <v>98434.28138</v>
      </c>
      <c r="D27" s="35">
        <v>256.75018</v>
      </c>
      <c r="E27" s="36">
        <f t="shared" si="4"/>
        <v>98691.031560000003</v>
      </c>
      <c r="F27" s="36">
        <f>B27-E27</f>
        <v>57153.19544000001</v>
      </c>
      <c r="G27" s="36">
        <f>B27-C27</f>
        <v>57409.945620000013</v>
      </c>
      <c r="H27" s="37">
        <f>E27/B27*100</f>
        <v>63.326716337076761</v>
      </c>
    </row>
    <row r="28" spans="1:8" s="28" customFormat="1" ht="11.25" customHeight="1" x14ac:dyDescent="0.2">
      <c r="A28" s="34" t="s">
        <v>97</v>
      </c>
      <c r="B28" s="35">
        <v>162656</v>
      </c>
      <c r="C28" s="36">
        <v>91114.791849999994</v>
      </c>
      <c r="D28" s="35">
        <v>4218.7038899999998</v>
      </c>
      <c r="E28" s="36">
        <f t="shared" si="4"/>
        <v>95333.495739999998</v>
      </c>
      <c r="F28" s="36">
        <f>B28-E28</f>
        <v>67322.504260000002</v>
      </c>
      <c r="G28" s="36">
        <f>B28-C28</f>
        <v>71541.208150000006</v>
      </c>
      <c r="H28" s="37">
        <f>E28/B28*100</f>
        <v>58.6105005287232</v>
      </c>
    </row>
    <row r="29" spans="1:8" s="28" customFormat="1" ht="11.25" customHeight="1" x14ac:dyDescent="0.2">
      <c r="A29" s="34" t="s">
        <v>98</v>
      </c>
      <c r="B29" s="35">
        <v>270205.97700000001</v>
      </c>
      <c r="C29" s="36">
        <v>178066.93362999998</v>
      </c>
      <c r="D29" s="35">
        <v>1563.0898300000001</v>
      </c>
      <c r="E29" s="36">
        <f t="shared" si="4"/>
        <v>179630.02346</v>
      </c>
      <c r="F29" s="36">
        <f>B29-E29</f>
        <v>90575.953540000017</v>
      </c>
      <c r="G29" s="36">
        <f>B29-C29</f>
        <v>92139.043370000029</v>
      </c>
      <c r="H29" s="37">
        <f>E29/B29*100</f>
        <v>66.478923025451792</v>
      </c>
    </row>
    <row r="30" spans="1:8" s="28" customFormat="1" ht="11.25" customHeight="1" x14ac:dyDescent="0.2">
      <c r="A30" s="34" t="s">
        <v>99</v>
      </c>
      <c r="B30" s="35">
        <v>159554.22899999999</v>
      </c>
      <c r="C30" s="36">
        <v>56630.452740000001</v>
      </c>
      <c r="D30" s="35">
        <v>12111.513300000001</v>
      </c>
      <c r="E30" s="36">
        <f t="shared" si="4"/>
        <v>68741.966039999999</v>
      </c>
      <c r="F30" s="36">
        <f>B30-E30</f>
        <v>90812.262959999993</v>
      </c>
      <c r="G30" s="36">
        <f>B30-C30</f>
        <v>102923.77625999998</v>
      </c>
      <c r="H30" s="37">
        <f>E30/B30*100</f>
        <v>43.083763101008124</v>
      </c>
    </row>
    <row r="31" spans="1:8" s="28" customFormat="1" ht="11.25" customHeight="1" x14ac:dyDescent="0.2">
      <c r="A31" s="34" t="s">
        <v>100</v>
      </c>
      <c r="B31" s="35">
        <v>199490</v>
      </c>
      <c r="C31" s="36">
        <v>84245.374989999997</v>
      </c>
      <c r="D31" s="35">
        <v>1.125</v>
      </c>
      <c r="E31" s="36">
        <f t="shared" si="4"/>
        <v>84246.499989999997</v>
      </c>
      <c r="F31" s="36">
        <f>B31-E31</f>
        <v>115243.50001</v>
      </c>
      <c r="G31" s="36">
        <f>B31-C31</f>
        <v>115244.62501</v>
      </c>
      <c r="H31" s="37">
        <f>E31/B31*100</f>
        <v>42.230938889167376</v>
      </c>
    </row>
    <row r="32" spans="1:8" s="28" customFormat="1" ht="11.25" customHeight="1" x14ac:dyDescent="0.2">
      <c r="A32" s="34" t="s">
        <v>101</v>
      </c>
      <c r="B32" s="35">
        <v>85319</v>
      </c>
      <c r="C32" s="36">
        <v>46530.289069999999</v>
      </c>
      <c r="D32" s="35">
        <v>5485.6147199999996</v>
      </c>
      <c r="E32" s="36">
        <f t="shared" si="4"/>
        <v>52015.903789999997</v>
      </c>
      <c r="F32" s="36">
        <f>B32-E32</f>
        <v>33303.096210000003</v>
      </c>
      <c r="G32" s="36">
        <f>B32-C32</f>
        <v>38788.710930000001</v>
      </c>
      <c r="H32" s="37">
        <f>E32/B32*100</f>
        <v>60.966377700160571</v>
      </c>
    </row>
    <row r="33" spans="1:8" s="28" customFormat="1" ht="11.25" customHeight="1" x14ac:dyDescent="0.2">
      <c r="A33" s="34"/>
      <c r="B33" s="39"/>
      <c r="C33" s="39"/>
      <c r="D33" s="39"/>
      <c r="E33" s="39"/>
      <c r="F33" s="39"/>
      <c r="G33" s="39"/>
      <c r="H33" s="32"/>
    </row>
    <row r="34" spans="1:8" s="28" customFormat="1" ht="11.25" customHeight="1" x14ac:dyDescent="0.2">
      <c r="A34" s="30" t="s">
        <v>102</v>
      </c>
      <c r="B34" s="41">
        <f t="shared" ref="B34:G34" si="5">+B35+B36</f>
        <v>14143470.020999998</v>
      </c>
      <c r="C34" s="41">
        <f t="shared" si="5"/>
        <v>4834141.0448500002</v>
      </c>
      <c r="D34" s="41">
        <f t="shared" si="5"/>
        <v>11241.674579999999</v>
      </c>
      <c r="E34" s="41">
        <f t="shared" si="5"/>
        <v>4845382.7194299996</v>
      </c>
      <c r="F34" s="41">
        <f t="shared" si="5"/>
        <v>9298087.3015699964</v>
      </c>
      <c r="G34" s="41">
        <f t="shared" si="5"/>
        <v>9309328.9761499967</v>
      </c>
      <c r="H34" s="32">
        <f>E34/B34*100</f>
        <v>34.258797255805348</v>
      </c>
    </row>
    <row r="35" spans="1:8" s="28" customFormat="1" ht="11.25" customHeight="1" x14ac:dyDescent="0.2">
      <c r="A35" s="34" t="s">
        <v>103</v>
      </c>
      <c r="B35" s="35">
        <v>13914766.174999997</v>
      </c>
      <c r="C35" s="36">
        <v>4823081.39542</v>
      </c>
      <c r="D35" s="35">
        <v>10404.28824</v>
      </c>
      <c r="E35" s="36">
        <f t="shared" ref="E35:E36" si="6">SUM(C35:D35)</f>
        <v>4833485.6836599996</v>
      </c>
      <c r="F35" s="36">
        <f>B35-E35</f>
        <v>9081280.4913399965</v>
      </c>
      <c r="G35" s="36">
        <f>B35-C35</f>
        <v>9091684.7795799971</v>
      </c>
      <c r="H35" s="37">
        <f>E35/B35*100</f>
        <v>34.736377333771479</v>
      </c>
    </row>
    <row r="36" spans="1:8" s="28" customFormat="1" ht="11.25" customHeight="1" x14ac:dyDescent="0.2">
      <c r="A36" s="34" t="s">
        <v>104</v>
      </c>
      <c r="B36" s="35">
        <v>228703.84599999999</v>
      </c>
      <c r="C36" s="36">
        <v>11059.649429999999</v>
      </c>
      <c r="D36" s="35">
        <v>837.38634000000002</v>
      </c>
      <c r="E36" s="36">
        <f t="shared" si="6"/>
        <v>11897.035769999999</v>
      </c>
      <c r="F36" s="36">
        <f>B36-E36</f>
        <v>216806.81023</v>
      </c>
      <c r="G36" s="36">
        <f>B36-C36</f>
        <v>217644.19657</v>
      </c>
      <c r="H36" s="37">
        <f>E36/B36*100</f>
        <v>5.2019395292547896</v>
      </c>
    </row>
    <row r="37" spans="1:8" s="28" customFormat="1" ht="11.25" customHeight="1" x14ac:dyDescent="0.2">
      <c r="A37" s="34"/>
      <c r="B37" s="39"/>
      <c r="C37" s="39"/>
      <c r="D37" s="39"/>
      <c r="E37" s="39"/>
      <c r="F37" s="39"/>
      <c r="G37" s="39"/>
      <c r="H37" s="32"/>
    </row>
    <row r="38" spans="1:8" s="28" customFormat="1" ht="11.25" customHeight="1" x14ac:dyDescent="0.2">
      <c r="A38" s="30" t="s">
        <v>105</v>
      </c>
      <c r="B38" s="41">
        <f t="shared" ref="B38:G38" si="7">SUM(B39:B44)</f>
        <v>231262989.75347999</v>
      </c>
      <c r="C38" s="41">
        <f t="shared" si="7"/>
        <v>143045227.12329</v>
      </c>
      <c r="D38" s="41">
        <f t="shared" ref="D38" si="8">SUM(D39:D44)</f>
        <v>4602080.4204000002</v>
      </c>
      <c r="E38" s="41">
        <f t="shared" si="7"/>
        <v>147647307.54369</v>
      </c>
      <c r="F38" s="41">
        <f t="shared" si="7"/>
        <v>83615682.209790021</v>
      </c>
      <c r="G38" s="41">
        <f t="shared" si="7"/>
        <v>88217762.630190015</v>
      </c>
      <c r="H38" s="32">
        <f>E38/B38*100</f>
        <v>63.843898109713962</v>
      </c>
    </row>
    <row r="39" spans="1:8" s="28" customFormat="1" ht="11.25" customHeight="1" x14ac:dyDescent="0.2">
      <c r="A39" s="34" t="s">
        <v>106</v>
      </c>
      <c r="B39" s="35">
        <v>230909887.49647999</v>
      </c>
      <c r="C39" s="36">
        <v>142862231.67903998</v>
      </c>
      <c r="D39" s="35">
        <v>4590738.6272100005</v>
      </c>
      <c r="E39" s="36">
        <f t="shared" ref="E39:E44" si="9">SUM(C39:D39)</f>
        <v>147452970.30624998</v>
      </c>
      <c r="F39" s="36">
        <f>B39-E39</f>
        <v>83456917.190230012</v>
      </c>
      <c r="G39" s="36">
        <f>B39-C39</f>
        <v>88047655.817440003</v>
      </c>
      <c r="H39" s="37">
        <f>E39/B39*100</f>
        <v>63.857365271332419</v>
      </c>
    </row>
    <row r="40" spans="1:8" s="28" customFormat="1" ht="11.25" customHeight="1" x14ac:dyDescent="0.2">
      <c r="A40" s="42" t="s">
        <v>107</v>
      </c>
      <c r="B40" s="35">
        <v>24294</v>
      </c>
      <c r="C40" s="36">
        <v>11300.67885</v>
      </c>
      <c r="D40" s="35">
        <v>2433.1614300000001</v>
      </c>
      <c r="E40" s="36">
        <f t="shared" si="9"/>
        <v>13733.84028</v>
      </c>
      <c r="F40" s="36">
        <f>B40-E40</f>
        <v>10560.15972</v>
      </c>
      <c r="G40" s="36">
        <f>B40-C40</f>
        <v>12993.32115</v>
      </c>
      <c r="H40" s="37">
        <f>E40/B40*100</f>
        <v>56.531819708570019</v>
      </c>
    </row>
    <row r="41" spans="1:8" s="28" customFormat="1" ht="11.25" customHeight="1" x14ac:dyDescent="0.2">
      <c r="A41" s="42" t="s">
        <v>108</v>
      </c>
      <c r="B41" s="35">
        <v>4287</v>
      </c>
      <c r="C41" s="36">
        <v>2398.9242300000001</v>
      </c>
      <c r="D41" s="35">
        <v>118.06399</v>
      </c>
      <c r="E41" s="36">
        <f t="shared" si="9"/>
        <v>2516.9882200000002</v>
      </c>
      <c r="F41" s="36">
        <f>B41-E41</f>
        <v>1770.0117799999998</v>
      </c>
      <c r="G41" s="36">
        <f>B41-C41</f>
        <v>1888.0757699999999</v>
      </c>
      <c r="H41" s="37">
        <f>E41/B41*100</f>
        <v>58.71211149988337</v>
      </c>
    </row>
    <row r="42" spans="1:8" s="28" customFormat="1" ht="11.25" customHeight="1" x14ac:dyDescent="0.2">
      <c r="A42" s="34" t="s">
        <v>109</v>
      </c>
      <c r="B42" s="35">
        <v>216490</v>
      </c>
      <c r="C42" s="36">
        <v>120991.79154000001</v>
      </c>
      <c r="D42" s="35">
        <v>8400.9935700000005</v>
      </c>
      <c r="E42" s="36">
        <f t="shared" si="9"/>
        <v>129392.78511000001</v>
      </c>
      <c r="F42" s="36">
        <f>B42-E42</f>
        <v>87097.214889999988</v>
      </c>
      <c r="G42" s="36">
        <f>B42-C42</f>
        <v>95498.208459999994</v>
      </c>
      <c r="H42" s="37">
        <f>E42/B42*100</f>
        <v>59.768481273961847</v>
      </c>
    </row>
    <row r="43" spans="1:8" s="28" customFormat="1" ht="11.25" customHeight="1" x14ac:dyDescent="0.2">
      <c r="A43" s="34" t="s">
        <v>110</v>
      </c>
      <c r="B43" s="35">
        <v>53894.256999999998</v>
      </c>
      <c r="C43" s="36">
        <v>29480.30575</v>
      </c>
      <c r="D43" s="35">
        <v>0</v>
      </c>
      <c r="E43" s="36">
        <f t="shared" si="9"/>
        <v>29480.30575</v>
      </c>
      <c r="F43" s="36">
        <f>B43-E43</f>
        <v>24413.951249999998</v>
      </c>
      <c r="G43" s="36">
        <f>B43-C43</f>
        <v>24413.951249999998</v>
      </c>
      <c r="H43" s="37">
        <f>E43/B43*100</f>
        <v>54.700273073622675</v>
      </c>
    </row>
    <row r="44" spans="1:8" s="28" customFormat="1" ht="11.25" customHeight="1" x14ac:dyDescent="0.2">
      <c r="A44" s="34" t="s">
        <v>111</v>
      </c>
      <c r="B44" s="35">
        <v>54137</v>
      </c>
      <c r="C44" s="36">
        <v>18823.743879999998</v>
      </c>
      <c r="D44" s="35">
        <v>389.57420000000002</v>
      </c>
      <c r="E44" s="36">
        <f t="shared" si="9"/>
        <v>19213.318079999997</v>
      </c>
      <c r="F44" s="36">
        <f>B44-E44</f>
        <v>34923.681920000003</v>
      </c>
      <c r="G44" s="36">
        <f>B44-C44</f>
        <v>35313.256120000005</v>
      </c>
      <c r="H44" s="37">
        <f>E44/B44*100</f>
        <v>35.490178768679456</v>
      </c>
    </row>
    <row r="45" spans="1:8" s="28" customFormat="1" ht="11.25" customHeight="1" x14ac:dyDescent="0.2">
      <c r="A45" s="34"/>
      <c r="B45" s="36"/>
      <c r="C45" s="36"/>
      <c r="D45" s="36"/>
      <c r="E45" s="36"/>
      <c r="F45" s="36"/>
      <c r="G45" s="36"/>
      <c r="H45" s="37"/>
    </row>
    <row r="46" spans="1:8" s="28" customFormat="1" ht="11.25" customHeight="1" x14ac:dyDescent="0.2">
      <c r="A46" s="30" t="s">
        <v>112</v>
      </c>
      <c r="B46" s="35">
        <v>31460406.090000004</v>
      </c>
      <c r="C46" s="36">
        <v>17774900.316069998</v>
      </c>
      <c r="D46" s="35">
        <v>651865.03642999998</v>
      </c>
      <c r="E46" s="36">
        <f>SUM(C46:D46)</f>
        <v>18426765.352499999</v>
      </c>
      <c r="F46" s="36">
        <f>B46-E46</f>
        <v>13033640.737500004</v>
      </c>
      <c r="G46" s="36">
        <f>B46-C46</f>
        <v>13685505.773930006</v>
      </c>
      <c r="H46" s="37">
        <f>E46/B46*100</f>
        <v>58.571288939455634</v>
      </c>
    </row>
    <row r="47" spans="1:8" s="28" customFormat="1" ht="11.25" customHeight="1" x14ac:dyDescent="0.2">
      <c r="A47" s="43"/>
      <c r="B47" s="39"/>
      <c r="C47" s="39"/>
      <c r="D47" s="39"/>
      <c r="E47" s="39"/>
      <c r="F47" s="39"/>
      <c r="G47" s="39"/>
      <c r="H47" s="32"/>
    </row>
    <row r="48" spans="1:8" s="28" customFormat="1" ht="11.25" customHeight="1" x14ac:dyDescent="0.2">
      <c r="A48" s="30" t="s">
        <v>113</v>
      </c>
      <c r="B48" s="35">
        <v>1146596</v>
      </c>
      <c r="C48" s="36">
        <v>334081.22416000004</v>
      </c>
      <c r="D48" s="35">
        <v>5913.6818300000004</v>
      </c>
      <c r="E48" s="36">
        <f>SUM(C48:D48)</f>
        <v>339994.90599000006</v>
      </c>
      <c r="F48" s="36">
        <f>B48-E48</f>
        <v>806601.09400999988</v>
      </c>
      <c r="G48" s="36">
        <f>B48-C48</f>
        <v>812514.77584000002</v>
      </c>
      <c r="H48" s="37">
        <f>E48/B48*100</f>
        <v>29.6525459699842</v>
      </c>
    </row>
    <row r="49" spans="1:8" s="28" customFormat="1" ht="11.25" customHeight="1" x14ac:dyDescent="0.2">
      <c r="A49" s="34"/>
      <c r="B49" s="39"/>
      <c r="C49" s="39"/>
      <c r="D49" s="39"/>
      <c r="E49" s="39"/>
      <c r="F49" s="39"/>
      <c r="G49" s="39"/>
      <c r="H49" s="32"/>
    </row>
    <row r="50" spans="1:8" s="28" customFormat="1" ht="11.25" customHeight="1" x14ac:dyDescent="0.2">
      <c r="A50" s="30" t="s">
        <v>114</v>
      </c>
      <c r="B50" s="41">
        <f t="shared" ref="B50:G50" si="10">SUM(B51:B56)</f>
        <v>9835095.2511999998</v>
      </c>
      <c r="C50" s="41">
        <f t="shared" si="10"/>
        <v>4685222.4485799996</v>
      </c>
      <c r="D50" s="41">
        <f t="shared" ref="D50" si="11">SUM(D51:D56)</f>
        <v>365546.23271000001</v>
      </c>
      <c r="E50" s="41">
        <f t="shared" si="10"/>
        <v>5050768.6812899988</v>
      </c>
      <c r="F50" s="41">
        <f t="shared" si="10"/>
        <v>4784326.5699100001</v>
      </c>
      <c r="G50" s="41">
        <f t="shared" si="10"/>
        <v>5149872.8026200002</v>
      </c>
      <c r="H50" s="32">
        <f>E50/B50*100</f>
        <v>51.354547691581779</v>
      </c>
    </row>
    <row r="51" spans="1:8" s="28" customFormat="1" ht="11.25" customHeight="1" x14ac:dyDescent="0.2">
      <c r="A51" s="34" t="s">
        <v>93</v>
      </c>
      <c r="B51" s="35">
        <v>7309341.9991999995</v>
      </c>
      <c r="C51" s="36">
        <v>3566401.0301299999</v>
      </c>
      <c r="D51" s="35">
        <v>252046.71349000005</v>
      </c>
      <c r="E51" s="36">
        <f>SUM(C51:D51)</f>
        <v>3818447.7436199998</v>
      </c>
      <c r="F51" s="36">
        <f>B51-E51</f>
        <v>3490894.2555799996</v>
      </c>
      <c r="G51" s="36">
        <f>B51-C51</f>
        <v>3742940.9690699996</v>
      </c>
      <c r="H51" s="37">
        <f>E51/B51*100</f>
        <v>52.240649623973333</v>
      </c>
    </row>
    <row r="52" spans="1:8" s="28" customFormat="1" ht="11.25" customHeight="1" x14ac:dyDescent="0.2">
      <c r="A52" s="34" t="s">
        <v>115</v>
      </c>
      <c r="B52" s="35">
        <v>1073738.8460000001</v>
      </c>
      <c r="C52" s="36">
        <v>563665.66956000018</v>
      </c>
      <c r="D52" s="35">
        <v>51369.499010000014</v>
      </c>
      <c r="E52" s="36">
        <f t="shared" ref="E52:E56" si="12">SUM(C52:D52)</f>
        <v>615035.16857000021</v>
      </c>
      <c r="F52" s="36">
        <f>B52-E52</f>
        <v>458703.67742999992</v>
      </c>
      <c r="G52" s="36">
        <f>B52-C52</f>
        <v>510073.17643999995</v>
      </c>
      <c r="H52" s="37">
        <f>E52/B52*100</f>
        <v>57.279772531392624</v>
      </c>
    </row>
    <row r="53" spans="1:8" s="28" customFormat="1" ht="11.25" customHeight="1" x14ac:dyDescent="0.2">
      <c r="A53" s="34" t="s">
        <v>116</v>
      </c>
      <c r="B53" s="35">
        <v>599030.40700000012</v>
      </c>
      <c r="C53" s="36">
        <v>270800.75693000003</v>
      </c>
      <c r="D53" s="35">
        <v>26287.340100000001</v>
      </c>
      <c r="E53" s="36">
        <f t="shared" si="12"/>
        <v>297088.09703000006</v>
      </c>
      <c r="F53" s="36">
        <f>B53-E53</f>
        <v>301942.30997000006</v>
      </c>
      <c r="G53" s="36">
        <f>B53-C53</f>
        <v>328229.65007000009</v>
      </c>
      <c r="H53" s="37">
        <f>E53/B53*100</f>
        <v>49.594827500968577</v>
      </c>
    </row>
    <row r="54" spans="1:8" s="28" customFormat="1" ht="11.25" customHeight="1" x14ac:dyDescent="0.2">
      <c r="A54" s="34" t="s">
        <v>117</v>
      </c>
      <c r="B54" s="35">
        <v>692390.38600000006</v>
      </c>
      <c r="C54" s="36">
        <v>224637.00368999998</v>
      </c>
      <c r="D54" s="35">
        <v>20949.531769999998</v>
      </c>
      <c r="E54" s="36">
        <f t="shared" si="12"/>
        <v>245586.53545999998</v>
      </c>
      <c r="F54" s="36">
        <f>B54-E54</f>
        <v>446803.85054000007</v>
      </c>
      <c r="G54" s="36">
        <f>B54-C54</f>
        <v>467753.38231000007</v>
      </c>
      <c r="H54" s="37">
        <f>E54/B54*100</f>
        <v>35.469373986946138</v>
      </c>
    </row>
    <row r="55" spans="1:8" s="28" customFormat="1" ht="11.25" customHeight="1" x14ac:dyDescent="0.2">
      <c r="A55" s="34" t="s">
        <v>118</v>
      </c>
      <c r="B55" s="35">
        <v>85967</v>
      </c>
      <c r="C55" s="36">
        <v>37698.388209999997</v>
      </c>
      <c r="D55" s="35">
        <v>1773.0871499999998</v>
      </c>
      <c r="E55" s="36">
        <f t="shared" si="12"/>
        <v>39471.475359999997</v>
      </c>
      <c r="F55" s="36">
        <f>B55-E55</f>
        <v>46495.524640000003</v>
      </c>
      <c r="G55" s="36">
        <f>B55-C55</f>
        <v>48268.611790000003</v>
      </c>
      <c r="H55" s="37">
        <f>E55/B55*100</f>
        <v>45.914682796887178</v>
      </c>
    </row>
    <row r="56" spans="1:8" s="28" customFormat="1" ht="11.25" customHeight="1" x14ac:dyDescent="0.2">
      <c r="A56" s="34" t="s">
        <v>119</v>
      </c>
      <c r="B56" s="35">
        <v>74626.612999999998</v>
      </c>
      <c r="C56" s="36">
        <v>22019.600059999997</v>
      </c>
      <c r="D56" s="35">
        <v>13120.06119</v>
      </c>
      <c r="E56" s="36">
        <f t="shared" si="12"/>
        <v>35139.661249999997</v>
      </c>
      <c r="F56" s="36">
        <f>B56-E56</f>
        <v>39486.95175</v>
      </c>
      <c r="G56" s="36">
        <f>B56-C56</f>
        <v>52607.012940000001</v>
      </c>
      <c r="H56" s="37">
        <f>E56/B56*100</f>
        <v>47.087305503198976</v>
      </c>
    </row>
    <row r="57" spans="1:8" s="28" customFormat="1" ht="11.25" customHeight="1" x14ac:dyDescent="0.2">
      <c r="A57" s="34"/>
      <c r="B57" s="39"/>
      <c r="C57" s="39"/>
      <c r="D57" s="39"/>
      <c r="E57" s="39"/>
      <c r="F57" s="39"/>
      <c r="G57" s="39"/>
      <c r="H57" s="32"/>
    </row>
    <row r="58" spans="1:8" s="28" customFormat="1" ht="11.25" customHeight="1" x14ac:dyDescent="0.2">
      <c r="A58" s="30" t="s">
        <v>120</v>
      </c>
      <c r="B58" s="44">
        <f t="shared" ref="B58:G58" si="13">SUM(B59:B68)</f>
        <v>7953186.3132798914</v>
      </c>
      <c r="C58" s="44">
        <f t="shared" si="13"/>
        <v>3508164.4252100214</v>
      </c>
      <c r="D58" s="44">
        <f t="shared" si="13"/>
        <v>196735.36229000095</v>
      </c>
      <c r="E58" s="44">
        <f t="shared" si="13"/>
        <v>3704899.7875000229</v>
      </c>
      <c r="F58" s="44">
        <f t="shared" si="13"/>
        <v>4248286.5257798685</v>
      </c>
      <c r="G58" s="44">
        <f t="shared" si="13"/>
        <v>4445021.888069869</v>
      </c>
      <c r="H58" s="32">
        <f>E58/B58*100</f>
        <v>46.583842519994022</v>
      </c>
    </row>
    <row r="59" spans="1:8" s="28" customFormat="1" ht="11.25" customHeight="1" x14ac:dyDescent="0.2">
      <c r="A59" s="34" t="s">
        <v>121</v>
      </c>
      <c r="B59" s="35">
        <v>468075.76640989241</v>
      </c>
      <c r="C59" s="36">
        <v>153390.44731002205</v>
      </c>
      <c r="D59" s="35">
        <v>2830.7404700009356</v>
      </c>
      <c r="E59" s="36">
        <f t="shared" ref="E59:E68" si="14">SUM(C59:D59)</f>
        <v>156221.18778002297</v>
      </c>
      <c r="F59" s="36">
        <f>B59-E59</f>
        <v>311854.57862986944</v>
      </c>
      <c r="G59" s="36">
        <f>B59-C59</f>
        <v>314685.31909987039</v>
      </c>
      <c r="H59" s="37">
        <f>E59/B59*100</f>
        <v>33.375192434812057</v>
      </c>
    </row>
    <row r="60" spans="1:8" s="28" customFormat="1" ht="11.25" customHeight="1" x14ac:dyDescent="0.2">
      <c r="A60" s="34" t="s">
        <v>122</v>
      </c>
      <c r="B60" s="35">
        <v>1666650.2709999997</v>
      </c>
      <c r="C60" s="36">
        <v>669105.35263999994</v>
      </c>
      <c r="D60" s="35">
        <v>68956.837360000005</v>
      </c>
      <c r="E60" s="36">
        <f t="shared" si="14"/>
        <v>738062.19</v>
      </c>
      <c r="F60" s="36">
        <f>B60-E60</f>
        <v>928588.08099999977</v>
      </c>
      <c r="G60" s="36">
        <f>B60-C60</f>
        <v>997544.91835999978</v>
      </c>
      <c r="H60" s="37">
        <f>E60/B60*100</f>
        <v>44.284167041064855</v>
      </c>
    </row>
    <row r="61" spans="1:8" s="28" customFormat="1" ht="11.25" customHeight="1" x14ac:dyDescent="0.2">
      <c r="A61" s="34" t="s">
        <v>123</v>
      </c>
      <c r="B61" s="35">
        <v>4387065.6562799998</v>
      </c>
      <c r="C61" s="36">
        <v>2218821.64469</v>
      </c>
      <c r="D61" s="35">
        <v>86208.009529999981</v>
      </c>
      <c r="E61" s="36">
        <f t="shared" si="14"/>
        <v>2305029.6542199999</v>
      </c>
      <c r="F61" s="36">
        <f>B61-E61</f>
        <v>2082036.0020599999</v>
      </c>
      <c r="G61" s="36">
        <f>B61-C61</f>
        <v>2168244.0115899998</v>
      </c>
      <c r="H61" s="37">
        <f>E61/B61*100</f>
        <v>52.541489797865104</v>
      </c>
    </row>
    <row r="62" spans="1:8" s="28" customFormat="1" ht="11.25" customHeight="1" x14ac:dyDescent="0.2">
      <c r="A62" s="34" t="s">
        <v>124</v>
      </c>
      <c r="B62" s="35">
        <v>136302.36499999999</v>
      </c>
      <c r="C62" s="36">
        <v>59939.343279999994</v>
      </c>
      <c r="D62" s="35">
        <v>8609.9730400000008</v>
      </c>
      <c r="E62" s="36">
        <f t="shared" si="14"/>
        <v>68549.316319999998</v>
      </c>
      <c r="F62" s="36">
        <f>B62-E62</f>
        <v>67753.048679999993</v>
      </c>
      <c r="G62" s="36">
        <f>B62-C62</f>
        <v>76363.02171999999</v>
      </c>
      <c r="H62" s="37">
        <f>E62/B62*100</f>
        <v>50.292096046902778</v>
      </c>
    </row>
    <row r="63" spans="1:8" s="28" customFormat="1" ht="11.25" customHeight="1" x14ac:dyDescent="0.2">
      <c r="A63" s="34" t="s">
        <v>125</v>
      </c>
      <c r="B63" s="35">
        <v>1105539.8245899999</v>
      </c>
      <c r="C63" s="36">
        <v>323864.30917000002</v>
      </c>
      <c r="D63" s="35">
        <v>22957.479789999994</v>
      </c>
      <c r="E63" s="36">
        <f t="shared" si="14"/>
        <v>346821.78896000003</v>
      </c>
      <c r="F63" s="36">
        <f>B63-E63</f>
        <v>758718.03562999982</v>
      </c>
      <c r="G63" s="36">
        <f>B63-C63</f>
        <v>781675.51541999984</v>
      </c>
      <c r="H63" s="37">
        <f>E63/B63*100</f>
        <v>31.371261463929827</v>
      </c>
    </row>
    <row r="64" spans="1:8" s="28" customFormat="1" ht="11.25" customHeight="1" x14ac:dyDescent="0.2">
      <c r="A64" s="34" t="s">
        <v>126</v>
      </c>
      <c r="B64" s="35">
        <v>9107</v>
      </c>
      <c r="C64" s="36">
        <v>4525.03557</v>
      </c>
      <c r="D64" s="35">
        <v>70.184529999999995</v>
      </c>
      <c r="E64" s="36">
        <f t="shared" si="14"/>
        <v>4595.2201000000005</v>
      </c>
      <c r="F64" s="36">
        <f>B64-E64</f>
        <v>4511.7798999999995</v>
      </c>
      <c r="G64" s="36">
        <f>B64-C64</f>
        <v>4581.96443</v>
      </c>
      <c r="H64" s="37">
        <f>E64/B64*100</f>
        <v>50.458110244866596</v>
      </c>
    </row>
    <row r="65" spans="1:8" s="28" customFormat="1" ht="11.25" customHeight="1" x14ac:dyDescent="0.2">
      <c r="A65" s="34" t="s">
        <v>127</v>
      </c>
      <c r="B65" s="35">
        <v>108559</v>
      </c>
      <c r="C65" s="36">
        <v>45611.516560000004</v>
      </c>
      <c r="D65" s="35">
        <v>5340.4798200000005</v>
      </c>
      <c r="E65" s="36">
        <f t="shared" si="14"/>
        <v>50951.996380000004</v>
      </c>
      <c r="F65" s="36">
        <f>B65-E65</f>
        <v>57607.003619999996</v>
      </c>
      <c r="G65" s="36">
        <f>B65-C65</f>
        <v>62947.483439999996</v>
      </c>
      <c r="H65" s="37">
        <f>E65/B65*100</f>
        <v>46.934843154413727</v>
      </c>
    </row>
    <row r="66" spans="1:8" s="28" customFormat="1" ht="11.25" customHeight="1" x14ac:dyDescent="0.2">
      <c r="A66" s="34" t="s">
        <v>128</v>
      </c>
      <c r="B66" s="35">
        <v>32703.43</v>
      </c>
      <c r="C66" s="36">
        <v>16415.580000000002</v>
      </c>
      <c r="D66" s="35">
        <v>1505.03331</v>
      </c>
      <c r="E66" s="36">
        <f t="shared" si="14"/>
        <v>17920.613310000001</v>
      </c>
      <c r="F66" s="36">
        <f>B66-E66</f>
        <v>14782.81669</v>
      </c>
      <c r="G66" s="36">
        <f>B66-C66</f>
        <v>16287.849999999999</v>
      </c>
      <c r="H66" s="37">
        <f>E66/B66*100</f>
        <v>54.797350950649523</v>
      </c>
    </row>
    <row r="67" spans="1:8" s="28" customFormat="1" ht="11.25" customHeight="1" x14ac:dyDescent="0.2">
      <c r="A67" s="42" t="s">
        <v>129</v>
      </c>
      <c r="B67" s="35">
        <v>39183</v>
      </c>
      <c r="C67" s="36">
        <v>16491.19599</v>
      </c>
      <c r="D67" s="35">
        <v>256.62443999999999</v>
      </c>
      <c r="E67" s="36">
        <f t="shared" si="14"/>
        <v>16747.82043</v>
      </c>
      <c r="F67" s="36">
        <f>B67-E67</f>
        <v>22435.17957</v>
      </c>
      <c r="G67" s="36">
        <f>B67-C67</f>
        <v>22691.80401</v>
      </c>
      <c r="H67" s="37">
        <f>E67/B67*100</f>
        <v>42.742568026950458</v>
      </c>
    </row>
    <row r="68" spans="1:8" s="28" customFormat="1" ht="11.25" hidden="1" customHeight="1" x14ac:dyDescent="0.2">
      <c r="A68" s="34" t="s">
        <v>130</v>
      </c>
      <c r="B68" s="35">
        <v>0</v>
      </c>
      <c r="C68" s="36">
        <v>0</v>
      </c>
      <c r="D68" s="35">
        <v>0</v>
      </c>
      <c r="E68" s="36">
        <f t="shared" si="14"/>
        <v>0</v>
      </c>
      <c r="F68" s="36">
        <f>B68-E68</f>
        <v>0</v>
      </c>
      <c r="G68" s="36">
        <f>B68-C68</f>
        <v>0</v>
      </c>
      <c r="H68" s="37" t="e">
        <f>E68/B68*100</f>
        <v>#DIV/0!</v>
      </c>
    </row>
    <row r="69" spans="1:8" s="28" customFormat="1" ht="11.25" customHeight="1" x14ac:dyDescent="0.2">
      <c r="A69" s="34"/>
      <c r="B69" s="39"/>
      <c r="C69" s="39"/>
      <c r="D69" s="39"/>
      <c r="E69" s="39"/>
      <c r="F69" s="39"/>
      <c r="G69" s="39"/>
      <c r="H69" s="32"/>
    </row>
    <row r="70" spans="1:8" s="28" customFormat="1" ht="11.25" customHeight="1" x14ac:dyDescent="0.2">
      <c r="A70" s="30" t="s">
        <v>131</v>
      </c>
      <c r="B70" s="41">
        <f t="shared" ref="B70:G70" si="15">SUM(B71:B74)</f>
        <v>10062184.677999999</v>
      </c>
      <c r="C70" s="41">
        <f t="shared" si="15"/>
        <v>3840918.3413300002</v>
      </c>
      <c r="D70" s="41">
        <f t="shared" si="15"/>
        <v>154833.11689999999</v>
      </c>
      <c r="E70" s="41">
        <f t="shared" si="15"/>
        <v>3995751.45823</v>
      </c>
      <c r="F70" s="41">
        <f t="shared" si="15"/>
        <v>6066433.2197699994</v>
      </c>
      <c r="G70" s="41">
        <f t="shared" si="15"/>
        <v>6221266.3366699982</v>
      </c>
      <c r="H70" s="32">
        <f>E70/B70*100</f>
        <v>39.710575646323875</v>
      </c>
    </row>
    <row r="71" spans="1:8" s="28" customFormat="1" ht="11.25" customHeight="1" x14ac:dyDescent="0.2">
      <c r="A71" s="34" t="s">
        <v>93</v>
      </c>
      <c r="B71" s="35">
        <v>10013384.677999999</v>
      </c>
      <c r="C71" s="36">
        <v>3815945.6539600003</v>
      </c>
      <c r="D71" s="35">
        <v>153911.13685000001</v>
      </c>
      <c r="E71" s="36">
        <f>SUM(C71:D71)</f>
        <v>3969856.7908100002</v>
      </c>
      <c r="F71" s="36">
        <f>B71-E71</f>
        <v>6043527.8871899992</v>
      </c>
      <c r="G71" s="36">
        <f>B71-C71</f>
        <v>6197439.0240399987</v>
      </c>
      <c r="H71" s="37">
        <f>E71/B71*100</f>
        <v>39.645503678012197</v>
      </c>
    </row>
    <row r="72" spans="1:8" s="28" customFormat="1" ht="11.25" customHeight="1" x14ac:dyDescent="0.2">
      <c r="A72" s="34" t="s">
        <v>132</v>
      </c>
      <c r="B72" s="35">
        <v>34464.000000000007</v>
      </c>
      <c r="C72" s="36">
        <v>20559.942210000001</v>
      </c>
      <c r="D72" s="35">
        <v>137.44615999999999</v>
      </c>
      <c r="E72" s="36">
        <f>SUM(C72:D72)</f>
        <v>20697.388370000001</v>
      </c>
      <c r="F72" s="36">
        <f>B72-E72</f>
        <v>13766.611630000007</v>
      </c>
      <c r="G72" s="36">
        <f>B72-C72</f>
        <v>13904.057790000006</v>
      </c>
      <c r="H72" s="37">
        <f>E72/B72*100</f>
        <v>60.055096245357461</v>
      </c>
    </row>
    <row r="73" spans="1:8" s="28" customFormat="1" ht="11.25" customHeight="1" x14ac:dyDescent="0.2">
      <c r="A73" s="34" t="s">
        <v>133</v>
      </c>
      <c r="B73" s="35">
        <v>2561.0000000000005</v>
      </c>
      <c r="C73" s="36">
        <v>550.82564000000002</v>
      </c>
      <c r="D73" s="35">
        <v>434.517</v>
      </c>
      <c r="E73" s="36">
        <f>SUM(C73:D73)</f>
        <v>985.34264000000007</v>
      </c>
      <c r="F73" s="36">
        <f>B73-E73</f>
        <v>1575.6573600000004</v>
      </c>
      <c r="G73" s="36">
        <f>B73-C73</f>
        <v>2010.1743600000004</v>
      </c>
      <c r="H73" s="37">
        <f>E73/B73*100</f>
        <v>38.474917610308466</v>
      </c>
    </row>
    <row r="74" spans="1:8" s="28" customFormat="1" ht="11.25" customHeight="1" x14ac:dyDescent="0.2">
      <c r="A74" s="34" t="s">
        <v>134</v>
      </c>
      <c r="B74" s="35">
        <v>11775</v>
      </c>
      <c r="C74" s="36">
        <v>3861.9195199999999</v>
      </c>
      <c r="D74" s="35">
        <v>350.01688999999999</v>
      </c>
      <c r="E74" s="36">
        <f>SUM(C74:D74)</f>
        <v>4211.9364100000003</v>
      </c>
      <c r="F74" s="36">
        <f>B74-E74</f>
        <v>7563.0635899999997</v>
      </c>
      <c r="G74" s="36">
        <f>B74-C74</f>
        <v>7913.0804800000005</v>
      </c>
      <c r="H74" s="37">
        <f>E74/B74*100</f>
        <v>35.770160594479833</v>
      </c>
    </row>
    <row r="75" spans="1:8" s="28" customFormat="1" ht="11.25" customHeight="1" x14ac:dyDescent="0.2">
      <c r="A75" s="34"/>
      <c r="B75" s="39"/>
      <c r="C75" s="39"/>
      <c r="D75" s="39"/>
      <c r="E75" s="39"/>
      <c r="F75" s="39"/>
      <c r="G75" s="39"/>
      <c r="H75" s="32"/>
    </row>
    <row r="76" spans="1:8" s="28" customFormat="1" ht="11.25" customHeight="1" x14ac:dyDescent="0.2">
      <c r="A76" s="30" t="s">
        <v>135</v>
      </c>
      <c r="B76" s="41">
        <f t="shared" ref="B76:G76" si="16">SUM(B77:B78)</f>
        <v>90266333.742000014</v>
      </c>
      <c r="C76" s="41">
        <f t="shared" si="16"/>
        <v>57718602.17983</v>
      </c>
      <c r="D76" s="41">
        <f t="shared" si="16"/>
        <v>1075861.0027099999</v>
      </c>
      <c r="E76" s="41">
        <f t="shared" si="16"/>
        <v>58794463.182540007</v>
      </c>
      <c r="F76" s="41">
        <f t="shared" si="16"/>
        <v>31471870.559460007</v>
      </c>
      <c r="G76" s="41">
        <f t="shared" si="16"/>
        <v>32547731.56217001</v>
      </c>
      <c r="H76" s="32">
        <f>E76/B76*100</f>
        <v>65.13443134910834</v>
      </c>
    </row>
    <row r="77" spans="1:8" s="28" customFormat="1" ht="11.25" customHeight="1" x14ac:dyDescent="0.2">
      <c r="A77" s="34" t="s">
        <v>136</v>
      </c>
      <c r="B77" s="35">
        <v>90041582.742000014</v>
      </c>
      <c r="C77" s="36">
        <v>57637230.407470003</v>
      </c>
      <c r="D77" s="35">
        <v>1064824.38558</v>
      </c>
      <c r="E77" s="36">
        <f>SUM(C77:D77)</f>
        <v>58702054.793050006</v>
      </c>
      <c r="F77" s="36">
        <f>B77-E77</f>
        <v>31339527.948950008</v>
      </c>
      <c r="G77" s="36">
        <f>B77-C77</f>
        <v>32404352.334530011</v>
      </c>
      <c r="H77" s="37">
        <f>E77/B77*100</f>
        <v>65.194383534162768</v>
      </c>
    </row>
    <row r="78" spans="1:8" s="28" customFormat="1" ht="11.25" customHeight="1" x14ac:dyDescent="0.2">
      <c r="A78" s="34" t="s">
        <v>137</v>
      </c>
      <c r="B78" s="35">
        <v>224751</v>
      </c>
      <c r="C78" s="36">
        <v>81371.772360000003</v>
      </c>
      <c r="D78" s="35">
        <v>11036.617130000001</v>
      </c>
      <c r="E78" s="36">
        <f>SUM(C78:D78)</f>
        <v>92408.389490000001</v>
      </c>
      <c r="F78" s="36">
        <f>B78-E78</f>
        <v>132342.61051</v>
      </c>
      <c r="G78" s="36">
        <f>B78-C78</f>
        <v>143379.22764</v>
      </c>
      <c r="H78" s="37">
        <f>E78/B78*100</f>
        <v>41.115896921481998</v>
      </c>
    </row>
    <row r="79" spans="1:8" s="28" customFormat="1" ht="11.25" customHeight="1" x14ac:dyDescent="0.2">
      <c r="A79" s="34"/>
      <c r="B79" s="39"/>
      <c r="C79" s="39"/>
      <c r="D79" s="39"/>
      <c r="E79" s="39"/>
      <c r="F79" s="39"/>
      <c r="G79" s="39"/>
      <c r="H79" s="32"/>
    </row>
    <row r="80" spans="1:8" s="28" customFormat="1" ht="11.25" customHeight="1" x14ac:dyDescent="0.2">
      <c r="A80" s="30" t="s">
        <v>310</v>
      </c>
      <c r="B80" s="41">
        <f t="shared" ref="B80:G80" si="17">+B81+B82</f>
        <v>257403.8</v>
      </c>
      <c r="C80" s="41">
        <f t="shared" si="17"/>
        <v>96827.756539999988</v>
      </c>
      <c r="D80" s="41">
        <f t="shared" si="17"/>
        <v>6039.282439999999</v>
      </c>
      <c r="E80" s="41">
        <f t="shared" si="17"/>
        <v>102867.03897999998</v>
      </c>
      <c r="F80" s="41">
        <f t="shared" si="17"/>
        <v>154536.76102000003</v>
      </c>
      <c r="G80" s="41">
        <f t="shared" si="17"/>
        <v>160576.04346000002</v>
      </c>
      <c r="H80" s="32">
        <f>E80/B80*100</f>
        <v>39.963294628906013</v>
      </c>
    </row>
    <row r="81" spans="1:8" s="28" customFormat="1" ht="11.25" customHeight="1" x14ac:dyDescent="0.2">
      <c r="A81" s="34" t="s">
        <v>103</v>
      </c>
      <c r="B81" s="35">
        <v>126915.27499999999</v>
      </c>
      <c r="C81" s="36">
        <v>67945.788409999994</v>
      </c>
      <c r="D81" s="35">
        <v>2696.6743899999997</v>
      </c>
      <c r="E81" s="36">
        <f>SUM(C81:D81)</f>
        <v>70642.462799999994</v>
      </c>
      <c r="F81" s="36">
        <f>B81-E81</f>
        <v>56272.8122</v>
      </c>
      <c r="G81" s="36">
        <f>B81-C81</f>
        <v>58969.48659</v>
      </c>
      <c r="H81" s="37">
        <f>E81/B81*100</f>
        <v>55.661119435781067</v>
      </c>
    </row>
    <row r="82" spans="1:8" s="28" customFormat="1" ht="11.25" customHeight="1" x14ac:dyDescent="0.2">
      <c r="A82" s="34" t="s">
        <v>311</v>
      </c>
      <c r="B82" s="35">
        <v>130488.52500000001</v>
      </c>
      <c r="C82" s="36">
        <v>28881.968129999997</v>
      </c>
      <c r="D82" s="35">
        <v>3342.6080499999998</v>
      </c>
      <c r="E82" s="36">
        <f>SUM(C82:D82)</f>
        <v>32224.576179999996</v>
      </c>
      <c r="F82" s="36">
        <f>B82-E82</f>
        <v>98263.94882000002</v>
      </c>
      <c r="G82" s="36">
        <f>B82-C82</f>
        <v>101606.55687000001</v>
      </c>
      <c r="H82" s="37">
        <f>E82/B82*100</f>
        <v>24.695333309959626</v>
      </c>
    </row>
    <row r="83" spans="1:8" s="28" customFormat="1" ht="11.25" customHeight="1" x14ac:dyDescent="0.2">
      <c r="A83" s="34"/>
      <c r="B83" s="39"/>
      <c r="C83" s="39"/>
      <c r="D83" s="39"/>
      <c r="E83" s="39"/>
      <c r="F83" s="39"/>
      <c r="G83" s="39"/>
      <c r="H83" s="32"/>
    </row>
    <row r="84" spans="1:8" s="28" customFormat="1" ht="11.25" customHeight="1" x14ac:dyDescent="0.2">
      <c r="A84" s="30" t="s">
        <v>138</v>
      </c>
      <c r="B84" s="41">
        <f t="shared" ref="B84:G84" si="18">SUM(B85:B88)</f>
        <v>1711592.575</v>
      </c>
      <c r="C84" s="41">
        <f t="shared" si="18"/>
        <v>724676.16466000001</v>
      </c>
      <c r="D84" s="41">
        <f t="shared" ref="D84" si="19">SUM(D85:D88)</f>
        <v>45960.889759999998</v>
      </c>
      <c r="E84" s="41">
        <f t="shared" si="18"/>
        <v>770637.05442000006</v>
      </c>
      <c r="F84" s="41">
        <f t="shared" si="18"/>
        <v>940955.52058000001</v>
      </c>
      <c r="G84" s="41">
        <f t="shared" si="18"/>
        <v>986916.41033999994</v>
      </c>
      <c r="H84" s="32">
        <f>E84/B84*100</f>
        <v>45.024561667077812</v>
      </c>
    </row>
    <row r="85" spans="1:8" s="28" customFormat="1" ht="11.25" customHeight="1" x14ac:dyDescent="0.2">
      <c r="A85" s="34" t="s">
        <v>106</v>
      </c>
      <c r="B85" s="35">
        <v>1336248</v>
      </c>
      <c r="C85" s="36">
        <v>587589.00129000004</v>
      </c>
      <c r="D85" s="35">
        <v>21353.244190000001</v>
      </c>
      <c r="E85" s="36">
        <f>SUM(C85:D85)</f>
        <v>608942.24548000004</v>
      </c>
      <c r="F85" s="36">
        <f>B85-E85</f>
        <v>727305.75451999996</v>
      </c>
      <c r="G85" s="36">
        <f>B85-C85</f>
        <v>748658.99870999996</v>
      </c>
      <c r="H85" s="37">
        <f>E85/B85*100</f>
        <v>45.571050095491259</v>
      </c>
    </row>
    <row r="86" spans="1:8" s="28" customFormat="1" ht="11.25" hidden="1" customHeight="1" x14ac:dyDescent="0.2">
      <c r="A86" s="34" t="s">
        <v>139</v>
      </c>
      <c r="B86" s="35">
        <v>0</v>
      </c>
      <c r="C86" s="36">
        <v>0</v>
      </c>
      <c r="D86" s="35">
        <v>0</v>
      </c>
      <c r="E86" s="36">
        <f>SUM(C86:D86)</f>
        <v>0</v>
      </c>
      <c r="F86" s="36">
        <f>B86-E86</f>
        <v>0</v>
      </c>
      <c r="G86" s="36">
        <f>B86-C86</f>
        <v>0</v>
      </c>
      <c r="H86" s="37" t="e">
        <f>E86/B86*100</f>
        <v>#DIV/0!</v>
      </c>
    </row>
    <row r="87" spans="1:8" s="28" customFormat="1" ht="11.25" customHeight="1" x14ac:dyDescent="0.2">
      <c r="A87" s="34" t="s">
        <v>140</v>
      </c>
      <c r="B87" s="35">
        <v>116752</v>
      </c>
      <c r="C87" s="36">
        <v>38992.009969999999</v>
      </c>
      <c r="D87" s="35">
        <v>7320.2009400000006</v>
      </c>
      <c r="E87" s="36">
        <f>SUM(C87:D87)</f>
        <v>46312.210910000002</v>
      </c>
      <c r="F87" s="36">
        <f>B87-E87</f>
        <v>70439.789090000006</v>
      </c>
      <c r="G87" s="36">
        <f>B87-C87</f>
        <v>77759.990030000001</v>
      </c>
      <c r="H87" s="37">
        <f>E87/B87*100</f>
        <v>39.667167080649584</v>
      </c>
    </row>
    <row r="88" spans="1:8" s="28" customFormat="1" ht="11.25" customHeight="1" x14ac:dyDescent="0.2">
      <c r="A88" s="34" t="s">
        <v>141</v>
      </c>
      <c r="B88" s="35">
        <v>258592.57500000001</v>
      </c>
      <c r="C88" s="36">
        <v>98095.153399999996</v>
      </c>
      <c r="D88" s="35">
        <v>17287.444629999998</v>
      </c>
      <c r="E88" s="36">
        <f>SUM(C88:D88)</f>
        <v>115382.59802999999</v>
      </c>
      <c r="F88" s="36">
        <f>B88-E88</f>
        <v>143209.97697000002</v>
      </c>
      <c r="G88" s="36">
        <f>B88-C88</f>
        <v>160497.4216</v>
      </c>
      <c r="H88" s="37">
        <f>E88/B88*100</f>
        <v>44.619455152569628</v>
      </c>
    </row>
    <row r="89" spans="1:8" s="28" customFormat="1" ht="11.25" customHeight="1" x14ac:dyDescent="0.2">
      <c r="A89" s="45"/>
      <c r="B89" s="35"/>
      <c r="C89" s="36"/>
      <c r="D89" s="35"/>
      <c r="E89" s="36"/>
      <c r="F89" s="36"/>
      <c r="G89" s="36"/>
      <c r="H89" s="37"/>
    </row>
    <row r="90" spans="1:8" s="28" customFormat="1" ht="11.25" customHeight="1" x14ac:dyDescent="0.2">
      <c r="A90" s="30" t="s">
        <v>142</v>
      </c>
      <c r="B90" s="41">
        <f t="shared" ref="B90:G90" si="20">SUM(B91:B100)</f>
        <v>135835147.02376002</v>
      </c>
      <c r="C90" s="41">
        <f t="shared" si="20"/>
        <v>84419607.520299986</v>
      </c>
      <c r="D90" s="41">
        <f t="shared" ref="D90" si="21">SUM(D91:D100)</f>
        <v>465602.4359000001</v>
      </c>
      <c r="E90" s="41">
        <f t="shared" si="20"/>
        <v>84885209.956199989</v>
      </c>
      <c r="F90" s="41">
        <f t="shared" si="20"/>
        <v>50949937.067560025</v>
      </c>
      <c r="G90" s="41">
        <f t="shared" si="20"/>
        <v>51415539.503460035</v>
      </c>
      <c r="H90" s="32">
        <f>E90/B90*100</f>
        <v>62.491344704292203</v>
      </c>
    </row>
    <row r="91" spans="1:8" s="28" customFormat="1" ht="11.25" customHeight="1" x14ac:dyDescent="0.2">
      <c r="A91" s="34" t="s">
        <v>121</v>
      </c>
      <c r="B91" s="35">
        <v>3748977.4272100003</v>
      </c>
      <c r="C91" s="36">
        <v>1988869.7891100002</v>
      </c>
      <c r="D91" s="35">
        <v>100408.99159999999</v>
      </c>
      <c r="E91" s="36">
        <f t="shared" ref="E91:E100" si="22">SUM(C91:D91)</f>
        <v>2089278.7807100003</v>
      </c>
      <c r="F91" s="36">
        <f>B91-E91</f>
        <v>1659698.6465</v>
      </c>
      <c r="G91" s="36">
        <f>B91-C91</f>
        <v>1760107.6381000001</v>
      </c>
      <c r="H91" s="37">
        <f>E91/B91*100</f>
        <v>55.729297422440006</v>
      </c>
    </row>
    <row r="92" spans="1:8" s="28" customFormat="1" ht="11.25" customHeight="1" x14ac:dyDescent="0.2">
      <c r="A92" s="34" t="s">
        <v>143</v>
      </c>
      <c r="B92" s="35">
        <v>11199834.688330002</v>
      </c>
      <c r="C92" s="36">
        <v>6537796.0267599998</v>
      </c>
      <c r="D92" s="35">
        <v>40612.199789999991</v>
      </c>
      <c r="E92" s="36">
        <f t="shared" si="22"/>
        <v>6578408.2265499998</v>
      </c>
      <c r="F92" s="36">
        <f>B92-E92</f>
        <v>4621426.4617800023</v>
      </c>
      <c r="G92" s="36">
        <f>B92-C92</f>
        <v>4662038.6615700023</v>
      </c>
      <c r="H92" s="37">
        <f>E92/B92*100</f>
        <v>58.736654688346121</v>
      </c>
    </row>
    <row r="93" spans="1:8" s="28" customFormat="1" ht="11.25" customHeight="1" x14ac:dyDescent="0.2">
      <c r="A93" s="34" t="s">
        <v>144</v>
      </c>
      <c r="B93" s="35">
        <v>8541952.2880000006</v>
      </c>
      <c r="C93" s="36">
        <v>5353983.3409200003</v>
      </c>
      <c r="D93" s="35">
        <v>34624.119089999993</v>
      </c>
      <c r="E93" s="36">
        <f t="shared" si="22"/>
        <v>5388607.4600100005</v>
      </c>
      <c r="F93" s="36">
        <f>B93-E93</f>
        <v>3153344.8279900001</v>
      </c>
      <c r="G93" s="36">
        <f>B93-C93</f>
        <v>3187968.9470800003</v>
      </c>
      <c r="H93" s="37">
        <f>E93/B93*100</f>
        <v>63.084026675963564</v>
      </c>
    </row>
    <row r="94" spans="1:8" s="28" customFormat="1" ht="11.25" customHeight="1" x14ac:dyDescent="0.2">
      <c r="A94" s="34" t="s">
        <v>145</v>
      </c>
      <c r="B94" s="35">
        <v>118959.32</v>
      </c>
      <c r="C94" s="36">
        <v>37708.157380000004</v>
      </c>
      <c r="D94" s="35">
        <v>7133.4054599999999</v>
      </c>
      <c r="E94" s="36">
        <f t="shared" si="22"/>
        <v>44841.562840000006</v>
      </c>
      <c r="F94" s="36">
        <f>B94-E94</f>
        <v>74117.757160000008</v>
      </c>
      <c r="G94" s="36">
        <f>B94-C94</f>
        <v>81251.162620000003</v>
      </c>
      <c r="H94" s="37">
        <f>E94/B94*100</f>
        <v>37.694871524147921</v>
      </c>
    </row>
    <row r="95" spans="1:8" s="28" customFormat="1" ht="11.25" customHeight="1" x14ac:dyDescent="0.2">
      <c r="A95" s="34" t="s">
        <v>146</v>
      </c>
      <c r="B95" s="35">
        <v>590387.12900000007</v>
      </c>
      <c r="C95" s="36">
        <v>246304.37439000001</v>
      </c>
      <c r="D95" s="35">
        <v>21458.907810000001</v>
      </c>
      <c r="E95" s="36">
        <f t="shared" si="22"/>
        <v>267763.28220000002</v>
      </c>
      <c r="F95" s="36">
        <f>B95-E95</f>
        <v>322623.84680000006</v>
      </c>
      <c r="G95" s="36">
        <f>B95-C95</f>
        <v>344082.75461000006</v>
      </c>
      <c r="H95" s="37">
        <f>E95/B95*100</f>
        <v>45.353848186619253</v>
      </c>
    </row>
    <row r="96" spans="1:8" s="28" customFormat="1" ht="11.25" customHeight="1" x14ac:dyDescent="0.2">
      <c r="A96" s="34" t="s">
        <v>147</v>
      </c>
      <c r="B96" s="35">
        <v>110860612.73322003</v>
      </c>
      <c r="C96" s="36">
        <v>69829809.621830001</v>
      </c>
      <c r="D96" s="35">
        <v>250259.95282000012</v>
      </c>
      <c r="E96" s="36">
        <f t="shared" si="22"/>
        <v>70080069.574650005</v>
      </c>
      <c r="F96" s="36">
        <f>B96-E96</f>
        <v>40780543.158570021</v>
      </c>
      <c r="G96" s="36">
        <f>B96-C96</f>
        <v>41030803.111390024</v>
      </c>
      <c r="H96" s="37">
        <f>E96/B96*100</f>
        <v>63.214578962587765</v>
      </c>
    </row>
    <row r="97" spans="1:8" s="28" customFormat="1" ht="11.25" customHeight="1" x14ac:dyDescent="0.2">
      <c r="A97" s="34" t="s">
        <v>148</v>
      </c>
      <c r="B97" s="35">
        <v>283739.78999999998</v>
      </c>
      <c r="C97" s="36">
        <v>162626.92500999998</v>
      </c>
      <c r="D97" s="35">
        <v>6281.2325099999998</v>
      </c>
      <c r="E97" s="36">
        <f t="shared" si="22"/>
        <v>168908.15751999998</v>
      </c>
      <c r="F97" s="36">
        <f>B97-E97</f>
        <v>114831.63248</v>
      </c>
      <c r="G97" s="36">
        <f>B97-C97</f>
        <v>121112.86499</v>
      </c>
      <c r="H97" s="37">
        <f>E97/B97*100</f>
        <v>59.529245975687793</v>
      </c>
    </row>
    <row r="98" spans="1:8" s="28" customFormat="1" ht="11.25" customHeight="1" x14ac:dyDescent="0.2">
      <c r="A98" s="34" t="s">
        <v>312</v>
      </c>
      <c r="B98" s="35">
        <v>367940.94999999995</v>
      </c>
      <c r="C98" s="36">
        <v>202529.67441000001</v>
      </c>
      <c r="D98" s="35">
        <v>3307.5300999999999</v>
      </c>
      <c r="E98" s="39">
        <f t="shared" si="22"/>
        <v>205837.20451000001</v>
      </c>
      <c r="F98" s="39">
        <f>B98-E98</f>
        <v>162103.74548999994</v>
      </c>
      <c r="G98" s="39">
        <f>B98-C98</f>
        <v>165411.27558999995</v>
      </c>
      <c r="H98" s="32">
        <f>E98/B98*100</f>
        <v>55.94299968785753</v>
      </c>
    </row>
    <row r="99" spans="1:8" s="28" customFormat="1" ht="11.25" customHeight="1" x14ac:dyDescent="0.2">
      <c r="A99" s="43" t="s">
        <v>313</v>
      </c>
      <c r="B99" s="35">
        <v>52164</v>
      </c>
      <c r="C99" s="36">
        <v>30653.191890000002</v>
      </c>
      <c r="D99" s="35">
        <v>63.365000000000002</v>
      </c>
      <c r="E99" s="39">
        <f t="shared" si="22"/>
        <v>30716.556890000003</v>
      </c>
      <c r="F99" s="39">
        <f>B99-E99</f>
        <v>21447.443109999997</v>
      </c>
      <c r="G99" s="39">
        <f>B99-C99</f>
        <v>21510.808109999998</v>
      </c>
      <c r="H99" s="32">
        <f>E99/B99*100</f>
        <v>58.884588777701111</v>
      </c>
    </row>
    <row r="100" spans="1:8" s="28" customFormat="1" ht="11.25" customHeight="1" x14ac:dyDescent="0.2">
      <c r="A100" s="34" t="s">
        <v>261</v>
      </c>
      <c r="B100" s="35">
        <v>70578.698000000004</v>
      </c>
      <c r="C100" s="36">
        <v>29326.418600000001</v>
      </c>
      <c r="D100" s="35">
        <v>1452.73172</v>
      </c>
      <c r="E100" s="36">
        <f t="shared" si="22"/>
        <v>30779.150320000001</v>
      </c>
      <c r="F100" s="36">
        <f>B100-E100</f>
        <v>39799.547680000003</v>
      </c>
      <c r="G100" s="36">
        <f>B100-C100</f>
        <v>41252.279399999999</v>
      </c>
      <c r="H100" s="37">
        <f>E100/B100*100</f>
        <v>43.609688464357902</v>
      </c>
    </row>
    <row r="101" spans="1:8" s="28" customFormat="1" ht="11.25" customHeight="1" x14ac:dyDescent="0.2">
      <c r="A101" s="34"/>
      <c r="B101" s="35"/>
      <c r="C101" s="36"/>
      <c r="D101" s="35"/>
      <c r="E101" s="36"/>
      <c r="F101" s="36"/>
      <c r="G101" s="36"/>
      <c r="H101" s="37"/>
    </row>
    <row r="102" spans="1:8" s="28" customFormat="1" ht="11.25" customHeight="1" x14ac:dyDescent="0.2">
      <c r="A102" s="30" t="s">
        <v>149</v>
      </c>
      <c r="B102" s="53">
        <f t="shared" ref="B102:G102" si="23">SUM(B103:B112)</f>
        <v>11060410.503</v>
      </c>
      <c r="C102" s="41">
        <f t="shared" si="23"/>
        <v>5994307.1734900009</v>
      </c>
      <c r="D102" s="53">
        <f t="shared" si="23"/>
        <v>312448.62749000004</v>
      </c>
      <c r="E102" s="41">
        <f t="shared" si="23"/>
        <v>6306755.8009800008</v>
      </c>
      <c r="F102" s="41">
        <f t="shared" si="23"/>
        <v>4753654.7020199997</v>
      </c>
      <c r="G102" s="41">
        <f t="shared" si="23"/>
        <v>5066103.3295099996</v>
      </c>
      <c r="H102" s="37">
        <f>E102/B102*100</f>
        <v>57.020992116606983</v>
      </c>
    </row>
    <row r="103" spans="1:8" s="28" customFormat="1" ht="11.25" customHeight="1" x14ac:dyDescent="0.2">
      <c r="A103" s="34" t="s">
        <v>93</v>
      </c>
      <c r="B103" s="35">
        <v>3844284.9929999998</v>
      </c>
      <c r="C103" s="36">
        <v>2013587.8331900002</v>
      </c>
      <c r="D103" s="35">
        <v>65962.55386</v>
      </c>
      <c r="E103" s="36">
        <f t="shared" ref="E103:E112" si="24">SUM(C103:D103)</f>
        <v>2079550.3870500003</v>
      </c>
      <c r="F103" s="36">
        <f>B103-E103</f>
        <v>1764734.6059499995</v>
      </c>
      <c r="G103" s="36">
        <f>B103-C103</f>
        <v>1830697.1598099996</v>
      </c>
      <c r="H103" s="37">
        <f>E103/B103*100</f>
        <v>54.094594725329216</v>
      </c>
    </row>
    <row r="104" spans="1:8" s="28" customFormat="1" ht="11.25" customHeight="1" x14ac:dyDescent="0.2">
      <c r="A104" s="34" t="s">
        <v>150</v>
      </c>
      <c r="B104" s="35">
        <v>1480297.0379999999</v>
      </c>
      <c r="C104" s="36">
        <v>1138283.92426</v>
      </c>
      <c r="D104" s="35">
        <v>57570.666540000006</v>
      </c>
      <c r="E104" s="36">
        <f t="shared" si="24"/>
        <v>1195854.5907999999</v>
      </c>
      <c r="F104" s="36">
        <f>B104-E104</f>
        <v>284442.44720000005</v>
      </c>
      <c r="G104" s="36">
        <f>B104-C104</f>
        <v>342013.11373999994</v>
      </c>
      <c r="H104" s="37">
        <f>E104/B104*100</f>
        <v>80.784772251905295</v>
      </c>
    </row>
    <row r="105" spans="1:8" s="28" customFormat="1" ht="11.25" customHeight="1" x14ac:dyDescent="0.2">
      <c r="A105" s="34" t="s">
        <v>151</v>
      </c>
      <c r="B105" s="35">
        <v>648046</v>
      </c>
      <c r="C105" s="36">
        <v>291561.26908999996</v>
      </c>
      <c r="D105" s="35">
        <v>13595.734759999999</v>
      </c>
      <c r="E105" s="36">
        <f t="shared" si="24"/>
        <v>305157.00384999998</v>
      </c>
      <c r="F105" s="36">
        <f>B105-E105</f>
        <v>342888.99615000002</v>
      </c>
      <c r="G105" s="36">
        <f>B105-C105</f>
        <v>356484.73091000004</v>
      </c>
      <c r="H105" s="37">
        <f>E105/B105*100</f>
        <v>47.088787501195903</v>
      </c>
    </row>
    <row r="106" spans="1:8" s="28" customFormat="1" ht="11.25" customHeight="1" x14ac:dyDescent="0.2">
      <c r="A106" s="34" t="s">
        <v>152</v>
      </c>
      <c r="B106" s="35">
        <v>755277.90899999999</v>
      </c>
      <c r="C106" s="36">
        <v>364871.12689000001</v>
      </c>
      <c r="D106" s="35">
        <v>50941.358390000001</v>
      </c>
      <c r="E106" s="36">
        <f t="shared" si="24"/>
        <v>415812.48528000002</v>
      </c>
      <c r="F106" s="36">
        <f>B106-E106</f>
        <v>339465.42371999996</v>
      </c>
      <c r="G106" s="36">
        <f>B106-C106</f>
        <v>390406.78210999997</v>
      </c>
      <c r="H106" s="37">
        <f>E106/B106*100</f>
        <v>55.054236371158048</v>
      </c>
    </row>
    <row r="107" spans="1:8" s="28" customFormat="1" ht="11.25" customHeight="1" x14ac:dyDescent="0.2">
      <c r="A107" s="34" t="s">
        <v>153</v>
      </c>
      <c r="B107" s="35">
        <v>887534.951</v>
      </c>
      <c r="C107" s="36">
        <v>437245.73066</v>
      </c>
      <c r="D107" s="35">
        <v>23211.046750000001</v>
      </c>
      <c r="E107" s="36">
        <f t="shared" si="24"/>
        <v>460456.77740999998</v>
      </c>
      <c r="F107" s="36">
        <f>B107-E107</f>
        <v>427078.17359000002</v>
      </c>
      <c r="G107" s="36">
        <f>B107-C107</f>
        <v>450289.22034</v>
      </c>
      <c r="H107" s="37">
        <f>E107/B107*100</f>
        <v>51.880410669032905</v>
      </c>
    </row>
    <row r="108" spans="1:8" s="28" customFormat="1" ht="11.25" customHeight="1" x14ac:dyDescent="0.2">
      <c r="A108" s="34" t="s">
        <v>154</v>
      </c>
      <c r="B108" s="35">
        <v>111065.435</v>
      </c>
      <c r="C108" s="36">
        <v>58342.98446</v>
      </c>
      <c r="D108" s="35">
        <v>3441.3259399999997</v>
      </c>
      <c r="E108" s="36">
        <f t="shared" si="24"/>
        <v>61784.310400000002</v>
      </c>
      <c r="F108" s="36">
        <f>B108-E108</f>
        <v>49281.124599999996</v>
      </c>
      <c r="G108" s="36">
        <f>B108-C108</f>
        <v>52722.450539999998</v>
      </c>
      <c r="H108" s="37">
        <f>E108/B108*100</f>
        <v>55.628747503667554</v>
      </c>
    </row>
    <row r="109" spans="1:8" s="28" customFormat="1" ht="11.25" customHeight="1" x14ac:dyDescent="0.2">
      <c r="A109" s="34" t="s">
        <v>155</v>
      </c>
      <c r="B109" s="35">
        <v>524095.22000000003</v>
      </c>
      <c r="C109" s="36">
        <v>238954.25994999998</v>
      </c>
      <c r="D109" s="35">
        <v>786.34438999999998</v>
      </c>
      <c r="E109" s="36">
        <f t="shared" si="24"/>
        <v>239740.60433999999</v>
      </c>
      <c r="F109" s="36">
        <f>B109-E109</f>
        <v>284354.61566000001</v>
      </c>
      <c r="G109" s="36">
        <f>B109-C109</f>
        <v>285140.96005000005</v>
      </c>
      <c r="H109" s="37">
        <f>E109/B109*100</f>
        <v>45.743711293531732</v>
      </c>
    </row>
    <row r="110" spans="1:8" s="28" customFormat="1" ht="11.25" customHeight="1" x14ac:dyDescent="0.2">
      <c r="A110" s="34" t="s">
        <v>156</v>
      </c>
      <c r="B110" s="35">
        <v>464208.37400000019</v>
      </c>
      <c r="C110" s="36">
        <v>218022.88081000041</v>
      </c>
      <c r="D110" s="35">
        <v>15420.398640000001</v>
      </c>
      <c r="E110" s="39">
        <f t="shared" si="24"/>
        <v>233443.27945000041</v>
      </c>
      <c r="F110" s="39">
        <f>B110-E110</f>
        <v>230765.09454999978</v>
      </c>
      <c r="G110" s="39">
        <f>B110-C110</f>
        <v>246185.49318999978</v>
      </c>
      <c r="H110" s="32">
        <f>E110/B110*100</f>
        <v>50.288467965035096</v>
      </c>
    </row>
    <row r="111" spans="1:8" s="28" customFormat="1" ht="11.25" customHeight="1" x14ac:dyDescent="0.2">
      <c r="A111" s="43" t="s">
        <v>157</v>
      </c>
      <c r="B111" s="35">
        <v>80592.000000000015</v>
      </c>
      <c r="C111" s="36">
        <v>31070.993899999998</v>
      </c>
      <c r="D111" s="35">
        <v>2107.8320299999996</v>
      </c>
      <c r="E111" s="39">
        <f t="shared" si="24"/>
        <v>33178.825929999999</v>
      </c>
      <c r="F111" s="39">
        <f>B111-E111</f>
        <v>47413.174070000015</v>
      </c>
      <c r="G111" s="39">
        <f>B111-C111</f>
        <v>49521.006100000013</v>
      </c>
      <c r="H111" s="32">
        <f>E111/B111*100</f>
        <v>41.168882680663081</v>
      </c>
    </row>
    <row r="112" spans="1:8" s="28" customFormat="1" ht="11.25" customHeight="1" x14ac:dyDescent="0.2">
      <c r="A112" s="34" t="s">
        <v>158</v>
      </c>
      <c r="B112" s="35">
        <v>2265008.5830000001</v>
      </c>
      <c r="C112" s="36">
        <v>1202366.17028</v>
      </c>
      <c r="D112" s="35">
        <v>79411.366190000001</v>
      </c>
      <c r="E112" s="36">
        <f t="shared" si="24"/>
        <v>1281777.5364699999</v>
      </c>
      <c r="F112" s="36">
        <f>B112-E112</f>
        <v>983231.04653000017</v>
      </c>
      <c r="G112" s="36">
        <f>B112-C112</f>
        <v>1062642.4127200001</v>
      </c>
      <c r="H112" s="37">
        <f>E112/B112*100</f>
        <v>56.590405267793187</v>
      </c>
    </row>
    <row r="113" spans="1:8" s="28" customFormat="1" ht="11.25" customHeight="1" x14ac:dyDescent="0.2">
      <c r="A113" s="34"/>
      <c r="B113" s="35"/>
      <c r="C113" s="36"/>
      <c r="D113" s="35"/>
      <c r="E113" s="36"/>
      <c r="F113" s="36"/>
      <c r="G113" s="36"/>
      <c r="H113" s="37"/>
    </row>
    <row r="114" spans="1:8" s="28" customFormat="1" ht="11.25" customHeight="1" x14ac:dyDescent="0.2">
      <c r="A114" s="30" t="s">
        <v>159</v>
      </c>
      <c r="B114" s="53">
        <f t="shared" ref="B114:G114" si="25">SUM(B115:B123)</f>
        <v>13755066.602999996</v>
      </c>
      <c r="C114" s="41">
        <f t="shared" si="25"/>
        <v>7440631.5599799994</v>
      </c>
      <c r="D114" s="53">
        <f t="shared" si="25"/>
        <v>743132.0403199998</v>
      </c>
      <c r="E114" s="41">
        <f t="shared" si="25"/>
        <v>8183763.6003000019</v>
      </c>
      <c r="F114" s="41">
        <f t="shared" si="25"/>
        <v>5571303.0026999991</v>
      </c>
      <c r="G114" s="41">
        <f t="shared" si="25"/>
        <v>6314435.0430199988</v>
      </c>
      <c r="H114" s="37">
        <f>E114/B114*100</f>
        <v>59.496357498662448</v>
      </c>
    </row>
    <row r="115" spans="1:8" s="28" customFormat="1" ht="11.25" customHeight="1" x14ac:dyDescent="0.2">
      <c r="A115" s="34" t="s">
        <v>93</v>
      </c>
      <c r="B115" s="35">
        <v>10872009.698999999</v>
      </c>
      <c r="C115" s="36">
        <v>5890249.4850500003</v>
      </c>
      <c r="D115" s="35">
        <v>638888.20819999999</v>
      </c>
      <c r="E115" s="36">
        <f t="shared" ref="E115:E123" si="26">SUM(C115:D115)</f>
        <v>6529137.6932500005</v>
      </c>
      <c r="F115" s="36">
        <f>B115-E115</f>
        <v>4342872.0057499986</v>
      </c>
      <c r="G115" s="36">
        <f>B115-C115</f>
        <v>4981760.2139499988</v>
      </c>
      <c r="H115" s="37">
        <f>E115/B115*100</f>
        <v>60.054560969077741</v>
      </c>
    </row>
    <row r="116" spans="1:8" s="28" customFormat="1" ht="11.25" customHeight="1" x14ac:dyDescent="0.2">
      <c r="A116" s="34" t="s">
        <v>160</v>
      </c>
      <c r="B116" s="35">
        <v>24099.178</v>
      </c>
      <c r="C116" s="36">
        <v>13321.169669999999</v>
      </c>
      <c r="D116" s="35">
        <v>50.680860000000003</v>
      </c>
      <c r="E116" s="36">
        <f t="shared" si="26"/>
        <v>13371.85053</v>
      </c>
      <c r="F116" s="36">
        <f>B116-E116</f>
        <v>10727.32747</v>
      </c>
      <c r="G116" s="36">
        <f>B116-C116</f>
        <v>10778.008330000001</v>
      </c>
      <c r="H116" s="37">
        <f>E116/B116*100</f>
        <v>55.486749506559931</v>
      </c>
    </row>
    <row r="117" spans="1:8" s="28" customFormat="1" ht="11.25" customHeight="1" x14ac:dyDescent="0.2">
      <c r="A117" s="34" t="s">
        <v>161</v>
      </c>
      <c r="B117" s="35">
        <v>121225.37699999999</v>
      </c>
      <c r="C117" s="36">
        <v>52168.718970000002</v>
      </c>
      <c r="D117" s="35">
        <v>5357.1615500000007</v>
      </c>
      <c r="E117" s="36">
        <f t="shared" si="26"/>
        <v>57525.880520000006</v>
      </c>
      <c r="F117" s="36">
        <f>B117-E117</f>
        <v>63699.496479999987</v>
      </c>
      <c r="G117" s="36">
        <f>B117-C117</f>
        <v>69056.658029999991</v>
      </c>
      <c r="H117" s="37">
        <f>E117/B117*100</f>
        <v>47.453661884672883</v>
      </c>
    </row>
    <row r="118" spans="1:8" s="28" customFormat="1" ht="11.25" customHeight="1" x14ac:dyDescent="0.2">
      <c r="A118" s="34" t="s">
        <v>162</v>
      </c>
      <c r="B118" s="35">
        <v>797902.40800000005</v>
      </c>
      <c r="C118" s="36">
        <v>460640.70780000003</v>
      </c>
      <c r="D118" s="35">
        <v>12718.42625</v>
      </c>
      <c r="E118" s="36">
        <f t="shared" si="26"/>
        <v>473359.13405000005</v>
      </c>
      <c r="F118" s="36">
        <f>B118-E118</f>
        <v>324543.27395</v>
      </c>
      <c r="G118" s="36">
        <f>B118-C118</f>
        <v>337261.70020000002</v>
      </c>
      <c r="H118" s="37">
        <f>E118/B118*100</f>
        <v>59.325442473160209</v>
      </c>
    </row>
    <row r="119" spans="1:8" s="28" customFormat="1" ht="11.25" customHeight="1" x14ac:dyDescent="0.2">
      <c r="A119" s="34" t="s">
        <v>163</v>
      </c>
      <c r="B119" s="35">
        <v>48401</v>
      </c>
      <c r="C119" s="36">
        <v>21287.334350000001</v>
      </c>
      <c r="D119" s="35">
        <v>1281.0329099999999</v>
      </c>
      <c r="E119" s="36">
        <f t="shared" si="26"/>
        <v>22568.367259999999</v>
      </c>
      <c r="F119" s="36">
        <f>B119-E119</f>
        <v>25832.632740000001</v>
      </c>
      <c r="G119" s="36">
        <f>B119-C119</f>
        <v>27113.665649999999</v>
      </c>
      <c r="H119" s="37">
        <f>E119/B119*100</f>
        <v>46.627894588954774</v>
      </c>
    </row>
    <row r="120" spans="1:8" s="28" customFormat="1" ht="11.25" customHeight="1" x14ac:dyDescent="0.2">
      <c r="A120" s="34" t="s">
        <v>164</v>
      </c>
      <c r="B120" s="35">
        <v>112274.00000000001</v>
      </c>
      <c r="C120" s="36">
        <v>49800.337040000006</v>
      </c>
      <c r="D120" s="35">
        <v>2446.7645899999998</v>
      </c>
      <c r="E120" s="39">
        <f t="shared" si="26"/>
        <v>52247.101630000005</v>
      </c>
      <c r="F120" s="39">
        <f>B120-E120</f>
        <v>60026.89837000001</v>
      </c>
      <c r="G120" s="39">
        <f>B120-C120</f>
        <v>62473.662960000009</v>
      </c>
      <c r="H120" s="32">
        <f>E120/B120*100</f>
        <v>46.535352468069185</v>
      </c>
    </row>
    <row r="121" spans="1:8" s="28" customFormat="1" ht="11.25" customHeight="1" x14ac:dyDescent="0.2">
      <c r="A121" s="43" t="s">
        <v>165</v>
      </c>
      <c r="B121" s="35">
        <v>858266.598</v>
      </c>
      <c r="C121" s="36">
        <v>547968.38300999999</v>
      </c>
      <c r="D121" s="35">
        <v>61025.152470000001</v>
      </c>
      <c r="E121" s="39">
        <f t="shared" si="26"/>
        <v>608993.53547999996</v>
      </c>
      <c r="F121" s="39">
        <f>B121-E121</f>
        <v>249273.06252000004</v>
      </c>
      <c r="G121" s="39">
        <f>B121-C121</f>
        <v>310298.21499000001</v>
      </c>
      <c r="H121" s="32">
        <f>E121/B121*100</f>
        <v>70.956220001934639</v>
      </c>
    </row>
    <row r="122" spans="1:8" s="28" customFormat="1" ht="12" x14ac:dyDescent="0.2">
      <c r="A122" s="43" t="s">
        <v>166</v>
      </c>
      <c r="B122" s="35">
        <v>240000.16499999998</v>
      </c>
      <c r="C122" s="36">
        <v>129006.20656000001</v>
      </c>
      <c r="D122" s="35">
        <v>20841.78658</v>
      </c>
      <c r="E122" s="39">
        <f t="shared" si="26"/>
        <v>149847.99314000001</v>
      </c>
      <c r="F122" s="39">
        <f>B122-E122</f>
        <v>90152.171859999973</v>
      </c>
      <c r="G122" s="39">
        <f>B122-C122</f>
        <v>110993.95843999997</v>
      </c>
      <c r="H122" s="37">
        <f>E122/B122*100</f>
        <v>62.436620883156479</v>
      </c>
    </row>
    <row r="123" spans="1:8" s="28" customFormat="1" ht="11.25" customHeight="1" x14ac:dyDescent="0.2">
      <c r="A123" s="34" t="s">
        <v>167</v>
      </c>
      <c r="B123" s="35">
        <v>680888.17800000007</v>
      </c>
      <c r="C123" s="36">
        <v>276189.21752999997</v>
      </c>
      <c r="D123" s="35">
        <v>522.82691</v>
      </c>
      <c r="E123" s="39">
        <f t="shared" si="26"/>
        <v>276712.04443999997</v>
      </c>
      <c r="F123" s="39">
        <f>B123-E123</f>
        <v>404176.1335600001</v>
      </c>
      <c r="G123" s="39">
        <f>B123-C123</f>
        <v>404698.96047000011</v>
      </c>
      <c r="H123" s="37">
        <f>E123/B123*100</f>
        <v>40.639866189599189</v>
      </c>
    </row>
    <row r="124" spans="1:8" s="28" customFormat="1" ht="11.25" customHeight="1" x14ac:dyDescent="0.2">
      <c r="A124" s="43"/>
      <c r="B124" s="35"/>
      <c r="C124" s="36"/>
      <c r="D124" s="35"/>
      <c r="E124" s="36"/>
      <c r="F124" s="36"/>
      <c r="G124" s="36"/>
      <c r="H124" s="37"/>
    </row>
    <row r="125" spans="1:8" s="28" customFormat="1" ht="11.25" customHeight="1" x14ac:dyDescent="0.2">
      <c r="A125" s="30" t="s">
        <v>168</v>
      </c>
      <c r="B125" s="53">
        <f t="shared" ref="B125:G125" si="27">+B126+B134</f>
        <v>113494264.39199999</v>
      </c>
      <c r="C125" s="41">
        <f t="shared" si="27"/>
        <v>71707733.068040013</v>
      </c>
      <c r="D125" s="53">
        <f t="shared" si="27"/>
        <v>2049290.6627499997</v>
      </c>
      <c r="E125" s="41">
        <f t="shared" si="27"/>
        <v>73757023.730790004</v>
      </c>
      <c r="F125" s="41">
        <f t="shared" si="27"/>
        <v>39737240.661209986</v>
      </c>
      <c r="G125" s="41">
        <f t="shared" si="27"/>
        <v>41786531.323959984</v>
      </c>
      <c r="H125" s="37">
        <f>E125/B125*100</f>
        <v>64.9874459523692</v>
      </c>
    </row>
    <row r="126" spans="1:8" s="28" customFormat="1" ht="11.25" customHeight="1" x14ac:dyDescent="0.2">
      <c r="A126" s="46" t="s">
        <v>169</v>
      </c>
      <c r="B126" s="47">
        <f t="shared" ref="B126:G126" si="28">SUM(B127:B131)</f>
        <v>6448702.2180000003</v>
      </c>
      <c r="C126" s="48">
        <f t="shared" si="28"/>
        <v>5109385.8759199996</v>
      </c>
      <c r="D126" s="47">
        <f t="shared" ref="D126" si="29">SUM(D127:D131)</f>
        <v>239944.34015</v>
      </c>
      <c r="E126" s="48">
        <f t="shared" si="28"/>
        <v>5349330.2160700001</v>
      </c>
      <c r="F126" s="48">
        <f t="shared" si="28"/>
        <v>1099372.00193</v>
      </c>
      <c r="G126" s="48">
        <f t="shared" si="28"/>
        <v>1339316.3420800003</v>
      </c>
      <c r="H126" s="37">
        <f>E126/B126*100</f>
        <v>82.952042678271482</v>
      </c>
    </row>
    <row r="127" spans="1:8" s="28" customFormat="1" ht="11.25" customHeight="1" x14ac:dyDescent="0.2">
      <c r="A127" s="49" t="s">
        <v>170</v>
      </c>
      <c r="B127" s="35">
        <v>329159.13100000005</v>
      </c>
      <c r="C127" s="36">
        <v>121182.52364</v>
      </c>
      <c r="D127" s="35">
        <v>450.75439</v>
      </c>
      <c r="E127" s="39">
        <f t="shared" ref="E127:E133" si="30">SUM(C127:D127)</f>
        <v>121633.27803</v>
      </c>
      <c r="F127" s="39">
        <f>B127-E127</f>
        <v>207525.85297000007</v>
      </c>
      <c r="G127" s="39">
        <f>B127-C127</f>
        <v>207976.60736000005</v>
      </c>
      <c r="H127" s="37">
        <f>E127/B127*100</f>
        <v>36.952727898045154</v>
      </c>
    </row>
    <row r="128" spans="1:8" s="28" customFormat="1" ht="11.25" customHeight="1" x14ac:dyDescent="0.2">
      <c r="A128" s="49" t="s">
        <v>171</v>
      </c>
      <c r="B128" s="35">
        <v>788177.86199999996</v>
      </c>
      <c r="C128" s="36">
        <v>495153.27156999998</v>
      </c>
      <c r="D128" s="35">
        <v>105199.88593</v>
      </c>
      <c r="E128" s="39">
        <f t="shared" si="30"/>
        <v>600353.15749999997</v>
      </c>
      <c r="F128" s="39">
        <f>B128-E128</f>
        <v>187824.70449999999</v>
      </c>
      <c r="G128" s="39">
        <f>B128-C128</f>
        <v>293024.59042999998</v>
      </c>
      <c r="H128" s="37">
        <f>E128/B128*100</f>
        <v>76.169756402013732</v>
      </c>
    </row>
    <row r="129" spans="1:8" s="28" customFormat="1" ht="11.25" customHeight="1" x14ac:dyDescent="0.2">
      <c r="A129" s="49" t="s">
        <v>172</v>
      </c>
      <c r="B129" s="35">
        <v>56478.144999999997</v>
      </c>
      <c r="C129" s="36">
        <v>34193.545210000004</v>
      </c>
      <c r="D129" s="35">
        <v>573.39446999999996</v>
      </c>
      <c r="E129" s="36">
        <f t="shared" si="30"/>
        <v>34766.939680000003</v>
      </c>
      <c r="F129" s="36">
        <f>B129-E129</f>
        <v>21711.205319999994</v>
      </c>
      <c r="G129" s="36">
        <f>B129-C129</f>
        <v>22284.599789999993</v>
      </c>
      <c r="H129" s="37">
        <f>E129/B129*100</f>
        <v>61.558218103657623</v>
      </c>
    </row>
    <row r="130" spans="1:8" s="28" customFormat="1" ht="11.25" customHeight="1" x14ac:dyDescent="0.2">
      <c r="A130" s="49" t="s">
        <v>173</v>
      </c>
      <c r="B130" s="35">
        <v>706407.973</v>
      </c>
      <c r="C130" s="36">
        <v>341045.75949999999</v>
      </c>
      <c r="D130" s="35">
        <v>13750.36318</v>
      </c>
      <c r="E130" s="39">
        <f t="shared" si="30"/>
        <v>354796.12267999997</v>
      </c>
      <c r="F130" s="39">
        <f>B130-E130</f>
        <v>351611.85032000003</v>
      </c>
      <c r="G130" s="39">
        <f>B130-C130</f>
        <v>365362.21350000001</v>
      </c>
      <c r="H130" s="37">
        <f>E130/B130*100</f>
        <v>50.225384797575032</v>
      </c>
    </row>
    <row r="131" spans="1:8" s="28" customFormat="1" ht="11.25" customHeight="1" x14ac:dyDescent="0.2">
      <c r="A131" s="46" t="s">
        <v>174</v>
      </c>
      <c r="B131" s="50">
        <f>SUM(B132:B133)</f>
        <v>4568479.1069999998</v>
      </c>
      <c r="C131" s="50">
        <f>SUM(C132:C133)</f>
        <v>4117810.7759999996</v>
      </c>
      <c r="D131" s="50">
        <f>SUM(D132:D133)</f>
        <v>119969.94218</v>
      </c>
      <c r="E131" s="41">
        <f t="shared" si="30"/>
        <v>4237780.7181799999</v>
      </c>
      <c r="F131" s="41">
        <f>B131-E131</f>
        <v>330698.38881999999</v>
      </c>
      <c r="G131" s="41">
        <f>B131-C131</f>
        <v>450668.33100000024</v>
      </c>
      <c r="H131" s="37">
        <f>E131/B131*100</f>
        <v>92.761302370557161</v>
      </c>
    </row>
    <row r="132" spans="1:8" s="28" customFormat="1" ht="11.25" customHeight="1" x14ac:dyDescent="0.2">
      <c r="A132" s="51" t="s">
        <v>174</v>
      </c>
      <c r="B132" s="35">
        <v>3755046.27</v>
      </c>
      <c r="C132" s="36">
        <v>3690334.7961399998</v>
      </c>
      <c r="D132" s="35">
        <v>62769.5124</v>
      </c>
      <c r="E132" s="36">
        <f t="shared" si="30"/>
        <v>3753104.3085399996</v>
      </c>
      <c r="F132" s="36">
        <f>B132-E132</f>
        <v>1941.9614600003697</v>
      </c>
      <c r="G132" s="36">
        <f>B132-C132</f>
        <v>64711.47386000026</v>
      </c>
      <c r="H132" s="37">
        <f>E132/B132*100</f>
        <v>99.948283953901836</v>
      </c>
    </row>
    <row r="133" spans="1:8" s="28" customFormat="1" ht="11.25" customHeight="1" x14ac:dyDescent="0.2">
      <c r="A133" s="51" t="s">
        <v>175</v>
      </c>
      <c r="B133" s="35">
        <v>813432.83700000006</v>
      </c>
      <c r="C133" s="36">
        <v>427475.97986000002</v>
      </c>
      <c r="D133" s="35">
        <v>57200.429779999999</v>
      </c>
      <c r="E133" s="36">
        <f t="shared" si="30"/>
        <v>484676.40964000003</v>
      </c>
      <c r="F133" s="36">
        <f>B133-E133</f>
        <v>328756.42736000003</v>
      </c>
      <c r="G133" s="36">
        <f>B133-C133</f>
        <v>385956.85714000004</v>
      </c>
      <c r="H133" s="37">
        <f>E133/B133*100</f>
        <v>59.584072291391898</v>
      </c>
    </row>
    <row r="134" spans="1:8" s="28" customFormat="1" ht="11.25" customHeight="1" x14ac:dyDescent="0.2">
      <c r="A134" s="46" t="s">
        <v>176</v>
      </c>
      <c r="B134" s="52">
        <f t="shared" ref="B134:G134" si="31">SUM(B135:B138)</f>
        <v>107045562.17399999</v>
      </c>
      <c r="C134" s="52">
        <f t="shared" si="31"/>
        <v>66598347.192120008</v>
      </c>
      <c r="D134" s="52">
        <f t="shared" si="31"/>
        <v>1809346.3225999996</v>
      </c>
      <c r="E134" s="52">
        <f t="shared" si="31"/>
        <v>68407693.514720008</v>
      </c>
      <c r="F134" s="52">
        <f t="shared" si="31"/>
        <v>38637868.659279987</v>
      </c>
      <c r="G134" s="52">
        <f t="shared" si="31"/>
        <v>40447214.981879987</v>
      </c>
      <c r="H134" s="37">
        <f>E134/B134*100</f>
        <v>63.905212066171359</v>
      </c>
    </row>
    <row r="135" spans="1:8" s="28" customFormat="1" ht="11.25" customHeight="1" x14ac:dyDescent="0.2">
      <c r="A135" s="51" t="s">
        <v>177</v>
      </c>
      <c r="B135" s="35">
        <v>43887629.489499986</v>
      </c>
      <c r="C135" s="36">
        <v>25667401.680420011</v>
      </c>
      <c r="D135" s="35">
        <v>1467470.7869699995</v>
      </c>
      <c r="E135" s="39">
        <f>SUM(C135:D135)</f>
        <v>27134872.467390012</v>
      </c>
      <c r="F135" s="39">
        <f>B135-E135</f>
        <v>16752757.022109974</v>
      </c>
      <c r="G135" s="39">
        <f>B135-C135</f>
        <v>18220227.809079975</v>
      </c>
      <c r="H135" s="37">
        <f>E135/B135*100</f>
        <v>61.828065865079282</v>
      </c>
    </row>
    <row r="136" spans="1:8" s="28" customFormat="1" ht="11.25" customHeight="1" x14ac:dyDescent="0.2">
      <c r="A136" s="51" t="s">
        <v>178</v>
      </c>
      <c r="B136" s="35">
        <v>9970540.6593200024</v>
      </c>
      <c r="C136" s="36">
        <v>5794320.4759200001</v>
      </c>
      <c r="D136" s="35">
        <v>142907.39799999996</v>
      </c>
      <c r="E136" s="39">
        <f>SUM(C136:D136)</f>
        <v>5937227.8739200002</v>
      </c>
      <c r="F136" s="39">
        <f>B136-E136</f>
        <v>4033312.7854000023</v>
      </c>
      <c r="G136" s="39">
        <f>B136-C136</f>
        <v>4176220.1834000023</v>
      </c>
      <c r="H136" s="32">
        <f>E136/B136*100</f>
        <v>59.547702344206911</v>
      </c>
    </row>
    <row r="137" spans="1:8" s="28" customFormat="1" ht="11.25" customHeight="1" x14ac:dyDescent="0.2">
      <c r="A137" s="108" t="s">
        <v>179</v>
      </c>
      <c r="B137" s="35">
        <v>11307225.208320001</v>
      </c>
      <c r="C137" s="36">
        <v>7272726.3685199991</v>
      </c>
      <c r="D137" s="35">
        <v>130720.71049</v>
      </c>
      <c r="E137" s="36">
        <f>SUM(C137:D137)</f>
        <v>7403447.0790099995</v>
      </c>
      <c r="F137" s="36">
        <f>B137-E137</f>
        <v>3903778.1293100016</v>
      </c>
      <c r="G137" s="36">
        <f>B137-C137</f>
        <v>4034498.8398000021</v>
      </c>
      <c r="H137" s="37">
        <f>E137/B137*100</f>
        <v>65.475365906415732</v>
      </c>
    </row>
    <row r="138" spans="1:8" s="28" customFormat="1" ht="11.25" customHeight="1" x14ac:dyDescent="0.2">
      <c r="A138" s="109" t="s">
        <v>180</v>
      </c>
      <c r="B138" s="41">
        <f t="shared" ref="B138:G138" si="32">SUM(B139)</f>
        <v>41880166.816860005</v>
      </c>
      <c r="C138" s="41">
        <f t="shared" si="32"/>
        <v>27863898.667259999</v>
      </c>
      <c r="D138" s="41">
        <f t="shared" si="32"/>
        <v>68247.427140000014</v>
      </c>
      <c r="E138" s="41">
        <f t="shared" si="32"/>
        <v>27932146.0944</v>
      </c>
      <c r="F138" s="41">
        <f t="shared" si="32"/>
        <v>13948020.722460005</v>
      </c>
      <c r="G138" s="41">
        <f t="shared" si="32"/>
        <v>14016268.149600007</v>
      </c>
      <c r="H138" s="110">
        <f>+H139</f>
        <v>66.695403140455383</v>
      </c>
    </row>
    <row r="139" spans="1:8" s="28" customFormat="1" ht="11.25" customHeight="1" x14ac:dyDescent="0.2">
      <c r="A139" s="108" t="s">
        <v>181</v>
      </c>
      <c r="B139" s="35">
        <v>41880166.816860005</v>
      </c>
      <c r="C139" s="36">
        <v>27863898.667259999</v>
      </c>
      <c r="D139" s="35">
        <v>68247.427140000014</v>
      </c>
      <c r="E139" s="39">
        <f>SUM(C139:D139)</f>
        <v>27932146.0944</v>
      </c>
      <c r="F139" s="39">
        <f>B139-E139</f>
        <v>13948020.722460005</v>
      </c>
      <c r="G139" s="39">
        <f>B139-C139</f>
        <v>14016268.149600007</v>
      </c>
      <c r="H139" s="32">
        <f>E139/B139*100</f>
        <v>66.695403140455383</v>
      </c>
    </row>
    <row r="140" spans="1:8" s="28" customFormat="1" ht="11.25" customHeight="1" x14ac:dyDescent="0.2">
      <c r="A140" s="43"/>
      <c r="B140" s="40"/>
      <c r="C140" s="39"/>
      <c r="D140" s="40"/>
      <c r="E140" s="39"/>
      <c r="F140" s="39"/>
      <c r="G140" s="39"/>
      <c r="H140" s="37"/>
    </row>
    <row r="141" spans="1:8" s="28" customFormat="1" ht="11.25" customHeight="1" x14ac:dyDescent="0.2">
      <c r="A141" s="30" t="s">
        <v>182</v>
      </c>
      <c r="B141" s="35">
        <v>178476151.13349003</v>
      </c>
      <c r="C141" s="36">
        <v>102035209.87231001</v>
      </c>
      <c r="D141" s="35">
        <v>3838214.0394300004</v>
      </c>
      <c r="E141" s="36">
        <f>SUM(C141:D141)</f>
        <v>105873423.91174002</v>
      </c>
      <c r="F141" s="36">
        <f>B141-E141</f>
        <v>72602727.221750006</v>
      </c>
      <c r="G141" s="36">
        <f>B141-C141</f>
        <v>76440941.261180013</v>
      </c>
      <c r="H141" s="37">
        <f>E141/B141*100</f>
        <v>59.320768203115669</v>
      </c>
    </row>
    <row r="142" spans="1:8" s="28" customFormat="1" ht="11.25" customHeight="1" x14ac:dyDescent="0.2">
      <c r="A142" s="43"/>
      <c r="B142" s="35"/>
      <c r="C142" s="36"/>
      <c r="D142" s="35"/>
      <c r="E142" s="36"/>
      <c r="F142" s="36"/>
      <c r="G142" s="36"/>
      <c r="H142" s="37"/>
    </row>
    <row r="143" spans="1:8" s="28" customFormat="1" ht="11.25" customHeight="1" x14ac:dyDescent="0.2">
      <c r="A143" s="30" t="s">
        <v>183</v>
      </c>
      <c r="B143" s="53">
        <f t="shared" ref="B143:G143" si="33">SUM(B144:B162)</f>
        <v>10265375.670999998</v>
      </c>
      <c r="C143" s="41">
        <f t="shared" si="33"/>
        <v>5348792.6069700001</v>
      </c>
      <c r="D143" s="53">
        <f t="shared" ref="D143" si="34">SUM(D144:D162)</f>
        <v>182757.19858000005</v>
      </c>
      <c r="E143" s="41">
        <f t="shared" si="33"/>
        <v>5531549.8055500006</v>
      </c>
      <c r="F143" s="41">
        <f t="shared" si="33"/>
        <v>4733825.8654499967</v>
      </c>
      <c r="G143" s="41">
        <f t="shared" si="33"/>
        <v>4916583.0640299981</v>
      </c>
      <c r="H143" s="37">
        <f>E143/B143*100</f>
        <v>53.885507777146422</v>
      </c>
    </row>
    <row r="144" spans="1:8" s="28" customFormat="1" ht="11.25" customHeight="1" x14ac:dyDescent="0.2">
      <c r="A144" s="54" t="s">
        <v>184</v>
      </c>
      <c r="B144" s="35">
        <v>3484298.7439999972</v>
      </c>
      <c r="C144" s="36">
        <v>1534244.0265799998</v>
      </c>
      <c r="D144" s="35">
        <v>67154.410340000031</v>
      </c>
      <c r="E144" s="36">
        <f t="shared" ref="E144:E162" si="35">SUM(C144:D144)</f>
        <v>1601398.4369199998</v>
      </c>
      <c r="F144" s="36">
        <f>B144-E144</f>
        <v>1882900.3070799974</v>
      </c>
      <c r="G144" s="36">
        <f>B144-C144</f>
        <v>1950054.7174199973</v>
      </c>
      <c r="H144" s="37">
        <f>E144/B144*100</f>
        <v>45.960422873544537</v>
      </c>
    </row>
    <row r="145" spans="1:8" s="28" customFormat="1" ht="11.25" customHeight="1" x14ac:dyDescent="0.2">
      <c r="A145" s="54" t="s">
        <v>185</v>
      </c>
      <c r="B145" s="35">
        <v>153953.01999999999</v>
      </c>
      <c r="C145" s="36">
        <v>84721.694739999992</v>
      </c>
      <c r="D145" s="35">
        <v>13.44</v>
      </c>
      <c r="E145" s="36">
        <f t="shared" si="35"/>
        <v>84735.134739999994</v>
      </c>
      <c r="F145" s="36">
        <f>B145-E145</f>
        <v>69217.885259999995</v>
      </c>
      <c r="G145" s="36">
        <f>B145-C145</f>
        <v>69231.325259999998</v>
      </c>
      <c r="H145" s="37">
        <f>E145/B145*100</f>
        <v>55.039605419887181</v>
      </c>
    </row>
    <row r="146" spans="1:8" s="28" customFormat="1" ht="11.25" customHeight="1" x14ac:dyDescent="0.2">
      <c r="A146" s="34" t="s">
        <v>186</v>
      </c>
      <c r="B146" s="35">
        <v>263996</v>
      </c>
      <c r="C146" s="36">
        <v>133325.97318999999</v>
      </c>
      <c r="D146" s="35">
        <v>2.9116</v>
      </c>
      <c r="E146" s="36">
        <f t="shared" si="35"/>
        <v>133328.88478999998</v>
      </c>
      <c r="F146" s="36">
        <f>B146-E146</f>
        <v>130667.11521000002</v>
      </c>
      <c r="G146" s="36">
        <f>B146-C146</f>
        <v>130670.02681000001</v>
      </c>
      <c r="H146" s="37">
        <f>E146/B146*100</f>
        <v>50.50413066485855</v>
      </c>
    </row>
    <row r="147" spans="1:8" s="28" customFormat="1" ht="11.25" customHeight="1" x14ac:dyDescent="0.2">
      <c r="A147" s="34" t="s">
        <v>187</v>
      </c>
      <c r="B147" s="35">
        <v>98914.324999999997</v>
      </c>
      <c r="C147" s="36">
        <v>48985.804799999998</v>
      </c>
      <c r="D147" s="35">
        <v>370.27820000000003</v>
      </c>
      <c r="E147" s="36">
        <f t="shared" si="35"/>
        <v>49356.082999999999</v>
      </c>
      <c r="F147" s="36">
        <f>B147-E147</f>
        <v>49558.241999999998</v>
      </c>
      <c r="G147" s="36">
        <f>B147-C147</f>
        <v>49928.520199999999</v>
      </c>
      <c r="H147" s="37">
        <f>E147/B147*100</f>
        <v>49.897811060228129</v>
      </c>
    </row>
    <row r="148" spans="1:8" s="28" customFormat="1" ht="11.25" customHeight="1" x14ac:dyDescent="0.2">
      <c r="A148" s="34" t="s">
        <v>188</v>
      </c>
      <c r="B148" s="35">
        <v>243960.084</v>
      </c>
      <c r="C148" s="36">
        <v>93020.812730000005</v>
      </c>
      <c r="D148" s="35">
        <v>3711.7127099999998</v>
      </c>
      <c r="E148" s="36">
        <f t="shared" si="35"/>
        <v>96732.525439999998</v>
      </c>
      <c r="F148" s="36">
        <f>B148-E148</f>
        <v>147227.55856</v>
      </c>
      <c r="G148" s="36">
        <f>B148-C148</f>
        <v>150939.27127</v>
      </c>
      <c r="H148" s="37">
        <f>E148/B148*100</f>
        <v>39.650964147069239</v>
      </c>
    </row>
    <row r="149" spans="1:8" s="28" customFormat="1" ht="11.25" customHeight="1" x14ac:dyDescent="0.2">
      <c r="A149" s="34" t="s">
        <v>189</v>
      </c>
      <c r="B149" s="35">
        <v>138473</v>
      </c>
      <c r="C149" s="36">
        <v>59466.948130000004</v>
      </c>
      <c r="D149" s="35">
        <v>3663.5919800000001</v>
      </c>
      <c r="E149" s="36">
        <f t="shared" si="35"/>
        <v>63130.540110000002</v>
      </c>
      <c r="F149" s="36">
        <f>B149-E149</f>
        <v>75342.459889999998</v>
      </c>
      <c r="G149" s="36">
        <f>B149-C149</f>
        <v>79006.051869999996</v>
      </c>
      <c r="H149" s="37">
        <f>E149/B149*100</f>
        <v>45.590505087634412</v>
      </c>
    </row>
    <row r="150" spans="1:8" s="28" customFormat="1" ht="11.25" customHeight="1" x14ac:dyDescent="0.2">
      <c r="A150" s="34" t="s">
        <v>190</v>
      </c>
      <c r="B150" s="35">
        <v>38278</v>
      </c>
      <c r="C150" s="36">
        <v>15469.80056</v>
      </c>
      <c r="D150" s="35">
        <v>425.83963</v>
      </c>
      <c r="E150" s="36">
        <f t="shared" si="35"/>
        <v>15895.64019</v>
      </c>
      <c r="F150" s="36">
        <f>B150-E150</f>
        <v>22382.359810000002</v>
      </c>
      <c r="G150" s="36">
        <f>B150-C150</f>
        <v>22808.19944</v>
      </c>
      <c r="H150" s="37">
        <f>E150/B150*100</f>
        <v>41.526830529285753</v>
      </c>
    </row>
    <row r="151" spans="1:8" s="28" customFormat="1" ht="11.25" customHeight="1" x14ac:dyDescent="0.2">
      <c r="A151" s="54" t="s">
        <v>191</v>
      </c>
      <c r="B151" s="35">
        <v>46745</v>
      </c>
      <c r="C151" s="36">
        <v>19693.47536</v>
      </c>
      <c r="D151" s="35">
        <v>542.5154399999999</v>
      </c>
      <c r="E151" s="36">
        <f t="shared" si="35"/>
        <v>20235.9908</v>
      </c>
      <c r="F151" s="36">
        <f>B151-E151</f>
        <v>26509.0092</v>
      </c>
      <c r="G151" s="36">
        <f>B151-C151</f>
        <v>27051.52464</v>
      </c>
      <c r="H151" s="37">
        <f>E151/B151*100</f>
        <v>43.290171783078399</v>
      </c>
    </row>
    <row r="152" spans="1:8" s="28" customFormat="1" ht="11.25" customHeight="1" x14ac:dyDescent="0.2">
      <c r="A152" s="34" t="s">
        <v>192</v>
      </c>
      <c r="B152" s="35">
        <v>515946.81599999999</v>
      </c>
      <c r="C152" s="36">
        <v>307064.69751999999</v>
      </c>
      <c r="D152" s="35">
        <v>5550.7452199999998</v>
      </c>
      <c r="E152" s="36">
        <f t="shared" si="35"/>
        <v>312615.44273999997</v>
      </c>
      <c r="F152" s="36">
        <f>B152-E152</f>
        <v>203331.37326000002</v>
      </c>
      <c r="G152" s="36">
        <f>B152-C152</f>
        <v>208882.11848</v>
      </c>
      <c r="H152" s="37">
        <f>E152/B152*100</f>
        <v>60.590633190379059</v>
      </c>
    </row>
    <row r="153" spans="1:8" s="28" customFormat="1" ht="11.25" customHeight="1" x14ac:dyDescent="0.2">
      <c r="A153" s="34" t="s">
        <v>193</v>
      </c>
      <c r="B153" s="35">
        <v>595467</v>
      </c>
      <c r="C153" s="36">
        <v>405267.36072000006</v>
      </c>
      <c r="D153" s="35">
        <v>60194.348520000007</v>
      </c>
      <c r="E153" s="36">
        <f t="shared" si="35"/>
        <v>465461.70924000005</v>
      </c>
      <c r="F153" s="36">
        <f>B153-E153</f>
        <v>130005.29075999995</v>
      </c>
      <c r="G153" s="36">
        <f>B153-C153</f>
        <v>190199.63927999994</v>
      </c>
      <c r="H153" s="37">
        <f>E153/B153*100</f>
        <v>78.167507055806624</v>
      </c>
    </row>
    <row r="154" spans="1:8" s="28" customFormat="1" ht="11.25" customHeight="1" x14ac:dyDescent="0.2">
      <c r="A154" s="34" t="s">
        <v>194</v>
      </c>
      <c r="B154" s="35">
        <v>366295</v>
      </c>
      <c r="C154" s="36">
        <v>245414.71187999999</v>
      </c>
      <c r="D154" s="35">
        <v>1090.8093899999999</v>
      </c>
      <c r="E154" s="36">
        <f t="shared" si="35"/>
        <v>246505.52127</v>
      </c>
      <c r="F154" s="36">
        <f>B154-E154</f>
        <v>119789.47873</v>
      </c>
      <c r="G154" s="36">
        <f>B154-C154</f>
        <v>120880.28812000001</v>
      </c>
      <c r="H154" s="37">
        <f>E154/B154*100</f>
        <v>67.296993207660492</v>
      </c>
    </row>
    <row r="155" spans="1:8" s="28" customFormat="1" ht="11.25" customHeight="1" x14ac:dyDescent="0.2">
      <c r="A155" s="34" t="s">
        <v>195</v>
      </c>
      <c r="B155" s="35">
        <v>301066.35399999999</v>
      </c>
      <c r="C155" s="36">
        <v>200072.27677</v>
      </c>
      <c r="D155" s="35">
        <v>503.87542999999999</v>
      </c>
      <c r="E155" s="36">
        <f t="shared" si="35"/>
        <v>200576.15219999998</v>
      </c>
      <c r="F155" s="36">
        <f>B155-E155</f>
        <v>100490.20180000001</v>
      </c>
      <c r="G155" s="36">
        <f>B155-C155</f>
        <v>100994.07723</v>
      </c>
      <c r="H155" s="37">
        <f>E155/B155*100</f>
        <v>66.621908936393467</v>
      </c>
    </row>
    <row r="156" spans="1:8" s="28" customFormat="1" ht="11.25" customHeight="1" x14ac:dyDescent="0.2">
      <c r="A156" s="34" t="s">
        <v>196</v>
      </c>
      <c r="B156" s="35">
        <v>250070</v>
      </c>
      <c r="C156" s="36">
        <v>102394.5693</v>
      </c>
      <c r="D156" s="35">
        <v>1887.2196799999999</v>
      </c>
      <c r="E156" s="36">
        <f t="shared" si="35"/>
        <v>104281.78898</v>
      </c>
      <c r="F156" s="36">
        <f>B156-E156</f>
        <v>145788.21101999999</v>
      </c>
      <c r="G156" s="36">
        <f>B156-C156</f>
        <v>147675.4307</v>
      </c>
      <c r="H156" s="37">
        <f>E156/B156*100</f>
        <v>41.701039300995717</v>
      </c>
    </row>
    <row r="157" spans="1:8" s="28" customFormat="1" ht="11.25" customHeight="1" x14ac:dyDescent="0.2">
      <c r="A157" s="34" t="s">
        <v>197</v>
      </c>
      <c r="B157" s="35">
        <v>172452</v>
      </c>
      <c r="C157" s="36">
        <v>66287.55644</v>
      </c>
      <c r="D157" s="35">
        <v>4273.5327100000004</v>
      </c>
      <c r="E157" s="36">
        <f t="shared" si="35"/>
        <v>70561.08915</v>
      </c>
      <c r="F157" s="36">
        <f>B157-E157</f>
        <v>101890.91085</v>
      </c>
      <c r="G157" s="36">
        <f>B157-C157</f>
        <v>106164.44356</v>
      </c>
      <c r="H157" s="37">
        <f>E157/B157*100</f>
        <v>40.916364640595646</v>
      </c>
    </row>
    <row r="158" spans="1:8" s="28" customFormat="1" ht="11.25" customHeight="1" x14ac:dyDescent="0.2">
      <c r="A158" s="34" t="s">
        <v>198</v>
      </c>
      <c r="B158" s="35">
        <v>1094097.6199999999</v>
      </c>
      <c r="C158" s="36">
        <v>578970.56851999997</v>
      </c>
      <c r="D158" s="35">
        <v>29005.529169999994</v>
      </c>
      <c r="E158" s="36">
        <f t="shared" si="35"/>
        <v>607976.09768999997</v>
      </c>
      <c r="F158" s="36">
        <f>B158-E158</f>
        <v>486121.52230999991</v>
      </c>
      <c r="G158" s="36">
        <f>B158-C158</f>
        <v>515127.05147999991</v>
      </c>
      <c r="H158" s="37">
        <f>E158/B158*100</f>
        <v>55.568725000059871</v>
      </c>
    </row>
    <row r="159" spans="1:8" s="28" customFormat="1" ht="11.25" customHeight="1" x14ac:dyDescent="0.2">
      <c r="A159" s="34" t="s">
        <v>199</v>
      </c>
      <c r="B159" s="35">
        <v>43468.591</v>
      </c>
      <c r="C159" s="36">
        <v>25980.132420000002</v>
      </c>
      <c r="D159" s="35">
        <v>2071.6338999999998</v>
      </c>
      <c r="E159" s="39">
        <f t="shared" si="35"/>
        <v>28051.766320000002</v>
      </c>
      <c r="F159" s="39">
        <f>B159-E159</f>
        <v>15416.824679999998</v>
      </c>
      <c r="G159" s="39">
        <f>B159-C159</f>
        <v>17488.458579999999</v>
      </c>
      <c r="H159" s="32">
        <f>E159/B159*100</f>
        <v>64.53341521927868</v>
      </c>
    </row>
    <row r="160" spans="1:8" s="28" customFormat="1" ht="11.25" customHeight="1" x14ac:dyDescent="0.2">
      <c r="A160" s="43" t="s">
        <v>200</v>
      </c>
      <c r="B160" s="35">
        <v>2361350.1170000006</v>
      </c>
      <c r="C160" s="36">
        <v>1381153.74441</v>
      </c>
      <c r="D160" s="35">
        <v>345.73390999999998</v>
      </c>
      <c r="E160" s="39">
        <f t="shared" si="35"/>
        <v>1381499.47832</v>
      </c>
      <c r="F160" s="39">
        <f>B160-E160</f>
        <v>979850.63868000056</v>
      </c>
      <c r="G160" s="39">
        <f>B160-C160</f>
        <v>980196.37259000051</v>
      </c>
      <c r="H160" s="32">
        <f>E160/B160*100</f>
        <v>58.504643948146871</v>
      </c>
    </row>
    <row r="161" spans="1:8" s="28" customFormat="1" ht="11.25" customHeight="1" x14ac:dyDescent="0.2">
      <c r="A161" s="43" t="s">
        <v>201</v>
      </c>
      <c r="B161" s="35">
        <v>40690</v>
      </c>
      <c r="C161" s="36">
        <v>21651.027859999998</v>
      </c>
      <c r="D161" s="35">
        <v>836.7733199999999</v>
      </c>
      <c r="E161" s="39">
        <f t="shared" si="35"/>
        <v>22487.801179999999</v>
      </c>
      <c r="F161" s="39">
        <f>B161-E161</f>
        <v>18202.198820000001</v>
      </c>
      <c r="G161" s="39">
        <f>B161-C161</f>
        <v>19038.972140000002</v>
      </c>
      <c r="H161" s="37">
        <f>E161/B161*100</f>
        <v>55.266161661341847</v>
      </c>
    </row>
    <row r="162" spans="1:8" s="28" customFormat="1" ht="11.25" customHeight="1" x14ac:dyDescent="0.2">
      <c r="A162" s="34" t="s">
        <v>202</v>
      </c>
      <c r="B162" s="35">
        <v>55854</v>
      </c>
      <c r="C162" s="36">
        <v>25607.425039999998</v>
      </c>
      <c r="D162" s="35">
        <v>1112.2974299999998</v>
      </c>
      <c r="E162" s="36">
        <f t="shared" si="35"/>
        <v>26719.722469999997</v>
      </c>
      <c r="F162" s="36">
        <f>B162-E162</f>
        <v>29134.277530000003</v>
      </c>
      <c r="G162" s="36">
        <f>B162-C162</f>
        <v>30246.574960000002</v>
      </c>
      <c r="H162" s="37">
        <f>E162/B162*100</f>
        <v>47.838511959752203</v>
      </c>
    </row>
    <row r="163" spans="1:8" s="28" customFormat="1" ht="11.25" customHeight="1" x14ac:dyDescent="0.2">
      <c r="A163" s="43"/>
      <c r="B163" s="35"/>
      <c r="C163" s="36"/>
      <c r="D163" s="35"/>
      <c r="E163" s="36"/>
      <c r="F163" s="36"/>
      <c r="G163" s="36"/>
      <c r="H163" s="37"/>
    </row>
    <row r="164" spans="1:8" s="28" customFormat="1" ht="11.25" customHeight="1" x14ac:dyDescent="0.2">
      <c r="A164" s="30" t="s">
        <v>203</v>
      </c>
      <c r="B164" s="53">
        <f t="shared" ref="B164:G164" si="36">SUM(B165:B172)</f>
        <v>261665537.10905999</v>
      </c>
      <c r="C164" s="41">
        <f t="shared" si="36"/>
        <v>130123962.78702</v>
      </c>
      <c r="D164" s="53">
        <f t="shared" si="36"/>
        <v>2155713.9018100002</v>
      </c>
      <c r="E164" s="41">
        <f t="shared" si="36"/>
        <v>132279676.68883</v>
      </c>
      <c r="F164" s="41">
        <f t="shared" si="36"/>
        <v>129385860.42023</v>
      </c>
      <c r="G164" s="41">
        <f t="shared" si="36"/>
        <v>131541574.32203999</v>
      </c>
      <c r="H164" s="37">
        <f>E164/B164*100</f>
        <v>50.552960909673381</v>
      </c>
    </row>
    <row r="165" spans="1:8" s="28" customFormat="1" ht="11.25" customHeight="1" x14ac:dyDescent="0.2">
      <c r="A165" s="34" t="s">
        <v>93</v>
      </c>
      <c r="B165" s="35">
        <v>260777908.99105999</v>
      </c>
      <c r="C165" s="36">
        <v>129711982.94773999</v>
      </c>
      <c r="D165" s="35">
        <v>2132768.3882599999</v>
      </c>
      <c r="E165" s="36">
        <f t="shared" ref="E165:E172" si="37">SUM(C165:D165)</f>
        <v>131844751.336</v>
      </c>
      <c r="F165" s="36">
        <f>B165-E165</f>
        <v>128933157.65505999</v>
      </c>
      <c r="G165" s="36">
        <f>B165-C165</f>
        <v>131065926.04332</v>
      </c>
      <c r="H165" s="37">
        <f>E165/B165*100</f>
        <v>50.558251596579794</v>
      </c>
    </row>
    <row r="166" spans="1:8" s="28" customFormat="1" ht="11.25" customHeight="1" x14ac:dyDescent="0.2">
      <c r="A166" s="34" t="s">
        <v>204</v>
      </c>
      <c r="B166" s="35">
        <v>35662</v>
      </c>
      <c r="C166" s="36">
        <v>11215.894749999999</v>
      </c>
      <c r="D166" s="35">
        <v>169.61179999999999</v>
      </c>
      <c r="E166" s="39">
        <f t="shared" si="37"/>
        <v>11385.50655</v>
      </c>
      <c r="F166" s="39">
        <f>B166-E166</f>
        <v>24276.493450000002</v>
      </c>
      <c r="G166" s="39">
        <f>B166-C166</f>
        <v>24446.105250000001</v>
      </c>
      <c r="H166" s="32">
        <f>E166/B166*100</f>
        <v>31.926158235657002</v>
      </c>
    </row>
    <row r="167" spans="1:8" s="28" customFormat="1" ht="11.25" customHeight="1" x14ac:dyDescent="0.2">
      <c r="A167" s="43" t="s">
        <v>205</v>
      </c>
      <c r="B167" s="35">
        <v>27121</v>
      </c>
      <c r="C167" s="36">
        <v>11059.23084</v>
      </c>
      <c r="D167" s="35">
        <v>290.80089000000004</v>
      </c>
      <c r="E167" s="39">
        <f t="shared" si="37"/>
        <v>11350.031730000001</v>
      </c>
      <c r="F167" s="39">
        <f>B167-E167</f>
        <v>15770.968269999999</v>
      </c>
      <c r="G167" s="39">
        <f>B167-C167</f>
        <v>16061.76916</v>
      </c>
      <c r="H167" s="32">
        <f>E167/B167*100</f>
        <v>41.849606319825966</v>
      </c>
    </row>
    <row r="168" spans="1:8" s="28" customFormat="1" ht="11.25" customHeight="1" x14ac:dyDescent="0.2">
      <c r="A168" s="43" t="s">
        <v>206</v>
      </c>
      <c r="B168" s="35">
        <v>29246.074000000001</v>
      </c>
      <c r="C168" s="36">
        <v>9410.3907400000007</v>
      </c>
      <c r="D168" s="35">
        <v>4431.55015</v>
      </c>
      <c r="E168" s="39">
        <f t="shared" si="37"/>
        <v>13841.940890000002</v>
      </c>
      <c r="F168" s="39">
        <f>B168-E168</f>
        <v>15404.133109999999</v>
      </c>
      <c r="G168" s="39">
        <f>B168-C168</f>
        <v>19835.683259999998</v>
      </c>
      <c r="H168" s="37">
        <f>E168/B168*100</f>
        <v>47.329227471694153</v>
      </c>
    </row>
    <row r="169" spans="1:8" s="28" customFormat="1" ht="11.25" customHeight="1" x14ac:dyDescent="0.2">
      <c r="A169" s="34" t="s">
        <v>207</v>
      </c>
      <c r="B169" s="35">
        <v>53312.770000000004</v>
      </c>
      <c r="C169" s="36">
        <v>28192.905350000001</v>
      </c>
      <c r="D169" s="35">
        <v>199.20471000000001</v>
      </c>
      <c r="E169" s="36">
        <f t="shared" si="37"/>
        <v>28392.110060000003</v>
      </c>
      <c r="F169" s="36">
        <f>B169-E169</f>
        <v>24920.659940000001</v>
      </c>
      <c r="G169" s="36">
        <f>B169-C169</f>
        <v>25119.864650000003</v>
      </c>
      <c r="H169" s="37">
        <f>E169/B169*100</f>
        <v>53.255739778668406</v>
      </c>
    </row>
    <row r="170" spans="1:8" s="28" customFormat="1" ht="11.25" customHeight="1" x14ac:dyDescent="0.2">
      <c r="A170" s="34" t="s">
        <v>314</v>
      </c>
      <c r="B170" s="35">
        <v>113228</v>
      </c>
      <c r="C170" s="36">
        <v>68402.542390000002</v>
      </c>
      <c r="D170" s="35">
        <v>2085.7548299999999</v>
      </c>
      <c r="E170" s="36">
        <f t="shared" si="37"/>
        <v>70488.297220000008</v>
      </c>
      <c r="F170" s="36">
        <f>B170-E170</f>
        <v>42739.702779999992</v>
      </c>
      <c r="G170" s="36">
        <f>B170-C170</f>
        <v>44825.457609999998</v>
      </c>
      <c r="H170" s="37">
        <f>E170/B170*100</f>
        <v>62.253415427279478</v>
      </c>
    </row>
    <row r="171" spans="1:8" s="28" customFormat="1" ht="11.25" customHeight="1" x14ac:dyDescent="0.2">
      <c r="A171" s="34" t="s">
        <v>258</v>
      </c>
      <c r="B171" s="35">
        <v>538345.54500000027</v>
      </c>
      <c r="C171" s="36">
        <v>244873.06047000003</v>
      </c>
      <c r="D171" s="35">
        <v>15444.458939999999</v>
      </c>
      <c r="E171" s="39">
        <f t="shared" si="37"/>
        <v>260317.51941000004</v>
      </c>
      <c r="F171" s="39">
        <f>B171-E171</f>
        <v>278028.02559000021</v>
      </c>
      <c r="G171" s="39">
        <f>B171-C171</f>
        <v>293472.48453000025</v>
      </c>
      <c r="H171" s="32">
        <f>E171/B171*100</f>
        <v>48.355098658799136</v>
      </c>
    </row>
    <row r="172" spans="1:8" s="28" customFormat="1" ht="11.25" customHeight="1" x14ac:dyDescent="0.2">
      <c r="A172" s="43" t="s">
        <v>267</v>
      </c>
      <c r="B172" s="35">
        <v>90712.728999999992</v>
      </c>
      <c r="C172" s="36">
        <v>38825.814740000002</v>
      </c>
      <c r="D172" s="35">
        <v>324.13222999999999</v>
      </c>
      <c r="E172" s="39">
        <f t="shared" si="37"/>
        <v>39149.946970000005</v>
      </c>
      <c r="F172" s="39">
        <f>B172-E172</f>
        <v>51562.782029999988</v>
      </c>
      <c r="G172" s="39">
        <f>B172-C172</f>
        <v>51886.91425999999</v>
      </c>
      <c r="H172" s="32">
        <f>E172/B172*100</f>
        <v>43.158162477947286</v>
      </c>
    </row>
    <row r="173" spans="1:8" s="28" customFormat="1" ht="11.25" customHeight="1" x14ac:dyDescent="0.2">
      <c r="A173" s="43"/>
      <c r="B173" s="40"/>
      <c r="C173" s="39"/>
      <c r="D173" s="40"/>
      <c r="E173" s="39"/>
      <c r="F173" s="39"/>
      <c r="G173" s="39"/>
      <c r="H173" s="37"/>
    </row>
    <row r="174" spans="1:8" s="28" customFormat="1" ht="11.25" customHeight="1" x14ac:dyDescent="0.2">
      <c r="A174" s="30" t="s">
        <v>208</v>
      </c>
      <c r="B174" s="53">
        <f t="shared" ref="B174:G174" si="38">SUM(B175:B177)</f>
        <v>1340989.0190000003</v>
      </c>
      <c r="C174" s="41">
        <f t="shared" si="38"/>
        <v>702026.32909000001</v>
      </c>
      <c r="D174" s="53">
        <f t="shared" si="38"/>
        <v>22928.832699999999</v>
      </c>
      <c r="E174" s="41">
        <f t="shared" si="38"/>
        <v>724955.16179000004</v>
      </c>
      <c r="F174" s="41">
        <f t="shared" si="38"/>
        <v>616033.85721000016</v>
      </c>
      <c r="G174" s="41">
        <f t="shared" si="38"/>
        <v>638962.68991000019</v>
      </c>
      <c r="H174" s="37">
        <f>E174/B174*100</f>
        <v>54.061230294832107</v>
      </c>
    </row>
    <row r="175" spans="1:8" s="28" customFormat="1" ht="11.25" customHeight="1" x14ac:dyDescent="0.2">
      <c r="A175" s="34" t="s">
        <v>184</v>
      </c>
      <c r="B175" s="35">
        <v>1174759.4760000003</v>
      </c>
      <c r="C175" s="36">
        <v>623753.09292000008</v>
      </c>
      <c r="D175" s="35">
        <v>14840.606689999997</v>
      </c>
      <c r="E175" s="36">
        <f>SUM(C175:D175)</f>
        <v>638593.69961000013</v>
      </c>
      <c r="F175" s="36">
        <f>B175-E175</f>
        <v>536165.77639000013</v>
      </c>
      <c r="G175" s="36">
        <f>B175-C175</f>
        <v>551006.38308000017</v>
      </c>
      <c r="H175" s="37">
        <f>E175/B175*100</f>
        <v>54.359527431468869</v>
      </c>
    </row>
    <row r="176" spans="1:8" s="28" customFormat="1" ht="11.45" customHeight="1" x14ac:dyDescent="0.2">
      <c r="A176" s="34" t="s">
        <v>209</v>
      </c>
      <c r="B176" s="35">
        <v>38471.000000000007</v>
      </c>
      <c r="C176" s="36">
        <v>12568.805769999999</v>
      </c>
      <c r="D176" s="35">
        <v>4292.6275800000003</v>
      </c>
      <c r="E176" s="36">
        <f>SUM(C176:D176)</f>
        <v>16861.433349999999</v>
      </c>
      <c r="F176" s="36">
        <f>B176-E176</f>
        <v>21609.566650000008</v>
      </c>
      <c r="G176" s="36">
        <f>B176-C176</f>
        <v>25902.194230000008</v>
      </c>
      <c r="H176" s="37">
        <f>E176/B176*100</f>
        <v>43.828944789581755</v>
      </c>
    </row>
    <row r="177" spans="1:8" s="28" customFormat="1" ht="11.25" customHeight="1" x14ac:dyDescent="0.2">
      <c r="A177" s="34" t="s">
        <v>210</v>
      </c>
      <c r="B177" s="35">
        <v>127758.54300000001</v>
      </c>
      <c r="C177" s="36">
        <v>65704.430399999997</v>
      </c>
      <c r="D177" s="35">
        <v>3795.59843</v>
      </c>
      <c r="E177" s="36">
        <f>SUM(C177:D177)</f>
        <v>69500.028829999996</v>
      </c>
      <c r="F177" s="36">
        <f>B177-E177</f>
        <v>58258.514170000009</v>
      </c>
      <c r="G177" s="36">
        <f>B177-C177</f>
        <v>62054.112600000008</v>
      </c>
      <c r="H177" s="37">
        <f>E177/B177*100</f>
        <v>54.399515835117185</v>
      </c>
    </row>
    <row r="178" spans="1:8" s="28" customFormat="1" ht="11.25" customHeight="1" x14ac:dyDescent="0.2">
      <c r="A178" s="43" t="s">
        <v>211</v>
      </c>
      <c r="B178" s="39"/>
      <c r="C178" s="39"/>
      <c r="D178" s="39"/>
      <c r="E178" s="39"/>
      <c r="F178" s="39"/>
      <c r="G178" s="39"/>
      <c r="H178" s="32"/>
    </row>
    <row r="179" spans="1:8" s="28" customFormat="1" ht="11.25" customHeight="1" x14ac:dyDescent="0.2">
      <c r="A179" s="30" t="s">
        <v>212</v>
      </c>
      <c r="B179" s="41">
        <f t="shared" ref="B179:G179" si="39">SUM(B180:B186)</f>
        <v>6993685.7100000009</v>
      </c>
      <c r="C179" s="41">
        <f t="shared" si="39"/>
        <v>3419144.0710500004</v>
      </c>
      <c r="D179" s="41">
        <f t="shared" ref="D179" si="40">SUM(D180:D186)</f>
        <v>135388.78379000002</v>
      </c>
      <c r="E179" s="41">
        <f t="shared" si="39"/>
        <v>3554532.8548400002</v>
      </c>
      <c r="F179" s="41">
        <f t="shared" si="39"/>
        <v>3439152.8551600007</v>
      </c>
      <c r="G179" s="41">
        <f t="shared" si="39"/>
        <v>3574541.6389500005</v>
      </c>
      <c r="H179" s="32">
        <f>E179/B179*100</f>
        <v>50.824886937048241</v>
      </c>
    </row>
    <row r="180" spans="1:8" s="28" customFormat="1" ht="11.25" customHeight="1" x14ac:dyDescent="0.2">
      <c r="A180" s="43" t="s">
        <v>184</v>
      </c>
      <c r="B180" s="35">
        <v>2433832.0930000017</v>
      </c>
      <c r="C180" s="36">
        <v>1367241.1985500003</v>
      </c>
      <c r="D180" s="35">
        <v>27678.513879999995</v>
      </c>
      <c r="E180" s="39">
        <f t="shared" ref="E180:E186" si="41">SUM(C180:D180)</f>
        <v>1394919.7124300003</v>
      </c>
      <c r="F180" s="39">
        <f>B180-E180</f>
        <v>1038912.3805700014</v>
      </c>
      <c r="G180" s="39">
        <f>B180-C180</f>
        <v>1066590.8944500014</v>
      </c>
      <c r="H180" s="37">
        <f>E180/B180*100</f>
        <v>57.313720056611949</v>
      </c>
    </row>
    <row r="181" spans="1:8" s="28" customFormat="1" ht="11.25" customHeight="1" x14ac:dyDescent="0.2">
      <c r="A181" s="34" t="s">
        <v>213</v>
      </c>
      <c r="B181" s="35">
        <v>179383.318</v>
      </c>
      <c r="C181" s="36">
        <v>87165.582699999999</v>
      </c>
      <c r="D181" s="35">
        <v>18099.755410000002</v>
      </c>
      <c r="E181" s="36">
        <f t="shared" si="41"/>
        <v>105265.33811</v>
      </c>
      <c r="F181" s="36">
        <f>B181-E181</f>
        <v>74117.979890000002</v>
      </c>
      <c r="G181" s="36">
        <f>B181-C181</f>
        <v>92217.7353</v>
      </c>
      <c r="H181" s="37">
        <f>E181/B181*100</f>
        <v>58.681787851644039</v>
      </c>
    </row>
    <row r="182" spans="1:8" s="28" customFormat="1" ht="11.25" customHeight="1" x14ac:dyDescent="0.2">
      <c r="A182" s="34" t="s">
        <v>214</v>
      </c>
      <c r="B182" s="35">
        <v>30064</v>
      </c>
      <c r="C182" s="36">
        <v>8939.9583299999995</v>
      </c>
      <c r="D182" s="35">
        <v>411.03852000000001</v>
      </c>
      <c r="E182" s="36">
        <f t="shared" si="41"/>
        <v>9350.9968499999995</v>
      </c>
      <c r="F182" s="36">
        <f>B182-E182</f>
        <v>20713.00315</v>
      </c>
      <c r="G182" s="36">
        <f>B182-C182</f>
        <v>21124.041669999999</v>
      </c>
      <c r="H182" s="37">
        <f>E182/B182*100</f>
        <v>31.103635078499199</v>
      </c>
    </row>
    <row r="183" spans="1:8" s="28" customFormat="1" ht="11.25" customHeight="1" x14ac:dyDescent="0.2">
      <c r="A183" s="34" t="s">
        <v>215</v>
      </c>
      <c r="B183" s="35">
        <v>36618</v>
      </c>
      <c r="C183" s="36">
        <v>18635.912539999998</v>
      </c>
      <c r="D183" s="35">
        <v>348.19921999999997</v>
      </c>
      <c r="E183" s="36">
        <f t="shared" si="41"/>
        <v>18984.111759999996</v>
      </c>
      <c r="F183" s="36">
        <f>B183-E183</f>
        <v>17633.888240000004</v>
      </c>
      <c r="G183" s="36">
        <f>B183-C183</f>
        <v>17982.087460000002</v>
      </c>
      <c r="H183" s="37">
        <f>E183/B183*100</f>
        <v>51.843660931782175</v>
      </c>
    </row>
    <row r="184" spans="1:8" s="28" customFormat="1" ht="11.25" customHeight="1" x14ac:dyDescent="0.2">
      <c r="A184" s="34" t="s">
        <v>216</v>
      </c>
      <c r="B184" s="35">
        <v>57929</v>
      </c>
      <c r="C184" s="36">
        <v>29918.070889999999</v>
      </c>
      <c r="D184" s="35">
        <v>492.30364000000003</v>
      </c>
      <c r="E184" s="36">
        <f t="shared" si="41"/>
        <v>30410.374529999997</v>
      </c>
      <c r="F184" s="36">
        <f>B184-E184</f>
        <v>27518.625470000003</v>
      </c>
      <c r="G184" s="36">
        <f>B184-C184</f>
        <v>28010.929110000001</v>
      </c>
      <c r="H184" s="37">
        <f>E184/B184*100</f>
        <v>52.495942498575843</v>
      </c>
    </row>
    <row r="185" spans="1:8" s="28" customFormat="1" ht="11.25" customHeight="1" x14ac:dyDescent="0.2">
      <c r="A185" s="34" t="s">
        <v>244</v>
      </c>
      <c r="B185" s="35">
        <v>309253.10000000009</v>
      </c>
      <c r="C185" s="36">
        <v>172243.6974</v>
      </c>
      <c r="D185" s="35">
        <v>8228.9638699999996</v>
      </c>
      <c r="E185" s="36">
        <f t="shared" si="41"/>
        <v>180472.66127000001</v>
      </c>
      <c r="F185" s="36">
        <f>B185-E185</f>
        <v>128780.43873000008</v>
      </c>
      <c r="G185" s="36">
        <f>B185-C185</f>
        <v>137009.40260000009</v>
      </c>
      <c r="H185" s="37">
        <f>E185/B185*100</f>
        <v>58.357591652274451</v>
      </c>
    </row>
    <row r="186" spans="1:8" s="28" customFormat="1" ht="11.25" customHeight="1" x14ac:dyDescent="0.2">
      <c r="A186" s="34" t="s">
        <v>315</v>
      </c>
      <c r="B186" s="35">
        <v>3946606.1989999991</v>
      </c>
      <c r="C186" s="36">
        <v>1734999.6506400001</v>
      </c>
      <c r="D186" s="35">
        <v>80130.009250000017</v>
      </c>
      <c r="E186" s="36">
        <f t="shared" si="41"/>
        <v>1815129.6598900002</v>
      </c>
      <c r="F186" s="36">
        <f>B186-E186</f>
        <v>2131476.5391099988</v>
      </c>
      <c r="G186" s="36">
        <f>B186-C186</f>
        <v>2211606.548359999</v>
      </c>
      <c r="H186" s="37">
        <f>E186/B186*100</f>
        <v>45.99216563207959</v>
      </c>
    </row>
    <row r="187" spans="1:8" s="28" customFormat="1" ht="11.25" customHeight="1" x14ac:dyDescent="0.2">
      <c r="A187" s="43"/>
      <c r="B187" s="39"/>
      <c r="C187" s="39"/>
      <c r="D187" s="39"/>
      <c r="E187" s="39"/>
      <c r="F187" s="39"/>
      <c r="G187" s="39"/>
      <c r="H187" s="32"/>
    </row>
    <row r="188" spans="1:8" s="28" customFormat="1" ht="11.25" customHeight="1" x14ac:dyDescent="0.2">
      <c r="A188" s="30" t="s">
        <v>217</v>
      </c>
      <c r="B188" s="111">
        <f t="shared" ref="B188:G188" si="42">SUM(B189:B195)</f>
        <v>27747285.649629992</v>
      </c>
      <c r="C188" s="111">
        <f t="shared" si="42"/>
        <v>15709170.430200001</v>
      </c>
      <c r="D188" s="111">
        <f t="shared" si="42"/>
        <v>197660.06467999995</v>
      </c>
      <c r="E188" s="111">
        <f t="shared" si="42"/>
        <v>15906830.49488</v>
      </c>
      <c r="F188" s="111">
        <f t="shared" si="42"/>
        <v>11840455.15474999</v>
      </c>
      <c r="G188" s="111">
        <f t="shared" si="42"/>
        <v>12038115.219429992</v>
      </c>
      <c r="H188" s="32">
        <f>E188/B188*100</f>
        <v>57.327519151741299</v>
      </c>
    </row>
    <row r="189" spans="1:8" s="28" customFormat="1" ht="11.25" customHeight="1" x14ac:dyDescent="0.2">
      <c r="A189" s="43" t="s">
        <v>184</v>
      </c>
      <c r="B189" s="35">
        <v>20918546.374729991</v>
      </c>
      <c r="C189" s="36">
        <v>11354980.32767</v>
      </c>
      <c r="D189" s="35">
        <v>122223.95301</v>
      </c>
      <c r="E189" s="55">
        <f t="shared" ref="E189:E195" si="43">SUM(C189:D189)</f>
        <v>11477204.280680001</v>
      </c>
      <c r="F189" s="55">
        <f>B189-E189</f>
        <v>9441342.0940499902</v>
      </c>
      <c r="G189" s="55">
        <f>B189-C189</f>
        <v>9563566.0470599905</v>
      </c>
      <c r="H189" s="37">
        <f>E189/B189*100</f>
        <v>54.866165531199073</v>
      </c>
    </row>
    <row r="190" spans="1:8" s="28" customFormat="1" ht="11.25" customHeight="1" x14ac:dyDescent="0.2">
      <c r="A190" s="34" t="s">
        <v>218</v>
      </c>
      <c r="B190" s="35">
        <v>59139</v>
      </c>
      <c r="C190" s="36">
        <v>40338.24581</v>
      </c>
      <c r="D190" s="35">
        <v>148.36199999999999</v>
      </c>
      <c r="E190" s="36">
        <f t="shared" si="43"/>
        <v>40486.607810000001</v>
      </c>
      <c r="F190" s="36">
        <f>B190-E190</f>
        <v>18652.392189999999</v>
      </c>
      <c r="G190" s="36">
        <f>B190-C190</f>
        <v>18800.75419</v>
      </c>
      <c r="H190" s="37">
        <f>E190/B190*100</f>
        <v>68.460081857995576</v>
      </c>
    </row>
    <row r="191" spans="1:8" s="28" customFormat="1" ht="11.25" customHeight="1" x14ac:dyDescent="0.2">
      <c r="A191" s="34" t="s">
        <v>219</v>
      </c>
      <c r="B191" s="35">
        <v>365035.28989999997</v>
      </c>
      <c r="C191" s="36">
        <v>192854.07783999998</v>
      </c>
      <c r="D191" s="35">
        <v>12162.493119999999</v>
      </c>
      <c r="E191" s="36">
        <f t="shared" si="43"/>
        <v>205016.57095999998</v>
      </c>
      <c r="F191" s="36">
        <f>B191-E191</f>
        <v>160018.71893999999</v>
      </c>
      <c r="G191" s="36">
        <f>B191-C191</f>
        <v>172181.21205999999</v>
      </c>
      <c r="H191" s="37">
        <f>E191/B191*100</f>
        <v>56.163493402559375</v>
      </c>
    </row>
    <row r="192" spans="1:8" s="28" customFormat="1" ht="11.25" customHeight="1" x14ac:dyDescent="0.2">
      <c r="A192" s="34" t="s">
        <v>220</v>
      </c>
      <c r="B192" s="35">
        <v>22225</v>
      </c>
      <c r="C192" s="36">
        <v>9253.1023699999987</v>
      </c>
      <c r="D192" s="35">
        <v>111.00842999999999</v>
      </c>
      <c r="E192" s="36">
        <f t="shared" si="43"/>
        <v>9364.1107999999986</v>
      </c>
      <c r="F192" s="36">
        <f>B192-E192</f>
        <v>12860.889200000001</v>
      </c>
      <c r="G192" s="36">
        <f>B192-C192</f>
        <v>12971.897630000001</v>
      </c>
      <c r="H192" s="37">
        <f>E192/B192*100</f>
        <v>42.133231946006745</v>
      </c>
    </row>
    <row r="193" spans="1:8" s="28" customFormat="1" ht="11.25" customHeight="1" x14ac:dyDescent="0.2">
      <c r="A193" s="34" t="s">
        <v>221</v>
      </c>
      <c r="B193" s="35">
        <v>469296</v>
      </c>
      <c r="C193" s="36">
        <v>237612.71891</v>
      </c>
      <c r="D193" s="35">
        <v>34522.296320000001</v>
      </c>
      <c r="E193" s="36">
        <f t="shared" si="43"/>
        <v>272135.01523000002</v>
      </c>
      <c r="F193" s="36">
        <f>B193-E193</f>
        <v>197160.98476999998</v>
      </c>
      <c r="G193" s="36">
        <f>B193-C193</f>
        <v>231683.28109</v>
      </c>
      <c r="H193" s="37">
        <f>E193/B193*100</f>
        <v>57.98792558001773</v>
      </c>
    </row>
    <row r="194" spans="1:8" s="28" customFormat="1" ht="11.25" customHeight="1" x14ac:dyDescent="0.2">
      <c r="A194" s="34" t="s">
        <v>222</v>
      </c>
      <c r="B194" s="35">
        <v>5894867.9850000003</v>
      </c>
      <c r="C194" s="36">
        <v>3866222.89836</v>
      </c>
      <c r="D194" s="35">
        <v>27975.5389</v>
      </c>
      <c r="E194" s="36">
        <f t="shared" si="43"/>
        <v>3894198.43726</v>
      </c>
      <c r="F194" s="36">
        <f>B194-E194</f>
        <v>2000669.5477400003</v>
      </c>
      <c r="G194" s="36">
        <f>B194-C194</f>
        <v>2028645.0866400003</v>
      </c>
      <c r="H194" s="37">
        <f>E194/B194*100</f>
        <v>66.060825232543351</v>
      </c>
    </row>
    <row r="195" spans="1:8" s="28" customFormat="1" ht="11.25" customHeight="1" x14ac:dyDescent="0.2">
      <c r="A195" s="34" t="s">
        <v>223</v>
      </c>
      <c r="B195" s="35">
        <v>18176</v>
      </c>
      <c r="C195" s="36">
        <v>7909.0592400000005</v>
      </c>
      <c r="D195" s="35">
        <v>516.41290000000004</v>
      </c>
      <c r="E195" s="39">
        <f t="shared" si="43"/>
        <v>8425.4721399999999</v>
      </c>
      <c r="F195" s="39">
        <f>B195-E195</f>
        <v>9750.5278600000001</v>
      </c>
      <c r="G195" s="39">
        <f>B195-C195</f>
        <v>10266.940759999999</v>
      </c>
      <c r="H195" s="32">
        <f>E195/B195*100</f>
        <v>46.354930347711267</v>
      </c>
    </row>
    <row r="196" spans="1:8" s="28" customFormat="1" ht="11.25" customHeight="1" x14ac:dyDescent="0.2">
      <c r="A196" s="43"/>
      <c r="B196" s="39"/>
      <c r="C196" s="39"/>
      <c r="D196" s="39"/>
      <c r="E196" s="39"/>
      <c r="F196" s="39"/>
      <c r="G196" s="39"/>
      <c r="H196" s="32"/>
    </row>
    <row r="197" spans="1:8" s="28" customFormat="1" ht="11.25" customHeight="1" x14ac:dyDescent="0.2">
      <c r="A197" s="30" t="s">
        <v>224</v>
      </c>
      <c r="B197" s="56">
        <f>SUM(B198:B204)</f>
        <v>5262738.4220000003</v>
      </c>
      <c r="C197" s="56">
        <f t="shared" ref="C197:G197" si="44">SUM(C198:C204)</f>
        <v>1430726.2931999997</v>
      </c>
      <c r="D197" s="56">
        <f>SUM(D198:D204)</f>
        <v>195513.37784</v>
      </c>
      <c r="E197" s="56">
        <f t="shared" si="44"/>
        <v>1626239.6710399999</v>
      </c>
      <c r="F197" s="56">
        <f t="shared" si="44"/>
        <v>3636498.7509600003</v>
      </c>
      <c r="G197" s="56">
        <f t="shared" si="44"/>
        <v>3832012.1288000001</v>
      </c>
      <c r="H197" s="37">
        <f>E197/B197*100</f>
        <v>30.901016555217264</v>
      </c>
    </row>
    <row r="198" spans="1:8" s="28" customFormat="1" ht="11.25" customHeight="1" x14ac:dyDescent="0.2">
      <c r="A198" s="34" t="s">
        <v>225</v>
      </c>
      <c r="B198" s="35">
        <v>836202.00600000028</v>
      </c>
      <c r="C198" s="36">
        <v>332816.73653000005</v>
      </c>
      <c r="D198" s="35">
        <v>71268.150340000037</v>
      </c>
      <c r="E198" s="36">
        <f t="shared" ref="E198:E203" si="45">SUM(C198:D198)</f>
        <v>404084.8868700001</v>
      </c>
      <c r="F198" s="36">
        <f>B198-E198</f>
        <v>432117.11913000018</v>
      </c>
      <c r="G198" s="36">
        <f>B198-C198</f>
        <v>503385.26947000023</v>
      </c>
      <c r="H198" s="37">
        <f>E198/B198*100</f>
        <v>48.323836103067173</v>
      </c>
    </row>
    <row r="199" spans="1:8" s="28" customFormat="1" ht="11.25" customHeight="1" x14ac:dyDescent="0.2">
      <c r="A199" s="34" t="s">
        <v>226</v>
      </c>
      <c r="B199" s="35">
        <v>14904</v>
      </c>
      <c r="C199" s="36">
        <v>6280.8552699999991</v>
      </c>
      <c r="D199" s="35">
        <v>337.78451000000001</v>
      </c>
      <c r="E199" s="36">
        <f t="shared" si="45"/>
        <v>6618.6397799999995</v>
      </c>
      <c r="F199" s="36">
        <f>B199-E199</f>
        <v>8285.3602200000005</v>
      </c>
      <c r="G199" s="36">
        <f>B199-C199</f>
        <v>8623.14473</v>
      </c>
      <c r="H199" s="37">
        <f>E199/B199*100</f>
        <v>44.408479468599033</v>
      </c>
    </row>
    <row r="200" spans="1:8" s="28" customFormat="1" ht="11.25" customHeight="1" x14ac:dyDescent="0.2">
      <c r="A200" s="34" t="s">
        <v>227</v>
      </c>
      <c r="B200" s="35">
        <v>97034</v>
      </c>
      <c r="C200" s="36">
        <v>52497.052979999993</v>
      </c>
      <c r="D200" s="35">
        <v>2569.4178400000001</v>
      </c>
      <c r="E200" s="36">
        <f t="shared" si="45"/>
        <v>55066.470819999995</v>
      </c>
      <c r="F200" s="36">
        <f>B200-E200</f>
        <v>41967.529180000005</v>
      </c>
      <c r="G200" s="36">
        <f>B200-C200</f>
        <v>44536.947020000007</v>
      </c>
      <c r="H200" s="37">
        <f>E200/B200*100</f>
        <v>56.749665910917813</v>
      </c>
    </row>
    <row r="201" spans="1:8" s="28" customFormat="1" ht="11.25" customHeight="1" x14ac:dyDescent="0.2">
      <c r="A201" s="34" t="s">
        <v>228</v>
      </c>
      <c r="B201" s="35">
        <v>32006.112000000001</v>
      </c>
      <c r="C201" s="36">
        <v>9467.7607499999995</v>
      </c>
      <c r="D201" s="35">
        <v>2349.2666400000003</v>
      </c>
      <c r="E201" s="36">
        <f t="shared" si="45"/>
        <v>11817.027389999999</v>
      </c>
      <c r="F201" s="36">
        <f>B201-E201</f>
        <v>20189.084610000002</v>
      </c>
      <c r="G201" s="36">
        <f>B201-C201</f>
        <v>22538.35125</v>
      </c>
      <c r="H201" s="37">
        <f>E201/B201*100</f>
        <v>36.921158652447374</v>
      </c>
    </row>
    <row r="202" spans="1:8" s="28" customFormat="1" ht="11.25" customHeight="1" x14ac:dyDescent="0.2">
      <c r="A202" s="34" t="s">
        <v>229</v>
      </c>
      <c r="B202" s="35">
        <v>40754</v>
      </c>
      <c r="C202" s="36">
        <v>19993.811760000001</v>
      </c>
      <c r="D202" s="35">
        <v>939.95868999999993</v>
      </c>
      <c r="E202" s="36">
        <f t="shared" si="45"/>
        <v>20933.77045</v>
      </c>
      <c r="F202" s="36">
        <f>B202-E202</f>
        <v>19820.22955</v>
      </c>
      <c r="G202" s="36">
        <f>B202-C202</f>
        <v>20760.188239999999</v>
      </c>
      <c r="H202" s="37">
        <f>E202/B202*100</f>
        <v>51.366173749815971</v>
      </c>
    </row>
    <row r="203" spans="1:8" s="28" customFormat="1" ht="11.25" customHeight="1" x14ac:dyDescent="0.2">
      <c r="A203" s="34" t="s">
        <v>230</v>
      </c>
      <c r="B203" s="35">
        <v>3970674.1989999996</v>
      </c>
      <c r="C203" s="36">
        <v>878995.56337999983</v>
      </c>
      <c r="D203" s="35">
        <v>102147.54053</v>
      </c>
      <c r="E203" s="36">
        <f t="shared" si="45"/>
        <v>981143.10390999983</v>
      </c>
      <c r="F203" s="36">
        <f>B203-E203</f>
        <v>2989531.09509</v>
      </c>
      <c r="G203" s="36">
        <f>B203-C203</f>
        <v>3091678.6356199998</v>
      </c>
      <c r="H203" s="37">
        <f>E203/B203*100</f>
        <v>24.709735796432184</v>
      </c>
    </row>
    <row r="204" spans="1:8" s="28" customFormat="1" ht="11.25" customHeight="1" x14ac:dyDescent="0.2">
      <c r="A204" s="34" t="s">
        <v>316</v>
      </c>
      <c r="B204" s="35">
        <v>271164.10499999998</v>
      </c>
      <c r="C204" s="36">
        <v>130674.51253000002</v>
      </c>
      <c r="D204" s="35">
        <v>15901.25929</v>
      </c>
      <c r="E204" s="36">
        <f>SUM(C204:D204)</f>
        <v>146575.77182000002</v>
      </c>
      <c r="F204" s="36">
        <f>B204-E204</f>
        <v>124588.33317999996</v>
      </c>
      <c r="G204" s="36">
        <f>B204-C204</f>
        <v>140489.59246999997</v>
      </c>
      <c r="H204" s="37">
        <f>E204/B204*100</f>
        <v>54.054267920158551</v>
      </c>
    </row>
    <row r="205" spans="1:8" s="28" customFormat="1" ht="11.25" customHeight="1" x14ac:dyDescent="0.2">
      <c r="A205" s="43"/>
      <c r="B205" s="39"/>
      <c r="C205" s="39"/>
      <c r="D205" s="39"/>
      <c r="E205" s="39"/>
      <c r="F205" s="39"/>
      <c r="G205" s="39"/>
      <c r="H205" s="32"/>
    </row>
    <row r="206" spans="1:8" s="28" customFormat="1" ht="11.25" customHeight="1" x14ac:dyDescent="0.2">
      <c r="A206" s="30" t="s">
        <v>231</v>
      </c>
      <c r="B206" s="111">
        <f t="shared" ref="B206:G206" si="46">SUM(B207:B213)</f>
        <v>850703.78099999996</v>
      </c>
      <c r="C206" s="111">
        <f t="shared" si="46"/>
        <v>383249.14575999998</v>
      </c>
      <c r="D206" s="111">
        <f t="shared" ref="D206" si="47">SUM(D207:D213)</f>
        <v>17673.658949999997</v>
      </c>
      <c r="E206" s="111">
        <f t="shared" si="46"/>
        <v>400922.80471</v>
      </c>
      <c r="F206" s="111">
        <f t="shared" si="46"/>
        <v>449780.97629000008</v>
      </c>
      <c r="G206" s="111">
        <f t="shared" si="46"/>
        <v>467454.63523999997</v>
      </c>
      <c r="H206" s="32">
        <f>E206/B206*100</f>
        <v>47.128367554534236</v>
      </c>
    </row>
    <row r="207" spans="1:8" s="28" customFormat="1" ht="11.25" customHeight="1" x14ac:dyDescent="0.2">
      <c r="A207" s="43" t="s">
        <v>232</v>
      </c>
      <c r="B207" s="35">
        <v>206330.15800000005</v>
      </c>
      <c r="C207" s="36">
        <v>82059.175460000028</v>
      </c>
      <c r="D207" s="35">
        <v>4086.7882099999997</v>
      </c>
      <c r="E207" s="55">
        <f t="shared" ref="E207:E213" si="48">SUM(C207:D207)</f>
        <v>86145.963670000026</v>
      </c>
      <c r="F207" s="55">
        <f>B207-E207</f>
        <v>120184.19433000003</v>
      </c>
      <c r="G207" s="55">
        <f>B207-C207</f>
        <v>124270.98254000003</v>
      </c>
      <c r="H207" s="37">
        <f>E207/B207*100</f>
        <v>41.751513450593102</v>
      </c>
    </row>
    <row r="208" spans="1:8" s="28" customFormat="1" ht="11.25" customHeight="1" x14ac:dyDescent="0.2">
      <c r="A208" s="34" t="s">
        <v>233</v>
      </c>
      <c r="B208" s="35">
        <v>206103.603</v>
      </c>
      <c r="C208" s="36">
        <v>111519.91615999999</v>
      </c>
      <c r="D208" s="35">
        <v>9474.0942500000001</v>
      </c>
      <c r="E208" s="36">
        <f t="shared" si="48"/>
        <v>120994.01040999999</v>
      </c>
      <c r="F208" s="36">
        <f>B208-E208</f>
        <v>85109.592590000015</v>
      </c>
      <c r="G208" s="36">
        <f>B208-C208</f>
        <v>94583.686840000009</v>
      </c>
      <c r="H208" s="37">
        <f>E208/B208*100</f>
        <v>58.705431952104206</v>
      </c>
    </row>
    <row r="209" spans="1:8" s="28" customFormat="1" ht="11.25" customHeight="1" x14ac:dyDescent="0.2">
      <c r="A209" s="34" t="s">
        <v>234</v>
      </c>
      <c r="B209" s="35">
        <v>36865</v>
      </c>
      <c r="C209" s="36">
        <v>12875.315710000001</v>
      </c>
      <c r="D209" s="35">
        <v>814.03647000000001</v>
      </c>
      <c r="E209" s="36">
        <f t="shared" si="48"/>
        <v>13689.352180000002</v>
      </c>
      <c r="F209" s="36">
        <f>B209-E209</f>
        <v>23175.647819999998</v>
      </c>
      <c r="G209" s="36">
        <f>B209-C209</f>
        <v>23989.684289999997</v>
      </c>
      <c r="H209" s="37">
        <f>E209/B209*100</f>
        <v>37.133737094805376</v>
      </c>
    </row>
    <row r="210" spans="1:8" s="28" customFormat="1" ht="11.25" customHeight="1" x14ac:dyDescent="0.2">
      <c r="A210" s="34" t="s">
        <v>235</v>
      </c>
      <c r="B210" s="35">
        <v>8910</v>
      </c>
      <c r="C210" s="36">
        <v>0</v>
      </c>
      <c r="D210" s="35">
        <v>0</v>
      </c>
      <c r="E210" s="36">
        <f t="shared" si="48"/>
        <v>0</v>
      </c>
      <c r="F210" s="36">
        <f>B210-E210</f>
        <v>8910</v>
      </c>
      <c r="G210" s="36">
        <f>B210-C210</f>
        <v>8910</v>
      </c>
      <c r="H210" s="37">
        <f>E210/B210*100</f>
        <v>0</v>
      </c>
    </row>
    <row r="211" spans="1:8" s="28" customFormat="1" ht="11.25" customHeight="1" x14ac:dyDescent="0.2">
      <c r="A211" s="34" t="s">
        <v>236</v>
      </c>
      <c r="B211" s="35">
        <v>65337.055999999997</v>
      </c>
      <c r="C211" s="36">
        <v>26952.473819999999</v>
      </c>
      <c r="D211" s="35">
        <v>2234.5214999999998</v>
      </c>
      <c r="E211" s="36">
        <f t="shared" si="48"/>
        <v>29186.995319999998</v>
      </c>
      <c r="F211" s="36">
        <f>B211-E211</f>
        <v>36150.060679999995</v>
      </c>
      <c r="G211" s="36">
        <f>B211-C211</f>
        <v>38384.582179999998</v>
      </c>
      <c r="H211" s="37">
        <f>E211/B211*100</f>
        <v>44.671427068890281</v>
      </c>
    </row>
    <row r="212" spans="1:8" s="28" customFormat="1" ht="11.25" customHeight="1" x14ac:dyDescent="0.2">
      <c r="A212" s="34" t="s">
        <v>237</v>
      </c>
      <c r="B212" s="35">
        <v>193779.96399999998</v>
      </c>
      <c r="C212" s="36">
        <v>111259.55640999999</v>
      </c>
      <c r="D212" s="35">
        <v>963.75148999999999</v>
      </c>
      <c r="E212" s="36">
        <f t="shared" si="48"/>
        <v>112223.30789999999</v>
      </c>
      <c r="F212" s="36">
        <f>B212-E212</f>
        <v>81556.656099999993</v>
      </c>
      <c r="G212" s="36">
        <f>B212-C212</f>
        <v>82520.407589999988</v>
      </c>
      <c r="H212" s="37">
        <f>E212/B212*100</f>
        <v>57.912750928160975</v>
      </c>
    </row>
    <row r="213" spans="1:8" s="28" customFormat="1" ht="11.25" customHeight="1" x14ac:dyDescent="0.2">
      <c r="A213" s="34" t="s">
        <v>238</v>
      </c>
      <c r="B213" s="35">
        <v>133378</v>
      </c>
      <c r="C213" s="36">
        <v>38582.708200000001</v>
      </c>
      <c r="D213" s="35">
        <v>100.46702999999999</v>
      </c>
      <c r="E213" s="36">
        <f t="shared" si="48"/>
        <v>38683.175230000001</v>
      </c>
      <c r="F213" s="36">
        <f>B213-E213</f>
        <v>94694.824770000007</v>
      </c>
      <c r="G213" s="36">
        <f>B213-C213</f>
        <v>94795.291800000006</v>
      </c>
      <c r="H213" s="37">
        <f>E213/B213*100</f>
        <v>29.002665529547599</v>
      </c>
    </row>
    <row r="214" spans="1:8" s="28" customFormat="1" ht="11.25" customHeight="1" x14ac:dyDescent="0.2">
      <c r="A214" s="43"/>
      <c r="B214" s="35"/>
      <c r="C214" s="36"/>
      <c r="D214" s="35"/>
      <c r="E214" s="36"/>
      <c r="F214" s="36"/>
      <c r="G214" s="36"/>
      <c r="H214" s="37"/>
    </row>
    <row r="215" spans="1:8" s="28" customFormat="1" ht="11.25" customHeight="1" x14ac:dyDescent="0.2">
      <c r="A215" s="30" t="s">
        <v>239</v>
      </c>
      <c r="B215" s="56">
        <f t="shared" ref="B215:G215" si="49">SUM(B216:B228)+SUM(B233:B243)</f>
        <v>14306374.743500002</v>
      </c>
      <c r="C215" s="56">
        <f t="shared" si="49"/>
        <v>4744553.04959</v>
      </c>
      <c r="D215" s="56">
        <f t="shared" si="49"/>
        <v>1933697.8700999999</v>
      </c>
      <c r="E215" s="56">
        <f t="shared" si="49"/>
        <v>6678250.9196899999</v>
      </c>
      <c r="F215" s="56">
        <f t="shared" si="49"/>
        <v>7628123.823809999</v>
      </c>
      <c r="G215" s="56">
        <f t="shared" si="49"/>
        <v>9561821.693909999</v>
      </c>
      <c r="H215" s="37">
        <f>E215/B215*100</f>
        <v>46.680245970239355</v>
      </c>
    </row>
    <row r="216" spans="1:8" s="28" customFormat="1" ht="11.25" customHeight="1" x14ac:dyDescent="0.2">
      <c r="A216" s="34" t="s">
        <v>240</v>
      </c>
      <c r="B216" s="35">
        <v>77401</v>
      </c>
      <c r="C216" s="36">
        <v>15930.034210000002</v>
      </c>
      <c r="D216" s="35">
        <v>202.53205</v>
      </c>
      <c r="E216" s="36">
        <f t="shared" ref="E216:E227" si="50">SUM(C216:D216)</f>
        <v>16132.566260000001</v>
      </c>
      <c r="F216" s="36">
        <f>B216-E216</f>
        <v>61268.43374</v>
      </c>
      <c r="G216" s="36">
        <f>B216-C216</f>
        <v>61470.965790000002</v>
      </c>
      <c r="H216" s="37">
        <f>E216/B216*100</f>
        <v>20.842839575716077</v>
      </c>
    </row>
    <row r="217" spans="1:8" s="28" customFormat="1" ht="11.25" customHeight="1" x14ac:dyDescent="0.2">
      <c r="A217" s="34" t="s">
        <v>241</v>
      </c>
      <c r="B217" s="35">
        <v>69707.988000000012</v>
      </c>
      <c r="C217" s="36">
        <v>39669.467039999996</v>
      </c>
      <c r="D217" s="35">
        <v>1295.8438500000002</v>
      </c>
      <c r="E217" s="36">
        <f t="shared" si="50"/>
        <v>40965.310889999993</v>
      </c>
      <c r="F217" s="36">
        <f>B217-E217</f>
        <v>28742.677110000019</v>
      </c>
      <c r="G217" s="36">
        <f>B217-C217</f>
        <v>30038.520960000016</v>
      </c>
      <c r="H217" s="37">
        <f>E217/B217*100</f>
        <v>58.767025222417821</v>
      </c>
    </row>
    <row r="218" spans="1:8" s="28" customFormat="1" ht="11.25" customHeight="1" x14ac:dyDescent="0.2">
      <c r="A218" s="34" t="s">
        <v>242</v>
      </c>
      <c r="B218" s="35">
        <v>69123</v>
      </c>
      <c r="C218" s="36">
        <v>26721.220649999999</v>
      </c>
      <c r="D218" s="35">
        <v>2771.77972</v>
      </c>
      <c r="E218" s="36">
        <f t="shared" si="50"/>
        <v>29493.000369999998</v>
      </c>
      <c r="F218" s="36">
        <f>B218-E218</f>
        <v>39629.999630000006</v>
      </c>
      <c r="G218" s="36">
        <f>B218-C218</f>
        <v>42401.779349999997</v>
      </c>
      <c r="H218" s="37">
        <f>E218/B218*100</f>
        <v>42.667419484108038</v>
      </c>
    </row>
    <row r="219" spans="1:8" s="28" customFormat="1" ht="11.25" customHeight="1" x14ac:dyDescent="0.2">
      <c r="A219" s="34" t="s">
        <v>243</v>
      </c>
      <c r="B219" s="35">
        <v>9004960.1545000002</v>
      </c>
      <c r="C219" s="36">
        <v>2010662.7938100002</v>
      </c>
      <c r="D219" s="35">
        <v>1676699.1964600002</v>
      </c>
      <c r="E219" s="36">
        <f t="shared" si="50"/>
        <v>3687361.9902700004</v>
      </c>
      <c r="F219" s="36">
        <f>B219-E219</f>
        <v>5317598.1642300002</v>
      </c>
      <c r="G219" s="36">
        <f>B219-C219</f>
        <v>6994297.3606899995</v>
      </c>
      <c r="H219" s="37">
        <f>E219/B219*100</f>
        <v>40.948121113310364</v>
      </c>
    </row>
    <row r="220" spans="1:8" s="28" customFormat="1" ht="11.25" customHeight="1" x14ac:dyDescent="0.2">
      <c r="A220" s="34" t="s">
        <v>245</v>
      </c>
      <c r="B220" s="35">
        <v>36066.737999999998</v>
      </c>
      <c r="C220" s="36">
        <v>14279.726140000001</v>
      </c>
      <c r="D220" s="35">
        <v>5</v>
      </c>
      <c r="E220" s="36">
        <f t="shared" si="50"/>
        <v>14284.726140000001</v>
      </c>
      <c r="F220" s="36">
        <f>B220-E220</f>
        <v>21782.011859999999</v>
      </c>
      <c r="G220" s="36">
        <f>B220-C220</f>
        <v>21787.011859999999</v>
      </c>
      <c r="H220" s="37">
        <f>E220/B220*100</f>
        <v>39.606371222149342</v>
      </c>
    </row>
    <row r="221" spans="1:8" s="28" customFormat="1" ht="11.25" customHeight="1" x14ac:dyDescent="0.2">
      <c r="A221" s="34" t="s">
        <v>246</v>
      </c>
      <c r="B221" s="35">
        <v>142004.95300000001</v>
      </c>
      <c r="C221" s="36">
        <v>48581.284149999999</v>
      </c>
      <c r="D221" s="35">
        <v>0</v>
      </c>
      <c r="E221" s="36">
        <f t="shared" si="50"/>
        <v>48581.284149999999</v>
      </c>
      <c r="F221" s="36">
        <f>B221-E221</f>
        <v>93423.668850000016</v>
      </c>
      <c r="G221" s="36">
        <f>B221-C221</f>
        <v>93423.668850000016</v>
      </c>
      <c r="H221" s="37">
        <f>E221/B221*100</f>
        <v>34.210978648047572</v>
      </c>
    </row>
    <row r="222" spans="1:8" s="28" customFormat="1" ht="11.25" customHeight="1" x14ac:dyDescent="0.2">
      <c r="A222" s="34" t="s">
        <v>247</v>
      </c>
      <c r="B222" s="35">
        <v>295978.87799999997</v>
      </c>
      <c r="C222" s="36">
        <v>143260.14705999999</v>
      </c>
      <c r="D222" s="35">
        <v>30848.529010000002</v>
      </c>
      <c r="E222" s="36">
        <f t="shared" si="50"/>
        <v>174108.67606999999</v>
      </c>
      <c r="F222" s="36">
        <f>B222-E222</f>
        <v>121870.20192999998</v>
      </c>
      <c r="G222" s="36">
        <f>B222-C222</f>
        <v>152718.73093999998</v>
      </c>
      <c r="H222" s="37">
        <f>E222/B222*100</f>
        <v>58.824696291334689</v>
      </c>
    </row>
    <row r="223" spans="1:8" s="28" customFormat="1" ht="11.25" customHeight="1" x14ac:dyDescent="0.2">
      <c r="A223" s="34" t="s">
        <v>248</v>
      </c>
      <c r="B223" s="35">
        <v>116943.07199999999</v>
      </c>
      <c r="C223" s="36">
        <v>54458.662369999998</v>
      </c>
      <c r="D223" s="35">
        <v>21294.687670000003</v>
      </c>
      <c r="E223" s="39">
        <f t="shared" si="50"/>
        <v>75753.350040000005</v>
      </c>
      <c r="F223" s="39">
        <f>B223-E223</f>
        <v>41189.721959999981</v>
      </c>
      <c r="G223" s="39">
        <f>B223-C223</f>
        <v>62484.409629999987</v>
      </c>
      <c r="H223" s="37">
        <f>E223/B223*100</f>
        <v>64.777971661288333</v>
      </c>
    </row>
    <row r="224" spans="1:8" s="28" customFormat="1" ht="11.25" customHeight="1" x14ac:dyDescent="0.2">
      <c r="A224" s="34" t="s">
        <v>249</v>
      </c>
      <c r="B224" s="35">
        <v>37309.747000000003</v>
      </c>
      <c r="C224" s="36">
        <v>23616.565449999998</v>
      </c>
      <c r="D224" s="35">
        <v>1444.3571999999999</v>
      </c>
      <c r="E224" s="36">
        <f t="shared" si="50"/>
        <v>25060.922649999997</v>
      </c>
      <c r="F224" s="36">
        <f>B224-E224</f>
        <v>12248.824350000006</v>
      </c>
      <c r="G224" s="36">
        <f>B224-C224</f>
        <v>13693.181550000005</v>
      </c>
      <c r="H224" s="37">
        <f>E224/B224*100</f>
        <v>67.169907772357703</v>
      </c>
    </row>
    <row r="225" spans="1:8" s="28" customFormat="1" ht="11.25" customHeight="1" x14ac:dyDescent="0.2">
      <c r="A225" s="34" t="s">
        <v>250</v>
      </c>
      <c r="B225" s="35">
        <v>85654</v>
      </c>
      <c r="C225" s="36">
        <v>38827.821490000002</v>
      </c>
      <c r="D225" s="35">
        <v>2520.5734700000003</v>
      </c>
      <c r="E225" s="36">
        <f t="shared" si="50"/>
        <v>41348.394960000005</v>
      </c>
      <c r="F225" s="36">
        <f>B225-E225</f>
        <v>44305.605039999995</v>
      </c>
      <c r="G225" s="36">
        <f>B225-C225</f>
        <v>46826.178509999998</v>
      </c>
      <c r="H225" s="37">
        <f>E225/B225*100</f>
        <v>48.273746655147463</v>
      </c>
    </row>
    <row r="226" spans="1:8" s="28" customFormat="1" ht="11.25" customHeight="1" x14ac:dyDescent="0.2">
      <c r="A226" s="34" t="s">
        <v>251</v>
      </c>
      <c r="B226" s="35">
        <v>95098.994000000006</v>
      </c>
      <c r="C226" s="36">
        <v>53483.656820000004</v>
      </c>
      <c r="D226" s="35">
        <v>1346.1881899999998</v>
      </c>
      <c r="E226" s="36">
        <f t="shared" si="50"/>
        <v>54829.845010000005</v>
      </c>
      <c r="F226" s="36">
        <f>B226-E226</f>
        <v>40269.148990000002</v>
      </c>
      <c r="G226" s="36">
        <f>B226-C226</f>
        <v>41615.337180000002</v>
      </c>
      <c r="H226" s="37">
        <f>E226/B226*100</f>
        <v>57.655546818928492</v>
      </c>
    </row>
    <row r="227" spans="1:8" s="28" customFormat="1" ht="11.25" customHeight="1" x14ac:dyDescent="0.2">
      <c r="A227" s="34" t="s">
        <v>252</v>
      </c>
      <c r="B227" s="35">
        <v>28614.91</v>
      </c>
      <c r="C227" s="36">
        <v>18231.61564</v>
      </c>
      <c r="D227" s="35">
        <v>726.32592</v>
      </c>
      <c r="E227" s="36">
        <f t="shared" si="50"/>
        <v>18957.941559999999</v>
      </c>
      <c r="F227" s="36">
        <f>B227-E227</f>
        <v>9656.9684400000006</v>
      </c>
      <c r="G227" s="36">
        <f>B227-C227</f>
        <v>10383.29436</v>
      </c>
      <c r="H227" s="37">
        <f>E227/B227*100</f>
        <v>66.25196989960827</v>
      </c>
    </row>
    <row r="228" spans="1:8" s="28" customFormat="1" ht="11.25" customHeight="1" x14ac:dyDescent="0.2">
      <c r="A228" s="34" t="s">
        <v>253</v>
      </c>
      <c r="B228" s="53">
        <f t="shared" ref="B228:G228" si="51">SUM(B229:B232)</f>
        <v>637884.94500000007</v>
      </c>
      <c r="C228" s="41">
        <f t="shared" si="51"/>
        <v>316645.18099000002</v>
      </c>
      <c r="D228" s="53">
        <f t="shared" si="51"/>
        <v>16321.789919999999</v>
      </c>
      <c r="E228" s="41">
        <f t="shared" si="51"/>
        <v>332966.97091000003</v>
      </c>
      <c r="F228" s="41">
        <f t="shared" si="51"/>
        <v>304917.97408999997</v>
      </c>
      <c r="G228" s="41">
        <f t="shared" si="51"/>
        <v>321239.76401000004</v>
      </c>
      <c r="H228" s="37">
        <f>E228/B228*100</f>
        <v>52.198593730723651</v>
      </c>
    </row>
    <row r="229" spans="1:8" s="28" customFormat="1" ht="11.25" customHeight="1" x14ac:dyDescent="0.2">
      <c r="A229" s="34" t="s">
        <v>254</v>
      </c>
      <c r="B229" s="35">
        <v>313188.11400000006</v>
      </c>
      <c r="C229" s="36">
        <v>163919.86553000001</v>
      </c>
      <c r="D229" s="35">
        <v>14827.715259999999</v>
      </c>
      <c r="E229" s="36">
        <f t="shared" ref="E229:E243" si="52">SUM(C229:D229)</f>
        <v>178747.58079000001</v>
      </c>
      <c r="F229" s="36">
        <f>B229-E229</f>
        <v>134440.53321000005</v>
      </c>
      <c r="G229" s="36">
        <f>B229-C229</f>
        <v>149268.24847000005</v>
      </c>
      <c r="H229" s="37">
        <f>E229/B229*100</f>
        <v>57.073551900504107</v>
      </c>
    </row>
    <row r="230" spans="1:8" s="28" customFormat="1" ht="11.25" customHeight="1" x14ac:dyDescent="0.2">
      <c r="A230" s="34" t="s">
        <v>255</v>
      </c>
      <c r="B230" s="35">
        <v>176323.859</v>
      </c>
      <c r="C230" s="36">
        <v>86788.361150000012</v>
      </c>
      <c r="D230" s="35">
        <v>368.26031</v>
      </c>
      <c r="E230" s="36">
        <f t="shared" si="52"/>
        <v>87156.621460000009</v>
      </c>
      <c r="F230" s="36">
        <f>B230-E230</f>
        <v>89167.237539999987</v>
      </c>
      <c r="G230" s="36">
        <f>B230-C230</f>
        <v>89535.497849999985</v>
      </c>
      <c r="H230" s="37">
        <f>E230/B230*100</f>
        <v>49.42985138500174</v>
      </c>
    </row>
    <row r="231" spans="1:8" s="28" customFormat="1" ht="11.25" customHeight="1" x14ac:dyDescent="0.2">
      <c r="A231" s="34" t="s">
        <v>256</v>
      </c>
      <c r="B231" s="35">
        <v>77370.382999999987</v>
      </c>
      <c r="C231" s="36">
        <v>26724.549930000001</v>
      </c>
      <c r="D231" s="35">
        <v>342.43660999999997</v>
      </c>
      <c r="E231" s="36">
        <f t="shared" si="52"/>
        <v>27066.986540000002</v>
      </c>
      <c r="F231" s="36">
        <f>B231-E231</f>
        <v>50303.396459999989</v>
      </c>
      <c r="G231" s="36">
        <f>B231-C231</f>
        <v>50645.833069999986</v>
      </c>
      <c r="H231" s="37">
        <f>E231/B231*100</f>
        <v>34.983653292759328</v>
      </c>
    </row>
    <row r="232" spans="1:8" s="28" customFormat="1" ht="11.25" customHeight="1" x14ac:dyDescent="0.2">
      <c r="A232" s="34" t="s">
        <v>257</v>
      </c>
      <c r="B232" s="35">
        <v>71002.588999999993</v>
      </c>
      <c r="C232" s="36">
        <v>39212.40438</v>
      </c>
      <c r="D232" s="35">
        <v>783.37774000000002</v>
      </c>
      <c r="E232" s="36">
        <f t="shared" si="52"/>
        <v>39995.782120000003</v>
      </c>
      <c r="F232" s="36">
        <f>B232-E232</f>
        <v>31006.806879999989</v>
      </c>
      <c r="G232" s="36">
        <f>B232-C232</f>
        <v>31790.184619999993</v>
      </c>
      <c r="H232" s="37">
        <f>E232/B232*100</f>
        <v>56.330033430189438</v>
      </c>
    </row>
    <row r="233" spans="1:8" s="28" customFormat="1" ht="11.25" customHeight="1" x14ac:dyDescent="0.2">
      <c r="A233" s="34" t="s">
        <v>259</v>
      </c>
      <c r="B233" s="35">
        <v>517040.70900000003</v>
      </c>
      <c r="C233" s="36">
        <v>233917.49268999998</v>
      </c>
      <c r="D233" s="35">
        <v>50924.864219999996</v>
      </c>
      <c r="E233" s="36">
        <f t="shared" si="52"/>
        <v>284842.35690999997</v>
      </c>
      <c r="F233" s="36">
        <f>B233-E233</f>
        <v>232198.35209000006</v>
      </c>
      <c r="G233" s="36">
        <f>B233-C233</f>
        <v>283123.21631000005</v>
      </c>
      <c r="H233" s="37">
        <f>E233/B233*100</f>
        <v>55.090895543004514</v>
      </c>
    </row>
    <row r="234" spans="1:8" s="28" customFormat="1" ht="11.25" customHeight="1" x14ac:dyDescent="0.2">
      <c r="A234" s="34" t="s">
        <v>260</v>
      </c>
      <c r="B234" s="35">
        <v>188332.16800000001</v>
      </c>
      <c r="C234" s="36">
        <v>107196.05618000001</v>
      </c>
      <c r="D234" s="35">
        <v>27071.672300000002</v>
      </c>
      <c r="E234" s="36">
        <f t="shared" si="52"/>
        <v>134267.72848000002</v>
      </c>
      <c r="F234" s="36">
        <f>B234-E234</f>
        <v>54064.439519999985</v>
      </c>
      <c r="G234" s="36">
        <f>B234-C234</f>
        <v>81136.111819999991</v>
      </c>
      <c r="H234" s="37">
        <f>E234/B234*100</f>
        <v>71.293040326493781</v>
      </c>
    </row>
    <row r="235" spans="1:8" s="28" customFormat="1" ht="11.25" customHeight="1" x14ac:dyDescent="0.2">
      <c r="A235" s="34" t="s">
        <v>262</v>
      </c>
      <c r="B235" s="35">
        <v>532320.27</v>
      </c>
      <c r="C235" s="36">
        <v>308916.32331000001</v>
      </c>
      <c r="D235" s="35">
        <v>36499.258740000005</v>
      </c>
      <c r="E235" s="36">
        <f t="shared" si="52"/>
        <v>345415.58205000003</v>
      </c>
      <c r="F235" s="36">
        <f>B235-E235</f>
        <v>186904.68794999999</v>
      </c>
      <c r="G235" s="36">
        <f>B235-C235</f>
        <v>223403.94669000001</v>
      </c>
      <c r="H235" s="37">
        <f>E235/B235*100</f>
        <v>64.888677271297595</v>
      </c>
    </row>
    <row r="236" spans="1:8" s="28" customFormat="1" ht="11.25" customHeight="1" x14ac:dyDescent="0.2">
      <c r="A236" s="34" t="s">
        <v>263</v>
      </c>
      <c r="B236" s="35">
        <v>31158.093999999997</v>
      </c>
      <c r="C236" s="36">
        <v>18889.235350000003</v>
      </c>
      <c r="D236" s="35">
        <v>389.28623999999996</v>
      </c>
      <c r="E236" s="36">
        <f t="shared" si="52"/>
        <v>19278.521590000004</v>
      </c>
      <c r="F236" s="36">
        <f>B236-E236</f>
        <v>11879.572409999993</v>
      </c>
      <c r="G236" s="36">
        <f>B236-C236</f>
        <v>12268.858649999995</v>
      </c>
      <c r="H236" s="37">
        <f>E236/B236*100</f>
        <v>61.873237785340805</v>
      </c>
    </row>
    <row r="237" spans="1:8" s="28" customFormat="1" ht="11.25" customHeight="1" x14ac:dyDescent="0.2">
      <c r="A237" s="43" t="s">
        <v>98</v>
      </c>
      <c r="B237" s="35">
        <v>229003.516</v>
      </c>
      <c r="C237" s="36">
        <v>98348.109270000001</v>
      </c>
      <c r="D237" s="35">
        <v>2577.2518700000001</v>
      </c>
      <c r="E237" s="36">
        <f t="shared" si="52"/>
        <v>100925.36113999999</v>
      </c>
      <c r="F237" s="36">
        <f>B237-E237</f>
        <v>128078.15486000001</v>
      </c>
      <c r="G237" s="36">
        <f>B237-C237</f>
        <v>130655.40673</v>
      </c>
      <c r="H237" s="32">
        <f>E237/B237*100</f>
        <v>44.07153344318084</v>
      </c>
    </row>
    <row r="238" spans="1:8" s="28" customFormat="1" ht="11.25" customHeight="1" x14ac:dyDescent="0.2">
      <c r="A238" s="43" t="s">
        <v>264</v>
      </c>
      <c r="B238" s="35">
        <v>1118879.9739999999</v>
      </c>
      <c r="C238" s="36">
        <v>717014.56423000002</v>
      </c>
      <c r="D238" s="35">
        <v>3465.3423399999997</v>
      </c>
      <c r="E238" s="39">
        <f t="shared" si="52"/>
        <v>720479.90656999999</v>
      </c>
      <c r="F238" s="39">
        <f>B238-E238</f>
        <v>398400.06742999994</v>
      </c>
      <c r="G238" s="39">
        <f>B238-C238</f>
        <v>401865.40976999991</v>
      </c>
      <c r="H238" s="32">
        <f>E238/B238*100</f>
        <v>64.392957538982643</v>
      </c>
    </row>
    <row r="239" spans="1:8" s="28" customFormat="1" ht="11.25" customHeight="1" x14ac:dyDescent="0.2">
      <c r="A239" s="43" t="s">
        <v>265</v>
      </c>
      <c r="B239" s="35">
        <v>55318</v>
      </c>
      <c r="C239" s="36">
        <v>29728.092120000001</v>
      </c>
      <c r="D239" s="35">
        <v>531.1499</v>
      </c>
      <c r="E239" s="36">
        <f t="shared" si="52"/>
        <v>30259.242020000002</v>
      </c>
      <c r="F239" s="36">
        <f>B239-E239</f>
        <v>25058.757979999998</v>
      </c>
      <c r="G239" s="36">
        <f>B239-C239</f>
        <v>25589.907879999999</v>
      </c>
      <c r="H239" s="37">
        <f>E239/B239*100</f>
        <v>54.700535124191042</v>
      </c>
    </row>
    <row r="240" spans="1:8" s="28" customFormat="1" ht="11.25" customHeight="1" x14ac:dyDescent="0.2">
      <c r="A240" s="43" t="s">
        <v>266</v>
      </c>
      <c r="B240" s="35">
        <v>528105.96100000001</v>
      </c>
      <c r="C240" s="36">
        <v>246085.88761999999</v>
      </c>
      <c r="D240" s="35">
        <v>47112.009299999998</v>
      </c>
      <c r="E240" s="39">
        <f t="shared" si="52"/>
        <v>293197.89691999997</v>
      </c>
      <c r="F240" s="39">
        <f>B240-E240</f>
        <v>234908.06408000004</v>
      </c>
      <c r="G240" s="39">
        <f>B240-C240</f>
        <v>282020.07338000002</v>
      </c>
      <c r="H240" s="32">
        <f>E240/B240*100</f>
        <v>55.518763008244086</v>
      </c>
    </row>
    <row r="241" spans="1:8" s="28" customFormat="1" ht="11.25" customHeight="1" x14ac:dyDescent="0.2">
      <c r="A241" s="43" t="s">
        <v>268</v>
      </c>
      <c r="B241" s="35">
        <v>42764.862000000001</v>
      </c>
      <c r="C241" s="36">
        <v>22473.139760000002</v>
      </c>
      <c r="D241" s="35">
        <v>568.82955000000004</v>
      </c>
      <c r="E241" s="39">
        <f t="shared" si="52"/>
        <v>23041.96931</v>
      </c>
      <c r="F241" s="39">
        <f>B241-E241</f>
        <v>19722.892690000001</v>
      </c>
      <c r="G241" s="39">
        <f>B241-C241</f>
        <v>20291.722239999999</v>
      </c>
      <c r="H241" s="37">
        <f>E241/B241*100</f>
        <v>53.880611867752549</v>
      </c>
    </row>
    <row r="242" spans="1:8" s="28" customFormat="1" ht="11.25" customHeight="1" x14ac:dyDescent="0.2">
      <c r="A242" s="34" t="s">
        <v>269</v>
      </c>
      <c r="B242" s="35">
        <v>302613</v>
      </c>
      <c r="C242" s="36">
        <v>144307.23334999999</v>
      </c>
      <c r="D242" s="35">
        <v>9081.4021799999991</v>
      </c>
      <c r="E242" s="36">
        <f t="shared" si="52"/>
        <v>153388.63553</v>
      </c>
      <c r="F242" s="36">
        <f>B242-E242</f>
        <v>149224.36447</v>
      </c>
      <c r="G242" s="36">
        <f>B242-C242</f>
        <v>158305.76665000001</v>
      </c>
      <c r="H242" s="37">
        <f>E242/B242*100</f>
        <v>50.688052241641969</v>
      </c>
    </row>
    <row r="243" spans="1:8" s="28" customFormat="1" ht="11.25" customHeight="1" x14ac:dyDescent="0.2">
      <c r="A243" s="34" t="s">
        <v>317</v>
      </c>
      <c r="B243" s="35">
        <v>64089.81</v>
      </c>
      <c r="C243" s="36">
        <v>13308.739890000001</v>
      </c>
      <c r="D243" s="35">
        <v>0</v>
      </c>
      <c r="E243" s="36">
        <f t="shared" si="52"/>
        <v>13308.739890000001</v>
      </c>
      <c r="F243" s="36">
        <f>B243-E243</f>
        <v>50781.070110000001</v>
      </c>
      <c r="G243" s="36">
        <f>B243-C243</f>
        <v>50781.070110000001</v>
      </c>
      <c r="H243" s="37">
        <f>E243/B243*100</f>
        <v>20.765765868240209</v>
      </c>
    </row>
    <row r="244" spans="1:8" s="28" customFormat="1" ht="11.25" customHeight="1" x14ac:dyDescent="0.2">
      <c r="A244" s="43"/>
      <c r="B244" s="35"/>
      <c r="C244" s="36"/>
      <c r="D244" s="35"/>
      <c r="E244" s="36"/>
      <c r="F244" s="36"/>
      <c r="G244" s="36"/>
      <c r="H244" s="37"/>
    </row>
    <row r="245" spans="1:8" s="28" customFormat="1" ht="11.25" customHeight="1" x14ac:dyDescent="0.2">
      <c r="A245" s="30" t="s">
        <v>270</v>
      </c>
      <c r="B245" s="35">
        <v>1964.232</v>
      </c>
      <c r="C245" s="36">
        <v>784.26039000000003</v>
      </c>
      <c r="D245" s="35">
        <v>162.53908999999999</v>
      </c>
      <c r="E245" s="39">
        <f>SUM(C245:D245)</f>
        <v>946.79948000000002</v>
      </c>
      <c r="F245" s="39">
        <f>B245-E245</f>
        <v>1017.43252</v>
      </c>
      <c r="G245" s="39">
        <f>B245-C245</f>
        <v>1179.9716100000001</v>
      </c>
      <c r="H245" s="32">
        <f>E245/B245*100</f>
        <v>48.202018906116997</v>
      </c>
    </row>
    <row r="246" spans="1:8" s="28" customFormat="1" ht="11.25" customHeight="1" x14ac:dyDescent="0.2">
      <c r="A246" s="43"/>
      <c r="B246" s="40"/>
      <c r="C246" s="39"/>
      <c r="D246" s="40"/>
      <c r="E246" s="39"/>
      <c r="F246" s="39"/>
      <c r="G246" s="39"/>
      <c r="H246" s="37"/>
    </row>
    <row r="247" spans="1:8" s="28" customFormat="1" ht="11.25" customHeight="1" x14ac:dyDescent="0.2">
      <c r="A247" s="30" t="s">
        <v>271</v>
      </c>
      <c r="B247" s="53">
        <f t="shared" ref="B247:G247" si="53">SUM(B248:B252)</f>
        <v>19808770.003000002</v>
      </c>
      <c r="C247" s="41">
        <f t="shared" si="53"/>
        <v>9940364.2131999973</v>
      </c>
      <c r="D247" s="53">
        <f t="shared" ref="D247" si="54">SUM(D248:D252)</f>
        <v>120907.68214</v>
      </c>
      <c r="E247" s="41">
        <f t="shared" si="53"/>
        <v>10061271.895339997</v>
      </c>
      <c r="F247" s="41">
        <f t="shared" si="53"/>
        <v>9747498.1076600067</v>
      </c>
      <c r="G247" s="41">
        <f t="shared" si="53"/>
        <v>9868405.7898000069</v>
      </c>
      <c r="H247" s="37">
        <f>E247/B247*100</f>
        <v>50.792007246367319</v>
      </c>
    </row>
    <row r="248" spans="1:8" s="28" customFormat="1" ht="11.25" customHeight="1" x14ac:dyDescent="0.2">
      <c r="A248" s="34" t="s">
        <v>272</v>
      </c>
      <c r="B248" s="35">
        <v>17646079.388000004</v>
      </c>
      <c r="C248" s="36">
        <v>8962193.6558199972</v>
      </c>
      <c r="D248" s="35">
        <v>116589.35726</v>
      </c>
      <c r="E248" s="39">
        <f>SUM(C248:D248)</f>
        <v>9078783.0130799972</v>
      </c>
      <c r="F248" s="39">
        <f>B248-E248</f>
        <v>8567296.3749200068</v>
      </c>
      <c r="G248" s="39">
        <f>B248-C248</f>
        <v>8683885.7321800068</v>
      </c>
      <c r="H248" s="32">
        <f>E248/B248*100</f>
        <v>51.449292579143155</v>
      </c>
    </row>
    <row r="249" spans="1:8" s="28" customFormat="1" ht="11.25" customHeight="1" x14ac:dyDescent="0.2">
      <c r="A249" s="43" t="s">
        <v>273</v>
      </c>
      <c r="B249" s="35">
        <v>72517.324000000008</v>
      </c>
      <c r="C249" s="36">
        <v>35682.380119999994</v>
      </c>
      <c r="D249" s="35">
        <v>1705.25287</v>
      </c>
      <c r="E249" s="36">
        <f>SUM(C249:D249)</f>
        <v>37387.632989999991</v>
      </c>
      <c r="F249" s="36">
        <f>B249-E249</f>
        <v>35129.691010000017</v>
      </c>
      <c r="G249" s="36">
        <f>B249-C249</f>
        <v>36834.943880000013</v>
      </c>
      <c r="H249" s="37">
        <f>E249/B249*100</f>
        <v>51.556829358457833</v>
      </c>
    </row>
    <row r="250" spans="1:8" s="28" customFormat="1" ht="11.25" customHeight="1" x14ac:dyDescent="0.2">
      <c r="A250" s="43" t="s">
        <v>274</v>
      </c>
      <c r="B250" s="35">
        <v>584355.08000000007</v>
      </c>
      <c r="C250" s="36">
        <v>221871.41018000001</v>
      </c>
      <c r="D250" s="35">
        <v>967.36341000000004</v>
      </c>
      <c r="E250" s="39">
        <f>SUM(C250:D250)</f>
        <v>222838.77359</v>
      </c>
      <c r="F250" s="39">
        <f>B250-E250</f>
        <v>361516.30641000008</v>
      </c>
      <c r="G250" s="39">
        <f>B250-C250</f>
        <v>362483.66982000007</v>
      </c>
      <c r="H250" s="32">
        <f>E250/B250*100</f>
        <v>38.13413816647234</v>
      </c>
    </row>
    <row r="251" spans="1:8" s="28" customFormat="1" ht="11.25" customHeight="1" x14ac:dyDescent="0.2">
      <c r="A251" s="43" t="s">
        <v>275</v>
      </c>
      <c r="B251" s="35">
        <v>1235636.2109999999</v>
      </c>
      <c r="C251" s="36">
        <v>597070.12996000005</v>
      </c>
      <c r="D251" s="35">
        <v>979.64705000000004</v>
      </c>
      <c r="E251" s="36">
        <f>SUM(C251:D251)</f>
        <v>598049.77701000008</v>
      </c>
      <c r="F251" s="36">
        <f>B251-E251</f>
        <v>637586.43398999982</v>
      </c>
      <c r="G251" s="36">
        <f>B251-C251</f>
        <v>638566.08103999984</v>
      </c>
      <c r="H251" s="32">
        <f>E251/B251*100</f>
        <v>48.400149792146237</v>
      </c>
    </row>
    <row r="252" spans="1:8" s="28" customFormat="1" ht="11.25" customHeight="1" x14ac:dyDescent="0.2">
      <c r="A252" s="43" t="s">
        <v>276</v>
      </c>
      <c r="B252" s="35">
        <v>270182</v>
      </c>
      <c r="C252" s="36">
        <v>123546.63712</v>
      </c>
      <c r="D252" s="35">
        <v>666.06155000000001</v>
      </c>
      <c r="E252" s="39">
        <f>SUM(C252:D252)</f>
        <v>124212.69867</v>
      </c>
      <c r="F252" s="39">
        <f>B252-E252</f>
        <v>145969.30132999999</v>
      </c>
      <c r="G252" s="39">
        <f>B252-C252</f>
        <v>146635.36288</v>
      </c>
      <c r="H252" s="32">
        <f>E252/B252*100</f>
        <v>45.973713522736524</v>
      </c>
    </row>
    <row r="253" spans="1:8" s="28" customFormat="1" ht="11.25" customHeight="1" x14ac:dyDescent="0.2">
      <c r="A253" s="43"/>
      <c r="B253" s="35"/>
      <c r="C253" s="36"/>
      <c r="D253" s="35"/>
      <c r="E253" s="36"/>
      <c r="F253" s="36"/>
      <c r="G253" s="36"/>
      <c r="H253" s="32"/>
    </row>
    <row r="254" spans="1:8" s="28" customFormat="1" ht="11.25" customHeight="1" x14ac:dyDescent="0.2">
      <c r="A254" s="30" t="s">
        <v>277</v>
      </c>
      <c r="B254" s="41">
        <f t="shared" ref="B254:G254" si="55">+B255+B256</f>
        <v>848941.24500000011</v>
      </c>
      <c r="C254" s="41">
        <f t="shared" si="55"/>
        <v>481027.87706000003</v>
      </c>
      <c r="D254" s="41">
        <f t="shared" si="55"/>
        <v>19424.162250000001</v>
      </c>
      <c r="E254" s="41">
        <f t="shared" si="55"/>
        <v>500452.03931000002</v>
      </c>
      <c r="F254" s="41">
        <f t="shared" si="55"/>
        <v>348489.20569000003</v>
      </c>
      <c r="G254" s="41">
        <f t="shared" si="55"/>
        <v>367913.36794000008</v>
      </c>
      <c r="H254" s="32">
        <f>E254/B254*100</f>
        <v>58.950138452750046</v>
      </c>
    </row>
    <row r="255" spans="1:8" s="28" customFormat="1" ht="11.25" customHeight="1" x14ac:dyDescent="0.2">
      <c r="A255" s="43" t="s">
        <v>278</v>
      </c>
      <c r="B255" s="35">
        <v>807190.39100000006</v>
      </c>
      <c r="C255" s="36">
        <v>468224.32243</v>
      </c>
      <c r="D255" s="35">
        <v>19017.653300000002</v>
      </c>
      <c r="E255" s="36">
        <f>SUM(C255:D255)</f>
        <v>487241.97573000001</v>
      </c>
      <c r="F255" s="36">
        <f>B255-E255</f>
        <v>319948.41527000006</v>
      </c>
      <c r="G255" s="36">
        <f>B255-C255</f>
        <v>338966.06857000006</v>
      </c>
      <c r="H255" s="32">
        <f>E255/B255*100</f>
        <v>60.362707629159573</v>
      </c>
    </row>
    <row r="256" spans="1:8" s="28" customFormat="1" ht="11.25" customHeight="1" x14ac:dyDescent="0.2">
      <c r="A256" s="112" t="s">
        <v>279</v>
      </c>
      <c r="B256" s="35">
        <v>41750.853999999999</v>
      </c>
      <c r="C256" s="36">
        <v>12803.554630000001</v>
      </c>
      <c r="D256" s="35">
        <v>406.50895000000003</v>
      </c>
      <c r="E256" s="39">
        <f>SUM(C256:D256)</f>
        <v>13210.06358</v>
      </c>
      <c r="F256" s="39">
        <f>B256-E256</f>
        <v>28540.790419999998</v>
      </c>
      <c r="G256" s="39">
        <f>B256-C256</f>
        <v>28947.299370000001</v>
      </c>
      <c r="H256" s="32">
        <f>E256/B256*100</f>
        <v>31.640223646682774</v>
      </c>
    </row>
    <row r="257" spans="1:13" s="28" customFormat="1" ht="12" x14ac:dyDescent="0.2">
      <c r="A257" s="43"/>
      <c r="B257" s="39"/>
      <c r="C257" s="39"/>
      <c r="D257" s="39"/>
      <c r="E257" s="39"/>
      <c r="F257" s="39"/>
      <c r="G257" s="39"/>
      <c r="H257" s="32"/>
    </row>
    <row r="258" spans="1:13" s="28" customFormat="1" ht="11.25" customHeight="1" x14ac:dyDescent="0.2">
      <c r="A258" s="113" t="s">
        <v>280</v>
      </c>
      <c r="B258" s="35">
        <v>5392446.7479999997</v>
      </c>
      <c r="C258" s="36">
        <v>2255613.8128200006</v>
      </c>
      <c r="D258" s="35">
        <v>14876.931759999999</v>
      </c>
      <c r="E258" s="39">
        <f>SUM(C258:D258)</f>
        <v>2270490.7445800006</v>
      </c>
      <c r="F258" s="39">
        <f>B258-E258</f>
        <v>3121956.003419999</v>
      </c>
      <c r="G258" s="39">
        <f>B258-C258</f>
        <v>3136832.9351799991</v>
      </c>
      <c r="H258" s="32">
        <f>E258/B258*100</f>
        <v>42.105019310985334</v>
      </c>
    </row>
    <row r="259" spans="1:13" s="28" customFormat="1" ht="11.25" customHeight="1" x14ac:dyDescent="0.2">
      <c r="A259" s="43"/>
      <c r="B259" s="39"/>
      <c r="C259" s="39"/>
      <c r="D259" s="39"/>
      <c r="E259" s="39"/>
      <c r="F259" s="39"/>
      <c r="G259" s="39"/>
      <c r="H259" s="32"/>
    </row>
    <row r="260" spans="1:13" s="28" customFormat="1" ht="11.25" customHeight="1" x14ac:dyDescent="0.2">
      <c r="A260" s="30" t="s">
        <v>281</v>
      </c>
      <c r="B260" s="35">
        <v>2816038</v>
      </c>
      <c r="C260" s="36">
        <v>1992648.2828900001</v>
      </c>
      <c r="D260" s="35">
        <v>17475.705620000001</v>
      </c>
      <c r="E260" s="36">
        <f>SUM(C260:D260)</f>
        <v>2010123.9885100001</v>
      </c>
      <c r="F260" s="36">
        <f>B260-E260</f>
        <v>805914.01148999995</v>
      </c>
      <c r="G260" s="36">
        <f>B260-C260</f>
        <v>823389.71710999985</v>
      </c>
      <c r="H260" s="37">
        <f>E260/B260*100</f>
        <v>71.381280668442685</v>
      </c>
    </row>
    <row r="261" spans="1:13" s="28" customFormat="1" ht="11.25" customHeight="1" x14ac:dyDescent="0.2">
      <c r="A261" s="43"/>
      <c r="B261" s="39"/>
      <c r="C261" s="39"/>
      <c r="D261" s="39"/>
      <c r="E261" s="39"/>
      <c r="F261" s="39"/>
      <c r="G261" s="39"/>
      <c r="H261" s="32"/>
    </row>
    <row r="262" spans="1:13" s="28" customFormat="1" ht="11.25" customHeight="1" x14ac:dyDescent="0.2">
      <c r="A262" s="30" t="s">
        <v>282</v>
      </c>
      <c r="B262" s="35">
        <v>1729432.949</v>
      </c>
      <c r="C262" s="36">
        <v>502072.56614999997</v>
      </c>
      <c r="D262" s="35">
        <v>214718.49027000001</v>
      </c>
      <c r="E262" s="39">
        <f>SUM(C262:D262)</f>
        <v>716791.05642000004</v>
      </c>
      <c r="F262" s="39">
        <f>B262-E262</f>
        <v>1012641.89258</v>
      </c>
      <c r="G262" s="39">
        <f>B262-C262</f>
        <v>1227360.3828500002</v>
      </c>
      <c r="H262" s="32">
        <f>E262/B262*100</f>
        <v>41.446594205023437</v>
      </c>
    </row>
    <row r="263" spans="1:13" s="28" customFormat="1" ht="11.25" customHeight="1" x14ac:dyDescent="0.2">
      <c r="A263" s="114"/>
      <c r="B263" s="35"/>
      <c r="C263" s="35"/>
      <c r="D263" s="35"/>
      <c r="E263" s="35"/>
      <c r="F263" s="35"/>
      <c r="G263" s="35"/>
      <c r="H263" s="58"/>
      <c r="I263" s="33"/>
      <c r="J263" s="33"/>
      <c r="K263" s="33"/>
      <c r="L263" s="33"/>
      <c r="M263" s="33"/>
    </row>
    <row r="264" spans="1:13" s="28" customFormat="1" ht="11.25" customHeight="1" x14ac:dyDescent="0.2">
      <c r="A264" s="115" t="s">
        <v>283</v>
      </c>
      <c r="B264" s="53">
        <f t="shared" ref="B264:G264" si="56">+B265+B266</f>
        <v>423300.745</v>
      </c>
      <c r="C264" s="53">
        <f t="shared" si="56"/>
        <v>264196.38074000005</v>
      </c>
      <c r="D264" s="53">
        <f t="shared" si="56"/>
        <v>6655.0804200000002</v>
      </c>
      <c r="E264" s="53">
        <f t="shared" si="56"/>
        <v>270851.46116000006</v>
      </c>
      <c r="F264" s="53">
        <f t="shared" si="56"/>
        <v>152449.28383999996</v>
      </c>
      <c r="G264" s="53">
        <f t="shared" si="56"/>
        <v>159104.36425999997</v>
      </c>
      <c r="H264" s="58">
        <f>E264/B264*100</f>
        <v>63.985585747079199</v>
      </c>
    </row>
    <row r="265" spans="1:13" s="28" customFormat="1" ht="11.25" customHeight="1" x14ac:dyDescent="0.2">
      <c r="A265" s="54" t="s">
        <v>284</v>
      </c>
      <c r="B265" s="35">
        <v>407344.745</v>
      </c>
      <c r="C265" s="36">
        <v>256217.55145000003</v>
      </c>
      <c r="D265" s="35">
        <v>5943.2579900000001</v>
      </c>
      <c r="E265" s="35">
        <f>SUM(C265:D265)</f>
        <v>262160.80944000004</v>
      </c>
      <c r="F265" s="35">
        <f>B265-E265</f>
        <v>145183.93555999995</v>
      </c>
      <c r="G265" s="35">
        <f>B265-C265</f>
        <v>151127.19354999997</v>
      </c>
      <c r="H265" s="58">
        <f>E265/B265*100</f>
        <v>64.358461145730516</v>
      </c>
    </row>
    <row r="266" spans="1:13" s="28" customFormat="1" ht="11.25" customHeight="1" x14ac:dyDescent="0.2">
      <c r="A266" s="54" t="s">
        <v>285</v>
      </c>
      <c r="B266" s="35">
        <v>15956</v>
      </c>
      <c r="C266" s="36">
        <v>7978.8292899999997</v>
      </c>
      <c r="D266" s="35">
        <v>711.82243000000005</v>
      </c>
      <c r="E266" s="35">
        <f>SUM(C266:D266)</f>
        <v>8690.6517199999998</v>
      </c>
      <c r="F266" s="35">
        <f>B266-E266</f>
        <v>7265.3482800000002</v>
      </c>
      <c r="G266" s="35">
        <f>B266-C266</f>
        <v>7977.1707100000003</v>
      </c>
      <c r="H266" s="58">
        <f>E266/B266*100</f>
        <v>54.466355728252694</v>
      </c>
    </row>
    <row r="267" spans="1:13" s="28" customFormat="1" ht="12" customHeight="1" x14ac:dyDescent="0.2">
      <c r="A267" s="116"/>
      <c r="B267" s="35"/>
      <c r="C267" s="35"/>
      <c r="D267" s="35"/>
      <c r="E267" s="35"/>
      <c r="F267" s="35"/>
      <c r="G267" s="35"/>
      <c r="H267" s="58"/>
    </row>
    <row r="268" spans="1:13" s="28" customFormat="1" ht="11.25" customHeight="1" x14ac:dyDescent="0.2">
      <c r="A268" s="117" t="s">
        <v>286</v>
      </c>
      <c r="B268" s="118">
        <f>B10+B17+B19+B21+B23+B34+B38+B46+B48+B50+B58+B70+B76+B80+B84+B90+B102+B114+B125+B141+B143+B164+B174+B179+B188+B197+B206+B215+B245+B247+B254+B258+B260+B262+B264</f>
        <v>1257395090.9544697</v>
      </c>
      <c r="C268" s="118">
        <f t="shared" ref="C268:G268" si="57">C10+C17+C19+C21+C23+C34+C38+C46+C48+C50+C58+C70+C76+C80+C84+C90+C102+C114+C125+C141+C143+C164+C174+C179+C188+C197+C206+C215+C245+C247+C254+C258+C260+C262+C264</f>
        <v>706381482.2730701</v>
      </c>
      <c r="D268" s="118">
        <f t="shared" si="57"/>
        <v>20682276.551449999</v>
      </c>
      <c r="E268" s="118">
        <f t="shared" si="57"/>
        <v>727063758.82451999</v>
      </c>
      <c r="F268" s="118">
        <f t="shared" si="57"/>
        <v>530331332.12994987</v>
      </c>
      <c r="G268" s="118">
        <f t="shared" si="57"/>
        <v>551013608.68139994</v>
      </c>
      <c r="H268" s="37">
        <f>E268/B268*100</f>
        <v>57.823015538625725</v>
      </c>
    </row>
    <row r="269" spans="1:13" s="28" customFormat="1" ht="11.25" customHeight="1" x14ac:dyDescent="0.2">
      <c r="A269" s="65"/>
      <c r="B269" s="36"/>
      <c r="C269" s="36"/>
      <c r="D269" s="36"/>
      <c r="E269" s="36"/>
      <c r="F269" s="36"/>
      <c r="G269" s="36"/>
      <c r="H269" s="32"/>
    </row>
    <row r="270" spans="1:13" s="28" customFormat="1" ht="11.25" customHeight="1" x14ac:dyDescent="0.2">
      <c r="A270" s="29" t="s">
        <v>287</v>
      </c>
      <c r="B270" s="36"/>
      <c r="C270" s="36"/>
      <c r="D270" s="36"/>
      <c r="E270" s="36"/>
      <c r="F270" s="36"/>
      <c r="G270" s="36"/>
      <c r="H270" s="37"/>
    </row>
    <row r="271" spans="1:13" s="28" customFormat="1" ht="11.25" customHeight="1" x14ac:dyDescent="0.2">
      <c r="A271" s="34" t="s">
        <v>288</v>
      </c>
      <c r="B271" s="35">
        <v>83882829.747999996</v>
      </c>
      <c r="C271" s="36">
        <v>50102851.321409993</v>
      </c>
      <c r="D271" s="35">
        <v>6996.2230300000001</v>
      </c>
      <c r="E271" s="36">
        <f>SUM(C271:D271)</f>
        <v>50109847.544439994</v>
      </c>
      <c r="F271" s="36">
        <f>B271-E271</f>
        <v>33772982.203560002</v>
      </c>
      <c r="G271" s="36">
        <f>B271-C271</f>
        <v>33779978.426590003</v>
      </c>
      <c r="H271" s="32">
        <f>E271/B271*100</f>
        <v>59.73790785906904</v>
      </c>
    </row>
    <row r="272" spans="1:13" s="28" customFormat="1" ht="12" x14ac:dyDescent="0.2">
      <c r="A272" s="57"/>
      <c r="B272" s="36"/>
      <c r="C272" s="36"/>
      <c r="D272" s="36"/>
      <c r="E272" s="36"/>
      <c r="F272" s="36"/>
      <c r="G272" s="36"/>
      <c r="H272" s="37"/>
    </row>
    <row r="273" spans="1:8" s="28" customFormat="1" ht="11.25" customHeight="1" x14ac:dyDescent="0.2">
      <c r="A273" s="34" t="s">
        <v>289</v>
      </c>
      <c r="B273" s="36">
        <f>SUM(B274:B275)</f>
        <v>385148569.46367007</v>
      </c>
      <c r="C273" s="36">
        <f>SUM(C274:C275)</f>
        <v>287694240.88492996</v>
      </c>
      <c r="D273" s="36">
        <f>SUM(D274:D275)</f>
        <v>22179994.133400001</v>
      </c>
      <c r="E273" s="36">
        <f>SUM(E274:E275)</f>
        <v>309874235.01833004</v>
      </c>
      <c r="F273" s="36">
        <f>SUM(F274:F275)</f>
        <v>75274334.445340067</v>
      </c>
      <c r="G273" s="36">
        <f>SUM(G274:G275)</f>
        <v>97454328.57874009</v>
      </c>
      <c r="H273" s="32">
        <f>E273/B273*100</f>
        <v>80.455766835597601</v>
      </c>
    </row>
    <row r="274" spans="1:8" s="28" customFormat="1" ht="11.25" hidden="1" customHeight="1" x14ac:dyDescent="0.2">
      <c r="A274" s="34" t="s">
        <v>301</v>
      </c>
      <c r="B274" s="35">
        <v>384287119.45867008</v>
      </c>
      <c r="C274" s="36">
        <v>286953872.72496998</v>
      </c>
      <c r="D274" s="35">
        <v>22081646.706040002</v>
      </c>
      <c r="E274" s="36">
        <f t="shared" ref="E274:E275" si="58">SUM(C274:D274)</f>
        <v>309035519.43101001</v>
      </c>
      <c r="F274" s="36">
        <f>B274-E274</f>
        <v>75251600.027660072</v>
      </c>
      <c r="G274" s="36">
        <f>B274-C274</f>
        <v>97333246.733700097</v>
      </c>
      <c r="H274" s="37">
        <f>E274/B274*100</f>
        <v>80.417870853005951</v>
      </c>
    </row>
    <row r="275" spans="1:8" s="28" customFormat="1" ht="11.25" customHeight="1" x14ac:dyDescent="0.2">
      <c r="A275" s="59" t="s">
        <v>290</v>
      </c>
      <c r="B275" s="35">
        <v>861450.005</v>
      </c>
      <c r="C275" s="36">
        <v>740368.15996000008</v>
      </c>
      <c r="D275" s="35">
        <v>98347.427360000001</v>
      </c>
      <c r="E275" s="36">
        <f t="shared" si="58"/>
        <v>838715.58732000005</v>
      </c>
      <c r="F275" s="36">
        <f>B275-E275</f>
        <v>22734.417679999955</v>
      </c>
      <c r="G275" s="36">
        <f>B275-C275</f>
        <v>121081.84503999993</v>
      </c>
      <c r="H275" s="32">
        <f>E275/B275*100</f>
        <v>97.360912699745128</v>
      </c>
    </row>
    <row r="276" spans="1:8" s="28" customFormat="1" ht="11.25" customHeight="1" x14ac:dyDescent="0.2">
      <c r="A276" s="59"/>
      <c r="B276" s="36"/>
      <c r="C276" s="36"/>
      <c r="D276" s="36"/>
      <c r="E276" s="36"/>
      <c r="F276" s="36"/>
      <c r="G276" s="36"/>
      <c r="H276" s="37"/>
    </row>
    <row r="277" spans="1:8" s="28" customFormat="1" ht="11.25" customHeight="1" x14ac:dyDescent="0.2">
      <c r="A277" s="29" t="s">
        <v>291</v>
      </c>
      <c r="B277" s="60">
        <f>B271+B273</f>
        <v>469031399.21167004</v>
      </c>
      <c r="C277" s="60">
        <f t="shared" ref="C277:G277" si="59">C271+C273</f>
        <v>337797092.20633996</v>
      </c>
      <c r="D277" s="60">
        <f t="shared" si="59"/>
        <v>22186990.356430002</v>
      </c>
      <c r="E277" s="60">
        <f t="shared" si="59"/>
        <v>359984082.56277001</v>
      </c>
      <c r="F277" s="60">
        <f t="shared" si="59"/>
        <v>109047316.64890006</v>
      </c>
      <c r="G277" s="60">
        <f t="shared" si="59"/>
        <v>131234307.00533009</v>
      </c>
      <c r="H277" s="37">
        <f>E277/B277*100</f>
        <v>76.750529531246187</v>
      </c>
    </row>
    <row r="278" spans="1:8" s="28" customFormat="1" ht="11.25" customHeight="1" x14ac:dyDescent="0.2">
      <c r="A278" s="34"/>
      <c r="B278" s="36"/>
      <c r="C278" s="36"/>
      <c r="D278" s="36"/>
      <c r="E278" s="36"/>
      <c r="F278" s="36"/>
      <c r="G278" s="36"/>
      <c r="H278" s="37"/>
    </row>
    <row r="279" spans="1:8" s="28" customFormat="1" ht="11.25" customHeight="1" x14ac:dyDescent="0.2">
      <c r="A279" s="57" t="s">
        <v>292</v>
      </c>
      <c r="B279" s="41">
        <f>+B277+B268</f>
        <v>1726426490.1661396</v>
      </c>
      <c r="C279" s="41">
        <f>+C277+C268</f>
        <v>1044178574.4794101</v>
      </c>
      <c r="D279" s="41">
        <f>+D277+D268</f>
        <v>42869266.907880001</v>
      </c>
      <c r="E279" s="41">
        <f>+E277+E268</f>
        <v>1087047841.38729</v>
      </c>
      <c r="F279" s="41">
        <f>+F277+F268</f>
        <v>639378648.77884996</v>
      </c>
      <c r="G279" s="41">
        <f>+G277+G268</f>
        <v>682247915.68673003</v>
      </c>
      <c r="H279" s="37">
        <f>E279/B279*100</f>
        <v>62.965197045990642</v>
      </c>
    </row>
    <row r="280" spans="1:8" s="28" customFormat="1" ht="12" customHeight="1" x14ac:dyDescent="0.2">
      <c r="A280" s="34"/>
      <c r="B280" s="36"/>
      <c r="C280" s="39"/>
      <c r="D280" s="36"/>
      <c r="E280" s="39"/>
      <c r="F280" s="39"/>
      <c r="G280" s="39"/>
      <c r="H280" s="32"/>
    </row>
    <row r="281" spans="1:8" ht="12" x14ac:dyDescent="0.2">
      <c r="A281" s="120"/>
      <c r="B281" s="119"/>
      <c r="C281" s="119"/>
      <c r="D281" s="119"/>
      <c r="E281" s="119"/>
      <c r="F281" s="119"/>
      <c r="G281" s="119"/>
      <c r="H281" s="121"/>
    </row>
    <row r="282" spans="1:8" ht="12.75" thickBot="1" x14ac:dyDescent="0.25">
      <c r="A282" s="61" t="s">
        <v>293</v>
      </c>
      <c r="B282" s="62">
        <f>+B279</f>
        <v>1726426490.1661396</v>
      </c>
      <c r="C282" s="62">
        <f t="shared" ref="C282:G282" si="60">+C279</f>
        <v>1044178574.4794101</v>
      </c>
      <c r="D282" s="62">
        <f t="shared" si="60"/>
        <v>42869266.907880001</v>
      </c>
      <c r="E282" s="62">
        <f t="shared" si="60"/>
        <v>1087047841.38729</v>
      </c>
      <c r="F282" s="62">
        <f t="shared" si="60"/>
        <v>639378648.77884996</v>
      </c>
      <c r="G282" s="62">
        <f t="shared" si="60"/>
        <v>682247915.68673003</v>
      </c>
      <c r="H282" s="122">
        <f>E282/B282*100</f>
        <v>62.965197045990642</v>
      </c>
    </row>
    <row r="283" spans="1:8" ht="12" thickTop="1" x14ac:dyDescent="0.2">
      <c r="G283" s="123"/>
    </row>
    <row r="284" spans="1:8" x14ac:dyDescent="0.2">
      <c r="A284" s="124" t="s">
        <v>294</v>
      </c>
    </row>
    <row r="285" spans="1:8" x14ac:dyDescent="0.2">
      <c r="A285" s="28" t="s">
        <v>295</v>
      </c>
    </row>
    <row r="286" spans="1:8" x14ac:dyDescent="0.2">
      <c r="A286" s="120" t="s">
        <v>296</v>
      </c>
    </row>
    <row r="287" spans="1:8" x14ac:dyDescent="0.2">
      <c r="A287" s="28" t="s">
        <v>297</v>
      </c>
    </row>
    <row r="288" spans="1:8" x14ac:dyDescent="0.2">
      <c r="A288" s="28" t="s">
        <v>298</v>
      </c>
    </row>
    <row r="289" spans="1:9" x14ac:dyDescent="0.2">
      <c r="A289" s="28" t="s">
        <v>299</v>
      </c>
    </row>
    <row r="290" spans="1:9" x14ac:dyDescent="0.2">
      <c r="A290" s="28" t="s">
        <v>300</v>
      </c>
    </row>
    <row r="291" spans="1:9" x14ac:dyDescent="0.2">
      <c r="G291" s="123"/>
    </row>
    <row r="292" spans="1:9" x14ac:dyDescent="0.2">
      <c r="E292" s="28"/>
      <c r="F292" s="28"/>
      <c r="G292" s="64"/>
      <c r="I292" s="16"/>
    </row>
    <row r="293" spans="1:9" x14ac:dyDescent="0.2">
      <c r="E293" s="28"/>
      <c r="F293" s="28"/>
      <c r="G293" s="64"/>
      <c r="I293" s="16"/>
    </row>
    <row r="294" spans="1:9" x14ac:dyDescent="0.2">
      <c r="E294" s="28"/>
      <c r="F294" s="28"/>
      <c r="G294" s="64"/>
      <c r="I294" s="16"/>
    </row>
    <row r="295" spans="1:9" x14ac:dyDescent="0.2">
      <c r="E295" s="28"/>
      <c r="F295" s="28"/>
      <c r="G295" s="64"/>
      <c r="I295" s="16"/>
    </row>
    <row r="296" spans="1:9" x14ac:dyDescent="0.2">
      <c r="E296" s="28"/>
      <c r="F296" s="28"/>
      <c r="G296" s="64"/>
      <c r="I296" s="16"/>
    </row>
    <row r="297" spans="1:9" x14ac:dyDescent="0.2">
      <c r="E297" s="28"/>
      <c r="F297" s="28"/>
      <c r="G297" s="64"/>
      <c r="I297" s="16"/>
    </row>
    <row r="298" spans="1:9" x14ac:dyDescent="0.2">
      <c r="E298" s="28"/>
      <c r="F298" s="28"/>
      <c r="G298" s="64"/>
      <c r="I298" s="16"/>
    </row>
    <row r="299" spans="1:9" x14ac:dyDescent="0.2">
      <c r="E299" s="28"/>
      <c r="F299" s="28"/>
      <c r="G299" s="64"/>
      <c r="I299" s="16"/>
    </row>
    <row r="300" spans="1:9" x14ac:dyDescent="0.2">
      <c r="E300" s="28"/>
      <c r="F300" s="28"/>
      <c r="G300" s="64"/>
      <c r="I300" s="16"/>
    </row>
    <row r="301" spans="1:9" x14ac:dyDescent="0.2">
      <c r="E301" s="28"/>
      <c r="F301" s="28"/>
      <c r="G301" s="64"/>
      <c r="I301" s="16"/>
    </row>
    <row r="302" spans="1:9" x14ac:dyDescent="0.2">
      <c r="E302" s="28"/>
      <c r="F302" s="28"/>
      <c r="G302" s="64"/>
      <c r="I302" s="16"/>
    </row>
    <row r="303" spans="1:9" x14ac:dyDescent="0.2">
      <c r="E303" s="28"/>
      <c r="F303" s="28"/>
      <c r="G303" s="64"/>
      <c r="I303" s="16"/>
    </row>
    <row r="304" spans="1:9" x14ac:dyDescent="0.2">
      <c r="E304" s="28"/>
      <c r="F304" s="28"/>
      <c r="G304" s="64"/>
      <c r="I304" s="16"/>
    </row>
    <row r="305" spans="5:9" x14ac:dyDescent="0.2">
      <c r="E305" s="28"/>
      <c r="F305" s="28"/>
      <c r="G305" s="64"/>
      <c r="I305" s="16"/>
    </row>
    <row r="306" spans="5:9" x14ac:dyDescent="0.2">
      <c r="E306" s="28"/>
      <c r="F306" s="28"/>
      <c r="G306" s="64"/>
      <c r="I306" s="16"/>
    </row>
    <row r="307" spans="5:9" x14ac:dyDescent="0.2">
      <c r="E307" s="28"/>
      <c r="F307" s="28"/>
      <c r="G307" s="64"/>
      <c r="I307" s="16"/>
    </row>
    <row r="308" spans="5:9" x14ac:dyDescent="0.2">
      <c r="E308" s="28"/>
      <c r="F308" s="28"/>
      <c r="G308" s="64"/>
      <c r="I308" s="16"/>
    </row>
    <row r="309" spans="5:9" x14ac:dyDescent="0.2">
      <c r="E309" s="28"/>
      <c r="F309" s="28"/>
      <c r="G309" s="64"/>
      <c r="I309" s="16"/>
    </row>
    <row r="310" spans="5:9" x14ac:dyDescent="0.2">
      <c r="E310" s="28"/>
      <c r="F310" s="28"/>
      <c r="G310" s="64"/>
      <c r="I310" s="16"/>
    </row>
    <row r="311" spans="5:9" x14ac:dyDescent="0.2">
      <c r="E311" s="28"/>
      <c r="F311" s="28"/>
      <c r="G311" s="64"/>
      <c r="I311" s="16"/>
    </row>
    <row r="312" spans="5:9" x14ac:dyDescent="0.2">
      <c r="E312" s="28"/>
      <c r="F312" s="28"/>
      <c r="G312" s="64"/>
      <c r="I312" s="16"/>
    </row>
    <row r="313" spans="5:9" x14ac:dyDescent="0.2">
      <c r="E313" s="28"/>
      <c r="F313" s="28"/>
      <c r="G313" s="64"/>
      <c r="I313" s="16"/>
    </row>
    <row r="314" spans="5:9" x14ac:dyDescent="0.2">
      <c r="E314" s="28"/>
      <c r="F314" s="28"/>
      <c r="G314" s="64"/>
      <c r="I314" s="16"/>
    </row>
    <row r="315" spans="5:9" x14ac:dyDescent="0.2">
      <c r="E315" s="28"/>
      <c r="F315" s="28"/>
      <c r="G315" s="64"/>
      <c r="I315" s="16"/>
    </row>
    <row r="316" spans="5:9" x14ac:dyDescent="0.2">
      <c r="E316" s="28"/>
      <c r="F316" s="28"/>
      <c r="G316" s="64"/>
      <c r="I316" s="16"/>
    </row>
    <row r="317" spans="5:9" x14ac:dyDescent="0.2">
      <c r="E317" s="28"/>
      <c r="F317" s="28"/>
      <c r="G317" s="64"/>
      <c r="I317" s="16"/>
    </row>
    <row r="318" spans="5:9" x14ac:dyDescent="0.2">
      <c r="E318" s="28"/>
      <c r="F318" s="28"/>
      <c r="G318" s="64"/>
      <c r="I318" s="16"/>
    </row>
    <row r="319" spans="5:9" x14ac:dyDescent="0.2">
      <c r="E319" s="28"/>
      <c r="F319" s="28"/>
      <c r="G319" s="64"/>
      <c r="I319" s="16"/>
    </row>
    <row r="320" spans="5:9" x14ac:dyDescent="0.2">
      <c r="E320" s="28"/>
      <c r="F320" s="28"/>
      <c r="G320" s="64"/>
      <c r="I320" s="16"/>
    </row>
    <row r="321" spans="5:9" x14ac:dyDescent="0.2">
      <c r="E321" s="28"/>
      <c r="F321" s="28"/>
      <c r="G321" s="64"/>
      <c r="I321" s="16"/>
    </row>
    <row r="322" spans="5:9" x14ac:dyDescent="0.2">
      <c r="E322" s="28"/>
      <c r="F322" s="28"/>
      <c r="G322" s="64"/>
      <c r="I322" s="16"/>
    </row>
    <row r="323" spans="5:9" x14ac:dyDescent="0.2">
      <c r="E323" s="28"/>
      <c r="F323" s="28"/>
      <c r="G323" s="64"/>
      <c r="I323" s="16"/>
    </row>
    <row r="324" spans="5:9" x14ac:dyDescent="0.2">
      <c r="E324" s="28"/>
      <c r="F324" s="28"/>
      <c r="G324" s="64"/>
      <c r="I324" s="16"/>
    </row>
    <row r="325" spans="5:9" x14ac:dyDescent="0.2">
      <c r="E325" s="28"/>
      <c r="F325" s="28"/>
      <c r="G325" s="64"/>
      <c r="I325" s="16"/>
    </row>
    <row r="326" spans="5:9" x14ac:dyDescent="0.2">
      <c r="E326" s="28"/>
      <c r="F326" s="28"/>
      <c r="G326" s="64"/>
      <c r="I326" s="16"/>
    </row>
    <row r="327" spans="5:9" x14ac:dyDescent="0.2">
      <c r="E327" s="28"/>
      <c r="F327" s="28"/>
      <c r="G327" s="64"/>
      <c r="I327" s="16"/>
    </row>
    <row r="328" spans="5:9" x14ac:dyDescent="0.2">
      <c r="E328" s="28"/>
      <c r="F328" s="28"/>
      <c r="G328" s="64"/>
      <c r="I328" s="16"/>
    </row>
    <row r="329" spans="5:9" x14ac:dyDescent="0.2">
      <c r="E329" s="28"/>
      <c r="F329" s="28"/>
      <c r="G329" s="64"/>
      <c r="I329" s="16"/>
    </row>
    <row r="330" spans="5:9" x14ac:dyDescent="0.2">
      <c r="E330" s="28"/>
      <c r="F330" s="28"/>
      <c r="G330" s="64"/>
      <c r="I330" s="16"/>
    </row>
    <row r="331" spans="5:9" x14ac:dyDescent="0.2">
      <c r="E331" s="28"/>
      <c r="F331" s="28"/>
      <c r="G331" s="64"/>
      <c r="I331" s="16"/>
    </row>
  </sheetData>
  <mergeCells count="7">
    <mergeCell ref="H6:H7"/>
    <mergeCell ref="C6:E6"/>
    <mergeCell ref="A5:A7"/>
    <mergeCell ref="C5:E5"/>
    <mergeCell ref="B6:B7"/>
    <mergeCell ref="F6:F7"/>
    <mergeCell ref="G6:G7"/>
  </mergeCells>
  <printOptions horizontalCentered="1"/>
  <pageMargins left="0.4" right="0.4" top="0.3" bottom="0.4" header="0.2" footer="0.18"/>
  <pageSetup paperSize="9" scale="72" orientation="portrait" r:id="rId1"/>
  <headerFooter alignWithMargins="0">
    <oddFooter>Page &amp;P of &amp;N</oddFooter>
  </headerFooter>
  <rowBreaks count="1" manualBreakCount="1">
    <brk id="269"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K7"/>
  <sheetViews>
    <sheetView tabSelected="1" zoomScaleNormal="100" workbookViewId="0">
      <selection activeCell="M37" sqref="M37"/>
    </sheetView>
  </sheetViews>
  <sheetFormatPr defaultRowHeight="12.75" x14ac:dyDescent="0.2"/>
  <cols>
    <col min="1" max="1" width="38.7109375" customWidth="1"/>
    <col min="2" max="2" width="11.5703125" bestFit="1" customWidth="1"/>
    <col min="3" max="3" width="10" bestFit="1" customWidth="1"/>
    <col min="4" max="5" width="10" customWidth="1"/>
    <col min="6" max="6" width="14.5703125" customWidth="1"/>
    <col min="8" max="8" width="9.42578125" bestFit="1" customWidth="1"/>
    <col min="9" max="9" width="10.28515625" bestFit="1" customWidth="1"/>
    <col min="11" max="11" width="11" customWidth="1"/>
  </cols>
  <sheetData>
    <row r="1" spans="1:11" x14ac:dyDescent="0.2">
      <c r="A1" t="s">
        <v>305</v>
      </c>
    </row>
    <row r="2" spans="1:11" x14ac:dyDescent="0.2">
      <c r="A2" t="s">
        <v>0</v>
      </c>
    </row>
    <row r="3" spans="1:11" x14ac:dyDescent="0.2">
      <c r="A3" t="s">
        <v>1</v>
      </c>
      <c r="H3" t="s">
        <v>2</v>
      </c>
    </row>
    <row r="4" spans="1:11" x14ac:dyDescent="0.2">
      <c r="B4" s="2" t="s">
        <v>3</v>
      </c>
      <c r="C4" s="2" t="s">
        <v>4</v>
      </c>
      <c r="D4" s="2" t="s">
        <v>5</v>
      </c>
      <c r="E4" s="2" t="s">
        <v>8</v>
      </c>
      <c r="F4" t="s">
        <v>9</v>
      </c>
      <c r="H4" s="2" t="s">
        <v>3</v>
      </c>
      <c r="I4" s="2" t="s">
        <v>4</v>
      </c>
      <c r="J4" s="2" t="s">
        <v>5</v>
      </c>
      <c r="K4" s="2" t="s">
        <v>8</v>
      </c>
    </row>
    <row r="5" spans="1:11" x14ac:dyDescent="0.2">
      <c r="A5" t="s">
        <v>6</v>
      </c>
      <c r="B5" s="1">
        <v>197280.37400000001</v>
      </c>
      <c r="C5" s="1">
        <v>218551.98</v>
      </c>
      <c r="D5" s="1">
        <v>234979.63800000001</v>
      </c>
      <c r="E5" s="1">
        <v>1075614.496</v>
      </c>
      <c r="F5" s="1">
        <f>SUM(B5:E5)</f>
        <v>1726426.4880000001</v>
      </c>
      <c r="G5" s="1"/>
      <c r="H5" s="1">
        <f>B5</f>
        <v>197280.37400000001</v>
      </c>
      <c r="I5" s="1">
        <f t="shared" ref="I5:K6" si="0">+H5+C5</f>
        <v>415832.35400000005</v>
      </c>
      <c r="J5" s="1">
        <f t="shared" si="0"/>
        <v>650811.99200000009</v>
      </c>
      <c r="K5" s="1">
        <f t="shared" si="0"/>
        <v>1726426.4880000001</v>
      </c>
    </row>
    <row r="6" spans="1:11" x14ac:dyDescent="0.2">
      <c r="A6" t="s">
        <v>7</v>
      </c>
      <c r="B6" s="1">
        <v>145576.10399999999</v>
      </c>
      <c r="C6" s="1">
        <v>217009.91399999999</v>
      </c>
      <c r="D6" s="1">
        <v>278567.462</v>
      </c>
      <c r="E6" s="1">
        <v>445894.359</v>
      </c>
      <c r="F6" s="1">
        <f>SUM(B6:E6)</f>
        <v>1087047.8389999999</v>
      </c>
      <c r="G6" s="1"/>
      <c r="H6" s="1">
        <f>B6</f>
        <v>145576.10399999999</v>
      </c>
      <c r="I6" s="1">
        <f t="shared" si="0"/>
        <v>362586.01799999998</v>
      </c>
      <c r="J6" s="1">
        <f t="shared" si="0"/>
        <v>641153.48</v>
      </c>
      <c r="K6" s="1">
        <f t="shared" si="0"/>
        <v>1087047.8389999999</v>
      </c>
    </row>
    <row r="7" spans="1:11" x14ac:dyDescent="0.2">
      <c r="A7" t="s">
        <v>10</v>
      </c>
      <c r="B7" s="4">
        <f>H7</f>
        <v>73.791478112262695</v>
      </c>
      <c r="C7" s="4">
        <f>I7</f>
        <v>87.195239743177837</v>
      </c>
      <c r="D7" s="4">
        <f>J7</f>
        <v>98.515929005807251</v>
      </c>
      <c r="E7" s="4">
        <f>K7</f>
        <v>62.965196986713515</v>
      </c>
      <c r="F7" s="4"/>
      <c r="G7" s="3"/>
      <c r="H7" s="3">
        <f>+H6/H5*100</f>
        <v>73.791478112262695</v>
      </c>
      <c r="I7" s="3">
        <f>+I6/I5*100</f>
        <v>87.195239743177837</v>
      </c>
      <c r="J7" s="3">
        <f>+J6/J5*100</f>
        <v>98.515929005807251</v>
      </c>
      <c r="K7" s="3">
        <f>+K6/K5*100</f>
        <v>62.965196986713515</v>
      </c>
    </row>
  </sheetData>
  <printOptions horizontalCentered="1"/>
  <pageMargins left="0.25" right="0.25" top="0.67" bottom="0.47" header="0.5" footer="0.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Joyce Marasigan</cp:lastModifiedBy>
  <cp:lastPrinted>2020-05-12T01:34:28Z</cp:lastPrinted>
  <dcterms:created xsi:type="dcterms:W3CDTF">2014-05-16T01:32:12Z</dcterms:created>
  <dcterms:modified xsi:type="dcterms:W3CDTF">2020-05-12T02:34:58Z</dcterms:modified>
</cp:coreProperties>
</file>