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November 2019\"/>
    </mc:Choice>
  </mc:AlternateContent>
  <bookViews>
    <workbookView xWindow="240" yWindow="75" windowWidth="20955" windowHeight="10740" activeTab="1"/>
  </bookViews>
  <sheets>
    <sheet name="By Department" sheetId="15" r:id="rId1"/>
    <sheet name="By Agency" sheetId="16" r:id="rId2"/>
    <sheet name="Graph" sheetId="6" r:id="rId3"/>
  </sheets>
  <definedNames>
    <definedName name="_xlnm.Print_Area" localSheetId="1">'By Agency'!$A$1:$H$297</definedName>
    <definedName name="_xlnm.Print_Area" localSheetId="0">'By Department'!$A$1:$X$65</definedName>
    <definedName name="_xlnm.Print_Area" localSheetId="2">Graph!$A$9:$L$53</definedName>
    <definedName name="_xlnm.Print_Titles" localSheetId="1">'By Agency'!$1:$7</definedName>
    <definedName name="Z_63CE5467_86C0_4816_A6C7_6C3632652BD9_.wvu.Cols" localSheetId="1" hidden="1">'By Agency'!#REF!</definedName>
    <definedName name="Z_63CE5467_86C0_4816_A6C7_6C3632652BD9_.wvu.PrintArea" localSheetId="1" hidden="1">'By Agency'!$A$1:$H$296</definedName>
    <definedName name="Z_63CE5467_86C0_4816_A6C7_6C3632652BD9_.wvu.PrintTitles" localSheetId="1" hidden="1">'By Agency'!$1:$7</definedName>
    <definedName name="Z_63CE5467_86C0_4816_A6C7_6C3632652BD9_.wvu.Rows" localSheetId="1" hidden="1">'By Agency'!$132:$132,'By Agency'!#REF!,'By Agency'!#REF!,'By Agency'!#REF!,'By Agency'!#REF!,'By Agency'!#REF!,'By Agency'!#REF!,'By Agency'!$276:$279,'By Agency'!$281:$281,'By Agency'!$286:$286</definedName>
    <definedName name="Z_97AE4AC2_2269_476F_89AE_42BE1A190109_.wvu.Rows" localSheetId="1" hidden="1">'By Agency'!$132:$132</definedName>
    <definedName name="Z_E72949E6_F470_4685_A8B8_FC40C2B684D5_.wvu.Rows" localSheetId="1" hidden="1">'By Agency'!$132:$132</definedName>
  </definedNames>
  <calcPr calcId="152511" concurrentCalc="0"/>
</workbook>
</file>

<file path=xl/calcChain.xml><?xml version="1.0" encoding="utf-8"?>
<calcChain xmlns="http://schemas.openxmlformats.org/spreadsheetml/2006/main">
  <c r="G272" i="16" l="1"/>
  <c r="G275" i="16"/>
  <c r="G276" i="16"/>
  <c r="G277" i="16"/>
  <c r="G278" i="16"/>
  <c r="G279" i="16"/>
  <c r="G280" i="16"/>
  <c r="G274" i="16"/>
  <c r="G283" i="16"/>
  <c r="G11" i="16"/>
  <c r="G12" i="16"/>
  <c r="G13" i="16"/>
  <c r="G14" i="16"/>
  <c r="G15" i="16"/>
  <c r="G10" i="16"/>
  <c r="G17" i="16"/>
  <c r="G19" i="16"/>
  <c r="G21" i="16"/>
  <c r="G24" i="16"/>
  <c r="G25" i="16"/>
  <c r="G26" i="16"/>
  <c r="G27" i="16"/>
  <c r="G28" i="16"/>
  <c r="G29" i="16"/>
  <c r="G30" i="16"/>
  <c r="G31" i="16"/>
  <c r="G32" i="16"/>
  <c r="G23" i="16"/>
  <c r="G35" i="16"/>
  <c r="G36" i="16"/>
  <c r="G34" i="16"/>
  <c r="G39" i="16"/>
  <c r="G40" i="16"/>
  <c r="G41" i="16"/>
  <c r="G42" i="16"/>
  <c r="G43" i="16"/>
  <c r="G44" i="16"/>
  <c r="G38" i="16"/>
  <c r="G46" i="16"/>
  <c r="G48" i="16"/>
  <c r="G51" i="16"/>
  <c r="G52" i="16"/>
  <c r="G53" i="16"/>
  <c r="G54" i="16"/>
  <c r="G55" i="16"/>
  <c r="G56" i="16"/>
  <c r="G50" i="16"/>
  <c r="G59" i="16"/>
  <c r="G60" i="16"/>
  <c r="G61" i="16"/>
  <c r="G62" i="16"/>
  <c r="G63" i="16"/>
  <c r="G64" i="16"/>
  <c r="G65" i="16"/>
  <c r="G66" i="16"/>
  <c r="G67" i="16"/>
  <c r="G68" i="16"/>
  <c r="G58" i="16"/>
  <c r="G71" i="16"/>
  <c r="G72" i="16"/>
  <c r="G73" i="16"/>
  <c r="G74" i="16"/>
  <c r="G70" i="16"/>
  <c r="G77" i="16"/>
  <c r="G78" i="16"/>
  <c r="G79" i="16"/>
  <c r="G76" i="16"/>
  <c r="G82" i="16"/>
  <c r="G83" i="16"/>
  <c r="G84" i="16"/>
  <c r="G85" i="16"/>
  <c r="G81" i="16"/>
  <c r="G88" i="16"/>
  <c r="G89" i="16"/>
  <c r="G90" i="16"/>
  <c r="G91" i="16"/>
  <c r="G92" i="16"/>
  <c r="G93" i="16"/>
  <c r="G94" i="16"/>
  <c r="G95" i="16"/>
  <c r="G96" i="16"/>
  <c r="G97" i="16"/>
  <c r="G87" i="16"/>
  <c r="G100" i="16"/>
  <c r="G101" i="16"/>
  <c r="G102" i="16"/>
  <c r="G103" i="16"/>
  <c r="G104" i="16"/>
  <c r="G105" i="16"/>
  <c r="G106" i="16"/>
  <c r="G107" i="16"/>
  <c r="G108" i="16"/>
  <c r="G109" i="16"/>
  <c r="G99" i="16"/>
  <c r="G112" i="16"/>
  <c r="G113" i="16"/>
  <c r="G114" i="16"/>
  <c r="G115" i="16"/>
  <c r="G116" i="16"/>
  <c r="G117" i="16"/>
  <c r="G118" i="16"/>
  <c r="G119" i="16"/>
  <c r="G120" i="16"/>
  <c r="G111" i="16"/>
  <c r="G124" i="16"/>
  <c r="G125" i="16"/>
  <c r="G126" i="16"/>
  <c r="G127" i="16"/>
  <c r="B128" i="16"/>
  <c r="C128" i="16"/>
  <c r="G128" i="16"/>
  <c r="G123" i="16"/>
  <c r="G132" i="16"/>
  <c r="G133" i="16"/>
  <c r="G134" i="16"/>
  <c r="G136" i="16"/>
  <c r="G135" i="16"/>
  <c r="G131" i="16"/>
  <c r="G122" i="16"/>
  <c r="G138" i="16"/>
  <c r="G141" i="16"/>
  <c r="G142" i="16"/>
  <c r="G143" i="16"/>
  <c r="G144" i="16"/>
  <c r="G145" i="16"/>
  <c r="G146" i="16"/>
  <c r="G147" i="16"/>
  <c r="G148" i="16"/>
  <c r="G149" i="16"/>
  <c r="G150" i="16"/>
  <c r="G151" i="16"/>
  <c r="G152" i="16"/>
  <c r="G153" i="16"/>
  <c r="G154" i="16"/>
  <c r="G155" i="16"/>
  <c r="G156" i="16"/>
  <c r="G157" i="16"/>
  <c r="G158" i="16"/>
  <c r="G159" i="16"/>
  <c r="G140" i="16"/>
  <c r="G162" i="16"/>
  <c r="G163" i="16"/>
  <c r="G164" i="16"/>
  <c r="G165" i="16"/>
  <c r="G166" i="16"/>
  <c r="G167" i="16"/>
  <c r="G168" i="16"/>
  <c r="G169" i="16"/>
  <c r="G161" i="16"/>
  <c r="G172" i="16"/>
  <c r="G173" i="16"/>
  <c r="G174" i="16"/>
  <c r="G171" i="16"/>
  <c r="G177" i="16"/>
  <c r="G178" i="16"/>
  <c r="G179" i="16"/>
  <c r="G180" i="16"/>
  <c r="G181" i="16"/>
  <c r="G182" i="16"/>
  <c r="G183" i="16"/>
  <c r="G176" i="16"/>
  <c r="G186" i="16"/>
  <c r="G187" i="16"/>
  <c r="G188" i="16"/>
  <c r="G189" i="16"/>
  <c r="G190" i="16"/>
  <c r="G191" i="16"/>
  <c r="G192" i="16"/>
  <c r="G185" i="16"/>
  <c r="G195" i="16"/>
  <c r="G196" i="16"/>
  <c r="G197" i="16"/>
  <c r="G198" i="16"/>
  <c r="G199" i="16"/>
  <c r="G200" i="16"/>
  <c r="G194" i="16"/>
  <c r="G203" i="16"/>
  <c r="G204" i="16"/>
  <c r="G205" i="16"/>
  <c r="G206" i="16"/>
  <c r="G207" i="16"/>
  <c r="G208" i="16"/>
  <c r="G209" i="16"/>
  <c r="G202" i="16"/>
  <c r="G212" i="16"/>
  <c r="G213" i="16"/>
  <c r="G214" i="16"/>
  <c r="G215" i="16"/>
  <c r="G216" i="16"/>
  <c r="G217" i="16"/>
  <c r="G218" i="16"/>
  <c r="G219" i="16"/>
  <c r="G220" i="16"/>
  <c r="G221" i="16"/>
  <c r="G222" i="16"/>
  <c r="G223" i="16"/>
  <c r="G224" i="16"/>
  <c r="G225" i="16"/>
  <c r="G227" i="16"/>
  <c r="G228" i="16"/>
  <c r="G229" i="16"/>
  <c r="G230" i="16"/>
  <c r="G226" i="16"/>
  <c r="G231" i="16"/>
  <c r="G232" i="16"/>
  <c r="G233" i="16"/>
  <c r="G234" i="16"/>
  <c r="G235" i="16"/>
  <c r="G236" i="16"/>
  <c r="G237" i="16"/>
  <c r="G238" i="16"/>
  <c r="G239" i="16"/>
  <c r="G240" i="16"/>
  <c r="G241" i="16"/>
  <c r="G242" i="16"/>
  <c r="G211" i="16"/>
  <c r="G244" i="16"/>
  <c r="G246" i="16"/>
  <c r="G249" i="16"/>
  <c r="G250" i="16"/>
  <c r="G251" i="16"/>
  <c r="G252" i="16"/>
  <c r="G253" i="16"/>
  <c r="G248" i="16"/>
  <c r="G256" i="16"/>
  <c r="G257" i="16"/>
  <c r="G255" i="16"/>
  <c r="G259" i="16"/>
  <c r="G261" i="16"/>
  <c r="G263" i="16"/>
  <c r="G266" i="16"/>
  <c r="G267" i="16"/>
  <c r="G265" i="16"/>
  <c r="G269" i="16"/>
  <c r="G285" i="16"/>
  <c r="G288" i="16"/>
  <c r="E272" i="16"/>
  <c r="F272" i="16"/>
  <c r="E275" i="16"/>
  <c r="F275" i="16"/>
  <c r="E276" i="16"/>
  <c r="F276" i="16"/>
  <c r="E277" i="16"/>
  <c r="F277" i="16"/>
  <c r="E278" i="16"/>
  <c r="F278" i="16"/>
  <c r="E279" i="16"/>
  <c r="F279" i="16"/>
  <c r="E280" i="16"/>
  <c r="F280" i="16"/>
  <c r="F274" i="16"/>
  <c r="F283" i="16"/>
  <c r="E11" i="16"/>
  <c r="F11" i="16"/>
  <c r="E12" i="16"/>
  <c r="F12" i="16"/>
  <c r="E13" i="16"/>
  <c r="F13" i="16"/>
  <c r="E14" i="16"/>
  <c r="F14" i="16"/>
  <c r="E15" i="16"/>
  <c r="F15" i="16"/>
  <c r="F10" i="16"/>
  <c r="E17" i="16"/>
  <c r="F17" i="16"/>
  <c r="E19" i="16"/>
  <c r="F19" i="16"/>
  <c r="E21" i="16"/>
  <c r="F21" i="16"/>
  <c r="E24" i="16"/>
  <c r="F24" i="16"/>
  <c r="E25" i="16"/>
  <c r="F25" i="16"/>
  <c r="E26" i="16"/>
  <c r="F26" i="16"/>
  <c r="E27" i="16"/>
  <c r="F27" i="16"/>
  <c r="E28" i="16"/>
  <c r="F28" i="16"/>
  <c r="E29" i="16"/>
  <c r="F29" i="16"/>
  <c r="E30" i="16"/>
  <c r="F30" i="16"/>
  <c r="E31" i="16"/>
  <c r="F31" i="16"/>
  <c r="E32" i="16"/>
  <c r="F32" i="16"/>
  <c r="F23" i="16"/>
  <c r="E35" i="16"/>
  <c r="F35" i="16"/>
  <c r="E36" i="16"/>
  <c r="F36" i="16"/>
  <c r="F34" i="16"/>
  <c r="E39" i="16"/>
  <c r="F39" i="16"/>
  <c r="E40" i="16"/>
  <c r="F40" i="16"/>
  <c r="E41" i="16"/>
  <c r="F41" i="16"/>
  <c r="E42" i="16"/>
  <c r="F42" i="16"/>
  <c r="E43" i="16"/>
  <c r="F43" i="16"/>
  <c r="E44" i="16"/>
  <c r="F44" i="16"/>
  <c r="F38" i="16"/>
  <c r="E46" i="16"/>
  <c r="F46" i="16"/>
  <c r="E48" i="16"/>
  <c r="F48" i="16"/>
  <c r="E51" i="16"/>
  <c r="F51" i="16"/>
  <c r="E52" i="16"/>
  <c r="F52" i="16"/>
  <c r="E53" i="16"/>
  <c r="F53" i="16"/>
  <c r="E54" i="16"/>
  <c r="F54" i="16"/>
  <c r="E55" i="16"/>
  <c r="F55" i="16"/>
  <c r="E56" i="16"/>
  <c r="F56" i="16"/>
  <c r="F50" i="16"/>
  <c r="E59" i="16"/>
  <c r="F59" i="16"/>
  <c r="E60" i="16"/>
  <c r="F60" i="16"/>
  <c r="E61" i="16"/>
  <c r="F61" i="16"/>
  <c r="E62" i="16"/>
  <c r="F62" i="16"/>
  <c r="E63" i="16"/>
  <c r="F63" i="16"/>
  <c r="E64" i="16"/>
  <c r="F64" i="16"/>
  <c r="E65" i="16"/>
  <c r="F65" i="16"/>
  <c r="E66" i="16"/>
  <c r="F66" i="16"/>
  <c r="E67" i="16"/>
  <c r="F67" i="16"/>
  <c r="E68" i="16"/>
  <c r="F68" i="16"/>
  <c r="F58" i="16"/>
  <c r="E71" i="16"/>
  <c r="F71" i="16"/>
  <c r="E72" i="16"/>
  <c r="F72" i="16"/>
  <c r="E73" i="16"/>
  <c r="F73" i="16"/>
  <c r="E74" i="16"/>
  <c r="F74" i="16"/>
  <c r="F70" i="16"/>
  <c r="E77" i="16"/>
  <c r="F77" i="16"/>
  <c r="E78" i="16"/>
  <c r="F78" i="16"/>
  <c r="E79" i="16"/>
  <c r="F79" i="16"/>
  <c r="F76" i="16"/>
  <c r="E82" i="16"/>
  <c r="F82" i="16"/>
  <c r="E83" i="16"/>
  <c r="F83" i="16"/>
  <c r="E84" i="16"/>
  <c r="F84" i="16"/>
  <c r="E85" i="16"/>
  <c r="F85" i="16"/>
  <c r="F81" i="16"/>
  <c r="E88" i="16"/>
  <c r="F88" i="16"/>
  <c r="E89" i="16"/>
  <c r="F89" i="16"/>
  <c r="E90" i="16"/>
  <c r="F90" i="16"/>
  <c r="E91" i="16"/>
  <c r="F91" i="16"/>
  <c r="E92" i="16"/>
  <c r="F92" i="16"/>
  <c r="E93" i="16"/>
  <c r="F93" i="16"/>
  <c r="E94" i="16"/>
  <c r="F94" i="16"/>
  <c r="E95" i="16"/>
  <c r="F95" i="16"/>
  <c r="E96" i="16"/>
  <c r="F96" i="16"/>
  <c r="E97" i="16"/>
  <c r="F97" i="16"/>
  <c r="F87" i="16"/>
  <c r="E100" i="16"/>
  <c r="F100" i="16"/>
  <c r="E101" i="16"/>
  <c r="F101" i="16"/>
  <c r="E102" i="16"/>
  <c r="F102" i="16"/>
  <c r="E103" i="16"/>
  <c r="F103" i="16"/>
  <c r="E104" i="16"/>
  <c r="F104" i="16"/>
  <c r="E105" i="16"/>
  <c r="F105" i="16"/>
  <c r="E106" i="16"/>
  <c r="F106" i="16"/>
  <c r="E107" i="16"/>
  <c r="F107" i="16"/>
  <c r="E108" i="16"/>
  <c r="F108" i="16"/>
  <c r="E109" i="16"/>
  <c r="F109" i="16"/>
  <c r="F99" i="16"/>
  <c r="E112" i="16"/>
  <c r="F112" i="16"/>
  <c r="E113" i="16"/>
  <c r="F113" i="16"/>
  <c r="E114" i="16"/>
  <c r="F114" i="16"/>
  <c r="E115" i="16"/>
  <c r="F115" i="16"/>
  <c r="E116" i="16"/>
  <c r="F116" i="16"/>
  <c r="E117" i="16"/>
  <c r="F117" i="16"/>
  <c r="E118" i="16"/>
  <c r="F118" i="16"/>
  <c r="E119" i="16"/>
  <c r="F119" i="16"/>
  <c r="E120" i="16"/>
  <c r="F120" i="16"/>
  <c r="F111" i="16"/>
  <c r="E124" i="16"/>
  <c r="F124" i="16"/>
  <c r="E125" i="16"/>
  <c r="F125" i="16"/>
  <c r="E126" i="16"/>
  <c r="F126" i="16"/>
  <c r="E127" i="16"/>
  <c r="F127" i="16"/>
  <c r="E129" i="16"/>
  <c r="E130" i="16"/>
  <c r="E128" i="16"/>
  <c r="F128" i="16"/>
  <c r="F123" i="16"/>
  <c r="E132" i="16"/>
  <c r="F132" i="16"/>
  <c r="E133" i="16"/>
  <c r="F133" i="16"/>
  <c r="E134" i="16"/>
  <c r="F134" i="16"/>
  <c r="E136" i="16"/>
  <c r="F136" i="16"/>
  <c r="F135" i="16"/>
  <c r="F131" i="16"/>
  <c r="F122" i="16"/>
  <c r="E138" i="16"/>
  <c r="F138" i="16"/>
  <c r="E141" i="16"/>
  <c r="F141" i="16"/>
  <c r="E142" i="16"/>
  <c r="F142" i="16"/>
  <c r="E143" i="16"/>
  <c r="F143" i="16"/>
  <c r="E144" i="16"/>
  <c r="F144" i="16"/>
  <c r="E145" i="16"/>
  <c r="F145" i="16"/>
  <c r="E146" i="16"/>
  <c r="F146" i="16"/>
  <c r="E147" i="16"/>
  <c r="F147" i="16"/>
  <c r="E148" i="16"/>
  <c r="F148" i="16"/>
  <c r="E149" i="16"/>
  <c r="F149" i="16"/>
  <c r="E150" i="16"/>
  <c r="F150" i="16"/>
  <c r="E151" i="16"/>
  <c r="F151" i="16"/>
  <c r="E152" i="16"/>
  <c r="F152" i="16"/>
  <c r="E153" i="16"/>
  <c r="F153" i="16"/>
  <c r="E154" i="16"/>
  <c r="F154" i="16"/>
  <c r="E155" i="16"/>
  <c r="F155" i="16"/>
  <c r="E156" i="16"/>
  <c r="F156" i="16"/>
  <c r="E157" i="16"/>
  <c r="F157" i="16"/>
  <c r="E158" i="16"/>
  <c r="F158" i="16"/>
  <c r="E159" i="16"/>
  <c r="F159" i="16"/>
  <c r="F140" i="16"/>
  <c r="E162" i="16"/>
  <c r="F162" i="16"/>
  <c r="E163" i="16"/>
  <c r="F163" i="16"/>
  <c r="E164" i="16"/>
  <c r="F164" i="16"/>
  <c r="E165" i="16"/>
  <c r="F165" i="16"/>
  <c r="E166" i="16"/>
  <c r="F166" i="16"/>
  <c r="E167" i="16"/>
  <c r="F167" i="16"/>
  <c r="E168" i="16"/>
  <c r="F168" i="16"/>
  <c r="E169" i="16"/>
  <c r="F169" i="16"/>
  <c r="F161" i="16"/>
  <c r="E172" i="16"/>
  <c r="F172" i="16"/>
  <c r="E173" i="16"/>
  <c r="F173" i="16"/>
  <c r="E174" i="16"/>
  <c r="F174" i="16"/>
  <c r="F171" i="16"/>
  <c r="E177" i="16"/>
  <c r="F177" i="16"/>
  <c r="E178" i="16"/>
  <c r="F178" i="16"/>
  <c r="E179" i="16"/>
  <c r="F179" i="16"/>
  <c r="E180" i="16"/>
  <c r="F180" i="16"/>
  <c r="E181" i="16"/>
  <c r="F181" i="16"/>
  <c r="E182" i="16"/>
  <c r="F182" i="16"/>
  <c r="E183" i="16"/>
  <c r="F183" i="16"/>
  <c r="F176" i="16"/>
  <c r="E186" i="16"/>
  <c r="F186" i="16"/>
  <c r="E187" i="16"/>
  <c r="F187" i="16"/>
  <c r="E188" i="16"/>
  <c r="F188" i="16"/>
  <c r="E189" i="16"/>
  <c r="F189" i="16"/>
  <c r="E190" i="16"/>
  <c r="F190" i="16"/>
  <c r="E191" i="16"/>
  <c r="F191" i="16"/>
  <c r="E192" i="16"/>
  <c r="F192" i="16"/>
  <c r="F185" i="16"/>
  <c r="E195" i="16"/>
  <c r="F195" i="16"/>
  <c r="E196" i="16"/>
  <c r="F196" i="16"/>
  <c r="E197" i="16"/>
  <c r="F197" i="16"/>
  <c r="E198" i="16"/>
  <c r="F198" i="16"/>
  <c r="E199" i="16"/>
  <c r="F199" i="16"/>
  <c r="E200" i="16"/>
  <c r="F200" i="16"/>
  <c r="F194" i="16"/>
  <c r="E203" i="16"/>
  <c r="F203" i="16"/>
  <c r="E204" i="16"/>
  <c r="F204" i="16"/>
  <c r="E205" i="16"/>
  <c r="F205" i="16"/>
  <c r="E206" i="16"/>
  <c r="F206" i="16"/>
  <c r="E207" i="16"/>
  <c r="F207" i="16"/>
  <c r="E208" i="16"/>
  <c r="F208" i="16"/>
  <c r="E209" i="16"/>
  <c r="F209" i="16"/>
  <c r="F202" i="16"/>
  <c r="E212" i="16"/>
  <c r="F212" i="16"/>
  <c r="E213" i="16"/>
  <c r="F213" i="16"/>
  <c r="E214" i="16"/>
  <c r="F214" i="16"/>
  <c r="E215" i="16"/>
  <c r="F215" i="16"/>
  <c r="E216" i="16"/>
  <c r="F216" i="16"/>
  <c r="E217" i="16"/>
  <c r="F217" i="16"/>
  <c r="E218" i="16"/>
  <c r="F218" i="16"/>
  <c r="E219" i="16"/>
  <c r="F219" i="16"/>
  <c r="E220" i="16"/>
  <c r="F220" i="16"/>
  <c r="E221" i="16"/>
  <c r="F221" i="16"/>
  <c r="E222" i="16"/>
  <c r="F222" i="16"/>
  <c r="E223" i="16"/>
  <c r="F223" i="16"/>
  <c r="E224" i="16"/>
  <c r="F224" i="16"/>
  <c r="E225" i="16"/>
  <c r="F225" i="16"/>
  <c r="E227" i="16"/>
  <c r="F227" i="16"/>
  <c r="E228" i="16"/>
  <c r="F228" i="16"/>
  <c r="E229" i="16"/>
  <c r="F229" i="16"/>
  <c r="E230" i="16"/>
  <c r="F230" i="16"/>
  <c r="F226" i="16"/>
  <c r="E231" i="16"/>
  <c r="F231" i="16"/>
  <c r="E232" i="16"/>
  <c r="F232" i="16"/>
  <c r="E233" i="16"/>
  <c r="F233" i="16"/>
  <c r="E234" i="16"/>
  <c r="F234" i="16"/>
  <c r="E235" i="16"/>
  <c r="F235" i="16"/>
  <c r="E236" i="16"/>
  <c r="F236" i="16"/>
  <c r="E237" i="16"/>
  <c r="F237" i="16"/>
  <c r="E238" i="16"/>
  <c r="F238" i="16"/>
  <c r="E239" i="16"/>
  <c r="F239" i="16"/>
  <c r="E240" i="16"/>
  <c r="F240" i="16"/>
  <c r="E241" i="16"/>
  <c r="F241" i="16"/>
  <c r="E242" i="16"/>
  <c r="F242" i="16"/>
  <c r="F211" i="16"/>
  <c r="E244" i="16"/>
  <c r="F244" i="16"/>
  <c r="E246" i="16"/>
  <c r="F246" i="16"/>
  <c r="E249" i="16"/>
  <c r="F249" i="16"/>
  <c r="E250" i="16"/>
  <c r="F250" i="16"/>
  <c r="E251" i="16"/>
  <c r="F251" i="16"/>
  <c r="E252" i="16"/>
  <c r="F252" i="16"/>
  <c r="E253" i="16"/>
  <c r="F253" i="16"/>
  <c r="F248" i="16"/>
  <c r="E256" i="16"/>
  <c r="F256" i="16"/>
  <c r="E257" i="16"/>
  <c r="F257" i="16"/>
  <c r="F255" i="16"/>
  <c r="E259" i="16"/>
  <c r="F259" i="16"/>
  <c r="E261" i="16"/>
  <c r="F261" i="16"/>
  <c r="E263" i="16"/>
  <c r="F263" i="16"/>
  <c r="E266" i="16"/>
  <c r="F266" i="16"/>
  <c r="E267" i="16"/>
  <c r="F267" i="16"/>
  <c r="F265" i="16"/>
  <c r="F269" i="16"/>
  <c r="F285" i="16"/>
  <c r="F288" i="16"/>
  <c r="E274" i="16"/>
  <c r="E283" i="16"/>
  <c r="E10" i="16"/>
  <c r="E23" i="16"/>
  <c r="E34" i="16"/>
  <c r="E38" i="16"/>
  <c r="E50" i="16"/>
  <c r="E58" i="16"/>
  <c r="E70" i="16"/>
  <c r="E76" i="16"/>
  <c r="E81" i="16"/>
  <c r="E87" i="16"/>
  <c r="E99" i="16"/>
  <c r="E111" i="16"/>
  <c r="E123" i="16"/>
  <c r="E135" i="16"/>
  <c r="E131" i="16"/>
  <c r="E122" i="16"/>
  <c r="E140" i="16"/>
  <c r="E161" i="16"/>
  <c r="E171" i="16"/>
  <c r="E176" i="16"/>
  <c r="E185" i="16"/>
  <c r="E194" i="16"/>
  <c r="E202" i="16"/>
  <c r="E226" i="16"/>
  <c r="E211" i="16"/>
  <c r="E248" i="16"/>
  <c r="E255" i="16"/>
  <c r="E265" i="16"/>
  <c r="E269" i="16"/>
  <c r="E285" i="16"/>
  <c r="E288" i="16"/>
  <c r="D274" i="16"/>
  <c r="D283" i="16"/>
  <c r="D10" i="16"/>
  <c r="D23" i="16"/>
  <c r="D34" i="16"/>
  <c r="D38" i="16"/>
  <c r="D50" i="16"/>
  <c r="D58" i="16"/>
  <c r="D70" i="16"/>
  <c r="D76" i="16"/>
  <c r="D81" i="16"/>
  <c r="D87" i="16"/>
  <c r="D99" i="16"/>
  <c r="D111" i="16"/>
  <c r="D128" i="16"/>
  <c r="D123" i="16"/>
  <c r="D135" i="16"/>
  <c r="D131" i="16"/>
  <c r="D122" i="16"/>
  <c r="D140" i="16"/>
  <c r="D161" i="16"/>
  <c r="D171" i="16"/>
  <c r="D176" i="16"/>
  <c r="D185" i="16"/>
  <c r="D194" i="16"/>
  <c r="D202" i="16"/>
  <c r="D226" i="16"/>
  <c r="D211" i="16"/>
  <c r="D248" i="16"/>
  <c r="D255" i="16"/>
  <c r="D265" i="16"/>
  <c r="D269" i="16"/>
  <c r="D285" i="16"/>
  <c r="D288" i="16"/>
  <c r="C274" i="16"/>
  <c r="C283" i="16"/>
  <c r="C10" i="16"/>
  <c r="C23" i="16"/>
  <c r="C34" i="16"/>
  <c r="C38" i="16"/>
  <c r="C50" i="16"/>
  <c r="C58" i="16"/>
  <c r="C70" i="16"/>
  <c r="C76" i="16"/>
  <c r="C81" i="16"/>
  <c r="C87" i="16"/>
  <c r="C99" i="16"/>
  <c r="C111" i="16"/>
  <c r="C123" i="16"/>
  <c r="C135" i="16"/>
  <c r="C131" i="16"/>
  <c r="C122" i="16"/>
  <c r="C140" i="16"/>
  <c r="C161" i="16"/>
  <c r="C171" i="16"/>
  <c r="C176" i="16"/>
  <c r="C185" i="16"/>
  <c r="C194" i="16"/>
  <c r="C202" i="16"/>
  <c r="C226" i="16"/>
  <c r="C211" i="16"/>
  <c r="C248" i="16"/>
  <c r="C255" i="16"/>
  <c r="C265" i="16"/>
  <c r="C269" i="16"/>
  <c r="C285" i="16"/>
  <c r="C288" i="16"/>
  <c r="B274" i="16"/>
  <c r="B283" i="16"/>
  <c r="B10" i="16"/>
  <c r="B23" i="16"/>
  <c r="B34" i="16"/>
  <c r="B38" i="16"/>
  <c r="B50" i="16"/>
  <c r="B58" i="16"/>
  <c r="B70" i="16"/>
  <c r="B76" i="16"/>
  <c r="B81" i="16"/>
  <c r="B87" i="16"/>
  <c r="B99" i="16"/>
  <c r="B111" i="16"/>
  <c r="B123" i="16"/>
  <c r="B135" i="16"/>
  <c r="B131" i="16"/>
  <c r="B122" i="16"/>
  <c r="B140" i="16"/>
  <c r="B161" i="16"/>
  <c r="B171" i="16"/>
  <c r="B176" i="16"/>
  <c r="B185" i="16"/>
  <c r="B194" i="16"/>
  <c r="B202" i="16"/>
  <c r="B226" i="16"/>
  <c r="B211" i="16"/>
  <c r="B248" i="16"/>
  <c r="B255" i="16"/>
  <c r="B265" i="16"/>
  <c r="B269" i="16"/>
  <c r="B285" i="16"/>
  <c r="B288" i="16"/>
  <c r="H288" i="16"/>
  <c r="H285" i="16"/>
  <c r="H283" i="16"/>
  <c r="H280" i="16"/>
  <c r="H279" i="16"/>
  <c r="H278" i="16"/>
  <c r="H277" i="16"/>
  <c r="H276" i="16"/>
  <c r="H275" i="16"/>
  <c r="H274" i="16"/>
  <c r="H272" i="16"/>
  <c r="H269" i="16"/>
  <c r="H267" i="16"/>
  <c r="H266" i="16"/>
  <c r="H265" i="16"/>
  <c r="H263" i="16"/>
  <c r="H261" i="16"/>
  <c r="H259" i="16"/>
  <c r="H257" i="16"/>
  <c r="H256" i="16"/>
  <c r="H255" i="16"/>
  <c r="H253" i="16"/>
  <c r="H252" i="16"/>
  <c r="H251" i="16"/>
  <c r="H250" i="16"/>
  <c r="H249" i="16"/>
  <c r="H248" i="16"/>
  <c r="H246" i="16"/>
  <c r="H244"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09" i="16"/>
  <c r="H208" i="16"/>
  <c r="H207" i="16"/>
  <c r="H206" i="16"/>
  <c r="H205" i="16"/>
  <c r="H204" i="16"/>
  <c r="H203" i="16"/>
  <c r="H202" i="16"/>
  <c r="H200" i="16"/>
  <c r="H199" i="16"/>
  <c r="H198" i="16"/>
  <c r="H197" i="16"/>
  <c r="H196" i="16"/>
  <c r="H195" i="16"/>
  <c r="H194" i="16"/>
  <c r="H192" i="16"/>
  <c r="H191" i="16"/>
  <c r="H190" i="16"/>
  <c r="H189" i="16"/>
  <c r="H188" i="16"/>
  <c r="H187" i="16"/>
  <c r="H186" i="16"/>
  <c r="H185" i="16"/>
  <c r="H183" i="16"/>
  <c r="H182" i="16"/>
  <c r="H181" i="16"/>
  <c r="H180" i="16"/>
  <c r="H179" i="16"/>
  <c r="H178" i="16"/>
  <c r="H177" i="16"/>
  <c r="H176" i="16"/>
  <c r="H174" i="16"/>
  <c r="H173" i="16"/>
  <c r="H172" i="16"/>
  <c r="H171" i="16"/>
  <c r="H169" i="16"/>
  <c r="H168" i="16"/>
  <c r="H167" i="16"/>
  <c r="H166" i="16"/>
  <c r="H165" i="16"/>
  <c r="H164" i="16"/>
  <c r="H163" i="16"/>
  <c r="H162" i="16"/>
  <c r="H161" i="16"/>
  <c r="H159" i="16"/>
  <c r="H158" i="16"/>
  <c r="H157" i="16"/>
  <c r="H156" i="16"/>
  <c r="H155" i="16"/>
  <c r="H154" i="16"/>
  <c r="H153" i="16"/>
  <c r="H152" i="16"/>
  <c r="H151" i="16"/>
  <c r="H150" i="16"/>
  <c r="H149" i="16"/>
  <c r="H148" i="16"/>
  <c r="H147" i="16"/>
  <c r="H146" i="16"/>
  <c r="H145" i="16"/>
  <c r="H144" i="16"/>
  <c r="H143" i="16"/>
  <c r="H142" i="16"/>
  <c r="H141" i="16"/>
  <c r="H140" i="16"/>
  <c r="H138" i="16"/>
  <c r="H136" i="16"/>
  <c r="H135" i="16"/>
  <c r="H134" i="16"/>
  <c r="H133" i="16"/>
  <c r="H132" i="16"/>
  <c r="H131" i="16"/>
  <c r="H130" i="16"/>
  <c r="G130" i="16"/>
  <c r="F130" i="16"/>
  <c r="H129" i="16"/>
  <c r="G129" i="16"/>
  <c r="F129" i="16"/>
  <c r="H128" i="16"/>
  <c r="H127" i="16"/>
  <c r="H126" i="16"/>
  <c r="H125" i="16"/>
  <c r="H124" i="16"/>
  <c r="H123" i="16"/>
  <c r="H122" i="16"/>
  <c r="H120" i="16"/>
  <c r="H119" i="16"/>
  <c r="H118" i="16"/>
  <c r="H117" i="16"/>
  <c r="H116" i="16"/>
  <c r="H115" i="16"/>
  <c r="H114" i="16"/>
  <c r="H113" i="16"/>
  <c r="H112" i="16"/>
  <c r="H111" i="16"/>
  <c r="H109" i="16"/>
  <c r="H108" i="16"/>
  <c r="H107" i="16"/>
  <c r="H106" i="16"/>
  <c r="H105" i="16"/>
  <c r="H104" i="16"/>
  <c r="H103" i="16"/>
  <c r="H102" i="16"/>
  <c r="H101" i="16"/>
  <c r="H100" i="16"/>
  <c r="H99" i="16"/>
  <c r="H97" i="16"/>
  <c r="H96" i="16"/>
  <c r="H95" i="16"/>
  <c r="H94" i="16"/>
  <c r="H93" i="16"/>
  <c r="H92" i="16"/>
  <c r="H91" i="16"/>
  <c r="H90" i="16"/>
  <c r="H89" i="16"/>
  <c r="H88" i="16"/>
  <c r="H87" i="16"/>
  <c r="H85" i="16"/>
  <c r="H84" i="16"/>
  <c r="H83" i="16"/>
  <c r="H82" i="16"/>
  <c r="H81" i="16"/>
  <c r="H79" i="16"/>
  <c r="H78" i="16"/>
  <c r="H77" i="16"/>
  <c r="H76" i="16"/>
  <c r="H74" i="16"/>
  <c r="H73" i="16"/>
  <c r="H72" i="16"/>
  <c r="H71" i="16"/>
  <c r="H70" i="16"/>
  <c r="H68" i="16"/>
  <c r="H67" i="16"/>
  <c r="H66" i="16"/>
  <c r="H65" i="16"/>
  <c r="H64" i="16"/>
  <c r="H63" i="16"/>
  <c r="H62" i="16"/>
  <c r="H61" i="16"/>
  <c r="H60" i="16"/>
  <c r="H59" i="16"/>
  <c r="H58" i="16"/>
  <c r="H56" i="16"/>
  <c r="H55" i="16"/>
  <c r="H54" i="16"/>
  <c r="H53" i="16"/>
  <c r="H52" i="16"/>
  <c r="H51" i="16"/>
  <c r="H50" i="16"/>
  <c r="H48" i="16"/>
  <c r="H46" i="16"/>
  <c r="H44" i="16"/>
  <c r="H43" i="16"/>
  <c r="H42" i="16"/>
  <c r="H41" i="16"/>
  <c r="H40" i="16"/>
  <c r="H39" i="16"/>
  <c r="H38" i="16"/>
  <c r="H36" i="16"/>
  <c r="H35" i="16"/>
  <c r="H34" i="16"/>
  <c r="H32" i="16"/>
  <c r="H31" i="16"/>
  <c r="H30" i="16"/>
  <c r="H29" i="16"/>
  <c r="H28" i="16"/>
  <c r="H27" i="16"/>
  <c r="H26" i="16"/>
  <c r="H25" i="16"/>
  <c r="H24" i="16"/>
  <c r="H23" i="16"/>
  <c r="H21" i="16"/>
  <c r="H19" i="16"/>
  <c r="H17" i="16"/>
  <c r="H15" i="16"/>
  <c r="H14" i="16"/>
  <c r="H13" i="16"/>
  <c r="H12" i="16"/>
  <c r="H11" i="16"/>
  <c r="H10" i="16"/>
  <c r="M48" i="15"/>
  <c r="G48" i="15"/>
  <c r="S46" i="15"/>
  <c r="V40" i="15"/>
  <c r="W35" i="15"/>
  <c r="V32" i="15"/>
  <c r="W27" i="15"/>
  <c r="V20" i="15"/>
  <c r="W19" i="15"/>
  <c r="V12" i="15"/>
  <c r="G10" i="15"/>
  <c r="G8" i="15"/>
  <c r="W13" i="15"/>
  <c r="W17" i="15"/>
  <c r="W21" i="15"/>
  <c r="W25" i="15"/>
  <c r="W26" i="15"/>
  <c r="W31" i="15"/>
  <c r="W32" i="15"/>
  <c r="W37" i="15"/>
  <c r="W39" i="15"/>
  <c r="W41" i="15"/>
  <c r="W42" i="15"/>
  <c r="W52" i="15"/>
  <c r="W53" i="15"/>
  <c r="W43" i="15"/>
  <c r="V13" i="15"/>
  <c r="C10" i="15"/>
  <c r="V21" i="15"/>
  <c r="V26" i="15"/>
  <c r="V27" i="15"/>
  <c r="H28" i="15"/>
  <c r="S28" i="15"/>
  <c r="V28" i="15"/>
  <c r="H29" i="15"/>
  <c r="S29" i="15"/>
  <c r="V30" i="15"/>
  <c r="H32" i="15"/>
  <c r="S32" i="15"/>
  <c r="H33" i="15"/>
  <c r="S33" i="15"/>
  <c r="V35" i="15"/>
  <c r="H36" i="15"/>
  <c r="S36" i="15"/>
  <c r="V36" i="15"/>
  <c r="V42" i="15"/>
  <c r="W46" i="15"/>
  <c r="E48" i="15"/>
  <c r="E10" i="15"/>
  <c r="E8" i="15"/>
  <c r="V15" i="15"/>
  <c r="J10" i="15"/>
  <c r="W16" i="15"/>
  <c r="W18" i="15"/>
  <c r="V23" i="15"/>
  <c r="W24" i="15"/>
  <c r="V29" i="15"/>
  <c r="W38" i="15"/>
  <c r="C48" i="15"/>
  <c r="C8" i="15"/>
  <c r="V16" i="15"/>
  <c r="V24" i="15"/>
  <c r="V44" i="15"/>
  <c r="V50" i="15"/>
  <c r="W15" i="15"/>
  <c r="W23" i="15"/>
  <c r="L10" i="15"/>
  <c r="W12" i="15"/>
  <c r="I10" i="15"/>
  <c r="W14" i="15"/>
  <c r="M10" i="15"/>
  <c r="M8" i="15"/>
  <c r="V17" i="15"/>
  <c r="V19" i="15"/>
  <c r="W20" i="15"/>
  <c r="W22" i="15"/>
  <c r="V25" i="15"/>
  <c r="W28" i="15"/>
  <c r="W30" i="15"/>
  <c r="V31" i="15"/>
  <c r="V33" i="15"/>
  <c r="W34" i="15"/>
  <c r="W36" i="15"/>
  <c r="V37" i="15"/>
  <c r="V39" i="15"/>
  <c r="W40" i="15"/>
  <c r="V41" i="15"/>
  <c r="I48" i="15"/>
  <c r="W50" i="15"/>
  <c r="V52" i="15"/>
  <c r="V14" i="15"/>
  <c r="V18" i="15"/>
  <c r="V22" i="15"/>
  <c r="V34" i="15"/>
  <c r="V38" i="15"/>
  <c r="V46" i="15"/>
  <c r="V53" i="15"/>
  <c r="W29" i="15"/>
  <c r="W33" i="15"/>
  <c r="W45" i="15"/>
  <c r="H12" i="15"/>
  <c r="S12" i="15"/>
  <c r="H13" i="15"/>
  <c r="S13" i="15"/>
  <c r="H16" i="15"/>
  <c r="S16" i="15"/>
  <c r="H17" i="15"/>
  <c r="S17" i="15"/>
  <c r="H20" i="15"/>
  <c r="S20" i="15"/>
  <c r="H21" i="15"/>
  <c r="S21" i="15"/>
  <c r="H24" i="15"/>
  <c r="S24" i="15"/>
  <c r="H25" i="15"/>
  <c r="S25" i="15"/>
  <c r="S35" i="15"/>
  <c r="H37" i="15"/>
  <c r="S37" i="15"/>
  <c r="H38" i="15"/>
  <c r="S39" i="15"/>
  <c r="Q40" i="15"/>
  <c r="S43" i="15"/>
  <c r="U44" i="15"/>
  <c r="S45" i="15"/>
  <c r="V43" i="15"/>
  <c r="V45" i="15"/>
  <c r="W44" i="15"/>
  <c r="H53" i="15"/>
  <c r="P53" i="15"/>
  <c r="U53" i="15"/>
  <c r="D10" i="15"/>
  <c r="F10" i="15"/>
  <c r="K10" i="15"/>
  <c r="H14" i="15"/>
  <c r="S14" i="15"/>
  <c r="H15" i="15"/>
  <c r="S15" i="15"/>
  <c r="H18" i="15"/>
  <c r="S18" i="15"/>
  <c r="H19" i="15"/>
  <c r="S19" i="15"/>
  <c r="H35" i="15"/>
  <c r="Q36" i="15"/>
  <c r="R44" i="15"/>
  <c r="P45" i="15"/>
  <c r="H50" i="15"/>
  <c r="P50" i="15"/>
  <c r="U50" i="15"/>
  <c r="K48" i="15"/>
  <c r="U52" i="15"/>
  <c r="H22" i="15"/>
  <c r="S22" i="15"/>
  <c r="H23" i="15"/>
  <c r="S23" i="15"/>
  <c r="H26" i="15"/>
  <c r="S26" i="15"/>
  <c r="H27" i="15"/>
  <c r="S27" i="15"/>
  <c r="H30" i="15"/>
  <c r="S30" i="15"/>
  <c r="H31" i="15"/>
  <c r="S31" i="15"/>
  <c r="S34" i="15"/>
  <c r="H39" i="15"/>
  <c r="H40" i="15"/>
  <c r="S40" i="15"/>
  <c r="H41" i="15"/>
  <c r="S41" i="15"/>
  <c r="H42" i="15"/>
  <c r="P43" i="15"/>
  <c r="N43" i="15"/>
  <c r="S44" i="15"/>
  <c r="H45" i="15"/>
  <c r="U45" i="15"/>
  <c r="R46" i="15"/>
  <c r="U46" i="15"/>
  <c r="S50" i="15"/>
  <c r="S52" i="15"/>
  <c r="S53" i="15"/>
  <c r="O12" i="15"/>
  <c r="Q12" i="15"/>
  <c r="U12" i="15"/>
  <c r="N13" i="15"/>
  <c r="Q13" i="15"/>
  <c r="U13" i="15"/>
  <c r="O14" i="15"/>
  <c r="N15" i="15"/>
  <c r="Q15" i="15"/>
  <c r="U15" i="15"/>
  <c r="O16" i="15"/>
  <c r="N17" i="15"/>
  <c r="Q17" i="15"/>
  <c r="U17" i="15"/>
  <c r="O18" i="15"/>
  <c r="N19" i="15"/>
  <c r="Q19" i="15"/>
  <c r="U19" i="15"/>
  <c r="O20" i="15"/>
  <c r="N21" i="15"/>
  <c r="Q21" i="15"/>
  <c r="U21" i="15"/>
  <c r="O22" i="15"/>
  <c r="N23" i="15"/>
  <c r="Q23" i="15"/>
  <c r="U23" i="15"/>
  <c r="O24" i="15"/>
  <c r="N25" i="15"/>
  <c r="Q25" i="15"/>
  <c r="U25" i="15"/>
  <c r="O26" i="15"/>
  <c r="N27" i="15"/>
  <c r="Q27" i="15"/>
  <c r="U27" i="15"/>
  <c r="O28" i="15"/>
  <c r="N29" i="15"/>
  <c r="Q29" i="15"/>
  <c r="U29" i="15"/>
  <c r="O30" i="15"/>
  <c r="N31" i="15"/>
  <c r="Q31" i="15"/>
  <c r="U31" i="15"/>
  <c r="O32" i="15"/>
  <c r="N33" i="15"/>
  <c r="Q33" i="15"/>
  <c r="U33" i="15"/>
  <c r="O34" i="15"/>
  <c r="H34" i="15"/>
  <c r="Q34" i="15"/>
  <c r="Q37" i="15"/>
  <c r="O37" i="15"/>
  <c r="N38" i="15"/>
  <c r="U38" i="15"/>
  <c r="Q41" i="15"/>
  <c r="O41" i="15"/>
  <c r="N42" i="15"/>
  <c r="U42" i="15"/>
  <c r="P52" i="15"/>
  <c r="D48" i="15"/>
  <c r="F48" i="15"/>
  <c r="R52" i="15"/>
  <c r="H52" i="15"/>
  <c r="J48" i="15"/>
  <c r="L48" i="15"/>
  <c r="N52" i="15"/>
  <c r="N12" i="15"/>
  <c r="P12" i="15"/>
  <c r="R12" i="15"/>
  <c r="O13" i="15"/>
  <c r="N14" i="15"/>
  <c r="Q14" i="15"/>
  <c r="U14" i="15"/>
  <c r="O15" i="15"/>
  <c r="N16" i="15"/>
  <c r="Q16" i="15"/>
  <c r="U16" i="15"/>
  <c r="O17" i="15"/>
  <c r="N18" i="15"/>
  <c r="Q18" i="15"/>
  <c r="U18" i="15"/>
  <c r="O19" i="15"/>
  <c r="N20" i="15"/>
  <c r="Q20" i="15"/>
  <c r="U20" i="15"/>
  <c r="O21" i="15"/>
  <c r="N22" i="15"/>
  <c r="Q22" i="15"/>
  <c r="U22" i="15"/>
  <c r="O23" i="15"/>
  <c r="N24" i="15"/>
  <c r="Q24" i="15"/>
  <c r="U24" i="15"/>
  <c r="O25" i="15"/>
  <c r="N26" i="15"/>
  <c r="Q26" i="15"/>
  <c r="U26" i="15"/>
  <c r="O27" i="15"/>
  <c r="N28" i="15"/>
  <c r="Q28" i="15"/>
  <c r="U28" i="15"/>
  <c r="O29" i="15"/>
  <c r="N30" i="15"/>
  <c r="Q30" i="15"/>
  <c r="U30" i="15"/>
  <c r="O31" i="15"/>
  <c r="N32" i="15"/>
  <c r="Q32" i="15"/>
  <c r="U32" i="15"/>
  <c r="O33" i="15"/>
  <c r="N34" i="15"/>
  <c r="U34" i="15"/>
  <c r="Q35" i="15"/>
  <c r="O35" i="15"/>
  <c r="N36" i="15"/>
  <c r="U36" i="15"/>
  <c r="S38" i="15"/>
  <c r="Q38" i="15"/>
  <c r="Q39" i="15"/>
  <c r="O39" i="15"/>
  <c r="N40" i="15"/>
  <c r="U40" i="15"/>
  <c r="S42" i="15"/>
  <c r="Q42" i="15"/>
  <c r="H43" i="15"/>
  <c r="Q43" i="15"/>
  <c r="O43" i="15"/>
  <c r="P46" i="15"/>
  <c r="H46" i="15"/>
  <c r="N46" i="15"/>
  <c r="P48" i="15"/>
  <c r="P13" i="15"/>
  <c r="R13" i="15"/>
  <c r="P14" i="15"/>
  <c r="R14" i="15"/>
  <c r="P15" i="15"/>
  <c r="R15" i="15"/>
  <c r="P16" i="15"/>
  <c r="R16" i="15"/>
  <c r="P17" i="15"/>
  <c r="R17" i="15"/>
  <c r="P18" i="15"/>
  <c r="R18" i="15"/>
  <c r="P19" i="15"/>
  <c r="R19" i="15"/>
  <c r="P20" i="15"/>
  <c r="R20" i="15"/>
  <c r="P21" i="15"/>
  <c r="R21" i="15"/>
  <c r="P22" i="15"/>
  <c r="R22" i="15"/>
  <c r="P23" i="15"/>
  <c r="R23" i="15"/>
  <c r="P24" i="15"/>
  <c r="R24" i="15"/>
  <c r="P25" i="15"/>
  <c r="R25" i="15"/>
  <c r="P26" i="15"/>
  <c r="R26" i="15"/>
  <c r="P27" i="15"/>
  <c r="R27" i="15"/>
  <c r="P28" i="15"/>
  <c r="R28" i="15"/>
  <c r="P29" i="15"/>
  <c r="R29" i="15"/>
  <c r="P30" i="15"/>
  <c r="R30" i="15"/>
  <c r="P31" i="15"/>
  <c r="R31" i="15"/>
  <c r="P32" i="15"/>
  <c r="R32" i="15"/>
  <c r="P33" i="15"/>
  <c r="R33" i="15"/>
  <c r="P34" i="15"/>
  <c r="R34" i="15"/>
  <c r="N35" i="15"/>
  <c r="U35" i="15"/>
  <c r="O36" i="15"/>
  <c r="N37" i="15"/>
  <c r="U37" i="15"/>
  <c r="O38" i="15"/>
  <c r="N39" i="15"/>
  <c r="U39" i="15"/>
  <c r="O40" i="15"/>
  <c r="N41" i="15"/>
  <c r="U41" i="15"/>
  <c r="O42" i="15"/>
  <c r="X43" i="15"/>
  <c r="U43" i="15"/>
  <c r="P44" i="15"/>
  <c r="H44" i="15"/>
  <c r="N44" i="15"/>
  <c r="P35" i="15"/>
  <c r="R35" i="15"/>
  <c r="P36" i="15"/>
  <c r="R36" i="15"/>
  <c r="P37" i="15"/>
  <c r="R37" i="15"/>
  <c r="P38" i="15"/>
  <c r="R38" i="15"/>
  <c r="P39" i="15"/>
  <c r="R39" i="15"/>
  <c r="P40" i="15"/>
  <c r="R40" i="15"/>
  <c r="P41" i="15"/>
  <c r="R41" i="15"/>
  <c r="P42" i="15"/>
  <c r="R42" i="15"/>
  <c r="R43" i="15"/>
  <c r="N45" i="15"/>
  <c r="R45" i="15"/>
  <c r="N50" i="15"/>
  <c r="R50" i="15"/>
  <c r="R48" i="15"/>
  <c r="N53" i="15"/>
  <c r="R53" i="15"/>
  <c r="O44" i="15"/>
  <c r="Q44" i="15"/>
  <c r="O45" i="15"/>
  <c r="Q45" i="15"/>
  <c r="O46" i="15"/>
  <c r="Q46" i="15"/>
  <c r="O50" i="15"/>
  <c r="Q50" i="15"/>
  <c r="O52" i="15"/>
  <c r="Q52" i="15"/>
  <c r="O53" i="15"/>
  <c r="Q53" i="15"/>
  <c r="W10" i="15"/>
  <c r="S10" i="15"/>
  <c r="D8" i="15"/>
  <c r="H48" i="15"/>
  <c r="I8" i="15"/>
  <c r="U48" i="15"/>
  <c r="W48" i="15"/>
  <c r="V48" i="15"/>
  <c r="F8" i="15"/>
  <c r="U8" i="15"/>
  <c r="U10" i="15"/>
  <c r="V10" i="15"/>
  <c r="S48" i="15"/>
  <c r="S8" i="15"/>
  <c r="H10" i="15"/>
  <c r="H8" i="15"/>
  <c r="K8" i="15"/>
  <c r="Q48" i="15"/>
  <c r="X53" i="15"/>
  <c r="X45" i="15"/>
  <c r="X44" i="15"/>
  <c r="T40" i="15"/>
  <c r="X39" i="15"/>
  <c r="T36" i="15"/>
  <c r="X35" i="15"/>
  <c r="X46" i="15"/>
  <c r="T43" i="15"/>
  <c r="X40" i="15"/>
  <c r="T35" i="15"/>
  <c r="X34" i="15"/>
  <c r="T33" i="15"/>
  <c r="X30" i="15"/>
  <c r="T29" i="15"/>
  <c r="X26" i="15"/>
  <c r="T25" i="15"/>
  <c r="X22" i="15"/>
  <c r="T21" i="15"/>
  <c r="X18" i="15"/>
  <c r="T17" i="15"/>
  <c r="X14" i="15"/>
  <c r="T13" i="15"/>
  <c r="P10" i="15"/>
  <c r="P8" i="15"/>
  <c r="L8" i="15"/>
  <c r="X42" i="15"/>
  <c r="T37" i="15"/>
  <c r="T34" i="15"/>
  <c r="X33" i="15"/>
  <c r="T32" i="15"/>
  <c r="X29" i="15"/>
  <c r="T28" i="15"/>
  <c r="X25" i="15"/>
  <c r="T24" i="15"/>
  <c r="X21" i="15"/>
  <c r="T20" i="15"/>
  <c r="X17" i="15"/>
  <c r="T16" i="15"/>
  <c r="X13" i="15"/>
  <c r="T12" i="15"/>
  <c r="O10" i="15"/>
  <c r="T53" i="15"/>
  <c r="T52" i="15"/>
  <c r="O48" i="15"/>
  <c r="T50" i="15"/>
  <c r="T48" i="15"/>
  <c r="T46" i="15"/>
  <c r="T45" i="15"/>
  <c r="T44" i="15"/>
  <c r="X50" i="15"/>
  <c r="N48" i="15"/>
  <c r="X48" i="15"/>
  <c r="T42" i="15"/>
  <c r="X41" i="15"/>
  <c r="T38" i="15"/>
  <c r="X37" i="15"/>
  <c r="T39" i="15"/>
  <c r="X36" i="15"/>
  <c r="X32" i="15"/>
  <c r="T31" i="15"/>
  <c r="X28" i="15"/>
  <c r="T27" i="15"/>
  <c r="X24" i="15"/>
  <c r="T23" i="15"/>
  <c r="X20" i="15"/>
  <c r="T19" i="15"/>
  <c r="X16" i="15"/>
  <c r="T15" i="15"/>
  <c r="R10" i="15"/>
  <c r="R8" i="15"/>
  <c r="X12" i="15"/>
  <c r="N10" i="15"/>
  <c r="X52" i="15"/>
  <c r="J8" i="15"/>
  <c r="V8" i="15"/>
  <c r="T41" i="15"/>
  <c r="X38" i="15"/>
  <c r="X31" i="15"/>
  <c r="T30" i="15"/>
  <c r="X27" i="15"/>
  <c r="T26" i="15"/>
  <c r="X23" i="15"/>
  <c r="T22" i="15"/>
  <c r="X19" i="15"/>
  <c r="T18" i="15"/>
  <c r="X15" i="15"/>
  <c r="T14" i="15"/>
  <c r="Q10" i="15"/>
  <c r="O8" i="15"/>
  <c r="W8" i="15"/>
  <c r="X10" i="15"/>
  <c r="N8" i="15"/>
  <c r="Q8" i="15"/>
  <c r="T10" i="15"/>
  <c r="T8" i="15"/>
  <c r="X8" i="15"/>
  <c r="O5" i="6"/>
  <c r="P5" i="6"/>
  <c r="Q5" i="6"/>
  <c r="R5" i="6"/>
  <c r="S5" i="6"/>
  <c r="T5" i="6"/>
  <c r="U5" i="6"/>
  <c r="V5" i="6"/>
  <c r="W5" i="6"/>
  <c r="X5" i="6"/>
  <c r="Y5" i="6"/>
  <c r="O6" i="6"/>
  <c r="P6" i="6"/>
  <c r="M5" i="6"/>
  <c r="M6" i="6"/>
  <c r="O7" i="6"/>
  <c r="B7" i="6"/>
  <c r="P7" i="6"/>
  <c r="C7" i="6"/>
  <c r="Q6" i="6"/>
  <c r="R6" i="6"/>
  <c r="Q7" i="6"/>
  <c r="D7" i="6"/>
  <c r="S6" i="6"/>
  <c r="R7" i="6"/>
  <c r="E7" i="6"/>
  <c r="T6" i="6"/>
  <c r="S7" i="6"/>
  <c r="F7" i="6"/>
  <c r="U6" i="6"/>
  <c r="T7" i="6"/>
  <c r="G7" i="6"/>
  <c r="V6" i="6"/>
  <c r="U7" i="6"/>
  <c r="H7" i="6"/>
  <c r="W6" i="6"/>
  <c r="V7" i="6"/>
  <c r="I7" i="6"/>
  <c r="X6" i="6"/>
  <c r="W7" i="6"/>
  <c r="J7" i="6"/>
  <c r="Y6" i="6"/>
  <c r="Y7" i="6"/>
  <c r="L7" i="6"/>
  <c r="X7" i="6"/>
  <c r="K7" i="6"/>
</calcChain>
</file>

<file path=xl/sharedStrings.xml><?xml version="1.0" encoding="utf-8"?>
<sst xmlns="http://schemas.openxmlformats.org/spreadsheetml/2006/main" count="374" uniqueCount="334">
  <si>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</si>
  <si>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</si>
  <si>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</si>
  <si>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</si>
  <si>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</si>
  <si>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</si>
  <si>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</si>
  <si>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</si>
  <si>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</si>
  <si>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</si>
  <si>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</si>
  <si>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</si>
  <si>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</si>
  <si>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</si>
  <si>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</si>
  <si>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</si>
  <si>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NOVEMBER</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</si>
  <si>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</si>
  <si>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</si>
  <si>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</si>
  <si>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</si>
  <si>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</si>
  <si>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</si>
  <si>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</si>
  <si>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</si>
  <si>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</si>
  <si>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</si>
  <si>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</si>
  <si>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November</t>
  </si>
  <si>
    <t>As of end       November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</si>
  <si>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</si>
  <si>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</si>
  <si>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</si>
  <si>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</si>
  <si>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</si>
  <si>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</si>
  <si>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</si>
  <si>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</si>
  <si>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</si>
  <si>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</si>
  <si>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</si>
  <si>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</si>
  <si>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</si>
  <si>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</si>
  <si>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</si>
  <si>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</si>
  <si>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</si>
  <si>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</si>
  <si>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</si>
  <si>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</si>
  <si>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</si>
  <si>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</si>
  <si>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</si>
  <si>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</si>
  <si>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</si>
  <si>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</si>
  <si>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Autonomous Region in Muslim Mindanao</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</si>
  <si>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</si>
  <si>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</si>
  <si>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</si>
  <si>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</si>
  <si>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</si>
  <si>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</si>
  <si>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</si>
  <si>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</si>
  <si>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</si>
  <si>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</si>
  <si>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</si>
  <si>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</si>
  <si>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</si>
  <si>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</si>
  <si>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</si>
  <si>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</si>
  <si>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</si>
  <si>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</si>
  <si>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</si>
  <si>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</si>
  <si>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</si>
  <si>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</si>
  <si>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</si>
  <si>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Department of Info and Communication Technology</t>
  </si>
  <si>
    <t xml:space="preserve">Dept. of Transportation </t>
  </si>
  <si>
    <t>AS OF NOVEMBER</t>
  </si>
  <si>
    <t>AS OF NOVEMBER 30, 2019</t>
  </si>
  <si>
    <t>Department of Budget and Management</t>
  </si>
  <si>
    <r>
      <t xml:space="preserve">     Owned and Controlled Corporations</t>
    </r>
    <r>
      <rPr>
        <vertAlign val="superscript"/>
        <sz val="10"/>
        <rFont val="Arial"/>
        <family val="2"/>
      </rPr>
      <t>/6</t>
    </r>
  </si>
  <si>
    <r>
      <t>Allotment to Local Government Units</t>
    </r>
    <r>
      <rPr>
        <vertAlign val="superscript"/>
        <sz val="10"/>
        <rFont val="Arial"/>
        <family val="2"/>
      </rPr>
      <t>/7</t>
    </r>
  </si>
  <si>
    <t>9Source: Report of MDS-Government Servicing Banks as of November 2019</t>
  </si>
  <si>
    <t>STATUS OF NCA UTILIZATION (Net Trust and Working Fund), as of November 30, 2019</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</si>
  <si>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</si>
  <si>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</si>
  <si>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</si>
  <si>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</si>
  <si>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</si>
  <si>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</si>
  <si>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</si>
  <si>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</si>
  <si>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</si>
  <si>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</si>
  <si>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</si>
  <si>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</si>
  <si>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</si>
  <si>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</si>
  <si>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</si>
  <si>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</si>
  <si>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</si>
  <si>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</si>
  <si>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</si>
  <si>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</si>
  <si>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</si>
  <si>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</si>
  <si>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</si>
  <si>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</si>
  <si>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</si>
  <si>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</si>
  <si>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</si>
  <si>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</si>
  <si>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</si>
  <si>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</si>
  <si>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</si>
  <si>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</si>
  <si>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</si>
  <si>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</si>
  <si>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</si>
  <si>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</si>
  <si>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</si>
  <si>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</si>
  <si>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</si>
  <si>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</si>
  <si>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</si>
  <si>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</si>
  <si>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</si>
  <si>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</si>
  <si>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</si>
  <si>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</si>
  <si>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</si>
  <si>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</si>
  <si>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</si>
  <si>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</si>
  <si>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</si>
  <si>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</si>
  <si>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</si>
  <si>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</si>
  <si>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</si>
  <si>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</si>
  <si>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</si>
  <si>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</si>
  <si>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</si>
  <si>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</si>
  <si>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</si>
  <si>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</si>
  <si>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</si>
  <si>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</si>
  <si>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</si>
  <si>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</si>
  <si>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</si>
  <si>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</si>
  <si>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</si>
  <si>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</si>
  <si>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</si>
  <si>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</si>
  <si>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</si>
  <si>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</si>
  <si>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</si>
  <si>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</si>
  <si>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</si>
  <si>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</si>
  <si>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</si>
  <si>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</si>
  <si>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</si>
  <si>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</si>
  <si>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</si>
  <si>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</si>
  <si>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</si>
  <si>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</si>
  <si>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</si>
  <si>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</si>
  <si>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</si>
  <si>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</si>
  <si>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</si>
  <si>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</si>
  <si>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</si>
  <si>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</si>
  <si>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</si>
  <si>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</si>
  <si>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</si>
  <si>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</si>
  <si>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</si>
  <si>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</si>
  <si>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</si>
  <si>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</si>
  <si>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</si>
  <si>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</si>
  <si>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</si>
  <si>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</si>
  <si>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</si>
  <si>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</si>
  <si>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</si>
  <si>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</si>
  <si>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</si>
  <si>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</si>
  <si>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</si>
  <si>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</si>
  <si>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</si>
  <si>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</si>
  <si>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</si>
  <si>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</si>
  <si>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</si>
  <si>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</si>
  <si>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</si>
  <si>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</si>
  <si>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</si>
  <si>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</si>
  <si>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</si>
  <si>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</si>
  <si>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</si>
  <si>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</si>
  <si>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</si>
  <si>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</si>
  <si>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</si>
  <si>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</si>
  <si>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</si>
  <si>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</si>
  <si>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</si>
  <si>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</si>
  <si>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</si>
  <si>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</si>
  <si>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</si>
  <si>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</si>
  <si>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</si>
  <si>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</si>
  <si>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</si>
  <si>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</si>
  <si>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</si>
  <si>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</si>
  <si>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</si>
  <si>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</si>
  <si>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</si>
  <si>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</si>
  <si>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</si>
  <si>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</si>
  <si>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</si>
  <si>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</si>
  <si>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</si>
  <si>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</si>
  <si>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</si>
  <si>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</si>
  <si>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</si>
  <si>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</si>
  <si>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</si>
  <si>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</si>
  <si>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</si>
  <si>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</si>
  <si>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</si>
  <si>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</si>
  <si>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</si>
  <si>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</si>
  <si>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</si>
  <si>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</si>
  <si>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</si>
  <si>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</si>
  <si>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</si>
  <si>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</si>
  <si>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</si>
  <si>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</si>
  <si>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</si>
  <si>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</si>
  <si>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</si>
  <si>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</si>
  <si>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</si>
  <si>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</si>
  <si>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</si>
  <si>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</si>
  <si>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</si>
  <si>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</si>
  <si>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</si>
  <si>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HLURB</t>
  </si>
  <si>
    <t xml:space="preserve">    HUDCC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</si>
  <si>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</si>
  <si>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</si>
  <si>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</si>
  <si>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</si>
  <si>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</si>
  <si>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</si>
  <si>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</si>
  <si>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</si>
  <si>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</si>
  <si>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</si>
  <si>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</si>
  <si>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PRRC</t>
  </si>
  <si>
    <t xml:space="preserve">   PDEA</t>
  </si>
  <si>
    <t xml:space="preserve">   PHILRACOM</t>
  </si>
  <si>
    <t xml:space="preserve">   PSC  </t>
  </si>
  <si>
    <t xml:space="preserve">   PLLO</t>
  </si>
  <si>
    <t xml:space="preserve">   PMS</t>
  </si>
  <si>
    <t xml:space="preserve">   ARTA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</si>
  <si>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</si>
  <si>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</si>
  <si>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</si>
  <si>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</si>
  <si>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</si>
  <si>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</si>
  <si>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</si>
  <si>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</si>
  <si>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</si>
  <si>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</si>
  <si>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</si>
  <si>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</si>
  <si>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</si>
  <si>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</si>
  <si>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</si>
  <si>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</si>
  <si>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</si>
  <si>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</si>
  <si>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</si>
  <si>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</si>
  <si>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</si>
  <si>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</si>
  <si>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</si>
  <si>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</si>
  <si>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</si>
  <si>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</si>
  <si>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</si>
  <si>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</si>
  <si>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</si>
  <si>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</si>
  <si>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</si>
  <si>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</si>
  <si>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</si>
  <si>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</si>
  <si>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</si>
  <si>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</si>
  <si>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</si>
  <si>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JANUARY-NOVEMBER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</si>
</sst>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9"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0">
    <xf numFmtId="0" fontId="0" fillId="0" borderId="0" xfId="0"/>
    <xf numFmtId="0" fontId="0" fillId="0" borderId="0" xfId="0" applyAlignment="1">
      <alignment horizontal="center"/>
    </xf>
    <xf numFmtId="41" fontId="0" fillId="0" borderId="0" xfId="0" applyNumberFormat="1"/>
    <xf numFmtId="164"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26"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5" fontId="0" fillId="0" borderId="0" xfId="0" applyNumberFormat="1"/>
    <xf numFmtId="165" fontId="23" fillId="0" borderId="0" xfId="0" applyNumberFormat="1" applyFont="1"/>
    <xf numFmtId="165" fontId="24" fillId="0" borderId="0" xfId="0" applyNumberFormat="1" applyFont="1"/>
    <xf numFmtId="0" fontId="15" fillId="0" borderId="10" xfId="0" applyFont="1" applyBorder="1" applyAlignment="1">
      <alignment horizontal="center" wrapText="1"/>
    </xf>
    <xf numFmtId="0" fontId="27" fillId="24" borderId="0" xfId="0" applyFont="1" applyFill="1" applyAlignment="1"/>
    <xf numFmtId="0" fontId="20" fillId="24" borderId="0" xfId="0" applyFont="1" applyFill="1"/>
    <xf numFmtId="165" fontId="20" fillId="24" borderId="0" xfId="43" applyNumberFormat="1" applyFont="1" applyFill="1" applyBorder="1"/>
    <xf numFmtId="165" fontId="20" fillId="25" borderId="0" xfId="43" applyNumberFormat="1" applyFont="1" applyFill="1" applyBorder="1"/>
    <xf numFmtId="0" fontId="20" fillId="25" borderId="0" xfId="0" applyFont="1" applyFill="1"/>
    <xf numFmtId="0" fontId="20" fillId="0" borderId="0" xfId="0" applyFont="1" applyFill="1"/>
    <xf numFmtId="0" fontId="28" fillId="24" borderId="0" xfId="0" applyFont="1" applyFill="1" applyBorder="1" applyAlignment="1">
      <alignment horizontal="left"/>
    </xf>
    <xf numFmtId="41" fontId="20" fillId="24" borderId="0" xfId="0" applyNumberFormat="1" applyFont="1" applyFill="1" applyBorder="1" applyAlignment="1">
      <alignment horizontal="left"/>
    </xf>
    <xf numFmtId="41" fontId="20" fillId="25" borderId="0" xfId="0" applyNumberFormat="1" applyFont="1" applyFill="1" applyBorder="1" applyAlignment="1">
      <alignment horizontal="left"/>
    </xf>
    <xf numFmtId="0" fontId="20" fillId="25" borderId="0" xfId="0" applyFont="1" applyFill="1" applyBorder="1"/>
    <xf numFmtId="0" fontId="20" fillId="0" borderId="0" xfId="0" applyFont="1" applyFill="1" applyBorder="1"/>
    <xf numFmtId="0" fontId="29" fillId="24" borderId="0" xfId="0" applyFont="1" applyFill="1" applyBorder="1" applyAlignment="1">
      <alignment horizontal="left"/>
    </xf>
    <xf numFmtId="41" fontId="20" fillId="24" borderId="0" xfId="0" applyNumberFormat="1" applyFont="1" applyFill="1"/>
    <xf numFmtId="41" fontId="20" fillId="25" borderId="0" xfId="0" applyNumberFormat="1" applyFont="1" applyFill="1"/>
    <xf numFmtId="0" fontId="29" fillId="24" borderId="0" xfId="0" applyFont="1" applyFill="1" applyBorder="1"/>
    <xf numFmtId="41" fontId="20" fillId="24" borderId="0" xfId="0" applyNumberFormat="1" applyFont="1" applyFill="1" applyBorder="1"/>
    <xf numFmtId="41" fontId="20" fillId="25" borderId="0" xfId="0" applyNumberFormat="1" applyFont="1" applyFill="1" applyBorder="1"/>
    <xf numFmtId="0" fontId="29" fillId="26" borderId="10" xfId="0" applyFont="1" applyFill="1" applyBorder="1" applyAlignment="1">
      <alignment horizontal="center" vertical="center" wrapText="1"/>
    </xf>
    <xf numFmtId="0" fontId="29" fillId="0" borderId="0" xfId="0" applyFont="1" applyAlignment="1">
      <alignment horizontal="center"/>
    </xf>
    <xf numFmtId="165" fontId="20" fillId="0" borderId="0" xfId="43" applyNumberFormat="1" applyFont="1" applyBorder="1"/>
    <xf numFmtId="0" fontId="20" fillId="0" borderId="0" xfId="0" applyFont="1"/>
    <xf numFmtId="0" fontId="29" fillId="0" borderId="0" xfId="0" applyFont="1" applyAlignment="1">
      <alignment horizontal="left"/>
    </xf>
    <xf numFmtId="0" fontId="35" fillId="0" borderId="0" xfId="0" applyFont="1" applyAlignment="1">
      <alignment horizontal="left" indent="1"/>
    </xf>
    <xf numFmtId="165" fontId="26" fillId="0" borderId="11" xfId="43" applyNumberFormat="1" applyFont="1" applyBorder="1" applyAlignment="1">
      <alignment horizontal="right"/>
    </xf>
    <xf numFmtId="165" fontId="36" fillId="0" borderId="0" xfId="43" applyNumberFormat="1" applyFont="1" applyBorder="1" applyAlignment="1"/>
    <xf numFmtId="165" fontId="20" fillId="0" borderId="0" xfId="0" applyNumberFormat="1" applyFont="1"/>
    <xf numFmtId="0" fontId="20" fillId="0" borderId="0" xfId="0" applyFont="1" applyAlignment="1">
      <alignment horizontal="left" indent="1"/>
    </xf>
    <xf numFmtId="165" fontId="26" fillId="0" borderId="0" xfId="43" applyNumberFormat="1" applyFont="1" applyFill="1"/>
    <xf numFmtId="165" fontId="26" fillId="0" borderId="0" xfId="43" applyNumberFormat="1" applyFont="1"/>
    <xf numFmtId="165" fontId="36" fillId="0" borderId="0" xfId="43" applyNumberFormat="1" applyFont="1" applyAlignment="1"/>
    <xf numFmtId="0" fontId="20" fillId="0" borderId="0" xfId="0" applyFont="1" applyAlignment="1" applyProtection="1">
      <alignment horizontal="left" indent="1"/>
      <protection locked="0"/>
    </xf>
    <xf numFmtId="165" fontId="26" fillId="0" borderId="0" xfId="43" applyNumberFormat="1" applyFont="1" applyBorder="1"/>
    <xf numFmtId="165" fontId="26" fillId="0" borderId="0" xfId="43" applyNumberFormat="1" applyFont="1" applyFill="1" applyBorder="1"/>
    <xf numFmtId="165" fontId="26" fillId="0" borderId="11" xfId="43" applyNumberFormat="1" applyFont="1" applyBorder="1"/>
    <xf numFmtId="0" fontId="20" fillId="0" borderId="0" xfId="0" quotePrefix="1" applyFont="1" applyAlignment="1">
      <alignment horizontal="left" indent="1"/>
    </xf>
    <xf numFmtId="0" fontId="37" fillId="0" borderId="0" xfId="0" applyFont="1" applyAlignment="1">
      <alignment horizontal="left" indent="1"/>
    </xf>
    <xf numFmtId="37" fontId="26" fillId="0" borderId="11" xfId="43" applyNumberFormat="1" applyFont="1" applyBorder="1" applyAlignment="1">
      <alignment horizontal="right"/>
    </xf>
    <xf numFmtId="0" fontId="15" fillId="0" borderId="0" xfId="45" applyFont="1" applyFill="1" applyAlignment="1">
      <alignment horizontal="left" indent="2"/>
    </xf>
    <xf numFmtId="165" fontId="26" fillId="0" borderId="11" xfId="43" applyNumberFormat="1" applyFont="1" applyFill="1" applyBorder="1"/>
    <xf numFmtId="0" fontId="20" fillId="0" borderId="0" xfId="0" applyFont="1" applyAlignment="1">
      <alignment horizontal="left" wrapText="1" indent="2"/>
    </xf>
    <xf numFmtId="37" fontId="26" fillId="0" borderId="16" xfId="43" applyNumberFormat="1" applyFont="1" applyFill="1" applyBorder="1"/>
    <xf numFmtId="37" fontId="26" fillId="0" borderId="16" xfId="43" applyNumberFormat="1" applyFont="1" applyBorder="1"/>
    <xf numFmtId="0" fontId="20" fillId="0" borderId="0" xfId="0" applyFont="1" applyAlignment="1">
      <alignment horizontal="left" indent="2"/>
    </xf>
    <xf numFmtId="37" fontId="26" fillId="0" borderId="11" xfId="43" applyNumberFormat="1" applyFont="1" applyFill="1" applyBorder="1"/>
    <xf numFmtId="0" fontId="20" fillId="0" borderId="0" xfId="0" applyFont="1" applyAlignment="1">
      <alignment horizontal="left" indent="3"/>
    </xf>
    <xf numFmtId="37" fontId="26" fillId="0" borderId="11" xfId="43" applyNumberFormat="1" applyFont="1" applyBorder="1"/>
    <xf numFmtId="0" fontId="37" fillId="0" borderId="0" xfId="0" applyFont="1" applyAlignment="1">
      <alignment horizontal="left" indent="3"/>
    </xf>
    <xf numFmtId="0" fontId="37" fillId="0" borderId="0" xfId="0" applyFont="1" applyAlignment="1">
      <alignment horizontal="left" wrapText="1" indent="3"/>
    </xf>
    <xf numFmtId="37" fontId="36" fillId="0" borderId="0" xfId="43" applyNumberFormat="1" applyFont="1" applyBorder="1" applyAlignment="1"/>
    <xf numFmtId="0" fontId="20" fillId="0" borderId="0" xfId="0" applyFont="1" applyFill="1" applyAlignment="1">
      <alignment horizontal="left" indent="1"/>
    </xf>
    <xf numFmtId="165" fontId="26" fillId="0" borderId="11" xfId="43" applyNumberFormat="1" applyFont="1" applyBorder="1" applyAlignment="1"/>
    <xf numFmtId="165" fontId="26" fillId="0" borderId="0" xfId="43" applyNumberFormat="1" applyFont="1" applyFill="1" applyBorder="1" applyAlignment="1"/>
    <xf numFmtId="165" fontId="26" fillId="0" borderId="0" xfId="43" applyNumberFormat="1" applyFont="1" applyBorder="1" applyAlignment="1"/>
    <xf numFmtId="165" fontId="26" fillId="0" borderId="11" xfId="43" applyNumberFormat="1" applyFont="1" applyFill="1" applyBorder="1" applyAlignment="1">
      <alignment horizontal="right" vertical="top"/>
    </xf>
    <xf numFmtId="165" fontId="26" fillId="0" borderId="11" xfId="43" applyNumberFormat="1" applyFont="1" applyBorder="1" applyAlignment="1">
      <alignment horizontal="right" vertical="top"/>
    </xf>
    <xf numFmtId="0" fontId="37" fillId="0" borderId="0" xfId="0" applyFont="1" applyAlignment="1">
      <alignment horizontal="left" vertical="top" indent="1"/>
    </xf>
    <xf numFmtId="0" fontId="35" fillId="0" borderId="0" xfId="0" applyFont="1" applyAlignment="1">
      <alignment horizontal="left" vertical="top" indent="1"/>
    </xf>
    <xf numFmtId="0" fontId="37" fillId="0" borderId="0" xfId="0" applyFont="1" applyFill="1" applyAlignment="1">
      <alignment horizontal="left" indent="1"/>
    </xf>
    <xf numFmtId="165" fontId="36" fillId="0" borderId="0" xfId="43" applyNumberFormat="1" applyFont="1" applyFill="1" applyAlignment="1"/>
    <xf numFmtId="0" fontId="35" fillId="0" borderId="0" xfId="0" applyFont="1" applyFill="1" applyAlignment="1">
      <alignment horizontal="left" indent="1"/>
    </xf>
    <xf numFmtId="0" fontId="20" fillId="0" borderId="0" xfId="0" applyFont="1" applyFill="1" applyAlignment="1"/>
    <xf numFmtId="0" fontId="29" fillId="0" borderId="0" xfId="0" applyFont="1" applyFill="1" applyAlignment="1">
      <alignment wrapText="1"/>
    </xf>
    <xf numFmtId="165" fontId="26" fillId="0" borderId="16" xfId="43" applyNumberFormat="1" applyFont="1" applyFill="1" applyBorder="1"/>
    <xf numFmtId="0" fontId="20" fillId="0" borderId="0" xfId="0" applyFont="1" applyAlignment="1"/>
    <xf numFmtId="0" fontId="29" fillId="0" borderId="0" xfId="0" applyFont="1" applyAlignment="1">
      <alignment horizontal="left" indent="1"/>
    </xf>
    <xf numFmtId="0" fontId="20" fillId="27" borderId="0" xfId="0" applyFont="1" applyFill="1" applyAlignment="1">
      <alignment horizontal="left" indent="1"/>
    </xf>
    <xf numFmtId="165" fontId="26" fillId="27" borderId="0" xfId="43" applyNumberFormat="1" applyFont="1" applyFill="1"/>
    <xf numFmtId="41" fontId="36" fillId="27" borderId="0" xfId="43" applyNumberFormat="1" applyFont="1" applyFill="1" applyBorder="1" applyAlignment="1"/>
    <xf numFmtId="165" fontId="36" fillId="27" borderId="0" xfId="43" applyNumberFormat="1" applyFont="1" applyFill="1" applyAlignment="1"/>
    <xf numFmtId="0" fontId="20" fillId="27" borderId="0" xfId="0" applyFont="1" applyFill="1" applyAlignment="1">
      <alignment horizontal="left"/>
    </xf>
    <xf numFmtId="165" fontId="36" fillId="27" borderId="0" xfId="43" applyNumberFormat="1" applyFont="1" applyFill="1" applyBorder="1" applyAlignment="1"/>
    <xf numFmtId="0" fontId="20" fillId="27" borderId="0" xfId="0" applyFont="1" applyFill="1" applyAlignment="1">
      <alignment horizontal="left" wrapText="1"/>
    </xf>
    <xf numFmtId="0" fontId="20" fillId="0" borderId="0" xfId="0" applyFont="1" applyAlignment="1">
      <alignment horizontal="left"/>
    </xf>
    <xf numFmtId="165" fontId="26" fillId="0" borderId="16" xfId="43" applyNumberFormat="1" applyFont="1" applyBorder="1" applyAlignment="1">
      <alignment horizontal="right" vertical="top"/>
    </xf>
    <xf numFmtId="165" fontId="36" fillId="0" borderId="11" xfId="43" applyNumberFormat="1" applyFont="1" applyBorder="1" applyAlignment="1"/>
    <xf numFmtId="165" fontId="36" fillId="0" borderId="0" xfId="43" applyNumberFormat="1" applyFont="1" applyFill="1" applyBorder="1" applyAlignment="1"/>
    <xf numFmtId="0" fontId="20" fillId="0" borderId="0" xfId="0" applyFont="1" applyBorder="1"/>
    <xf numFmtId="165" fontId="26" fillId="0" borderId="0" xfId="0" applyNumberFormat="1" applyFont="1"/>
    <xf numFmtId="0" fontId="20" fillId="0" borderId="0" xfId="0" applyFont="1" applyAlignment="1">
      <alignment horizontal="left" vertical="top"/>
    </xf>
    <xf numFmtId="165" fontId="36" fillId="0" borderId="0" xfId="0" applyNumberFormat="1" applyFont="1"/>
    <xf numFmtId="0" fontId="29" fillId="0" borderId="0" xfId="0" applyFont="1" applyAlignment="1">
      <alignment horizontal="left" vertical="top"/>
    </xf>
    <xf numFmtId="165" fontId="27" fillId="0" borderId="17" xfId="0" applyNumberFormat="1" applyFont="1" applyBorder="1"/>
    <xf numFmtId="0" fontId="37" fillId="0" borderId="0" xfId="0" applyFont="1" applyBorder="1"/>
    <xf numFmtId="0" fontId="37" fillId="0" borderId="0" xfId="0" applyFont="1" applyFill="1" applyBorder="1"/>
    <xf numFmtId="0" fontId="20" fillId="0" borderId="0" xfId="0" applyFont="1" applyAlignment="1">
      <alignment vertical="top"/>
    </xf>
    <xf numFmtId="165" fontId="38" fillId="0" borderId="0" xfId="0" applyNumberFormat="1" applyFont="1" applyBorder="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29" fillId="26" borderId="12" xfId="0" applyFont="1" applyFill="1" applyBorder="1" applyAlignment="1">
      <alignment horizontal="center" vertical="center"/>
    </xf>
    <xf numFmtId="0" fontId="29" fillId="26" borderId="13" xfId="0" applyFont="1" applyFill="1" applyBorder="1" applyAlignment="1">
      <alignment horizontal="center" vertical="center"/>
    </xf>
    <xf numFmtId="0" fontId="29" fillId="26" borderId="14" xfId="0" applyFont="1" applyFill="1" applyBorder="1" applyAlignment="1">
      <alignment horizontal="center" vertical="center"/>
    </xf>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30" fillId="26" borderId="15" xfId="0" applyFont="1" applyFill="1" applyBorder="1" applyAlignment="1">
      <alignment horizontal="center" vertical="center" wrapText="1"/>
    </xf>
    <xf numFmtId="165" fontId="29" fillId="26" borderId="10" xfId="43" applyNumberFormat="1" applyFont="1" applyFill="1" applyBorder="1" applyAlignment="1">
      <alignment horizontal="center"/>
    </xf>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9" fillId="26" borderId="15" xfId="0" applyFont="1" applyFill="1" applyBorder="1" applyAlignment="1">
      <alignment horizontal="center" vertical="center" wrapText="1"/>
    </xf>
    <xf numFmtId="165" fontId="33" fillId="26" borderId="12" xfId="43" applyNumberFormat="1" applyFont="1" applyFill="1" applyBorder="1" applyAlignment="1">
      <alignment horizontal="center" vertical="center" wrapText="1"/>
    </xf>
    <xf numFmtId="165" fontId="33" fillId="26" borderId="13" xfId="43" applyNumberFormat="1" applyFont="1" applyFill="1" applyBorder="1" applyAlignment="1">
      <alignment horizontal="center" vertical="center" wrapText="1"/>
    </xf>
    <xf numFmtId="165" fontId="33" fillId="26" borderId="15"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JANUARY-NOVEMBER 2019</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2843990618499156"/>
          <c:y val="8.1967278726369375E-3"/>
        </c:manualLayout>
      </c:layout>
      <c:overlay val="0"/>
      <c:spPr>
        <a:solidFill>
          <a:srgbClr val="FFFFFF"/>
        </a:solidFill>
        <a:ln w="25400">
          <a:noFill/>
        </a:ln>
      </c:spPr>
    </c:title>
    <c:autoTitleDeleted val="0"/>
    <c:plotArea>
      <c:layout>
        <c:manualLayout>
          <c:layoutTarget val="inner"/>
          <c:xMode val="edge"/>
          <c:yMode val="edge"/>
          <c:x val="0.25854132269783975"/>
          <c:y val="0.1688525941763209"/>
          <c:w val="0.6879045907496093"/>
          <c:h val="0.54098403959403785"/>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Graph!$B$5:$L$5</c:f>
              <c:numCache>
                <c:formatCode>_(* #,##0_);_(* \(#,##0\);_(* "-"_);_(@_)</c:formatCode>
                <c:ptCount val="11"/>
                <c:pt idx="0">
                  <c:v>211942.04800000001</c:v>
                </c:pt>
                <c:pt idx="1">
                  <c:v>229477.02799999999</c:v>
                </c:pt>
                <c:pt idx="2">
                  <c:v>180934.66399999999</c:v>
                </c:pt>
                <c:pt idx="3">
                  <c:v>238799.367</c:v>
                </c:pt>
                <c:pt idx="4">
                  <c:v>274659.8</c:v>
                </c:pt>
                <c:pt idx="5">
                  <c:v>199519.86900000001</c:v>
                </c:pt>
                <c:pt idx="6">
                  <c:v>352707.52</c:v>
                </c:pt>
                <c:pt idx="7">
                  <c:v>273278.62599999999</c:v>
                </c:pt>
                <c:pt idx="8">
                  <c:v>299916.95500000002</c:v>
                </c:pt>
                <c:pt idx="9">
                  <c:v>376462.06199999998</c:v>
                </c:pt>
                <c:pt idx="10">
                  <c:v>386330.77399999998</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Graph!$B$6:$L$6</c:f>
              <c:numCache>
                <c:formatCode>_(* #,##0_);_(* \(#,##0\);_(* "-"_);_(@_)</c:formatCode>
                <c:ptCount val="11"/>
                <c:pt idx="0">
                  <c:v>126996.966</c:v>
                </c:pt>
                <c:pt idx="1">
                  <c:v>240393.27</c:v>
                </c:pt>
                <c:pt idx="2">
                  <c:v>247222.25</c:v>
                </c:pt>
                <c:pt idx="3">
                  <c:v>171139.606</c:v>
                </c:pt>
                <c:pt idx="4">
                  <c:v>264720.01799999998</c:v>
                </c:pt>
                <c:pt idx="5">
                  <c:v>255824.91800000001</c:v>
                </c:pt>
                <c:pt idx="6">
                  <c:v>262980.28700000001</c:v>
                </c:pt>
                <c:pt idx="7">
                  <c:v>232667.41800000001</c:v>
                </c:pt>
                <c:pt idx="8">
                  <c:v>400078.50199999998</c:v>
                </c:pt>
                <c:pt idx="9">
                  <c:v>246319.80499999999</c:v>
                </c:pt>
                <c:pt idx="10">
                  <c:v>361815.68400000001</c:v>
                </c:pt>
              </c:numCache>
            </c:numRef>
          </c:val>
        </c:ser>
        <c:dLbls>
          <c:showLegendKey val="0"/>
          <c:showVal val="0"/>
          <c:showCatName val="0"/>
          <c:showSerName val="0"/>
          <c:showPercent val="0"/>
          <c:showBubbleSize val="0"/>
        </c:dLbls>
        <c:gapWidth val="150"/>
        <c:axId val="696925648"/>
        <c:axId val="696929008"/>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Graph!$B$7:$L$7</c:f>
              <c:numCache>
                <c:formatCode>_(* #,##0_);_(* \(#,##0\);_(* "-"??_);_(@_)</c:formatCode>
                <c:ptCount val="11"/>
                <c:pt idx="0">
                  <c:v>59.920609052527418</c:v>
                </c:pt>
                <c:pt idx="1">
                  <c:v>83.229351873320496</c:v>
                </c:pt>
                <c:pt idx="2">
                  <c:v>98.75613280640043</c:v>
                </c:pt>
                <c:pt idx="3">
                  <c:v>91.244180113026061</c:v>
                </c:pt>
                <c:pt idx="4">
                  <c:v>92.486368443777536</c:v>
                </c:pt>
                <c:pt idx="5">
                  <c:v>97.825579621659813</c:v>
                </c:pt>
                <c:pt idx="6">
                  <c:v>92.964446329781239</c:v>
                </c:pt>
                <c:pt idx="7">
                  <c:v>91.874131880730431</c:v>
                </c:pt>
                <c:pt idx="8">
                  <c:v>97.38140356774467</c:v>
                </c:pt>
                <c:pt idx="9">
                  <c:v>92.821206090346067</c:v>
                </c:pt>
                <c:pt idx="10">
                  <c:v>92.92764688110951</c:v>
                </c:pt>
              </c:numCache>
            </c:numRef>
          </c:val>
          <c:smooth val="0"/>
        </c:ser>
        <c:dLbls>
          <c:showLegendKey val="0"/>
          <c:showVal val="0"/>
          <c:showCatName val="0"/>
          <c:showSerName val="0"/>
          <c:showPercent val="0"/>
          <c:showBubbleSize val="0"/>
        </c:dLbls>
        <c:marker val="1"/>
        <c:smooth val="0"/>
        <c:axId val="696928448"/>
        <c:axId val="696919696"/>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Graph!$B$4:$L$4</c15:sqref>
                        </c15:formulaRef>
                      </c:ext>
                    </c:extLst>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69692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96929008"/>
        <c:crossesAt val="0"/>
        <c:auto val="0"/>
        <c:lblAlgn val="ctr"/>
        <c:lblOffset val="100"/>
        <c:tickLblSkip val="1"/>
        <c:tickMarkSkip val="1"/>
        <c:noMultiLvlLbl val="0"/>
      </c:catAx>
      <c:valAx>
        <c:axId val="696929008"/>
        <c:scaling>
          <c:orientation val="minMax"/>
          <c:max val="4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989858348715184"/>
              <c:y val="0.3229510781818953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96925648"/>
        <c:crosses val="autoZero"/>
        <c:crossBetween val="between"/>
        <c:majorUnit val="30000"/>
        <c:minorUnit val="10000"/>
      </c:valAx>
      <c:catAx>
        <c:axId val="696928448"/>
        <c:scaling>
          <c:orientation val="minMax"/>
        </c:scaling>
        <c:delete val="1"/>
        <c:axPos val="b"/>
        <c:numFmt formatCode="General" sourceLinked="1"/>
        <c:majorTickMark val="out"/>
        <c:minorTickMark val="none"/>
        <c:tickLblPos val="nextTo"/>
        <c:crossAx val="696919696"/>
        <c:crossesAt val="85"/>
        <c:auto val="0"/>
        <c:lblAlgn val="ctr"/>
        <c:lblOffset val="100"/>
        <c:noMultiLvlLbl val="0"/>
      </c:catAx>
      <c:valAx>
        <c:axId val="696919696"/>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sz="900"/>
                  <a:t>NCA UTILIZATION RATES (%)</a:t>
                </a:r>
              </a:p>
            </c:rich>
          </c:tx>
          <c:layout>
            <c:manualLayout>
              <c:xMode val="edge"/>
              <c:yMode val="edge"/>
              <c:x val="0.98334453416252909"/>
              <c:y val="0.2934427950604535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9692844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85725</xdr:rowOff>
    </xdr:from>
    <xdr:to>
      <xdr:col>11</xdr:col>
      <xdr:colOff>771525</xdr:colOff>
      <xdr:row>47</xdr:row>
      <xdr:rowOff>66675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6"/>
  <sheetViews>
    <sheetView view="pageBreakPreview" zoomScaleNormal="100" zoomScaleSheetLayoutView="100" workbookViewId="0">
      <pane xSplit="2" ySplit="6" topLeftCell="C31" activePane="bottomRight" state="frozen"/>
      <selection pane="topRight" activeCell="C1" sqref="C1"/>
      <selection pane="bottomLeft" activeCell="A7" sqref="A7"/>
      <selection pane="bottomRight" activeCell="A66" sqref="A66:XFD73"/>
    </sheetView>
  </sheetViews>
  <sheetFormatPr defaultRowHeight="12.75" x14ac:dyDescent="0.2"/>
  <cols>
    <col min="1" max="1" width="1.85546875" style="5" customWidth="1"/>
    <col min="2" max="2" width="41.140625" style="5" customWidth="1"/>
    <col min="3" max="6" width="13" style="6" customWidth="1"/>
    <col min="7" max="8" width="14" style="6" bestFit="1" customWidth="1"/>
    <col min="9" max="11" width="12.28515625" style="6" customWidth="1"/>
    <col min="12" max="12" width="12.42578125" style="6" customWidth="1"/>
    <col min="13" max="13" width="14" style="6" bestFit="1" customWidth="1"/>
    <col min="14" max="14" width="14.140625" style="6" customWidth="1"/>
    <col min="15" max="17" width="12" style="6" customWidth="1"/>
    <col min="18" max="18" width="12.28515625" style="6" customWidth="1"/>
    <col min="19" max="19" width="12" style="6" customWidth="1"/>
    <col min="20" max="20" width="13.28515625" style="6" customWidth="1"/>
    <col min="21" max="23" width="9.140625" style="6"/>
    <col min="24" max="24" width="10.42578125" style="6" customWidth="1"/>
    <col min="25" max="16384" width="9.140625" style="6"/>
  </cols>
  <sheetData>
    <row r="1" spans="1:24" ht="14.25" x14ac:dyDescent="0.2">
      <c r="A1" s="4" t="s">
        <v>17</v>
      </c>
    </row>
    <row r="2" spans="1:24" x14ac:dyDescent="0.2">
      <c r="A2" s="5" t="s">
        <v>83</v>
      </c>
    </row>
    <row r="3" spans="1:24" x14ac:dyDescent="0.2">
      <c r="A3" s="5" t="s">
        <v>18</v>
      </c>
    </row>
    <row r="5" spans="1:24" s="7" customFormat="1" ht="18.75" customHeight="1" x14ac:dyDescent="0.2">
      <c r="A5" s="115" t="s">
        <v>19</v>
      </c>
      <c r="B5" s="115"/>
      <c r="C5" s="116" t="s">
        <v>20</v>
      </c>
      <c r="D5" s="116"/>
      <c r="E5" s="116"/>
      <c r="F5" s="116"/>
      <c r="G5" s="116"/>
      <c r="H5" s="116"/>
      <c r="I5" s="116" t="s">
        <v>21</v>
      </c>
      <c r="J5" s="116"/>
      <c r="K5" s="116"/>
      <c r="L5" s="116"/>
      <c r="M5" s="116"/>
      <c r="N5" s="116"/>
      <c r="O5" s="116" t="s">
        <v>22</v>
      </c>
      <c r="P5" s="116"/>
      <c r="Q5" s="116"/>
      <c r="R5" s="116"/>
      <c r="S5" s="116"/>
      <c r="T5" s="116"/>
      <c r="U5" s="116" t="s">
        <v>23</v>
      </c>
      <c r="V5" s="116"/>
      <c r="W5" s="116"/>
      <c r="X5" s="116"/>
    </row>
    <row r="6" spans="1:24" s="7" customFormat="1" ht="25.5" x14ac:dyDescent="0.2">
      <c r="A6" s="115"/>
      <c r="B6" s="115"/>
      <c r="C6" s="28" t="s">
        <v>24</v>
      </c>
      <c r="D6" s="28" t="s">
        <v>25</v>
      </c>
      <c r="E6" s="28" t="s">
        <v>26</v>
      </c>
      <c r="F6" s="28" t="s">
        <v>27</v>
      </c>
      <c r="G6" s="28" t="s">
        <v>28</v>
      </c>
      <c r="H6" s="28" t="s">
        <v>29</v>
      </c>
      <c r="I6" s="28" t="s">
        <v>24</v>
      </c>
      <c r="J6" s="28" t="s">
        <v>25</v>
      </c>
      <c r="K6" s="28" t="s">
        <v>26</v>
      </c>
      <c r="L6" s="28" t="s">
        <v>27</v>
      </c>
      <c r="M6" s="28" t="s">
        <v>28</v>
      </c>
      <c r="N6" s="28" t="s">
        <v>29</v>
      </c>
      <c r="O6" s="28" t="s">
        <v>24</v>
      </c>
      <c r="P6" s="28" t="s">
        <v>25</v>
      </c>
      <c r="Q6" s="28" t="s">
        <v>26</v>
      </c>
      <c r="R6" s="28" t="s">
        <v>27</v>
      </c>
      <c r="S6" s="28" t="s">
        <v>28</v>
      </c>
      <c r="T6" s="28" t="s">
        <v>29</v>
      </c>
      <c r="U6" s="28" t="s">
        <v>24</v>
      </c>
      <c r="V6" s="28" t="s">
        <v>25</v>
      </c>
      <c r="W6" s="28" t="s">
        <v>26</v>
      </c>
      <c r="X6" s="28" t="s">
        <v>29</v>
      </c>
    </row>
    <row r="7" spans="1:24" x14ac:dyDescent="0.2">
      <c r="A7" s="8"/>
      <c r="B7" s="8"/>
      <c r="C7" s="9"/>
      <c r="D7" s="9"/>
      <c r="E7" s="9"/>
      <c r="F7" s="9"/>
      <c r="G7" s="9"/>
      <c r="H7" s="9"/>
      <c r="I7" s="9"/>
      <c r="J7" s="9"/>
      <c r="K7" s="9"/>
      <c r="L7" s="9"/>
      <c r="M7" s="9"/>
      <c r="N7" s="9"/>
      <c r="O7" s="9"/>
      <c r="P7" s="9"/>
      <c r="Q7" s="9"/>
      <c r="R7" s="9"/>
      <c r="S7" s="9"/>
      <c r="T7" s="9"/>
      <c r="U7" s="10"/>
      <c r="V7" s="10"/>
      <c r="W7" s="10"/>
      <c r="X7" s="10"/>
    </row>
    <row r="8" spans="1:24" s="13" customFormat="1" x14ac:dyDescent="0.2">
      <c r="A8" s="11" t="s">
        <v>30</v>
      </c>
      <c r="B8" s="11"/>
      <c r="C8" s="12">
        <f t="shared" ref="C8:T8" si="0">+C10+C48</f>
        <v>622353741.20138001</v>
      </c>
      <c r="D8" s="12">
        <f t="shared" si="0"/>
        <v>712979037.15907013</v>
      </c>
      <c r="E8" s="12">
        <f t="shared" si="0"/>
        <v>925903102.40585971</v>
      </c>
      <c r="F8" s="12">
        <f t="shared" si="0"/>
        <v>376462062.58461004</v>
      </c>
      <c r="G8" s="12">
        <f t="shared" si="0"/>
        <v>386330774.72985989</v>
      </c>
      <c r="H8" s="12">
        <f t="shared" si="0"/>
        <v>3024028718.08078</v>
      </c>
      <c r="I8" s="12">
        <f t="shared" si="0"/>
        <v>614612487.52819002</v>
      </c>
      <c r="J8" s="12">
        <f t="shared" si="0"/>
        <v>691684543.37988997</v>
      </c>
      <c r="K8" s="12">
        <f t="shared" si="0"/>
        <v>895726208.37078011</v>
      </c>
      <c r="L8" s="12">
        <f t="shared" si="0"/>
        <v>246319805.14929008</v>
      </c>
      <c r="M8" s="12">
        <f t="shared" si="0"/>
        <v>361815684.44317007</v>
      </c>
      <c r="N8" s="12">
        <f t="shared" si="0"/>
        <v>2810158728.8713198</v>
      </c>
      <c r="O8" s="12">
        <f t="shared" si="0"/>
        <v>7741253.6731899818</v>
      </c>
      <c r="P8" s="12">
        <f t="shared" si="0"/>
        <v>21294493.779180046</v>
      </c>
      <c r="Q8" s="12">
        <f t="shared" si="0"/>
        <v>30176894.035079867</v>
      </c>
      <c r="R8" s="12">
        <f t="shared" si="0"/>
        <v>130142257.43531999</v>
      </c>
      <c r="S8" s="12">
        <f t="shared" si="0"/>
        <v>24515090.286689747</v>
      </c>
      <c r="T8" s="12">
        <f t="shared" si="0"/>
        <v>213869989.20945963</v>
      </c>
      <c r="U8" s="26">
        <f t="shared" ref="U8" si="1">+I8/C8*100</f>
        <v>98.756132861313489</v>
      </c>
      <c r="V8" s="26">
        <f>((J8+I8)/(C8+D8))*100</f>
        <v>97.82557966651423</v>
      </c>
      <c r="W8" s="26">
        <f>((I8+K8+J8)/(C8+D8+E8))*100</f>
        <v>97.381403594772991</v>
      </c>
      <c r="X8" s="26">
        <f>+N8/H8*100</f>
        <v>92.927646886065475</v>
      </c>
    </row>
    <row r="9" spans="1:24" x14ac:dyDescent="0.2">
      <c r="C9" s="9"/>
      <c r="D9" s="9"/>
      <c r="E9" s="9"/>
      <c r="F9" s="9"/>
      <c r="G9" s="9"/>
      <c r="H9" s="9"/>
      <c r="I9" s="9"/>
      <c r="J9" s="9"/>
      <c r="K9" s="9"/>
      <c r="L9" s="9"/>
      <c r="M9" s="9"/>
      <c r="N9" s="9"/>
      <c r="O9" s="9"/>
      <c r="P9" s="9"/>
      <c r="Q9" s="9"/>
      <c r="R9" s="9"/>
      <c r="S9" s="9"/>
      <c r="T9" s="9"/>
      <c r="U9" s="27"/>
      <c r="V9" s="27"/>
      <c r="W9" s="27"/>
      <c r="X9" s="27"/>
    </row>
    <row r="10" spans="1:24" ht="15" x14ac:dyDescent="0.35">
      <c r="A10" s="5" t="s">
        <v>31</v>
      </c>
      <c r="C10" s="14">
        <f t="shared" ref="C10:T10" si="2">SUM(C12:C46)</f>
        <v>463017072.56338006</v>
      </c>
      <c r="D10" s="14">
        <f t="shared" si="2"/>
        <v>547078808.87348008</v>
      </c>
      <c r="E10" s="14">
        <f t="shared" si="2"/>
        <v>636202905.78224969</v>
      </c>
      <c r="F10" s="14">
        <f t="shared" si="2"/>
        <v>309449182.59661007</v>
      </c>
      <c r="G10" s="14">
        <f t="shared" si="2"/>
        <v>299332854.73519981</v>
      </c>
      <c r="H10" s="14">
        <f t="shared" si="2"/>
        <v>2255080824.55092</v>
      </c>
      <c r="I10" s="14">
        <f t="shared" si="2"/>
        <v>455280081.56370002</v>
      </c>
      <c r="J10" s="14">
        <f t="shared" si="2"/>
        <v>525787997.92736</v>
      </c>
      <c r="K10" s="14">
        <f t="shared" si="2"/>
        <v>606104602.03323019</v>
      </c>
      <c r="L10" s="14">
        <f t="shared" si="2"/>
        <v>185070905.9154399</v>
      </c>
      <c r="M10" s="14">
        <f t="shared" si="2"/>
        <v>279868840.23020011</v>
      </c>
      <c r="N10" s="14">
        <f t="shared" si="2"/>
        <v>2052112427.66993</v>
      </c>
      <c r="O10" s="14">
        <f t="shared" si="2"/>
        <v>7736990.9996799966</v>
      </c>
      <c r="P10" s="14">
        <f t="shared" si="2"/>
        <v>21290810.94612005</v>
      </c>
      <c r="Q10" s="14">
        <f t="shared" si="2"/>
        <v>30098303.749019712</v>
      </c>
      <c r="R10" s="14">
        <f t="shared" si="2"/>
        <v>124378276.68117017</v>
      </c>
      <c r="S10" s="14">
        <f t="shared" si="2"/>
        <v>19464014.504999634</v>
      </c>
      <c r="T10" s="14">
        <f t="shared" si="2"/>
        <v>202968396.88098955</v>
      </c>
      <c r="U10" s="27">
        <f t="shared" ref="U10" si="3">+I10/C10*100</f>
        <v>98.329005244483511</v>
      </c>
      <c r="V10" s="27">
        <f>((J10+I10)/(C10+D10))*100</f>
        <v>97.126233016165941</v>
      </c>
      <c r="W10" s="27">
        <f>((I10+K10+J10)/(C10+D10+E10))*100</f>
        <v>96.408543445828926</v>
      </c>
      <c r="X10" s="27">
        <f>+N10/H10*100</f>
        <v>90.999506772826663</v>
      </c>
    </row>
    <row r="11" spans="1:24" x14ac:dyDescent="0.2">
      <c r="C11" s="9"/>
      <c r="D11" s="9"/>
      <c r="E11" s="9"/>
      <c r="F11" s="9"/>
      <c r="G11" s="9"/>
      <c r="H11" s="9"/>
      <c r="I11" s="9"/>
      <c r="J11" s="9"/>
      <c r="K11" s="9"/>
      <c r="L11" s="9"/>
      <c r="M11" s="9"/>
      <c r="N11" s="9"/>
      <c r="O11" s="9"/>
      <c r="P11" s="9"/>
      <c r="Q11" s="9"/>
      <c r="R11" s="9"/>
      <c r="S11" s="9"/>
      <c r="T11" s="9"/>
      <c r="U11" s="27"/>
      <c r="V11" s="27"/>
      <c r="W11" s="27"/>
      <c r="X11" s="27"/>
    </row>
    <row r="12" spans="1:24" x14ac:dyDescent="0.2">
      <c r="B12" s="15" t="s">
        <v>32</v>
      </c>
      <c r="C12" s="9">
        <v>3574118.8149999999</v>
      </c>
      <c r="D12" s="9">
        <v>4869638.3619999997</v>
      </c>
      <c r="E12" s="9">
        <v>4699453.2820000015</v>
      </c>
      <c r="F12" s="9">
        <v>2838036.2030000016</v>
      </c>
      <c r="G12" s="9">
        <v>2005631.9999999981</v>
      </c>
      <c r="H12" s="9">
        <f>SUM(C12:G12)</f>
        <v>17986878.662</v>
      </c>
      <c r="I12" s="9">
        <v>3554494.5268000001</v>
      </c>
      <c r="J12" s="9">
        <v>4681535.0509199994</v>
      </c>
      <c r="K12" s="9">
        <v>4531296.4698800016</v>
      </c>
      <c r="L12" s="9">
        <v>2428904.2486499995</v>
      </c>
      <c r="M12" s="9">
        <v>2145870.7419099994</v>
      </c>
      <c r="N12" s="9">
        <f>SUM(I12:M12)</f>
        <v>17342101.03816</v>
      </c>
      <c r="O12" s="9">
        <f t="shared" ref="O12:S46" si="4">+C12-I12</f>
        <v>19624.288199999835</v>
      </c>
      <c r="P12" s="9">
        <f t="shared" si="4"/>
        <v>188103.31108000036</v>
      </c>
      <c r="Q12" s="9">
        <f t="shared" si="4"/>
        <v>168156.8121199999</v>
      </c>
      <c r="R12" s="9">
        <f t="shared" si="4"/>
        <v>409131.95435000211</v>
      </c>
      <c r="S12" s="9">
        <f t="shared" si="4"/>
        <v>-140238.74191000126</v>
      </c>
      <c r="T12" s="9">
        <f>SUM(O12:S12)</f>
        <v>644777.62384000095</v>
      </c>
      <c r="U12" s="27">
        <f t="shared" ref="U12:U46" si="5">+I12/C12*100</f>
        <v>99.450933524715524</v>
      </c>
      <c r="V12" s="27">
        <f t="shared" ref="V12:V53" si="6">((J12+I12)/(C12+D12))*100</f>
        <v>97.539867680635936</v>
      </c>
      <c r="W12" s="27">
        <f t="shared" ref="W12:W53" si="7">((I12+K12+J12)/(C12+D12+E12))*100</f>
        <v>97.140086795592566</v>
      </c>
      <c r="X12" s="27">
        <f t="shared" ref="X12:X46" si="8">+N12/H12*100</f>
        <v>96.41528896727263</v>
      </c>
    </row>
    <row r="13" spans="1:24" x14ac:dyDescent="0.2">
      <c r="B13" s="15" t="s">
        <v>33</v>
      </c>
      <c r="C13" s="9">
        <v>1363837</v>
      </c>
      <c r="D13" s="9">
        <v>1415570.8489999999</v>
      </c>
      <c r="E13" s="9">
        <v>1545808.3510000003</v>
      </c>
      <c r="F13" s="9">
        <v>694061.19199999981</v>
      </c>
      <c r="G13" s="9">
        <v>739703</v>
      </c>
      <c r="H13" s="9">
        <f t="shared" ref="H13:H46" si="9">SUM(C13:G13)</f>
        <v>5758980.392</v>
      </c>
      <c r="I13" s="9">
        <v>1132968.4925599999</v>
      </c>
      <c r="J13" s="9">
        <v>1263655.45991</v>
      </c>
      <c r="K13" s="9">
        <v>1225896.3359700004</v>
      </c>
      <c r="L13" s="9">
        <v>388148.90248999977</v>
      </c>
      <c r="M13" s="9">
        <v>695190.2549800002</v>
      </c>
      <c r="N13" s="9">
        <f t="shared" ref="N13:N46" si="10">SUM(I13:M13)</f>
        <v>4705859.4459100002</v>
      </c>
      <c r="O13" s="9">
        <f t="shared" si="4"/>
        <v>230868.50744000007</v>
      </c>
      <c r="P13" s="9">
        <f t="shared" si="4"/>
        <v>151915.38908999995</v>
      </c>
      <c r="Q13" s="9">
        <f t="shared" si="4"/>
        <v>319912.01502999989</v>
      </c>
      <c r="R13" s="9">
        <f t="shared" si="4"/>
        <v>305912.28951000003</v>
      </c>
      <c r="S13" s="9">
        <f t="shared" si="4"/>
        <v>44512.745019999798</v>
      </c>
      <c r="T13" s="9">
        <f t="shared" ref="T13:T46" si="11">SUM(O13:S13)</f>
        <v>1053120.9460899998</v>
      </c>
      <c r="U13" s="27">
        <f t="shared" si="5"/>
        <v>83.072133441166358</v>
      </c>
      <c r="V13" s="27">
        <f t="shared" si="6"/>
        <v>86.227861568869017</v>
      </c>
      <c r="W13" s="27">
        <f t="shared" si="7"/>
        <v>83.753507823262112</v>
      </c>
      <c r="X13" s="27">
        <f t="shared" si="8"/>
        <v>81.713413236257466</v>
      </c>
    </row>
    <row r="14" spans="1:24" x14ac:dyDescent="0.2">
      <c r="B14" s="15" t="s">
        <v>34</v>
      </c>
      <c r="C14" s="9">
        <v>122537.55499999999</v>
      </c>
      <c r="D14" s="9">
        <v>109248</v>
      </c>
      <c r="E14" s="9">
        <v>233684.43300000008</v>
      </c>
      <c r="F14" s="9">
        <v>73636.670999999915</v>
      </c>
      <c r="G14" s="9">
        <v>72644</v>
      </c>
      <c r="H14" s="9">
        <f t="shared" si="9"/>
        <v>611750.65899999999</v>
      </c>
      <c r="I14" s="9">
        <v>122516.85577000002</v>
      </c>
      <c r="J14" s="9">
        <v>107082.33627999997</v>
      </c>
      <c r="K14" s="9">
        <v>176285.30072000003</v>
      </c>
      <c r="L14" s="9">
        <v>21661.119319999998</v>
      </c>
      <c r="M14" s="9">
        <v>40228.033010000014</v>
      </c>
      <c r="N14" s="9">
        <f t="shared" si="10"/>
        <v>467773.64510000002</v>
      </c>
      <c r="O14" s="9">
        <f t="shared" si="4"/>
        <v>20.699229999969248</v>
      </c>
      <c r="P14" s="9">
        <f t="shared" si="4"/>
        <v>2165.6637200000259</v>
      </c>
      <c r="Q14" s="9">
        <f t="shared" si="4"/>
        <v>57399.132280000049</v>
      </c>
      <c r="R14" s="9">
        <f t="shared" si="4"/>
        <v>51975.551679999917</v>
      </c>
      <c r="S14" s="9">
        <f t="shared" si="4"/>
        <v>32415.966989999986</v>
      </c>
      <c r="T14" s="9">
        <f t="shared" si="11"/>
        <v>143977.01389999996</v>
      </c>
      <c r="U14" s="27">
        <f t="shared" si="5"/>
        <v>99.983107848038941</v>
      </c>
      <c r="V14" s="27">
        <f t="shared" si="6"/>
        <v>99.056730282437158</v>
      </c>
      <c r="W14" s="27">
        <f t="shared" si="7"/>
        <v>87.198853467218612</v>
      </c>
      <c r="X14" s="27">
        <f t="shared" si="8"/>
        <v>76.46475540617277</v>
      </c>
    </row>
    <row r="15" spans="1:24" x14ac:dyDescent="0.2">
      <c r="B15" s="15" t="s">
        <v>35</v>
      </c>
      <c r="C15" s="9">
        <v>1521088.3640000001</v>
      </c>
      <c r="D15" s="9">
        <v>2026588.2784899999</v>
      </c>
      <c r="E15" s="9">
        <v>1877950.25819</v>
      </c>
      <c r="F15" s="9">
        <v>931725.37402000092</v>
      </c>
      <c r="G15" s="9">
        <v>915465.32599999942</v>
      </c>
      <c r="H15" s="9">
        <f t="shared" si="9"/>
        <v>7272817.6007000003</v>
      </c>
      <c r="I15" s="9">
        <v>1507395.3011799997</v>
      </c>
      <c r="J15" s="9">
        <v>2015978.4681899997</v>
      </c>
      <c r="K15" s="9">
        <v>1872691.1138599995</v>
      </c>
      <c r="L15" s="9">
        <v>619095.04046000168</v>
      </c>
      <c r="M15" s="9">
        <v>803858.12375999894</v>
      </c>
      <c r="N15" s="9">
        <f t="shared" si="10"/>
        <v>6819018.0474499995</v>
      </c>
      <c r="O15" s="9">
        <f t="shared" si="4"/>
        <v>13693.062820000341</v>
      </c>
      <c r="P15" s="9">
        <f t="shared" si="4"/>
        <v>10609.810300000245</v>
      </c>
      <c r="Q15" s="9">
        <f t="shared" si="4"/>
        <v>5259.1443300005049</v>
      </c>
      <c r="R15" s="9">
        <f t="shared" si="4"/>
        <v>312630.33355999924</v>
      </c>
      <c r="S15" s="9">
        <f t="shared" si="4"/>
        <v>111607.20224000048</v>
      </c>
      <c r="T15" s="9">
        <f t="shared" si="11"/>
        <v>453799.55325000081</v>
      </c>
      <c r="U15" s="27">
        <f t="shared" si="5"/>
        <v>99.099785183814575</v>
      </c>
      <c r="V15" s="27">
        <f t="shared" si="6"/>
        <v>99.314963691196411</v>
      </c>
      <c r="W15" s="27">
        <f t="shared" si="7"/>
        <v>99.455140982025583</v>
      </c>
      <c r="X15" s="27">
        <f t="shared" si="8"/>
        <v>93.760333640069248</v>
      </c>
    </row>
    <row r="16" spans="1:24" x14ac:dyDescent="0.2">
      <c r="B16" s="15" t="s">
        <v>36</v>
      </c>
      <c r="C16" s="9">
        <v>7063936.6050000004</v>
      </c>
      <c r="D16" s="9">
        <v>7143377.7009299994</v>
      </c>
      <c r="E16" s="9">
        <v>15132339.997639999</v>
      </c>
      <c r="F16" s="9">
        <v>6103365.2244099937</v>
      </c>
      <c r="G16" s="9">
        <v>6453479.9420000017</v>
      </c>
      <c r="H16" s="9">
        <f t="shared" si="9"/>
        <v>41896499.469979994</v>
      </c>
      <c r="I16" s="9">
        <v>6701675.8947699992</v>
      </c>
      <c r="J16" s="9">
        <v>7048733.3386900006</v>
      </c>
      <c r="K16" s="9">
        <v>14584227.85183</v>
      </c>
      <c r="L16" s="9">
        <v>3331878.3842800036</v>
      </c>
      <c r="M16" s="9">
        <v>3218870.4469299987</v>
      </c>
      <c r="N16" s="9">
        <f t="shared" si="10"/>
        <v>34885385.916500002</v>
      </c>
      <c r="O16" s="9">
        <f t="shared" si="4"/>
        <v>362260.71023000125</v>
      </c>
      <c r="P16" s="9">
        <f t="shared" si="4"/>
        <v>94644.362239998765</v>
      </c>
      <c r="Q16" s="9">
        <f t="shared" si="4"/>
        <v>548112.14580999874</v>
      </c>
      <c r="R16" s="9">
        <f t="shared" si="4"/>
        <v>2771486.8401299901</v>
      </c>
      <c r="S16" s="9">
        <f t="shared" si="4"/>
        <v>3234609.495070003</v>
      </c>
      <c r="T16" s="9">
        <f t="shared" si="11"/>
        <v>7011113.5534799919</v>
      </c>
      <c r="U16" s="27">
        <f t="shared" si="5"/>
        <v>94.871687976735444</v>
      </c>
      <c r="V16" s="27">
        <f t="shared" si="6"/>
        <v>96.784015172527774</v>
      </c>
      <c r="W16" s="27">
        <f t="shared" si="7"/>
        <v>96.574543081246503</v>
      </c>
      <c r="X16" s="27">
        <f t="shared" si="8"/>
        <v>83.265634021516163</v>
      </c>
    </row>
    <row r="17" spans="2:24" x14ac:dyDescent="0.2">
      <c r="B17" s="15" t="s">
        <v>84</v>
      </c>
      <c r="C17" s="9">
        <v>945383.16599999997</v>
      </c>
      <c r="D17" s="9">
        <v>888699.58999999985</v>
      </c>
      <c r="E17" s="9">
        <v>2259499.0060000001</v>
      </c>
      <c r="F17" s="9">
        <v>310758.4609999992</v>
      </c>
      <c r="G17" s="9">
        <v>1770123.6170000006</v>
      </c>
      <c r="H17" s="9">
        <f t="shared" si="9"/>
        <v>6174463.8399999999</v>
      </c>
      <c r="I17" s="9">
        <v>881215.90165000013</v>
      </c>
      <c r="J17" s="9">
        <v>831049.37026999984</v>
      </c>
      <c r="K17" s="9">
        <v>872553.37121999986</v>
      </c>
      <c r="L17" s="9">
        <v>239679.63144000061</v>
      </c>
      <c r="M17" s="9">
        <v>1561521.8194799996</v>
      </c>
      <c r="N17" s="9">
        <f t="shared" si="10"/>
        <v>4386020.09406</v>
      </c>
      <c r="O17" s="9">
        <f t="shared" si="4"/>
        <v>64167.264349999838</v>
      </c>
      <c r="P17" s="9">
        <f t="shared" si="4"/>
        <v>57650.219730000012</v>
      </c>
      <c r="Q17" s="9">
        <f t="shared" si="4"/>
        <v>1386945.6347800002</v>
      </c>
      <c r="R17" s="9">
        <f t="shared" si="4"/>
        <v>71078.829559998587</v>
      </c>
      <c r="S17" s="9">
        <f t="shared" si="4"/>
        <v>208601.79752000095</v>
      </c>
      <c r="T17" s="9">
        <f t="shared" si="11"/>
        <v>1788443.7459399996</v>
      </c>
      <c r="U17" s="27">
        <f t="shared" si="5"/>
        <v>93.212565374789008</v>
      </c>
      <c r="V17" s="27">
        <f t="shared" si="6"/>
        <v>93.358124998368396</v>
      </c>
      <c r="W17" s="27">
        <f t="shared" si="7"/>
        <v>63.143203029054327</v>
      </c>
      <c r="X17" s="27">
        <f t="shared" si="8"/>
        <v>71.034833269992887</v>
      </c>
    </row>
    <row r="18" spans="2:24" x14ac:dyDescent="0.2">
      <c r="B18" s="15" t="s">
        <v>37</v>
      </c>
      <c r="C18" s="9">
        <v>95472075.252349988</v>
      </c>
      <c r="D18" s="9">
        <v>152861563.82273</v>
      </c>
      <c r="E18" s="9">
        <v>105317785.64551991</v>
      </c>
      <c r="F18" s="9">
        <v>72705323.448910058</v>
      </c>
      <c r="G18" s="9">
        <v>64947915.169559956</v>
      </c>
      <c r="H18" s="9">
        <f t="shared" si="9"/>
        <v>491304663.3390699</v>
      </c>
      <c r="I18" s="9">
        <v>95132621.913390011</v>
      </c>
      <c r="J18" s="9">
        <v>140765027.84168997</v>
      </c>
      <c r="K18" s="9">
        <v>104187140.89438003</v>
      </c>
      <c r="L18" s="9">
        <v>40213244.362109959</v>
      </c>
      <c r="M18" s="9">
        <v>64332439.38718009</v>
      </c>
      <c r="N18" s="9">
        <f t="shared" si="10"/>
        <v>444630474.39875007</v>
      </c>
      <c r="O18" s="9">
        <f t="shared" si="4"/>
        <v>339453.33895997703</v>
      </c>
      <c r="P18" s="9">
        <f t="shared" si="4"/>
        <v>12096535.981040031</v>
      </c>
      <c r="Q18" s="9">
        <f t="shared" si="4"/>
        <v>1130644.7511398792</v>
      </c>
      <c r="R18" s="9">
        <f t="shared" si="4"/>
        <v>32492079.086800098</v>
      </c>
      <c r="S18" s="9">
        <f t="shared" si="4"/>
        <v>615475.78237986565</v>
      </c>
      <c r="T18" s="9">
        <f t="shared" si="11"/>
        <v>46674188.940319851</v>
      </c>
      <c r="U18" s="27">
        <f t="shared" si="5"/>
        <v>99.644447511942374</v>
      </c>
      <c r="V18" s="27">
        <f t="shared" si="6"/>
        <v>94.992225231218015</v>
      </c>
      <c r="W18" s="27">
        <f t="shared" si="7"/>
        <v>96.16384011972859</v>
      </c>
      <c r="X18" s="27">
        <f t="shared" si="8"/>
        <v>90.499949944886225</v>
      </c>
    </row>
    <row r="19" spans="2:24" x14ac:dyDescent="0.2">
      <c r="B19" s="15" t="s">
        <v>38</v>
      </c>
      <c r="C19" s="9">
        <v>11838386.620640002</v>
      </c>
      <c r="D19" s="9">
        <v>16674774.537679996</v>
      </c>
      <c r="E19" s="9">
        <v>15118701.805000003</v>
      </c>
      <c r="F19" s="9">
        <v>6053183.2399999946</v>
      </c>
      <c r="G19" s="9">
        <v>8684709.5790000036</v>
      </c>
      <c r="H19" s="9">
        <f t="shared" si="9"/>
        <v>58369755.78232</v>
      </c>
      <c r="I19" s="9">
        <v>11641790.60139</v>
      </c>
      <c r="J19" s="9">
        <v>16371661.29411</v>
      </c>
      <c r="K19" s="9">
        <v>14567712.214450005</v>
      </c>
      <c r="L19" s="9">
        <v>4137732.1724799946</v>
      </c>
      <c r="M19" s="9">
        <v>7732458.9792700037</v>
      </c>
      <c r="N19" s="9">
        <f t="shared" si="10"/>
        <v>54451355.261700004</v>
      </c>
      <c r="O19" s="9">
        <f t="shared" si="4"/>
        <v>196596.01925000176</v>
      </c>
      <c r="P19" s="9">
        <f t="shared" si="4"/>
        <v>303113.24356999621</v>
      </c>
      <c r="Q19" s="9">
        <f t="shared" si="4"/>
        <v>550989.59054999799</v>
      </c>
      <c r="R19" s="9">
        <f t="shared" si="4"/>
        <v>1915451.06752</v>
      </c>
      <c r="S19" s="9">
        <f t="shared" si="4"/>
        <v>952250.5997299999</v>
      </c>
      <c r="T19" s="9">
        <f t="shared" si="11"/>
        <v>3918400.5206199959</v>
      </c>
      <c r="U19" s="27">
        <f t="shared" si="5"/>
        <v>98.339334357375691</v>
      </c>
      <c r="V19" s="27">
        <f t="shared" si="6"/>
        <v>98.24744348742901</v>
      </c>
      <c r="W19" s="27">
        <f t="shared" si="7"/>
        <v>97.591900088581397</v>
      </c>
      <c r="X19" s="27">
        <f t="shared" si="8"/>
        <v>93.286933501601411</v>
      </c>
    </row>
    <row r="20" spans="2:24" x14ac:dyDescent="0.2">
      <c r="B20" s="15" t="s">
        <v>39</v>
      </c>
      <c r="C20" s="9">
        <v>494075.43099999998</v>
      </c>
      <c r="D20" s="9">
        <v>363381.34200000006</v>
      </c>
      <c r="E20" s="9">
        <v>825837.43200000003</v>
      </c>
      <c r="F20" s="9">
        <v>189938.98999999976</v>
      </c>
      <c r="G20" s="9">
        <v>284912.73800000036</v>
      </c>
      <c r="H20" s="9">
        <f t="shared" si="9"/>
        <v>2158145.9330000002</v>
      </c>
      <c r="I20" s="9">
        <v>360798.80075000005</v>
      </c>
      <c r="J20" s="9">
        <v>300220.8243199999</v>
      </c>
      <c r="K20" s="9">
        <v>583138.89630000002</v>
      </c>
      <c r="L20" s="9">
        <v>137320.98875999986</v>
      </c>
      <c r="M20" s="9">
        <v>136927.35791000025</v>
      </c>
      <c r="N20" s="9">
        <f t="shared" si="10"/>
        <v>1518406.8680400001</v>
      </c>
      <c r="O20" s="9">
        <f t="shared" si="4"/>
        <v>133276.63024999993</v>
      </c>
      <c r="P20" s="9">
        <f t="shared" si="4"/>
        <v>63160.517680000165</v>
      </c>
      <c r="Q20" s="9">
        <f t="shared" si="4"/>
        <v>242698.53570000001</v>
      </c>
      <c r="R20" s="9">
        <f t="shared" si="4"/>
        <v>52618.001239999896</v>
      </c>
      <c r="S20" s="9">
        <f t="shared" si="4"/>
        <v>147985.38009000011</v>
      </c>
      <c r="T20" s="9">
        <f t="shared" si="11"/>
        <v>639739.06496000011</v>
      </c>
      <c r="U20" s="27">
        <f t="shared" si="5"/>
        <v>73.025043973498057</v>
      </c>
      <c r="V20" s="27">
        <f t="shared" si="6"/>
        <v>77.090722924407984</v>
      </c>
      <c r="W20" s="27">
        <f t="shared" si="7"/>
        <v>73.912125264519631</v>
      </c>
      <c r="X20" s="27">
        <f t="shared" si="8"/>
        <v>70.357006207142334</v>
      </c>
    </row>
    <row r="21" spans="2:24" x14ac:dyDescent="0.2">
      <c r="B21" s="15" t="s">
        <v>40</v>
      </c>
      <c r="C21" s="9">
        <v>4428148.5920000002</v>
      </c>
      <c r="D21" s="9">
        <v>5825581.65099</v>
      </c>
      <c r="E21" s="9">
        <v>5585871.4811999984</v>
      </c>
      <c r="F21" s="9">
        <v>5060063.4059999976</v>
      </c>
      <c r="G21" s="9">
        <v>2458738.2989999987</v>
      </c>
      <c r="H21" s="9">
        <f t="shared" si="9"/>
        <v>23358403.429189995</v>
      </c>
      <c r="I21" s="9">
        <v>4165140.7653399999</v>
      </c>
      <c r="J21" s="9">
        <v>5486391.4742299989</v>
      </c>
      <c r="K21" s="9">
        <v>5407569.2216800004</v>
      </c>
      <c r="L21" s="9">
        <v>1371563.97315</v>
      </c>
      <c r="M21" s="9">
        <v>4440010.1952599958</v>
      </c>
      <c r="N21" s="9">
        <f t="shared" si="10"/>
        <v>20870675.629659995</v>
      </c>
      <c r="O21" s="9">
        <f t="shared" si="4"/>
        <v>263007.82666000025</v>
      </c>
      <c r="P21" s="9">
        <f t="shared" si="4"/>
        <v>339190.17676000111</v>
      </c>
      <c r="Q21" s="9">
        <f t="shared" si="4"/>
        <v>178302.25951999798</v>
      </c>
      <c r="R21" s="9">
        <f t="shared" si="4"/>
        <v>3688499.4328499977</v>
      </c>
      <c r="S21" s="9">
        <f t="shared" si="4"/>
        <v>-1981271.896259997</v>
      </c>
      <c r="T21" s="9">
        <f t="shared" si="11"/>
        <v>2487727.7995299995</v>
      </c>
      <c r="U21" s="27">
        <f t="shared" si="5"/>
        <v>94.060546497126225</v>
      </c>
      <c r="V21" s="27">
        <f t="shared" si="6"/>
        <v>94.127034853177491</v>
      </c>
      <c r="W21" s="27">
        <f t="shared" si="7"/>
        <v>95.072475454051158</v>
      </c>
      <c r="X21" s="27">
        <f t="shared" si="8"/>
        <v>89.349752404647688</v>
      </c>
    </row>
    <row r="22" spans="2:24" x14ac:dyDescent="0.2">
      <c r="B22" s="15" t="s">
        <v>41</v>
      </c>
      <c r="C22" s="9">
        <v>4453131.8420000002</v>
      </c>
      <c r="D22" s="9">
        <v>4653056.7032999843</v>
      </c>
      <c r="E22" s="9">
        <v>5803414.7474599928</v>
      </c>
      <c r="F22" s="9">
        <v>1426698.7531299703</v>
      </c>
      <c r="G22" s="9">
        <v>2867093.7608099356</v>
      </c>
      <c r="H22" s="9">
        <f t="shared" si="9"/>
        <v>19203395.806699883</v>
      </c>
      <c r="I22" s="9">
        <v>4247622.1571199987</v>
      </c>
      <c r="J22" s="9">
        <v>4566092.6040400043</v>
      </c>
      <c r="K22" s="9">
        <v>5470753.1940700114</v>
      </c>
      <c r="L22" s="9">
        <v>979928.17233991437</v>
      </c>
      <c r="M22" s="9">
        <v>1840413.036990054</v>
      </c>
      <c r="N22" s="9">
        <f t="shared" si="10"/>
        <v>17104809.164559983</v>
      </c>
      <c r="O22" s="9">
        <f t="shared" si="4"/>
        <v>205509.68488000147</v>
      </c>
      <c r="P22" s="9">
        <f t="shared" si="4"/>
        <v>86964.099259980023</v>
      </c>
      <c r="Q22" s="9">
        <f t="shared" si="4"/>
        <v>332661.55338998139</v>
      </c>
      <c r="R22" s="9">
        <f t="shared" si="4"/>
        <v>446770.58079005592</v>
      </c>
      <c r="S22" s="9">
        <f t="shared" si="4"/>
        <v>1026680.7238198817</v>
      </c>
      <c r="T22" s="9">
        <f t="shared" si="11"/>
        <v>2098586.6421399005</v>
      </c>
      <c r="U22" s="27">
        <f t="shared" si="5"/>
        <v>95.385052763501776</v>
      </c>
      <c r="V22" s="27">
        <f t="shared" si="6"/>
        <v>96.78818659766344</v>
      </c>
      <c r="W22" s="27">
        <f t="shared" si="7"/>
        <v>95.807163173593452</v>
      </c>
      <c r="X22" s="27">
        <f t="shared" si="8"/>
        <v>89.071794055259105</v>
      </c>
    </row>
    <row r="23" spans="2:24" x14ac:dyDescent="0.2">
      <c r="B23" s="15" t="s">
        <v>42</v>
      </c>
      <c r="C23" s="9">
        <v>3833225.0410000002</v>
      </c>
      <c r="D23" s="9">
        <v>4260417.3140000002</v>
      </c>
      <c r="E23" s="9">
        <v>5523217.7809999995</v>
      </c>
      <c r="F23" s="9">
        <v>1421543.1129999999</v>
      </c>
      <c r="G23" s="9">
        <v>2402507.2090000007</v>
      </c>
      <c r="H23" s="9">
        <f t="shared" si="9"/>
        <v>17440910.458000001</v>
      </c>
      <c r="I23" s="9">
        <v>2321226.0109999999</v>
      </c>
      <c r="J23" s="9">
        <v>4259785.7434900003</v>
      </c>
      <c r="K23" s="9">
        <v>4457063.513749999</v>
      </c>
      <c r="L23" s="9">
        <v>241820.69023000076</v>
      </c>
      <c r="M23" s="9">
        <v>735909.45642999932</v>
      </c>
      <c r="N23" s="9">
        <f t="shared" si="10"/>
        <v>12015805.414899999</v>
      </c>
      <c r="O23" s="9">
        <f t="shared" si="4"/>
        <v>1511999.0300000003</v>
      </c>
      <c r="P23" s="9">
        <f t="shared" si="4"/>
        <v>631.57050999999046</v>
      </c>
      <c r="Q23" s="9">
        <f t="shared" si="4"/>
        <v>1066154.2672500005</v>
      </c>
      <c r="R23" s="9">
        <f t="shared" si="4"/>
        <v>1179722.4227699991</v>
      </c>
      <c r="S23" s="9">
        <f t="shared" si="4"/>
        <v>1666597.7525700014</v>
      </c>
      <c r="T23" s="9">
        <f t="shared" si="11"/>
        <v>5425105.0431000013</v>
      </c>
      <c r="U23" s="27">
        <f t="shared" si="5"/>
        <v>60.555432727592887</v>
      </c>
      <c r="V23" s="27">
        <f t="shared" si="6"/>
        <v>81.310879154728838</v>
      </c>
      <c r="W23" s="27">
        <f t="shared" si="7"/>
        <v>81.061824517516655</v>
      </c>
      <c r="X23" s="27">
        <f t="shared" si="8"/>
        <v>68.894370186898414</v>
      </c>
    </row>
    <row r="24" spans="2:24" x14ac:dyDescent="0.2">
      <c r="B24" s="15" t="s">
        <v>43</v>
      </c>
      <c r="C24" s="9">
        <v>16035769.19757</v>
      </c>
      <c r="D24" s="9">
        <v>22684452.637989994</v>
      </c>
      <c r="E24" s="9">
        <v>27618971.948130012</v>
      </c>
      <c r="F24" s="9">
        <v>10979794.877979994</v>
      </c>
      <c r="G24" s="9">
        <v>14377756.482000008</v>
      </c>
      <c r="H24" s="9">
        <f t="shared" si="9"/>
        <v>91696745.143670008</v>
      </c>
      <c r="I24" s="9">
        <v>15468969.843879998</v>
      </c>
      <c r="J24" s="9">
        <v>22404779.585409999</v>
      </c>
      <c r="K24" s="9">
        <v>25286755.258109994</v>
      </c>
      <c r="L24" s="9">
        <v>7532189.4903100207</v>
      </c>
      <c r="M24" s="9">
        <v>11903465.955939993</v>
      </c>
      <c r="N24" s="9">
        <f t="shared" si="10"/>
        <v>82596160.133650005</v>
      </c>
      <c r="O24" s="9">
        <f t="shared" si="4"/>
        <v>566799.35369000211</v>
      </c>
      <c r="P24" s="9">
        <f t="shared" si="4"/>
        <v>279673.05257999524</v>
      </c>
      <c r="Q24" s="9">
        <f t="shared" si="4"/>
        <v>2332216.6900200173</v>
      </c>
      <c r="R24" s="9">
        <f t="shared" si="4"/>
        <v>3447605.3876699731</v>
      </c>
      <c r="S24" s="9">
        <f t="shared" si="4"/>
        <v>2474290.526060015</v>
      </c>
      <c r="T24" s="9">
        <f t="shared" si="11"/>
        <v>9100585.0100200027</v>
      </c>
      <c r="U24" s="27">
        <f t="shared" si="5"/>
        <v>96.465405889130068</v>
      </c>
      <c r="V24" s="27">
        <f t="shared" si="6"/>
        <v>97.813875111912168</v>
      </c>
      <c r="W24" s="27">
        <f t="shared" si="7"/>
        <v>95.20842971553941</v>
      </c>
      <c r="X24" s="27">
        <f t="shared" si="8"/>
        <v>90.07534564529935</v>
      </c>
    </row>
    <row r="25" spans="2:24" x14ac:dyDescent="0.2">
      <c r="B25" s="15" t="s">
        <v>80</v>
      </c>
      <c r="C25" s="9">
        <v>1183826.4790000001</v>
      </c>
      <c r="D25" s="9">
        <v>930149.92000000016</v>
      </c>
      <c r="E25" s="9">
        <v>858551.19900000002</v>
      </c>
      <c r="F25" s="9">
        <v>468841.73300000094</v>
      </c>
      <c r="G25" s="9">
        <v>323044.41299999971</v>
      </c>
      <c r="H25" s="9">
        <f>SUM(C25:G25)</f>
        <v>3764413.7440000009</v>
      </c>
      <c r="I25" s="9">
        <v>1045854.29758</v>
      </c>
      <c r="J25" s="9">
        <v>678184.87562999991</v>
      </c>
      <c r="K25" s="9">
        <v>574149.85880999989</v>
      </c>
      <c r="L25" s="9">
        <v>107978.45001000026</v>
      </c>
      <c r="M25" s="9">
        <v>311971.44836999988</v>
      </c>
      <c r="N25" s="9">
        <f>SUM(I25:M25)</f>
        <v>2718138.9304</v>
      </c>
      <c r="O25" s="9">
        <f>+C25-I25</f>
        <v>137972.18142000004</v>
      </c>
      <c r="P25" s="9">
        <f>+D25-J25</f>
        <v>251965.04437000025</v>
      </c>
      <c r="Q25" s="9">
        <f>+E25-K25</f>
        <v>284401.34019000013</v>
      </c>
      <c r="R25" s="9">
        <f>+F25-L25</f>
        <v>360863.28299000068</v>
      </c>
      <c r="S25" s="9">
        <f>+G25-M25</f>
        <v>11072.964629999828</v>
      </c>
      <c r="T25" s="9">
        <f>SUM(O25:S25)</f>
        <v>1046274.8136000009</v>
      </c>
      <c r="U25" s="27">
        <f t="shared" si="5"/>
        <v>88.345236074078386</v>
      </c>
      <c r="V25" s="27">
        <f t="shared" si="6"/>
        <v>81.554324543336577</v>
      </c>
      <c r="W25" s="27">
        <f t="shared" si="7"/>
        <v>77.31430428320617</v>
      </c>
      <c r="X25" s="27">
        <f t="shared" si="8"/>
        <v>72.206168483269664</v>
      </c>
    </row>
    <row r="26" spans="2:24" x14ac:dyDescent="0.2">
      <c r="B26" s="15" t="s">
        <v>44</v>
      </c>
      <c r="C26" s="9">
        <v>50676152.602160007</v>
      </c>
      <c r="D26" s="9">
        <v>68976262.602490008</v>
      </c>
      <c r="E26" s="9">
        <v>63727450.237459958</v>
      </c>
      <c r="F26" s="9">
        <v>25603570.16693002</v>
      </c>
      <c r="G26" s="9">
        <v>41313901.008679986</v>
      </c>
      <c r="H26" s="9">
        <f t="shared" si="9"/>
        <v>250297336.61771998</v>
      </c>
      <c r="I26" s="9">
        <v>50356490.875079989</v>
      </c>
      <c r="J26" s="9">
        <v>68265326.498580009</v>
      </c>
      <c r="K26" s="9">
        <v>61638648.263850033</v>
      </c>
      <c r="L26" s="9">
        <v>19299603.99067995</v>
      </c>
      <c r="M26" s="9">
        <v>35409547.324260056</v>
      </c>
      <c r="N26" s="9">
        <f t="shared" si="10"/>
        <v>234969616.95245004</v>
      </c>
      <c r="O26" s="9">
        <f t="shared" si="4"/>
        <v>319661.72708001733</v>
      </c>
      <c r="P26" s="9">
        <f t="shared" si="4"/>
        <v>710936.10390999913</v>
      </c>
      <c r="Q26" s="9">
        <f t="shared" si="4"/>
        <v>2088801.9736099243</v>
      </c>
      <c r="R26" s="9">
        <f t="shared" si="4"/>
        <v>6303966.1762500703</v>
      </c>
      <c r="S26" s="9">
        <f t="shared" si="4"/>
        <v>5904353.68441993</v>
      </c>
      <c r="T26" s="9">
        <f t="shared" si="11"/>
        <v>15327719.665269941</v>
      </c>
      <c r="U26" s="27">
        <f t="shared" si="5"/>
        <v>99.369206795177277</v>
      </c>
      <c r="V26" s="27">
        <f t="shared" si="6"/>
        <v>99.138673607860468</v>
      </c>
      <c r="W26" s="27">
        <f t="shared" si="7"/>
        <v>98.298940945845175</v>
      </c>
      <c r="X26" s="27">
        <f t="shared" si="8"/>
        <v>93.876195459210962</v>
      </c>
    </row>
    <row r="27" spans="2:24" x14ac:dyDescent="0.2">
      <c r="B27" s="15" t="s">
        <v>45</v>
      </c>
      <c r="C27" s="9">
        <v>4464703.1739999996</v>
      </c>
      <c r="D27" s="9">
        <v>6198202.0760000004</v>
      </c>
      <c r="E27" s="9">
        <v>5520250.7854999993</v>
      </c>
      <c r="F27" s="9">
        <v>2229352.9550000001</v>
      </c>
      <c r="G27" s="9">
        <v>2802122.8530000001</v>
      </c>
      <c r="H27" s="9">
        <f t="shared" si="9"/>
        <v>21214631.843499999</v>
      </c>
      <c r="I27" s="9">
        <v>4370479.5208900003</v>
      </c>
      <c r="J27" s="9">
        <v>6063865.910790001</v>
      </c>
      <c r="K27" s="9">
        <v>5070963.1360799987</v>
      </c>
      <c r="L27" s="9">
        <v>1662740.1790800001</v>
      </c>
      <c r="M27" s="9">
        <v>2751976.541360002</v>
      </c>
      <c r="N27" s="9">
        <f t="shared" si="10"/>
        <v>19920025.288200002</v>
      </c>
      <c r="O27" s="9">
        <f t="shared" si="4"/>
        <v>94223.653109999374</v>
      </c>
      <c r="P27" s="9">
        <f t="shared" si="4"/>
        <v>134336.16520999931</v>
      </c>
      <c r="Q27" s="9">
        <f t="shared" si="4"/>
        <v>449287.64942000061</v>
      </c>
      <c r="R27" s="9">
        <f t="shared" si="4"/>
        <v>566612.77591999993</v>
      </c>
      <c r="S27" s="9">
        <f t="shared" si="4"/>
        <v>50146.311639998108</v>
      </c>
      <c r="T27" s="9">
        <f t="shared" si="11"/>
        <v>1294606.5552999973</v>
      </c>
      <c r="U27" s="27">
        <f t="shared" si="5"/>
        <v>97.889587517067056</v>
      </c>
      <c r="V27" s="27">
        <f t="shared" si="6"/>
        <v>97.856495833347125</v>
      </c>
      <c r="W27" s="27">
        <f t="shared" si="7"/>
        <v>95.811401272699541</v>
      </c>
      <c r="X27" s="27">
        <f t="shared" si="8"/>
        <v>93.897577083353184</v>
      </c>
    </row>
    <row r="28" spans="2:24" x14ac:dyDescent="0.2">
      <c r="B28" s="5" t="s">
        <v>46</v>
      </c>
      <c r="C28" s="9">
        <v>2343006.9010000001</v>
      </c>
      <c r="D28" s="9">
        <v>2901039.0665499992</v>
      </c>
      <c r="E28" s="9">
        <v>4296016.9070000025</v>
      </c>
      <c r="F28" s="9">
        <v>3854934.2284999993</v>
      </c>
      <c r="G28" s="9">
        <v>1194286.7410000004</v>
      </c>
      <c r="H28" s="9">
        <f t="shared" si="9"/>
        <v>14589283.844050001</v>
      </c>
      <c r="I28" s="9">
        <v>2086407.3112300001</v>
      </c>
      <c r="J28" s="9">
        <v>2886403.1117499992</v>
      </c>
      <c r="K28" s="9">
        <v>3818640.4320700001</v>
      </c>
      <c r="L28" s="9">
        <v>915141.5506800022</v>
      </c>
      <c r="M28" s="9">
        <v>1349827.9890199993</v>
      </c>
      <c r="N28" s="9">
        <f t="shared" si="10"/>
        <v>11056420.394750001</v>
      </c>
      <c r="O28" s="9">
        <f t="shared" si="4"/>
        <v>256599.58976999996</v>
      </c>
      <c r="P28" s="9">
        <f t="shared" si="4"/>
        <v>14635.954799999949</v>
      </c>
      <c r="Q28" s="9">
        <f t="shared" si="4"/>
        <v>477376.47493000235</v>
      </c>
      <c r="R28" s="9">
        <f t="shared" si="4"/>
        <v>2939792.6778199971</v>
      </c>
      <c r="S28" s="9">
        <f t="shared" si="4"/>
        <v>-155541.24801999889</v>
      </c>
      <c r="T28" s="9">
        <f t="shared" si="11"/>
        <v>3532863.4493000004</v>
      </c>
      <c r="U28" s="27">
        <f t="shared" si="5"/>
        <v>89.048278532151031</v>
      </c>
      <c r="V28" s="27">
        <f t="shared" si="6"/>
        <v>94.827742810639009</v>
      </c>
      <c r="W28" s="27">
        <f t="shared" si="7"/>
        <v>92.152965558570145</v>
      </c>
      <c r="X28" s="27">
        <f t="shared" si="8"/>
        <v>75.784531392602787</v>
      </c>
    </row>
    <row r="29" spans="2:24" x14ac:dyDescent="0.2">
      <c r="B29" s="5" t="s">
        <v>47</v>
      </c>
      <c r="C29" s="9">
        <v>48096490.75592</v>
      </c>
      <c r="D29" s="9">
        <v>56803067.13663999</v>
      </c>
      <c r="E29" s="9">
        <v>76117958.436000004</v>
      </c>
      <c r="F29" s="9">
        <v>28711756.687999994</v>
      </c>
      <c r="G29" s="9">
        <v>28713441.276800007</v>
      </c>
      <c r="H29" s="9">
        <f t="shared" si="9"/>
        <v>238442714.29335999</v>
      </c>
      <c r="I29" s="9">
        <v>47977019.669589996</v>
      </c>
      <c r="J29" s="9">
        <v>56269515.190979987</v>
      </c>
      <c r="K29" s="9">
        <v>75723606.453260034</v>
      </c>
      <c r="L29" s="9">
        <v>17997805.991769999</v>
      </c>
      <c r="M29" s="9">
        <v>30034201.160100013</v>
      </c>
      <c r="N29" s="9">
        <f t="shared" si="10"/>
        <v>228002148.46570003</v>
      </c>
      <c r="O29" s="9">
        <f t="shared" si="4"/>
        <v>119471.08633000404</v>
      </c>
      <c r="P29" s="9">
        <f t="shared" si="4"/>
        <v>533551.94566000253</v>
      </c>
      <c r="Q29" s="9">
        <f t="shared" si="4"/>
        <v>394351.98273997009</v>
      </c>
      <c r="R29" s="9">
        <f t="shared" si="4"/>
        <v>10713950.696229994</v>
      </c>
      <c r="S29" s="9">
        <f t="shared" si="4"/>
        <v>-1320759.8833000064</v>
      </c>
      <c r="T29" s="9">
        <f t="shared" si="11"/>
        <v>10440565.827659965</v>
      </c>
      <c r="U29" s="27">
        <f t="shared" si="5"/>
        <v>99.751601240647076</v>
      </c>
      <c r="V29" s="27">
        <f t="shared" si="6"/>
        <v>99.377477803425208</v>
      </c>
      <c r="W29" s="27">
        <f t="shared" si="7"/>
        <v>99.42139576546343</v>
      </c>
      <c r="X29" s="27">
        <f t="shared" si="8"/>
        <v>95.621352550611064</v>
      </c>
    </row>
    <row r="30" spans="2:24" x14ac:dyDescent="0.2">
      <c r="B30" s="5" t="s">
        <v>48</v>
      </c>
      <c r="C30" s="9">
        <v>125069408.16296999</v>
      </c>
      <c r="D30" s="9">
        <v>103720359.52913003</v>
      </c>
      <c r="E30" s="9">
        <v>164057653.66545996</v>
      </c>
      <c r="F30" s="9">
        <v>87817718.887260079</v>
      </c>
      <c r="G30" s="9">
        <v>79706862.189909875</v>
      </c>
      <c r="H30" s="9">
        <f t="shared" si="9"/>
        <v>560372002.43472993</v>
      </c>
      <c r="I30" s="9">
        <v>124838770.85425</v>
      </c>
      <c r="J30" s="9">
        <v>102824416.52355997</v>
      </c>
      <c r="K30" s="9">
        <v>163606157.46848002</v>
      </c>
      <c r="L30" s="9">
        <v>64669352.428990066</v>
      </c>
      <c r="M30" s="9">
        <v>70613089.151039958</v>
      </c>
      <c r="N30" s="9">
        <f t="shared" si="10"/>
        <v>526551786.42632002</v>
      </c>
      <c r="O30" s="9">
        <f t="shared" si="4"/>
        <v>230637.30871999264</v>
      </c>
      <c r="P30" s="9">
        <f t="shared" si="4"/>
        <v>895943.00557005405</v>
      </c>
      <c r="Q30" s="9">
        <f t="shared" si="4"/>
        <v>451496.19697993994</v>
      </c>
      <c r="R30" s="9">
        <f t="shared" si="4"/>
        <v>23148366.458270013</v>
      </c>
      <c r="S30" s="9">
        <f t="shared" si="4"/>
        <v>9093773.0388699174</v>
      </c>
      <c r="T30" s="9">
        <f t="shared" si="11"/>
        <v>33820216.008409917</v>
      </c>
      <c r="U30" s="27">
        <f t="shared" si="5"/>
        <v>99.815592548083814</v>
      </c>
      <c r="V30" s="27">
        <f t="shared" si="6"/>
        <v>99.507591477689601</v>
      </c>
      <c r="W30" s="27">
        <f t="shared" si="7"/>
        <v>99.598297856756531</v>
      </c>
      <c r="X30" s="27">
        <f t="shared" si="8"/>
        <v>93.964684912617642</v>
      </c>
    </row>
    <row r="31" spans="2:24" x14ac:dyDescent="0.2">
      <c r="B31" s="5" t="s">
        <v>49</v>
      </c>
      <c r="C31" s="9">
        <v>5069273.1749999998</v>
      </c>
      <c r="D31" s="9">
        <v>4711534.426</v>
      </c>
      <c r="E31" s="9">
        <v>7956834.3619999997</v>
      </c>
      <c r="F31" s="9">
        <v>2395574.0910000019</v>
      </c>
      <c r="G31" s="9">
        <v>2139214.8469999991</v>
      </c>
      <c r="H31" s="9">
        <f t="shared" si="9"/>
        <v>22272430.901000001</v>
      </c>
      <c r="I31" s="9">
        <v>4870502.0774400001</v>
      </c>
      <c r="J31" s="9">
        <v>4646809.5562000005</v>
      </c>
      <c r="K31" s="9">
        <v>7300512.9413400013</v>
      </c>
      <c r="L31" s="9">
        <v>1385349.4646399952</v>
      </c>
      <c r="M31" s="9">
        <v>1794053.507100001</v>
      </c>
      <c r="N31" s="9">
        <f t="shared" si="10"/>
        <v>19997227.546719998</v>
      </c>
      <c r="O31" s="9">
        <f t="shared" si="4"/>
        <v>198771.09755999967</v>
      </c>
      <c r="P31" s="9">
        <f t="shared" si="4"/>
        <v>64724.86979999952</v>
      </c>
      <c r="Q31" s="9">
        <f t="shared" si="4"/>
        <v>656321.42065999843</v>
      </c>
      <c r="R31" s="9">
        <f t="shared" si="4"/>
        <v>1010224.6263600066</v>
      </c>
      <c r="S31" s="9">
        <f t="shared" si="4"/>
        <v>345161.33989999816</v>
      </c>
      <c r="T31" s="9">
        <f t="shared" si="11"/>
        <v>2275203.3542800024</v>
      </c>
      <c r="U31" s="27">
        <f t="shared" si="5"/>
        <v>96.078903410842528</v>
      </c>
      <c r="V31" s="27">
        <f t="shared" si="6"/>
        <v>97.305989667631749</v>
      </c>
      <c r="W31" s="27">
        <f t="shared" si="7"/>
        <v>94.814319795502129</v>
      </c>
      <c r="X31" s="27">
        <f t="shared" si="8"/>
        <v>89.784665336293173</v>
      </c>
    </row>
    <row r="32" spans="2:24" x14ac:dyDescent="0.2">
      <c r="B32" s="5" t="s">
        <v>50</v>
      </c>
      <c r="C32" s="9">
        <v>26180293.585999999</v>
      </c>
      <c r="D32" s="9">
        <v>26980502.880760003</v>
      </c>
      <c r="E32" s="9">
        <v>41153793.670999996</v>
      </c>
      <c r="F32" s="9">
        <v>21934283.34991999</v>
      </c>
      <c r="G32" s="9">
        <v>7753601.8650000095</v>
      </c>
      <c r="H32" s="9">
        <f t="shared" si="9"/>
        <v>124002475.35268</v>
      </c>
      <c r="I32" s="9">
        <v>24720755.870050002</v>
      </c>
      <c r="J32" s="9">
        <v>25225186.486809995</v>
      </c>
      <c r="K32" s="9">
        <v>38636910.099700004</v>
      </c>
      <c r="L32" s="9">
        <v>3570766.8488700092</v>
      </c>
      <c r="M32" s="9">
        <v>19308021.958279982</v>
      </c>
      <c r="N32" s="9">
        <f t="shared" si="10"/>
        <v>111461641.26370999</v>
      </c>
      <c r="O32" s="9">
        <f t="shared" si="4"/>
        <v>1459537.7159499973</v>
      </c>
      <c r="P32" s="9">
        <f t="shared" si="4"/>
        <v>1755316.3939500079</v>
      </c>
      <c r="Q32" s="9">
        <f t="shared" si="4"/>
        <v>2516883.5712999925</v>
      </c>
      <c r="R32" s="9">
        <f t="shared" si="4"/>
        <v>18363516.501049981</v>
      </c>
      <c r="S32" s="9">
        <f t="shared" si="4"/>
        <v>-11554420.093279973</v>
      </c>
      <c r="T32" s="9">
        <f t="shared" si="11"/>
        <v>12540834.088970006</v>
      </c>
      <c r="U32" s="27">
        <f t="shared" si="5"/>
        <v>94.425052144065759</v>
      </c>
      <c r="V32" s="27">
        <f t="shared" si="6"/>
        <v>93.952584754989203</v>
      </c>
      <c r="W32" s="27">
        <f t="shared" si="7"/>
        <v>93.922745491627566</v>
      </c>
      <c r="X32" s="27">
        <f t="shared" si="8"/>
        <v>89.886626010245223</v>
      </c>
    </row>
    <row r="33" spans="1:24" x14ac:dyDescent="0.2">
      <c r="B33" s="5" t="s">
        <v>51</v>
      </c>
      <c r="C33" s="9">
        <v>607236.826</v>
      </c>
      <c r="D33" s="9">
        <v>817441.64799999993</v>
      </c>
      <c r="E33" s="9">
        <v>1025491.0079999999</v>
      </c>
      <c r="F33" s="9">
        <v>1175730.9469999997</v>
      </c>
      <c r="G33" s="9">
        <v>376324.22299999977</v>
      </c>
      <c r="H33" s="9">
        <f t="shared" si="9"/>
        <v>4002224.6519999993</v>
      </c>
      <c r="I33" s="9">
        <v>588592.76138000004</v>
      </c>
      <c r="J33" s="9">
        <v>732335.55844999989</v>
      </c>
      <c r="K33" s="9">
        <v>665316.93402000004</v>
      </c>
      <c r="L33" s="9">
        <v>278054.90742000006</v>
      </c>
      <c r="M33" s="9">
        <v>335600.43681999994</v>
      </c>
      <c r="N33" s="9">
        <f t="shared" si="10"/>
        <v>2599900.59809</v>
      </c>
      <c r="O33" s="9">
        <f t="shared" si="4"/>
        <v>18644.064619999961</v>
      </c>
      <c r="P33" s="9">
        <f t="shared" si="4"/>
        <v>85106.089550000033</v>
      </c>
      <c r="Q33" s="9">
        <f t="shared" si="4"/>
        <v>360174.07397999987</v>
      </c>
      <c r="R33" s="9">
        <f t="shared" si="4"/>
        <v>897676.03957999963</v>
      </c>
      <c r="S33" s="9">
        <f t="shared" si="4"/>
        <v>40723.786179999821</v>
      </c>
      <c r="T33" s="9">
        <f t="shared" si="11"/>
        <v>1402324.0539099993</v>
      </c>
      <c r="U33" s="27">
        <f t="shared" si="5"/>
        <v>96.92968808515576</v>
      </c>
      <c r="V33" s="27">
        <f t="shared" si="6"/>
        <v>92.717644292139425</v>
      </c>
      <c r="W33" s="27">
        <f t="shared" si="7"/>
        <v>81.065627028734667</v>
      </c>
      <c r="X33" s="27">
        <f t="shared" si="8"/>
        <v>64.961385833020955</v>
      </c>
    </row>
    <row r="34" spans="1:24" x14ac:dyDescent="0.2">
      <c r="B34" s="5" t="s">
        <v>52</v>
      </c>
      <c r="C34" s="9">
        <v>1154805.2660000001</v>
      </c>
      <c r="D34" s="9">
        <v>4770512.15362</v>
      </c>
      <c r="E34" s="9">
        <v>8784822.9670899995</v>
      </c>
      <c r="F34" s="9">
        <v>1968158.4719999991</v>
      </c>
      <c r="G34" s="9">
        <v>1526992.3756200001</v>
      </c>
      <c r="H34" s="9">
        <f t="shared" si="9"/>
        <v>18205291.234329998</v>
      </c>
      <c r="I34" s="9">
        <v>1134868.1435999998</v>
      </c>
      <c r="J34" s="9">
        <v>4541651.2024000008</v>
      </c>
      <c r="K34" s="9">
        <v>8182722.2358399983</v>
      </c>
      <c r="L34" s="9">
        <v>794776.72929999977</v>
      </c>
      <c r="M34" s="9">
        <v>1536358.1602700017</v>
      </c>
      <c r="N34" s="9">
        <f t="shared" si="10"/>
        <v>16190376.471410001</v>
      </c>
      <c r="O34" s="9">
        <f t="shared" si="4"/>
        <v>19937.122400000226</v>
      </c>
      <c r="P34" s="9">
        <f t="shared" si="4"/>
        <v>228860.95121999923</v>
      </c>
      <c r="Q34" s="9">
        <f t="shared" si="4"/>
        <v>602100.73125000112</v>
      </c>
      <c r="R34" s="9">
        <f t="shared" si="4"/>
        <v>1173381.7426999994</v>
      </c>
      <c r="S34" s="9">
        <f t="shared" si="4"/>
        <v>-9365.7846500016749</v>
      </c>
      <c r="T34" s="9">
        <f t="shared" si="11"/>
        <v>2014914.7629199983</v>
      </c>
      <c r="U34" s="27">
        <f t="shared" si="5"/>
        <v>98.273551135676911</v>
      </c>
      <c r="V34" s="27">
        <f t="shared" si="6"/>
        <v>95.80110134190997</v>
      </c>
      <c r="W34" s="27">
        <f t="shared" si="7"/>
        <v>94.215562989196542</v>
      </c>
      <c r="X34" s="27">
        <f t="shared" si="8"/>
        <v>88.932257457543756</v>
      </c>
    </row>
    <row r="35" spans="1:24" x14ac:dyDescent="0.2">
      <c r="B35" s="5" t="s">
        <v>81</v>
      </c>
      <c r="C35" s="9">
        <v>7961046.2209999999</v>
      </c>
      <c r="D35" s="9">
        <v>9366651.7595999986</v>
      </c>
      <c r="E35" s="9">
        <v>15729476.001109999</v>
      </c>
      <c r="F35" s="9">
        <v>7327899.8339999951</v>
      </c>
      <c r="G35" s="9">
        <v>9071195.4748199955</v>
      </c>
      <c r="H35" s="9">
        <f t="shared" si="9"/>
        <v>49456269.290529989</v>
      </c>
      <c r="I35" s="9">
        <v>7943894.4730400005</v>
      </c>
      <c r="J35" s="9">
        <v>8826348.61369</v>
      </c>
      <c r="K35" s="9">
        <v>11264721.445540002</v>
      </c>
      <c r="L35" s="9">
        <v>6127693.8556499965</v>
      </c>
      <c r="M35" s="9">
        <v>6205012.7479399964</v>
      </c>
      <c r="N35" s="9">
        <f t="shared" si="10"/>
        <v>40367671.135859989</v>
      </c>
      <c r="O35" s="9">
        <f t="shared" si="4"/>
        <v>17151.747959999368</v>
      </c>
      <c r="P35" s="9">
        <f t="shared" si="4"/>
        <v>540303.14590999857</v>
      </c>
      <c r="Q35" s="9">
        <f t="shared" si="4"/>
        <v>4464754.5555699971</v>
      </c>
      <c r="R35" s="9">
        <f t="shared" si="4"/>
        <v>1200205.9783499986</v>
      </c>
      <c r="S35" s="9">
        <f t="shared" si="4"/>
        <v>2866182.726879999</v>
      </c>
      <c r="T35" s="9">
        <f t="shared" si="11"/>
        <v>9088598.1546699926</v>
      </c>
      <c r="U35" s="27">
        <f t="shared" si="5"/>
        <v>99.784554096486005</v>
      </c>
      <c r="V35" s="27">
        <f t="shared" si="6"/>
        <v>96.782868131161308</v>
      </c>
      <c r="W35" s="27">
        <f t="shared" si="7"/>
        <v>84.807505165993007</v>
      </c>
      <c r="X35" s="27">
        <f t="shared" si="8"/>
        <v>81.622960475891972</v>
      </c>
    </row>
    <row r="36" spans="1:24" x14ac:dyDescent="0.2">
      <c r="B36" s="16" t="s">
        <v>53</v>
      </c>
      <c r="C36" s="9">
        <v>1337025.7590000001</v>
      </c>
      <c r="D36" s="9">
        <v>2083860.75807</v>
      </c>
      <c r="E36" s="9">
        <v>2265266.6320400005</v>
      </c>
      <c r="F36" s="9">
        <v>1335872.8269999996</v>
      </c>
      <c r="G36" s="9">
        <v>1125171.1750000007</v>
      </c>
      <c r="H36" s="9">
        <f t="shared" si="9"/>
        <v>8147197.1511100009</v>
      </c>
      <c r="I36" s="9">
        <v>1297791.4149499999</v>
      </c>
      <c r="J36" s="9">
        <v>1632577.6491499993</v>
      </c>
      <c r="K36" s="9">
        <v>1606082.1122700004</v>
      </c>
      <c r="L36" s="9">
        <v>263845.38931000046</v>
      </c>
      <c r="M36" s="9">
        <v>604445.8518000003</v>
      </c>
      <c r="N36" s="9">
        <f t="shared" si="10"/>
        <v>5404742.4174800003</v>
      </c>
      <c r="O36" s="9">
        <f t="shared" si="4"/>
        <v>39234.344050000189</v>
      </c>
      <c r="P36" s="9">
        <f t="shared" si="4"/>
        <v>451283.10892000073</v>
      </c>
      <c r="Q36" s="9">
        <f t="shared" si="4"/>
        <v>659184.51977000013</v>
      </c>
      <c r="R36" s="9">
        <f t="shared" si="4"/>
        <v>1072027.4376899991</v>
      </c>
      <c r="S36" s="9">
        <f t="shared" si="4"/>
        <v>520725.32320000045</v>
      </c>
      <c r="T36" s="9">
        <f t="shared" si="11"/>
        <v>2742454.7336300006</v>
      </c>
      <c r="U36" s="27">
        <f t="shared" si="5"/>
        <v>97.065550623396774</v>
      </c>
      <c r="V36" s="27">
        <f t="shared" si="6"/>
        <v>85.661101281134265</v>
      </c>
      <c r="W36" s="27">
        <f t="shared" si="7"/>
        <v>79.780671702098758</v>
      </c>
      <c r="X36" s="27">
        <f t="shared" si="8"/>
        <v>66.338672272631101</v>
      </c>
    </row>
    <row r="37" spans="1:24" x14ac:dyDescent="0.2">
      <c r="B37" s="5" t="s">
        <v>54</v>
      </c>
      <c r="C37" s="9">
        <v>299320.76400000002</v>
      </c>
      <c r="D37" s="9">
        <v>363434.03699999995</v>
      </c>
      <c r="E37" s="9">
        <v>428180.40599999996</v>
      </c>
      <c r="F37" s="9">
        <v>139394.76500000013</v>
      </c>
      <c r="G37" s="9">
        <v>207891.87100000004</v>
      </c>
      <c r="H37" s="9">
        <f t="shared" si="9"/>
        <v>1438221.8430000001</v>
      </c>
      <c r="I37" s="9">
        <v>264088.54475</v>
      </c>
      <c r="J37" s="9">
        <v>351981.87742000003</v>
      </c>
      <c r="K37" s="9">
        <v>336531.44036000001</v>
      </c>
      <c r="L37" s="9">
        <v>100395.78065000009</v>
      </c>
      <c r="M37" s="9">
        <v>145108.19723000005</v>
      </c>
      <c r="N37" s="9">
        <f t="shared" si="10"/>
        <v>1198105.8404100002</v>
      </c>
      <c r="O37" s="9">
        <f t="shared" si="4"/>
        <v>35232.219250000024</v>
      </c>
      <c r="P37" s="9">
        <f t="shared" si="4"/>
        <v>11452.15957999992</v>
      </c>
      <c r="Q37" s="9">
        <f t="shared" si="4"/>
        <v>91648.965639999951</v>
      </c>
      <c r="R37" s="9">
        <f t="shared" si="4"/>
        <v>38998.984350000042</v>
      </c>
      <c r="S37" s="9">
        <f t="shared" si="4"/>
        <v>62783.673769999994</v>
      </c>
      <c r="T37" s="9">
        <f t="shared" si="11"/>
        <v>240116.00258999993</v>
      </c>
      <c r="U37" s="27">
        <f t="shared" si="5"/>
        <v>88.229276586371398</v>
      </c>
      <c r="V37" s="27">
        <f t="shared" si="6"/>
        <v>92.956010464268218</v>
      </c>
      <c r="W37" s="27">
        <f t="shared" si="7"/>
        <v>87.319746985670449</v>
      </c>
      <c r="X37" s="27">
        <f t="shared" si="8"/>
        <v>83.304661672420451</v>
      </c>
    </row>
    <row r="38" spans="1:24" x14ac:dyDescent="0.2">
      <c r="B38" s="5" t="s">
        <v>55</v>
      </c>
      <c r="C38" s="9">
        <v>18041438.909770001</v>
      </c>
      <c r="D38" s="9">
        <v>6731797.8315099962</v>
      </c>
      <c r="E38" s="9">
        <v>28467420.316450007</v>
      </c>
      <c r="F38" s="9">
        <v>5648851.0365500003</v>
      </c>
      <c r="G38" s="9">
        <v>4497648.4720000029</v>
      </c>
      <c r="H38" s="9">
        <f t="shared" si="9"/>
        <v>63387156.566280007</v>
      </c>
      <c r="I38" s="9">
        <v>17616662.988699999</v>
      </c>
      <c r="J38" s="9">
        <v>6551846.5793800019</v>
      </c>
      <c r="K38" s="9">
        <v>20336322.166779995</v>
      </c>
      <c r="L38" s="9">
        <v>1385642.7186900079</v>
      </c>
      <c r="M38" s="9">
        <v>2776594.206280008</v>
      </c>
      <c r="N38" s="9">
        <f t="shared" si="10"/>
        <v>48667068.659830011</v>
      </c>
      <c r="O38" s="9">
        <f t="shared" si="4"/>
        <v>424775.92107000202</v>
      </c>
      <c r="P38" s="9">
        <f t="shared" si="4"/>
        <v>179951.25212999433</v>
      </c>
      <c r="Q38" s="9">
        <f t="shared" si="4"/>
        <v>8131098.1496700123</v>
      </c>
      <c r="R38" s="9">
        <f t="shared" si="4"/>
        <v>4263208.3178599924</v>
      </c>
      <c r="S38" s="9">
        <f t="shared" si="4"/>
        <v>1721054.2657199949</v>
      </c>
      <c r="T38" s="9">
        <f t="shared" si="11"/>
        <v>14720087.906449996</v>
      </c>
      <c r="U38" s="27">
        <f t="shared" si="5"/>
        <v>97.645554086930545</v>
      </c>
      <c r="V38" s="27">
        <f t="shared" si="6"/>
        <v>97.558949686246166</v>
      </c>
      <c r="W38" s="27">
        <f t="shared" si="7"/>
        <v>83.591815342553801</v>
      </c>
      <c r="X38" s="27">
        <f t="shared" si="8"/>
        <v>76.777491366002323</v>
      </c>
    </row>
    <row r="39" spans="1:24" x14ac:dyDescent="0.2">
      <c r="B39" s="5" t="s">
        <v>56</v>
      </c>
      <c r="C39" s="9">
        <v>7126256.0729999999</v>
      </c>
      <c r="D39" s="9">
        <v>7701387.1580000008</v>
      </c>
      <c r="E39" s="9">
        <v>5562235.2669999991</v>
      </c>
      <c r="F39" s="9">
        <v>4380897.262000002</v>
      </c>
      <c r="G39" s="9">
        <v>3108517.5019999966</v>
      </c>
      <c r="H39" s="9">
        <f>SUM(C39:G39)</f>
        <v>27879293.261999998</v>
      </c>
      <c r="I39" s="9">
        <v>6876504.6299400004</v>
      </c>
      <c r="J39" s="9">
        <v>5946597.0245899996</v>
      </c>
      <c r="K39" s="9">
        <v>5438906.1162500009</v>
      </c>
      <c r="L39" s="9">
        <v>1177023.0039499998</v>
      </c>
      <c r="M39" s="9">
        <v>2100739.3097299971</v>
      </c>
      <c r="N39" s="9">
        <f>SUM(I39:M39)</f>
        <v>21539770.084459998</v>
      </c>
      <c r="O39" s="9">
        <f>+C39-I39</f>
        <v>249751.4430599995</v>
      </c>
      <c r="P39" s="9">
        <f>+D39-J39</f>
        <v>1754790.1334100012</v>
      </c>
      <c r="Q39" s="9">
        <f>+E39-K39</f>
        <v>123329.15074999817</v>
      </c>
      <c r="R39" s="9">
        <f>+F39-L39</f>
        <v>3203874.2580500022</v>
      </c>
      <c r="S39" s="9">
        <f>+G39-M39</f>
        <v>1007778.1922699995</v>
      </c>
      <c r="T39" s="9">
        <f>SUM(O39:S39)</f>
        <v>6339523.1775400005</v>
      </c>
      <c r="U39" s="27">
        <f t="shared" si="5"/>
        <v>96.495334429445222</v>
      </c>
      <c r="V39" s="27">
        <f t="shared" si="6"/>
        <v>86.481050661651153</v>
      </c>
      <c r="W39" s="27">
        <f t="shared" si="7"/>
        <v>89.564083339541639</v>
      </c>
      <c r="X39" s="27">
        <f t="shared" si="8"/>
        <v>77.26081820667639</v>
      </c>
    </row>
    <row r="40" spans="1:24" x14ac:dyDescent="0.2">
      <c r="B40" s="5" t="s">
        <v>57</v>
      </c>
      <c r="C40" s="9">
        <v>967.5</v>
      </c>
      <c r="D40" s="9">
        <v>1289.8789999999999</v>
      </c>
      <c r="E40" s="9">
        <v>833</v>
      </c>
      <c r="F40" s="9">
        <v>236</v>
      </c>
      <c r="G40" s="9">
        <v>561</v>
      </c>
      <c r="H40" s="9">
        <f t="shared" si="9"/>
        <v>3887.3789999999999</v>
      </c>
      <c r="I40" s="9">
        <v>854.92930999999999</v>
      </c>
      <c r="J40" s="9">
        <v>1278.7586400000005</v>
      </c>
      <c r="K40" s="9">
        <v>778.70092999999952</v>
      </c>
      <c r="L40" s="9">
        <v>207.39708000000019</v>
      </c>
      <c r="M40" s="9">
        <v>317.46535999999969</v>
      </c>
      <c r="N40" s="9">
        <f t="shared" si="10"/>
        <v>3437.2513199999999</v>
      </c>
      <c r="O40" s="9">
        <f t="shared" si="4"/>
        <v>112.57069000000001</v>
      </c>
      <c r="P40" s="9">
        <f t="shared" si="4"/>
        <v>11.120359999999437</v>
      </c>
      <c r="Q40" s="9">
        <f t="shared" si="4"/>
        <v>54.299070000000484</v>
      </c>
      <c r="R40" s="9">
        <f t="shared" si="4"/>
        <v>28.602919999999813</v>
      </c>
      <c r="S40" s="9">
        <f t="shared" si="4"/>
        <v>243.53464000000031</v>
      </c>
      <c r="T40" s="9">
        <f t="shared" si="11"/>
        <v>450.12768000000005</v>
      </c>
      <c r="U40" s="27">
        <f t="shared" si="5"/>
        <v>88.36478656330749</v>
      </c>
      <c r="V40" s="27">
        <f t="shared" si="6"/>
        <v>94.520590029410229</v>
      </c>
      <c r="W40" s="27">
        <f t="shared" si="7"/>
        <v>94.240508364831626</v>
      </c>
      <c r="X40" s="27">
        <f t="shared" si="8"/>
        <v>88.42079251855813</v>
      </c>
    </row>
    <row r="41" spans="1:24" x14ac:dyDescent="0.2">
      <c r="B41" s="5" t="s">
        <v>58</v>
      </c>
      <c r="C41" s="9">
        <v>7181908.7869999995</v>
      </c>
      <c r="D41" s="9">
        <v>9606732.1900000013</v>
      </c>
      <c r="E41" s="9">
        <v>11215515.143999998</v>
      </c>
      <c r="F41" s="9">
        <v>3219195.6319999993</v>
      </c>
      <c r="G41" s="9">
        <v>4366393.125</v>
      </c>
      <c r="H41" s="9">
        <f t="shared" si="9"/>
        <v>35589744.877999999</v>
      </c>
      <c r="I41" s="9">
        <v>6980076.4819299998</v>
      </c>
      <c r="J41" s="9">
        <v>9604330.3715400025</v>
      </c>
      <c r="K41" s="9">
        <v>11213167.244119998</v>
      </c>
      <c r="L41" s="9">
        <v>1772204.5163200051</v>
      </c>
      <c r="M41" s="9">
        <v>2726661.7857799977</v>
      </c>
      <c r="N41" s="9">
        <f t="shared" si="10"/>
        <v>32296440.399690002</v>
      </c>
      <c r="O41" s="9">
        <f t="shared" si="4"/>
        <v>201832.30506999977</v>
      </c>
      <c r="P41" s="9">
        <f t="shared" si="4"/>
        <v>2401.8184599988163</v>
      </c>
      <c r="Q41" s="9">
        <f t="shared" si="4"/>
        <v>2347.8998799994588</v>
      </c>
      <c r="R41" s="9">
        <f t="shared" si="4"/>
        <v>1446991.1156799942</v>
      </c>
      <c r="S41" s="9">
        <f t="shared" si="4"/>
        <v>1639731.3392200023</v>
      </c>
      <c r="T41" s="9">
        <f t="shared" si="11"/>
        <v>3293304.4783099946</v>
      </c>
      <c r="U41" s="27">
        <f t="shared" si="5"/>
        <v>97.189712219189744</v>
      </c>
      <c r="V41" s="27">
        <f t="shared" si="6"/>
        <v>98.783498177072246</v>
      </c>
      <c r="W41" s="27">
        <f t="shared" si="7"/>
        <v>99.262316555737641</v>
      </c>
      <c r="X41" s="27">
        <f t="shared" si="8"/>
        <v>90.746479106272631</v>
      </c>
    </row>
    <row r="42" spans="1:24" x14ac:dyDescent="0.2">
      <c r="B42" s="5" t="s">
        <v>59</v>
      </c>
      <c r="C42" s="9">
        <v>255229.26199999999</v>
      </c>
      <c r="D42" s="9">
        <v>463358.55299999996</v>
      </c>
      <c r="E42" s="9">
        <v>501035.34100000001</v>
      </c>
      <c r="F42" s="9">
        <v>133844.2379999999</v>
      </c>
      <c r="G42" s="9">
        <v>197507.49099999992</v>
      </c>
      <c r="H42" s="9">
        <f t="shared" si="9"/>
        <v>1550974.8849999998</v>
      </c>
      <c r="I42" s="9">
        <v>255228.88334000003</v>
      </c>
      <c r="J42" s="9">
        <v>462817.25989999983</v>
      </c>
      <c r="K42" s="9">
        <v>500137.12785000028</v>
      </c>
      <c r="L42" s="9">
        <v>111993.40069000004</v>
      </c>
      <c r="M42" s="9">
        <v>155456.63820999977</v>
      </c>
      <c r="N42" s="9">
        <f t="shared" si="10"/>
        <v>1485633.30999</v>
      </c>
      <c r="O42" s="9">
        <f t="shared" si="4"/>
        <v>0.37865999995847233</v>
      </c>
      <c r="P42" s="9">
        <f t="shared" si="4"/>
        <v>541.29310000012629</v>
      </c>
      <c r="Q42" s="9">
        <f t="shared" si="4"/>
        <v>898.21314999973401</v>
      </c>
      <c r="R42" s="9">
        <f t="shared" si="4"/>
        <v>21850.837309999857</v>
      </c>
      <c r="S42" s="9">
        <f t="shared" si="4"/>
        <v>42050.85279000015</v>
      </c>
      <c r="T42" s="9">
        <f t="shared" si="11"/>
        <v>65341.575009999826</v>
      </c>
      <c r="U42" s="27">
        <f t="shared" si="5"/>
        <v>99.999851639268556</v>
      </c>
      <c r="V42" s="27">
        <f t="shared" si="6"/>
        <v>99.924619963114722</v>
      </c>
      <c r="W42" s="27">
        <f t="shared" si="7"/>
        <v>99.881940179397532</v>
      </c>
      <c r="X42" s="27">
        <f t="shared" si="8"/>
        <v>95.787064275383173</v>
      </c>
    </row>
    <row r="43" spans="1:24" x14ac:dyDescent="0.2">
      <c r="B43" s="5" t="s">
        <v>60</v>
      </c>
      <c r="C43" s="9">
        <v>2290970.38</v>
      </c>
      <c r="D43" s="9">
        <v>3241188.983</v>
      </c>
      <c r="E43" s="9">
        <v>2744031.4510000004</v>
      </c>
      <c r="F43" s="9">
        <v>1316545.2509999992</v>
      </c>
      <c r="G43" s="9">
        <v>1192429.4370000008</v>
      </c>
      <c r="H43" s="9">
        <f t="shared" si="9"/>
        <v>10785165.502</v>
      </c>
      <c r="I43" s="9">
        <v>2288028.91653</v>
      </c>
      <c r="J43" s="9">
        <v>3241106.2868600003</v>
      </c>
      <c r="K43" s="9">
        <v>2722201.5677499995</v>
      </c>
      <c r="L43" s="9">
        <v>1229538.5498799998</v>
      </c>
      <c r="M43" s="9">
        <v>972895.83692999929</v>
      </c>
      <c r="N43" s="9">
        <f t="shared" si="10"/>
        <v>10453771.157949999</v>
      </c>
      <c r="O43" s="9">
        <f t="shared" si="4"/>
        <v>2941.4634699998423</v>
      </c>
      <c r="P43" s="9">
        <f t="shared" si="4"/>
        <v>82.69613999966532</v>
      </c>
      <c r="Q43" s="9">
        <f t="shared" si="4"/>
        <v>21829.883250000887</v>
      </c>
      <c r="R43" s="9">
        <f t="shared" si="4"/>
        <v>87006.701119999401</v>
      </c>
      <c r="S43" s="9">
        <f t="shared" si="4"/>
        <v>219533.60007000156</v>
      </c>
      <c r="T43" s="9">
        <f t="shared" si="11"/>
        <v>331394.34405000135</v>
      </c>
      <c r="U43" s="27">
        <f t="shared" si="5"/>
        <v>99.871606219980904</v>
      </c>
      <c r="V43" s="27">
        <f t="shared" si="6"/>
        <v>99.945334915146773</v>
      </c>
      <c r="W43" s="27">
        <f t="shared" si="7"/>
        <v>99.699692244674225</v>
      </c>
      <c r="X43" s="27">
        <f t="shared" si="8"/>
        <v>96.927313317644064</v>
      </c>
    </row>
    <row r="44" spans="1:24" x14ac:dyDescent="0.2">
      <c r="B44" s="5" t="s">
        <v>61</v>
      </c>
      <c r="C44" s="9">
        <v>1782115.8219999999</v>
      </c>
      <c r="D44" s="9">
        <v>5967132.3890000004</v>
      </c>
      <c r="E44" s="9">
        <v>2517562.6729999995</v>
      </c>
      <c r="F44" s="9">
        <v>412633.88200000115</v>
      </c>
      <c r="G44" s="9">
        <v>943717.77699999884</v>
      </c>
      <c r="H44" s="9">
        <f t="shared" si="9"/>
        <v>11623162.543</v>
      </c>
      <c r="I44" s="9">
        <v>1780430.4042</v>
      </c>
      <c r="J44" s="9">
        <v>5967132.0846500006</v>
      </c>
      <c r="K44" s="9">
        <v>2517549.0998399993</v>
      </c>
      <c r="L44" s="9">
        <v>406686.71880999953</v>
      </c>
      <c r="M44" s="9">
        <v>675070.17451999895</v>
      </c>
      <c r="N44" s="9">
        <f t="shared" si="10"/>
        <v>11346868.482019998</v>
      </c>
      <c r="O44" s="9">
        <f t="shared" si="4"/>
        <v>1685.4177999999374</v>
      </c>
      <c r="P44" s="9">
        <f t="shared" si="4"/>
        <v>0.30434999987483025</v>
      </c>
      <c r="Q44" s="9">
        <f t="shared" si="4"/>
        <v>13.573160000145435</v>
      </c>
      <c r="R44" s="9">
        <f t="shared" si="4"/>
        <v>5947.1631900016218</v>
      </c>
      <c r="S44" s="9">
        <f t="shared" si="4"/>
        <v>268647.60247999988</v>
      </c>
      <c r="T44" s="9">
        <f t="shared" si="11"/>
        <v>276294.06098000146</v>
      </c>
      <c r="U44" s="27">
        <f t="shared" si="5"/>
        <v>99.905426023427111</v>
      </c>
      <c r="V44" s="27">
        <f t="shared" si="6"/>
        <v>99.978246636265865</v>
      </c>
      <c r="W44" s="27">
        <f t="shared" si="7"/>
        <v>99.983448654804306</v>
      </c>
      <c r="X44" s="27">
        <f t="shared" si="8"/>
        <v>97.622901168611818</v>
      </c>
    </row>
    <row r="45" spans="1:24" x14ac:dyDescent="0.2">
      <c r="B45" s="5" t="s">
        <v>62</v>
      </c>
      <c r="C45" s="9">
        <v>563625.35699999996</v>
      </c>
      <c r="D45" s="9">
        <v>768708.28599999996</v>
      </c>
      <c r="E45" s="9">
        <v>1471477.058</v>
      </c>
      <c r="F45" s="9">
        <v>481225.37199999997</v>
      </c>
      <c r="G45" s="9">
        <v>636630.75300000003</v>
      </c>
      <c r="H45" s="9">
        <f t="shared" si="9"/>
        <v>3921666.8259999999</v>
      </c>
      <c r="I45" s="9">
        <v>563625.35699999996</v>
      </c>
      <c r="J45" s="9">
        <v>768708.28599999996</v>
      </c>
      <c r="K45" s="9">
        <v>1471477.058</v>
      </c>
      <c r="L45" s="9">
        <v>105172.03786000004</v>
      </c>
      <c r="M45" s="9">
        <v>393881.15113000013</v>
      </c>
      <c r="N45" s="9">
        <f t="shared" si="10"/>
        <v>3302863.8899900001</v>
      </c>
      <c r="O45" s="9">
        <f t="shared" si="4"/>
        <v>0</v>
      </c>
      <c r="P45" s="9">
        <f t="shared" si="4"/>
        <v>0</v>
      </c>
      <c r="Q45" s="9">
        <f t="shared" si="4"/>
        <v>0</v>
      </c>
      <c r="R45" s="9">
        <f t="shared" si="4"/>
        <v>376053.33413999993</v>
      </c>
      <c r="S45" s="9">
        <f t="shared" si="4"/>
        <v>242749.6018699999</v>
      </c>
      <c r="T45" s="9">
        <f t="shared" si="11"/>
        <v>618802.93600999983</v>
      </c>
      <c r="U45" s="27">
        <f t="shared" si="5"/>
        <v>100</v>
      </c>
      <c r="V45" s="27">
        <f t="shared" si="6"/>
        <v>100</v>
      </c>
      <c r="W45" s="27">
        <f t="shared" si="7"/>
        <v>100</v>
      </c>
      <c r="X45" s="27">
        <f t="shared" si="8"/>
        <v>84.220920249842763</v>
      </c>
    </row>
    <row r="46" spans="1:24" x14ac:dyDescent="0.2">
      <c r="B46" s="5" t="s">
        <v>63</v>
      </c>
      <c r="C46" s="9">
        <v>186257.31899999999</v>
      </c>
      <c r="D46" s="9">
        <v>197844.82100000003</v>
      </c>
      <c r="E46" s="9">
        <v>258513.08599999989</v>
      </c>
      <c r="F46" s="9">
        <v>104536.02399999998</v>
      </c>
      <c r="G46" s="9">
        <v>154717.74199999997</v>
      </c>
      <c r="H46" s="9">
        <f t="shared" si="9"/>
        <v>901868.99199999985</v>
      </c>
      <c r="I46" s="9">
        <v>184716.09332000004</v>
      </c>
      <c r="J46" s="9">
        <v>197584.82883999991</v>
      </c>
      <c r="K46" s="9">
        <v>256016.49387000012</v>
      </c>
      <c r="L46" s="9">
        <v>65764.829090000014</v>
      </c>
      <c r="M46" s="9">
        <v>80845.399619999924</v>
      </c>
      <c r="N46" s="9">
        <f t="shared" si="10"/>
        <v>784927.64474000002</v>
      </c>
      <c r="O46" s="9">
        <f t="shared" si="4"/>
        <v>1541.225679999945</v>
      </c>
      <c r="P46" s="9">
        <f t="shared" si="4"/>
        <v>259.99216000011074</v>
      </c>
      <c r="Q46" s="9">
        <f t="shared" si="4"/>
        <v>2496.5921299997717</v>
      </c>
      <c r="R46" s="9">
        <f t="shared" si="4"/>
        <v>38771.194909999962</v>
      </c>
      <c r="S46" s="9">
        <f t="shared" si="4"/>
        <v>73872.342380000046</v>
      </c>
      <c r="T46" s="9">
        <f t="shared" si="11"/>
        <v>116941.34725999983</v>
      </c>
      <c r="U46" s="27">
        <f t="shared" si="5"/>
        <v>99.172528796036232</v>
      </c>
      <c r="V46" s="27">
        <f t="shared" si="6"/>
        <v>99.531057587963431</v>
      </c>
      <c r="W46" s="27">
        <f t="shared" si="7"/>
        <v>99.331200102936904</v>
      </c>
      <c r="X46" s="27">
        <f t="shared" si="8"/>
        <v>87.033444070333459</v>
      </c>
    </row>
    <row r="47" spans="1:24" x14ac:dyDescent="0.2">
      <c r="C47" s="9"/>
      <c r="D47" s="9"/>
      <c r="E47" s="9"/>
      <c r="F47" s="9"/>
      <c r="G47" s="9"/>
      <c r="H47" s="9"/>
      <c r="I47" s="9"/>
      <c r="J47" s="9"/>
      <c r="K47" s="9"/>
      <c r="L47" s="9"/>
      <c r="M47" s="9"/>
      <c r="N47" s="9"/>
      <c r="O47" s="9"/>
      <c r="P47" s="9"/>
      <c r="Q47" s="9"/>
      <c r="R47" s="9"/>
      <c r="S47" s="9"/>
      <c r="T47" s="9"/>
      <c r="U47" s="27"/>
      <c r="V47" s="27"/>
      <c r="W47" s="27"/>
      <c r="X47" s="27"/>
    </row>
    <row r="48" spans="1:24" ht="15" x14ac:dyDescent="0.35">
      <c r="A48" s="5" t="s">
        <v>64</v>
      </c>
      <c r="C48" s="14">
        <f t="shared" ref="C48:T48" si="12">SUM(C50:C52)</f>
        <v>159336668.63799998</v>
      </c>
      <c r="D48" s="14">
        <f t="shared" si="12"/>
        <v>165900228.28559002</v>
      </c>
      <c r="E48" s="14">
        <f t="shared" si="12"/>
        <v>289700196.62361008</v>
      </c>
      <c r="F48" s="14">
        <f t="shared" si="12"/>
        <v>67012879.987999998</v>
      </c>
      <c r="G48" s="14">
        <f>SUM(G50:G52)</f>
        <v>86997919.994660065</v>
      </c>
      <c r="H48" s="14">
        <f t="shared" si="12"/>
        <v>768947893.52986014</v>
      </c>
      <c r="I48" s="14">
        <f t="shared" si="12"/>
        <v>159332405.96449</v>
      </c>
      <c r="J48" s="14">
        <f t="shared" si="12"/>
        <v>165896545.45253003</v>
      </c>
      <c r="K48" s="14">
        <f t="shared" si="12"/>
        <v>289621606.33754992</v>
      </c>
      <c r="L48" s="14">
        <f t="shared" si="12"/>
        <v>61248899.233850174</v>
      </c>
      <c r="M48" s="14">
        <f>SUM(M50:M52)</f>
        <v>81946844.212969959</v>
      </c>
      <c r="N48" s="14">
        <f t="shared" si="12"/>
        <v>758046301.20139003</v>
      </c>
      <c r="O48" s="14">
        <f t="shared" si="12"/>
        <v>4262.6735099852085</v>
      </c>
      <c r="P48" s="14">
        <f t="shared" si="12"/>
        <v>3682.8330599963665</v>
      </c>
      <c r="Q48" s="14">
        <f t="shared" si="12"/>
        <v>78590.286060154438</v>
      </c>
      <c r="R48" s="14">
        <f t="shared" si="12"/>
        <v>5763980.7541498244</v>
      </c>
      <c r="S48" s="14">
        <f>SUM(S50:S52)</f>
        <v>5051075.7816901132</v>
      </c>
      <c r="T48" s="14">
        <f t="shared" si="12"/>
        <v>10901592.328470074</v>
      </c>
      <c r="U48" s="27">
        <f t="shared" ref="U48" si="13">+I48/C48*100</f>
        <v>99.997324737898424</v>
      </c>
      <c r="V48" s="27">
        <f t="shared" si="6"/>
        <v>99.997557009476751</v>
      </c>
      <c r="W48" s="27">
        <f t="shared" si="7"/>
        <v>99.985927699997589</v>
      </c>
      <c r="X48" s="27">
        <f>+N48/H48*100</f>
        <v>98.582271644125811</v>
      </c>
    </row>
    <row r="49" spans="1:24" x14ac:dyDescent="0.2">
      <c r="C49" s="9"/>
      <c r="D49" s="9"/>
      <c r="E49" s="9"/>
      <c r="F49" s="9"/>
      <c r="G49" s="9"/>
      <c r="H49" s="9"/>
      <c r="I49" s="9"/>
      <c r="J49" s="9"/>
      <c r="K49" s="9"/>
      <c r="L49" s="9"/>
      <c r="M49" s="9"/>
      <c r="N49" s="9"/>
      <c r="O49" s="9"/>
      <c r="P49" s="9"/>
      <c r="Q49" s="9"/>
      <c r="R49" s="9"/>
      <c r="S49" s="9"/>
      <c r="T49" s="9"/>
      <c r="U49" s="27"/>
      <c r="V49" s="27"/>
      <c r="W49" s="27"/>
      <c r="X49" s="27"/>
    </row>
    <row r="50" spans="1:24" x14ac:dyDescent="0.2">
      <c r="B50" s="5" t="s">
        <v>65</v>
      </c>
      <c r="C50" s="9">
        <v>9410206.1109999996</v>
      </c>
      <c r="D50" s="9">
        <v>19087979.413999997</v>
      </c>
      <c r="E50" s="9">
        <v>126207929.44135997</v>
      </c>
      <c r="F50" s="9">
        <v>13015090.300999999</v>
      </c>
      <c r="G50" s="9">
        <v>32777764.073660016</v>
      </c>
      <c r="H50" s="9">
        <f>SUM(C50:G50)</f>
        <v>200498969.34101999</v>
      </c>
      <c r="I50" s="9">
        <v>9410206.1109999996</v>
      </c>
      <c r="J50" s="9">
        <v>19087979.413999997</v>
      </c>
      <c r="K50" s="9">
        <v>126158207.26463997</v>
      </c>
      <c r="L50" s="9">
        <v>7254375.3996200562</v>
      </c>
      <c r="M50" s="9">
        <v>29623564.655149966</v>
      </c>
      <c r="N50" s="9">
        <f>SUM(I50:M50)</f>
        <v>191534332.84441</v>
      </c>
      <c r="O50" s="9">
        <f>+C50-I50</f>
        <v>0</v>
      </c>
      <c r="P50" s="9">
        <f>+D50-J50</f>
        <v>0</v>
      </c>
      <c r="Q50" s="9">
        <f>+E50-K50</f>
        <v>49722.176719993353</v>
      </c>
      <c r="R50" s="9">
        <f>+F50-L50</f>
        <v>5760714.9013799429</v>
      </c>
      <c r="S50" s="9">
        <f>+G50-M50</f>
        <v>3154199.4185100496</v>
      </c>
      <c r="T50" s="9">
        <f>SUM(O50:S50)</f>
        <v>8964636.4966099858</v>
      </c>
      <c r="U50" s="27">
        <f t="shared" ref="U50" si="14">+I50/C50*100</f>
        <v>100</v>
      </c>
      <c r="V50" s="27">
        <f t="shared" si="6"/>
        <v>100</v>
      </c>
      <c r="W50" s="27">
        <f t="shared" si="7"/>
        <v>99.967860238277723</v>
      </c>
      <c r="X50" s="27">
        <f>+N50/H50*100</f>
        <v>95.528836618924245</v>
      </c>
    </row>
    <row r="51" spans="1:24" ht="14.25" x14ac:dyDescent="0.2">
      <c r="B51" s="5" t="s">
        <v>85</v>
      </c>
      <c r="C51" s="9"/>
      <c r="D51" s="9"/>
      <c r="E51" s="9"/>
      <c r="F51" s="9"/>
      <c r="G51" s="9"/>
      <c r="H51" s="9"/>
      <c r="I51" s="9"/>
      <c r="J51" s="9"/>
      <c r="K51" s="9"/>
      <c r="L51" s="9"/>
      <c r="M51" s="9"/>
      <c r="N51" s="9"/>
      <c r="O51" s="9"/>
      <c r="P51" s="9"/>
      <c r="Q51" s="9"/>
      <c r="R51" s="9"/>
      <c r="S51" s="9"/>
      <c r="T51" s="9"/>
      <c r="U51" s="27"/>
      <c r="V51" s="27"/>
      <c r="W51" s="27"/>
      <c r="X51" s="27"/>
    </row>
    <row r="52" spans="1:24" ht="14.25" x14ac:dyDescent="0.2">
      <c r="B52" s="5" t="s">
        <v>86</v>
      </c>
      <c r="C52" s="9">
        <v>149926462.52699998</v>
      </c>
      <c r="D52" s="9">
        <v>146812248.87159002</v>
      </c>
      <c r="E52" s="9">
        <v>163492267.18225011</v>
      </c>
      <c r="F52" s="9">
        <v>53997789.686999999</v>
      </c>
      <c r="G52" s="9">
        <v>54220155.921000049</v>
      </c>
      <c r="H52" s="9">
        <f>SUM(C52:G52)</f>
        <v>568448924.18884015</v>
      </c>
      <c r="I52" s="9">
        <v>149922199.85349</v>
      </c>
      <c r="J52" s="9">
        <v>146808566.03853002</v>
      </c>
      <c r="K52" s="9">
        <v>163463399.07290995</v>
      </c>
      <c r="L52" s="9">
        <v>53994523.834230117</v>
      </c>
      <c r="M52" s="9">
        <v>52323279.557819985</v>
      </c>
      <c r="N52" s="9">
        <f>SUM(I52:M52)</f>
        <v>566511968.35698009</v>
      </c>
      <c r="O52" s="9">
        <f t="shared" ref="O52:S53" si="15">+C52-I52</f>
        <v>4262.6735099852085</v>
      </c>
      <c r="P52" s="9">
        <f t="shared" si="15"/>
        <v>3682.8330599963665</v>
      </c>
      <c r="Q52" s="9">
        <f t="shared" si="15"/>
        <v>28868.109340161085</v>
      </c>
      <c r="R52" s="9">
        <f t="shared" si="15"/>
        <v>3265.8527698814869</v>
      </c>
      <c r="S52" s="9">
        <f t="shared" si="15"/>
        <v>1896876.3631800637</v>
      </c>
      <c r="T52" s="9">
        <f>SUM(O52:S52)</f>
        <v>1936955.8318600878</v>
      </c>
      <c r="U52" s="27">
        <f t="shared" ref="U52:U53" si="16">+I52/C52*100</f>
        <v>99.997156823793389</v>
      </c>
      <c r="V52" s="27">
        <f t="shared" si="6"/>
        <v>99.997322389609195</v>
      </c>
      <c r="W52" s="27">
        <f t="shared" si="7"/>
        <v>99.992001056507831</v>
      </c>
      <c r="X52" s="27">
        <f>+N52/H52*100</f>
        <v>99.659255959605503</v>
      </c>
    </row>
    <row r="53" spans="1:24" ht="24" x14ac:dyDescent="0.2">
      <c r="B53" s="17" t="s">
        <v>66</v>
      </c>
      <c r="C53" s="9">
        <v>415552.01199999999</v>
      </c>
      <c r="D53" s="9">
        <v>597158.56659000006</v>
      </c>
      <c r="E53" s="9">
        <v>809013.19099999988</v>
      </c>
      <c r="F53" s="9">
        <v>136596.78900000011</v>
      </c>
      <c r="G53" s="9">
        <v>520730.57300000032</v>
      </c>
      <c r="H53" s="9">
        <f>SUM(C53:G53)</f>
        <v>2479051.1315900004</v>
      </c>
      <c r="I53" s="9">
        <v>415512.90980999998</v>
      </c>
      <c r="J53" s="9">
        <v>597143.27408000012</v>
      </c>
      <c r="K53" s="9">
        <v>804679.96765999973</v>
      </c>
      <c r="L53" s="9">
        <v>134760.98596000019</v>
      </c>
      <c r="M53" s="9">
        <v>156140.57381000021</v>
      </c>
      <c r="N53" s="9">
        <f>SUM(I53:M53)</f>
        <v>2108237.7113200002</v>
      </c>
      <c r="O53" s="9">
        <f t="shared" si="15"/>
        <v>39.102190000005066</v>
      </c>
      <c r="P53" s="9">
        <f t="shared" si="15"/>
        <v>15.292509999941103</v>
      </c>
      <c r="Q53" s="9">
        <f t="shared" si="15"/>
        <v>4333.2233400001423</v>
      </c>
      <c r="R53" s="9">
        <f t="shared" si="15"/>
        <v>1835.8030399999116</v>
      </c>
      <c r="S53" s="9">
        <f t="shared" si="15"/>
        <v>364589.99919000012</v>
      </c>
      <c r="T53" s="9">
        <f>SUM(O53:S53)</f>
        <v>370813.42027000012</v>
      </c>
      <c r="U53" s="27">
        <f t="shared" si="16"/>
        <v>99.990590301846495</v>
      </c>
      <c r="V53" s="27">
        <f t="shared" si="6"/>
        <v>99.994628801046431</v>
      </c>
      <c r="W53" s="27">
        <f t="shared" si="7"/>
        <v>99.759150200856865</v>
      </c>
      <c r="X53" s="27">
        <f>+N53/H53*100</f>
        <v>85.042122949994592</v>
      </c>
    </row>
    <row r="54" spans="1:24" x14ac:dyDescent="0.2">
      <c r="C54" s="9"/>
      <c r="D54" s="9"/>
      <c r="E54" s="9"/>
      <c r="F54" s="9"/>
      <c r="G54" s="9"/>
      <c r="H54" s="9"/>
      <c r="I54" s="9"/>
      <c r="J54" s="9"/>
      <c r="K54" s="9"/>
      <c r="L54" s="9"/>
      <c r="M54" s="9"/>
      <c r="N54" s="9"/>
      <c r="O54" s="9"/>
      <c r="P54" s="9"/>
      <c r="Q54" s="9"/>
      <c r="R54" s="9"/>
      <c r="S54" s="9"/>
      <c r="T54" s="9"/>
    </row>
    <row r="55" spans="1:24" x14ac:dyDescent="0.2">
      <c r="C55" s="9"/>
      <c r="D55" s="9"/>
      <c r="E55" s="9"/>
      <c r="F55" s="9"/>
      <c r="G55" s="9"/>
      <c r="H55" s="9"/>
      <c r="I55" s="9"/>
      <c r="J55" s="9"/>
      <c r="K55" s="9"/>
      <c r="L55" s="9"/>
      <c r="M55" s="9"/>
      <c r="N55" s="9"/>
      <c r="O55" s="9"/>
      <c r="P55" s="9"/>
      <c r="Q55" s="9"/>
      <c r="R55" s="9"/>
      <c r="S55" s="9"/>
      <c r="T55" s="9"/>
    </row>
    <row r="56" spans="1:24" x14ac:dyDescent="0.2">
      <c r="A56" s="18"/>
      <c r="B56" s="18"/>
      <c r="C56" s="19"/>
      <c r="D56" s="19"/>
      <c r="E56" s="19"/>
      <c r="F56" s="19"/>
      <c r="G56" s="19"/>
      <c r="H56" s="19"/>
      <c r="I56" s="19"/>
      <c r="J56" s="19"/>
      <c r="K56" s="19"/>
      <c r="L56" s="19"/>
      <c r="M56" s="19"/>
      <c r="N56" s="19"/>
      <c r="O56" s="19"/>
      <c r="P56" s="19"/>
      <c r="Q56" s="19"/>
      <c r="R56" s="19"/>
      <c r="S56" s="19"/>
      <c r="T56" s="19"/>
      <c r="U56" s="20"/>
      <c r="V56" s="20"/>
      <c r="W56" s="20"/>
      <c r="X56" s="20"/>
    </row>
    <row r="57" spans="1:24" x14ac:dyDescent="0.2">
      <c r="A57" s="21"/>
      <c r="B57" s="21"/>
      <c r="C57" s="22"/>
      <c r="D57" s="22"/>
      <c r="E57" s="22"/>
      <c r="F57" s="22"/>
      <c r="G57" s="22"/>
      <c r="H57" s="22"/>
      <c r="I57" s="22"/>
      <c r="J57" s="22"/>
      <c r="K57" s="22"/>
      <c r="L57" s="22"/>
      <c r="M57" s="22"/>
      <c r="N57" s="22"/>
      <c r="O57" s="22"/>
      <c r="P57" s="22"/>
      <c r="Q57" s="22"/>
      <c r="R57" s="22"/>
      <c r="S57" s="22"/>
      <c r="T57" s="22"/>
      <c r="U57" s="23"/>
      <c r="V57" s="23"/>
      <c r="W57" s="23"/>
      <c r="X57" s="23"/>
    </row>
    <row r="58" spans="1:24" ht="12.75" customHeight="1" x14ac:dyDescent="0.2">
      <c r="A58" s="21" t="s">
        <v>67</v>
      </c>
      <c r="B58" s="24" t="s">
        <v>87</v>
      </c>
      <c r="C58" s="24"/>
      <c r="D58" s="24"/>
      <c r="E58" s="24"/>
      <c r="F58" s="24"/>
      <c r="G58" s="22"/>
      <c r="H58" s="22"/>
      <c r="I58" s="22"/>
      <c r="J58" s="22"/>
      <c r="K58" s="22"/>
      <c r="L58" s="23"/>
      <c r="M58" s="23"/>
      <c r="N58" s="23"/>
    </row>
    <row r="59" spans="1:24" ht="12.75" customHeight="1" x14ac:dyDescent="0.2">
      <c r="A59" s="21" t="s">
        <v>68</v>
      </c>
      <c r="B59" s="24" t="s">
        <v>69</v>
      </c>
      <c r="C59" s="24"/>
      <c r="D59" s="24"/>
      <c r="E59" s="24"/>
      <c r="F59" s="24"/>
      <c r="G59" s="22"/>
      <c r="H59" s="22"/>
      <c r="I59" s="22"/>
      <c r="J59" s="22"/>
      <c r="K59" s="22"/>
      <c r="L59" s="23"/>
      <c r="M59" s="23"/>
      <c r="N59" s="23"/>
    </row>
    <row r="60" spans="1:24" x14ac:dyDescent="0.2">
      <c r="A60" s="21" t="s">
        <v>70</v>
      </c>
      <c r="B60" s="21" t="s">
        <v>71</v>
      </c>
      <c r="C60" s="22"/>
      <c r="D60" s="22"/>
      <c r="E60" s="22"/>
      <c r="F60" s="22"/>
      <c r="G60" s="22"/>
      <c r="H60" s="22"/>
      <c r="I60" s="22"/>
      <c r="J60" s="22"/>
      <c r="K60" s="22"/>
      <c r="L60" s="23"/>
      <c r="M60" s="23"/>
      <c r="N60" s="23"/>
    </row>
    <row r="61" spans="1:24" x14ac:dyDescent="0.2">
      <c r="A61" s="21" t="s">
        <v>72</v>
      </c>
      <c r="B61" s="21" t="s">
        <v>73</v>
      </c>
      <c r="C61" s="22"/>
      <c r="D61" s="22"/>
      <c r="E61" s="22"/>
      <c r="F61" s="22"/>
      <c r="G61" s="22"/>
      <c r="H61" s="22"/>
      <c r="I61" s="22"/>
      <c r="J61" s="22"/>
      <c r="K61" s="22"/>
      <c r="L61" s="23"/>
      <c r="M61" s="23"/>
      <c r="N61" s="23"/>
    </row>
    <row r="62" spans="1:24" x14ac:dyDescent="0.2">
      <c r="A62" s="21" t="s">
        <v>74</v>
      </c>
      <c r="B62" s="21" t="s">
        <v>75</v>
      </c>
      <c r="C62" s="22"/>
      <c r="D62" s="22"/>
      <c r="E62" s="22"/>
      <c r="F62" s="22"/>
      <c r="G62" s="22"/>
      <c r="H62" s="22"/>
      <c r="I62" s="22"/>
      <c r="J62" s="22"/>
      <c r="K62" s="22"/>
      <c r="L62" s="23"/>
      <c r="M62" s="23"/>
      <c r="N62" s="23"/>
    </row>
    <row r="63" spans="1:24" x14ac:dyDescent="0.2">
      <c r="A63" s="21" t="s">
        <v>76</v>
      </c>
      <c r="B63" s="21" t="s">
        <v>78</v>
      </c>
      <c r="C63" s="22"/>
      <c r="D63" s="22"/>
      <c r="E63" s="22"/>
      <c r="F63" s="22"/>
      <c r="G63" s="22"/>
      <c r="H63" s="22"/>
      <c r="I63" s="22"/>
      <c r="J63" s="22"/>
      <c r="K63" s="22"/>
      <c r="L63" s="23"/>
      <c r="M63" s="23"/>
      <c r="N63" s="23"/>
    </row>
    <row r="64" spans="1:24" x14ac:dyDescent="0.2">
      <c r="A64" s="21" t="s">
        <v>77</v>
      </c>
      <c r="B64" s="21" t="s">
        <v>79</v>
      </c>
      <c r="C64" s="22"/>
      <c r="D64" s="22"/>
      <c r="E64" s="22"/>
      <c r="F64" s="22"/>
      <c r="G64" s="22"/>
      <c r="H64" s="22"/>
      <c r="I64" s="22"/>
      <c r="J64" s="22"/>
      <c r="K64" s="22"/>
      <c r="L64" s="23"/>
      <c r="M64" s="23"/>
      <c r="N64" s="23"/>
    </row>
    <row r="65" spans="1:20" x14ac:dyDescent="0.2">
      <c r="A65" s="21"/>
      <c r="B65" s="21"/>
      <c r="C65" s="9"/>
      <c r="D65" s="9"/>
      <c r="E65" s="9"/>
      <c r="F65" s="9"/>
      <c r="G65" s="9"/>
      <c r="H65" s="9"/>
      <c r="I65" s="9"/>
      <c r="J65" s="9"/>
      <c r="K65" s="9"/>
      <c r="L65" s="9"/>
      <c r="M65" s="9"/>
      <c r="N65" s="9"/>
      <c r="O65" s="9"/>
      <c r="P65" s="9"/>
      <c r="Q65" s="9"/>
      <c r="R65" s="9"/>
      <c r="S65" s="9"/>
      <c r="T65" s="9"/>
    </row>
    <row r="66" spans="1:20" x14ac:dyDescent="0.2">
      <c r="C66" s="9"/>
      <c r="D66" s="9"/>
      <c r="E66" s="9"/>
      <c r="F66" s="9"/>
      <c r="G66" s="9"/>
      <c r="H66" s="9"/>
      <c r="I66" s="9"/>
      <c r="J66" s="9"/>
      <c r="K66" s="9"/>
      <c r="L66" s="9"/>
      <c r="M66" s="9"/>
      <c r="N66" s="9"/>
      <c r="O66" s="9"/>
      <c r="P66" s="9"/>
      <c r="Q66" s="9"/>
      <c r="R66" s="9"/>
      <c r="S66" s="9"/>
      <c r="T66" s="9"/>
    </row>
  </sheetData>
  <mergeCells count="5">
    <mergeCell ref="O5:T5"/>
    <mergeCell ref="U5:X5"/>
    <mergeCell ref="A5:B6"/>
    <mergeCell ref="C5:H5"/>
    <mergeCell ref="I5:N5"/>
  </mergeCells>
  <pageMargins left="0.22" right="0.2" top="0.53" bottom="0.48" header="0.3" footer="0.17"/>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7"/>
  <sheetViews>
    <sheetView tabSelected="1" view="pageBreakPreview" zoomScale="90" zoomScaleNormal="100" zoomScaleSheetLayoutView="90" workbookViewId="0">
      <pane xSplit="1" ySplit="7" topLeftCell="B253" activePane="bottomRight" state="frozen"/>
      <selection activeCell="A66" sqref="A66:XFD73"/>
      <selection pane="topRight" activeCell="A66" sqref="A66:XFD73"/>
      <selection pane="bottomLeft" activeCell="A66" sqref="A66:XFD73"/>
      <selection pane="bottomRight" activeCell="A66" sqref="A66:XFD73"/>
    </sheetView>
  </sheetViews>
  <sheetFormatPr defaultColWidth="9.140625" defaultRowHeight="11.25" x14ac:dyDescent="0.2"/>
  <cols>
    <col min="1" max="1" width="30.28515625" style="49" customWidth="1"/>
    <col min="2" max="2" width="15.5703125" style="49" customWidth="1"/>
    <col min="3" max="4" width="15.28515625" style="49" customWidth="1"/>
    <col min="5" max="5" width="15.28515625" style="111" customWidth="1"/>
    <col min="6" max="6" width="15.28515625" style="105" customWidth="1"/>
    <col min="7" max="7" width="15.28515625" style="39" customWidth="1"/>
    <col min="8" max="8" width="11.7109375" style="105" customWidth="1"/>
    <col min="9" max="9" width="11.42578125" style="105" customWidth="1"/>
    <col min="10" max="10" width="9.140625" style="105"/>
    <col min="11" max="11" width="10.5703125" style="105" customWidth="1"/>
    <col min="12" max="16384" width="9.140625" style="105"/>
  </cols>
  <sheetData>
    <row r="1" spans="1:22" s="34" customFormat="1" ht="12.75" customHeight="1" x14ac:dyDescent="0.2">
      <c r="A1" s="29"/>
      <c r="B1" s="30"/>
      <c r="C1" s="30"/>
      <c r="D1" s="30"/>
      <c r="E1" s="30"/>
      <c r="F1" s="31"/>
      <c r="G1" s="32"/>
      <c r="H1" s="33"/>
    </row>
    <row r="2" spans="1:22" s="39" customFormat="1" ht="14.25" x14ac:dyDescent="0.3">
      <c r="A2" s="35" t="s">
        <v>88</v>
      </c>
      <c r="B2" s="36"/>
      <c r="C2" s="36"/>
      <c r="D2" s="36"/>
      <c r="E2" s="36"/>
      <c r="F2" s="36"/>
      <c r="G2" s="37"/>
      <c r="H2" s="38"/>
    </row>
    <row r="3" spans="1:22" s="39" customFormat="1" x14ac:dyDescent="0.2">
      <c r="A3" s="40" t="s">
        <v>89</v>
      </c>
      <c r="B3" s="36"/>
      <c r="C3" s="36"/>
      <c r="D3" s="36"/>
      <c r="E3" s="36"/>
      <c r="F3" s="41"/>
      <c r="G3" s="42"/>
      <c r="H3" s="38"/>
    </row>
    <row r="4" spans="1:22" s="39" customFormat="1" x14ac:dyDescent="0.2">
      <c r="A4" s="43" t="s">
        <v>90</v>
      </c>
      <c r="B4" s="44"/>
      <c r="C4" s="44"/>
      <c r="D4" s="44"/>
      <c r="E4" s="44"/>
      <c r="F4" s="44"/>
      <c r="G4" s="45"/>
      <c r="H4" s="38"/>
    </row>
    <row r="5" spans="1:22" s="34" customFormat="1" ht="6" customHeight="1" x14ac:dyDescent="0.2">
      <c r="A5" s="117" t="s">
        <v>91</v>
      </c>
      <c r="B5" s="120" t="s">
        <v>92</v>
      </c>
      <c r="C5" s="123" t="s">
        <v>93</v>
      </c>
      <c r="D5" s="123"/>
      <c r="E5" s="123"/>
      <c r="F5" s="124" t="s">
        <v>94</v>
      </c>
      <c r="G5" s="124" t="s">
        <v>95</v>
      </c>
      <c r="H5" s="127" t="s">
        <v>96</v>
      </c>
    </row>
    <row r="6" spans="1:22" s="34" customFormat="1" ht="14.25" customHeight="1" x14ac:dyDescent="0.2">
      <c r="A6" s="118"/>
      <c r="B6" s="121"/>
      <c r="C6" s="123"/>
      <c r="D6" s="123"/>
      <c r="E6" s="123"/>
      <c r="F6" s="125"/>
      <c r="G6" s="125"/>
      <c r="H6" s="128"/>
    </row>
    <row r="7" spans="1:22" s="34" customFormat="1" ht="37.15" customHeight="1" x14ac:dyDescent="0.2">
      <c r="A7" s="119"/>
      <c r="B7" s="122"/>
      <c r="C7" s="46" t="s">
        <v>97</v>
      </c>
      <c r="D7" s="46" t="s">
        <v>98</v>
      </c>
      <c r="E7" s="46" t="s">
        <v>30</v>
      </c>
      <c r="F7" s="126"/>
      <c r="G7" s="126"/>
      <c r="H7" s="129"/>
    </row>
    <row r="8" spans="1:22" s="49" customFormat="1" x14ac:dyDescent="0.2">
      <c r="A8" s="47"/>
      <c r="B8" s="48"/>
      <c r="C8" s="48"/>
      <c r="D8" s="48"/>
      <c r="E8" s="48"/>
      <c r="F8" s="48"/>
      <c r="G8" s="48"/>
      <c r="H8" s="48"/>
    </row>
    <row r="9" spans="1:22" s="49" customFormat="1" ht="13.5" x14ac:dyDescent="0.2">
      <c r="A9" s="50" t="s">
        <v>99</v>
      </c>
      <c r="B9" s="48"/>
      <c r="C9" s="48"/>
      <c r="D9" s="48"/>
      <c r="E9" s="48"/>
      <c r="F9" s="48"/>
      <c r="G9" s="48"/>
      <c r="H9" s="48"/>
    </row>
    <row r="10" spans="1:22" s="49" customFormat="1" ht="11.25" customHeight="1" x14ac:dyDescent="0.2">
      <c r="A10" s="51" t="s">
        <v>100</v>
      </c>
      <c r="B10" s="52">
        <f t="shared" ref="B10:G10" si="0">SUM(B11:B15)</f>
        <v>17986878.662</v>
      </c>
      <c r="C10" s="52">
        <f t="shared" si="0"/>
        <v>17158063.636050001</v>
      </c>
      <c r="D10" s="52">
        <f t="shared" si="0"/>
        <v>184037.40211</v>
      </c>
      <c r="E10" s="52">
        <f t="shared" si="0"/>
        <v>17342101.03816</v>
      </c>
      <c r="F10" s="52">
        <f t="shared" si="0"/>
        <v>644777.62384000246</v>
      </c>
      <c r="G10" s="52">
        <f t="shared" si="0"/>
        <v>828815.02595000213</v>
      </c>
      <c r="H10" s="53">
        <f t="shared" ref="H10:H15" si="1">E10/B10*100</f>
        <v>96.41528896727263</v>
      </c>
      <c r="I10" s="54"/>
      <c r="J10" s="54"/>
      <c r="K10" s="54"/>
      <c r="L10" s="54"/>
      <c r="M10" s="54"/>
      <c r="N10" s="54"/>
      <c r="O10" s="54"/>
      <c r="P10" s="54"/>
      <c r="Q10" s="54"/>
      <c r="R10" s="54"/>
      <c r="S10" s="54"/>
      <c r="T10" s="54"/>
      <c r="U10" s="54"/>
      <c r="V10" s="54"/>
    </row>
    <row r="11" spans="1:22" s="49" customFormat="1" ht="11.25" customHeight="1" x14ac:dyDescent="0.2">
      <c r="A11" s="55" t="s">
        <v>101</v>
      </c>
      <c r="B11" s="56">
        <v>5523265.8010000018</v>
      </c>
      <c r="C11" s="57">
        <v>5100325.8520299997</v>
      </c>
      <c r="D11" s="56">
        <v>62489.019800000009</v>
      </c>
      <c r="E11" s="57">
        <f>SUM(C11:D11)</f>
        <v>5162814.8718299996</v>
      </c>
      <c r="F11" s="57">
        <f>B11-E11</f>
        <v>360450.92917000223</v>
      </c>
      <c r="G11" s="57">
        <f>B11-C11</f>
        <v>422939.94897000212</v>
      </c>
      <c r="H11" s="58">
        <f t="shared" si="1"/>
        <v>93.47395287214421</v>
      </c>
    </row>
    <row r="12" spans="1:22" s="49" customFormat="1" ht="11.25" customHeight="1" x14ac:dyDescent="0.2">
      <c r="A12" s="59" t="s">
        <v>102</v>
      </c>
      <c r="B12" s="56">
        <v>243517</v>
      </c>
      <c r="C12" s="57">
        <v>143831.75615999999</v>
      </c>
      <c r="D12" s="56">
        <v>11112.35636</v>
      </c>
      <c r="E12" s="57">
        <f>SUM(C12:D12)</f>
        <v>154944.11252</v>
      </c>
      <c r="F12" s="57">
        <f>B12-E12</f>
        <v>88572.887480000005</v>
      </c>
      <c r="G12" s="57">
        <f>B12-C12</f>
        <v>99685.24384000001</v>
      </c>
      <c r="H12" s="58">
        <f t="shared" si="1"/>
        <v>63.62763688777374</v>
      </c>
    </row>
    <row r="13" spans="1:22" s="49" customFormat="1" ht="11.25" customHeight="1" x14ac:dyDescent="0.2">
      <c r="A13" s="55" t="s">
        <v>103</v>
      </c>
      <c r="B13" s="56">
        <v>757050.86100000003</v>
      </c>
      <c r="C13" s="57">
        <v>562147.79291999992</v>
      </c>
      <c r="D13" s="56">
        <v>43998.634229999996</v>
      </c>
      <c r="E13" s="57">
        <f>SUM(C13:D13)</f>
        <v>606146.42714999989</v>
      </c>
      <c r="F13" s="57">
        <f>B13-E13</f>
        <v>150904.43385000015</v>
      </c>
      <c r="G13" s="57">
        <f>B13-C13</f>
        <v>194903.06808000011</v>
      </c>
      <c r="H13" s="58">
        <f t="shared" si="1"/>
        <v>80.066803748077348</v>
      </c>
    </row>
    <row r="14" spans="1:22" s="49" customFormat="1" ht="11.25" customHeight="1" x14ac:dyDescent="0.2">
      <c r="A14" s="55" t="s">
        <v>104</v>
      </c>
      <c r="B14" s="56">
        <v>11276542</v>
      </c>
      <c r="C14" s="57">
        <v>11187627.07897</v>
      </c>
      <c r="D14" s="56">
        <v>64340.313390000003</v>
      </c>
      <c r="E14" s="57">
        <f>SUM(C14:D14)</f>
        <v>11251967.39236</v>
      </c>
      <c r="F14" s="57">
        <f>B14-E14</f>
        <v>24574.60764000006</v>
      </c>
      <c r="G14" s="57">
        <f>B14-C14</f>
        <v>88914.921029999852</v>
      </c>
      <c r="H14" s="58">
        <f t="shared" si="1"/>
        <v>99.782073195488479</v>
      </c>
    </row>
    <row r="15" spans="1:22" s="49" customFormat="1" ht="11.25" customHeight="1" x14ac:dyDescent="0.2">
      <c r="A15" s="55" t="s">
        <v>105</v>
      </c>
      <c r="B15" s="56">
        <v>186503</v>
      </c>
      <c r="C15" s="57">
        <v>164131.15596999999</v>
      </c>
      <c r="D15" s="56">
        <v>2097.0783300000003</v>
      </c>
      <c r="E15" s="57">
        <f>SUM(C15:D15)</f>
        <v>166228.23429999998</v>
      </c>
      <c r="F15" s="57">
        <f>B15-E15</f>
        <v>20274.765700000018</v>
      </c>
      <c r="G15" s="57">
        <f>B15-C15</f>
        <v>22371.844030000007</v>
      </c>
      <c r="H15" s="58">
        <f t="shared" si="1"/>
        <v>89.12898682594917</v>
      </c>
    </row>
    <row r="16" spans="1:22" s="49" customFormat="1" ht="11.25" customHeight="1" x14ac:dyDescent="0.2">
      <c r="B16" s="60"/>
      <c r="C16" s="60"/>
      <c r="D16" s="60"/>
      <c r="E16" s="60"/>
      <c r="F16" s="60"/>
      <c r="G16" s="60"/>
      <c r="H16" s="53"/>
    </row>
    <row r="17" spans="1:8" s="49" customFormat="1" ht="11.25" customHeight="1" x14ac:dyDescent="0.2">
      <c r="A17" s="51" t="s">
        <v>106</v>
      </c>
      <c r="B17" s="56">
        <v>5758980.3919999991</v>
      </c>
      <c r="C17" s="57">
        <v>4671295.7442100001</v>
      </c>
      <c r="D17" s="56">
        <v>34563.701700000005</v>
      </c>
      <c r="E17" s="57">
        <f>SUM(C17:D17)</f>
        <v>4705859.4459100002</v>
      </c>
      <c r="F17" s="57">
        <f>B17-E17</f>
        <v>1053120.9460899988</v>
      </c>
      <c r="G17" s="57">
        <f>B17-C17</f>
        <v>1087684.6477899989</v>
      </c>
      <c r="H17" s="58">
        <f>E17/B17*100</f>
        <v>81.71341323625748</v>
      </c>
    </row>
    <row r="18" spans="1:8" s="49" customFormat="1" ht="11.25" customHeight="1" x14ac:dyDescent="0.2">
      <c r="A18" s="55"/>
      <c r="B18" s="61"/>
      <c r="C18" s="60"/>
      <c r="D18" s="61"/>
      <c r="E18" s="60"/>
      <c r="F18" s="60"/>
      <c r="G18" s="60"/>
      <c r="H18" s="53"/>
    </row>
    <row r="19" spans="1:8" s="49" customFormat="1" ht="11.25" customHeight="1" x14ac:dyDescent="0.2">
      <c r="A19" s="51" t="s">
        <v>107</v>
      </c>
      <c r="B19" s="56">
        <v>611750.65899999999</v>
      </c>
      <c r="C19" s="57">
        <v>456408.77829000005</v>
      </c>
      <c r="D19" s="56">
        <v>11364.866810000001</v>
      </c>
      <c r="E19" s="57">
        <f>SUM(C19:D19)</f>
        <v>467773.64510000002</v>
      </c>
      <c r="F19" s="57">
        <f>B19-E19</f>
        <v>143977.01389999996</v>
      </c>
      <c r="G19" s="57">
        <f>B19-C19</f>
        <v>155341.88070999994</v>
      </c>
      <c r="H19" s="58">
        <f>E19/B19*100</f>
        <v>76.46475540617277</v>
      </c>
    </row>
    <row r="20" spans="1:8" s="49" customFormat="1" ht="11.25" customHeight="1" x14ac:dyDescent="0.2">
      <c r="A20" s="55"/>
      <c r="B20" s="61"/>
      <c r="C20" s="60"/>
      <c r="D20" s="61"/>
      <c r="E20" s="60"/>
      <c r="F20" s="60"/>
      <c r="G20" s="60"/>
      <c r="H20" s="53"/>
    </row>
    <row r="21" spans="1:8" s="49" customFormat="1" ht="11.25" customHeight="1" x14ac:dyDescent="0.2">
      <c r="A21" s="51" t="s">
        <v>108</v>
      </c>
      <c r="B21" s="56">
        <v>7272817.6007000003</v>
      </c>
      <c r="C21" s="57">
        <v>6733917.9592199996</v>
      </c>
      <c r="D21" s="56">
        <v>85100.088229999994</v>
      </c>
      <c r="E21" s="57">
        <f>SUM(C21:D21)</f>
        <v>6819018.0474499995</v>
      </c>
      <c r="F21" s="57">
        <f>B21-E21</f>
        <v>453799.55325000081</v>
      </c>
      <c r="G21" s="57">
        <f>B21-C21</f>
        <v>538899.64148000069</v>
      </c>
      <c r="H21" s="58">
        <f>E21/B21*100</f>
        <v>93.760333640069248</v>
      </c>
    </row>
    <row r="22" spans="1:8" s="49" customFormat="1" ht="11.25" customHeight="1" x14ac:dyDescent="0.2">
      <c r="A22" s="55"/>
      <c r="B22" s="60"/>
      <c r="C22" s="60"/>
      <c r="D22" s="60"/>
      <c r="E22" s="60"/>
      <c r="F22" s="60"/>
      <c r="G22" s="60"/>
      <c r="H22" s="53"/>
    </row>
    <row r="23" spans="1:8" s="49" customFormat="1" ht="11.25" customHeight="1" x14ac:dyDescent="0.2">
      <c r="A23" s="51" t="s">
        <v>109</v>
      </c>
      <c r="B23" s="52">
        <f t="shared" ref="B23:G23" si="2">SUM(B24:B32)</f>
        <v>41896499.470259987</v>
      </c>
      <c r="C23" s="52">
        <f t="shared" si="2"/>
        <v>34393109.724226005</v>
      </c>
      <c r="D23" s="52">
        <f t="shared" si="2"/>
        <v>492276.19228000002</v>
      </c>
      <c r="E23" s="52">
        <f t="shared" si="2"/>
        <v>34885385.916506</v>
      </c>
      <c r="F23" s="52">
        <f t="shared" si="2"/>
        <v>7011113.553753987</v>
      </c>
      <c r="G23" s="52">
        <f t="shared" si="2"/>
        <v>7503389.7460339861</v>
      </c>
      <c r="H23" s="53">
        <f t="shared" ref="H23:H32" si="3">E23/B23*100</f>
        <v>83.265634020974019</v>
      </c>
    </row>
    <row r="24" spans="1:8" s="49" customFormat="1" ht="11.25" customHeight="1" x14ac:dyDescent="0.2">
      <c r="A24" s="55" t="s">
        <v>110</v>
      </c>
      <c r="B24" s="56">
        <v>30025463.595669992</v>
      </c>
      <c r="C24" s="57">
        <v>23893163.490186006</v>
      </c>
      <c r="D24" s="56">
        <v>394914.42808000004</v>
      </c>
      <c r="E24" s="57">
        <f t="shared" ref="E24:E32" si="4">SUM(C24:D24)</f>
        <v>24288077.918266006</v>
      </c>
      <c r="F24" s="57">
        <f t="shared" ref="F24:F32" si="5">B24-E24</f>
        <v>5737385.6774039865</v>
      </c>
      <c r="G24" s="57">
        <f t="shared" ref="G24:G32" si="6">B24-C24</f>
        <v>6132300.1054839864</v>
      </c>
      <c r="H24" s="58">
        <f t="shared" si="3"/>
        <v>80.8916000276799</v>
      </c>
    </row>
    <row r="25" spans="1:8" s="49" customFormat="1" ht="11.25" customHeight="1" x14ac:dyDescent="0.2">
      <c r="A25" s="55" t="s">
        <v>111</v>
      </c>
      <c r="B25" s="56">
        <v>3257533.0150000001</v>
      </c>
      <c r="C25" s="57">
        <v>2879352.6354999999</v>
      </c>
      <c r="D25" s="56">
        <v>868.81985999999995</v>
      </c>
      <c r="E25" s="57">
        <f t="shared" si="4"/>
        <v>2880221.45536</v>
      </c>
      <c r="F25" s="57">
        <f t="shared" si="5"/>
        <v>377311.55964000011</v>
      </c>
      <c r="G25" s="57">
        <f t="shared" si="6"/>
        <v>378180.37950000027</v>
      </c>
      <c r="H25" s="58">
        <f t="shared" si="3"/>
        <v>88.417260610941184</v>
      </c>
    </row>
    <row r="26" spans="1:8" s="49" customFormat="1" ht="11.25" customHeight="1" x14ac:dyDescent="0.2">
      <c r="A26" s="55" t="s">
        <v>112</v>
      </c>
      <c r="B26" s="56">
        <v>6212332.845590001</v>
      </c>
      <c r="C26" s="57">
        <v>5564152.8494600002</v>
      </c>
      <c r="D26" s="56">
        <v>76272.93551000001</v>
      </c>
      <c r="E26" s="57">
        <f t="shared" si="4"/>
        <v>5640425.7849700004</v>
      </c>
      <c r="F26" s="57">
        <f t="shared" si="5"/>
        <v>571907.06062000059</v>
      </c>
      <c r="G26" s="57">
        <f t="shared" si="6"/>
        <v>648179.9961300008</v>
      </c>
      <c r="H26" s="58">
        <f t="shared" si="3"/>
        <v>90.794004847535092</v>
      </c>
    </row>
    <row r="27" spans="1:8" s="49" customFormat="1" ht="11.25" customHeight="1" x14ac:dyDescent="0.2">
      <c r="A27" s="55" t="s">
        <v>113</v>
      </c>
      <c r="B27" s="56">
        <v>212769.16099999999</v>
      </c>
      <c r="C27" s="57">
        <v>146003.95366</v>
      </c>
      <c r="D27" s="56">
        <v>2110.01028</v>
      </c>
      <c r="E27" s="57">
        <f t="shared" si="4"/>
        <v>148113.96393999999</v>
      </c>
      <c r="F27" s="57">
        <f t="shared" si="5"/>
        <v>64655.197060000006</v>
      </c>
      <c r="G27" s="57">
        <f t="shared" si="6"/>
        <v>66765.207339999994</v>
      </c>
      <c r="H27" s="58">
        <f t="shared" si="3"/>
        <v>69.612514917046639</v>
      </c>
    </row>
    <row r="28" spans="1:8" s="49" customFormat="1" ht="11.25" customHeight="1" x14ac:dyDescent="0.2">
      <c r="A28" s="55" t="s">
        <v>114</v>
      </c>
      <c r="B28" s="56">
        <v>601051.89199999999</v>
      </c>
      <c r="C28" s="57">
        <v>500844.81651999999</v>
      </c>
      <c r="D28" s="56">
        <v>908.62414000000001</v>
      </c>
      <c r="E28" s="57">
        <f t="shared" si="4"/>
        <v>501753.44066000002</v>
      </c>
      <c r="F28" s="57">
        <f t="shared" si="5"/>
        <v>99298.451339999971</v>
      </c>
      <c r="G28" s="57">
        <f t="shared" si="6"/>
        <v>100207.07548</v>
      </c>
      <c r="H28" s="58">
        <f t="shared" si="3"/>
        <v>83.479221567777714</v>
      </c>
    </row>
    <row r="29" spans="1:8" s="49" customFormat="1" ht="11.25" customHeight="1" x14ac:dyDescent="0.2">
      <c r="A29" s="55" t="s">
        <v>115</v>
      </c>
      <c r="B29" s="56">
        <v>640417.12400000007</v>
      </c>
      <c r="C29" s="57">
        <v>606538.22763999994</v>
      </c>
      <c r="D29" s="56">
        <v>7420.5476100000005</v>
      </c>
      <c r="E29" s="57">
        <f t="shared" si="4"/>
        <v>613958.77524999995</v>
      </c>
      <c r="F29" s="57">
        <f t="shared" si="5"/>
        <v>26458.348750000121</v>
      </c>
      <c r="G29" s="57">
        <f t="shared" si="6"/>
        <v>33878.89636000013</v>
      </c>
      <c r="H29" s="58">
        <f t="shared" si="3"/>
        <v>95.868575689428297</v>
      </c>
    </row>
    <row r="30" spans="1:8" s="49" customFormat="1" ht="11.25" customHeight="1" x14ac:dyDescent="0.2">
      <c r="A30" s="55" t="s">
        <v>116</v>
      </c>
      <c r="B30" s="56">
        <v>278695.78999999998</v>
      </c>
      <c r="C30" s="57">
        <v>232800.07299000002</v>
      </c>
      <c r="D30" s="56">
        <v>5000.6965899999996</v>
      </c>
      <c r="E30" s="57">
        <f t="shared" si="4"/>
        <v>237800.76958000002</v>
      </c>
      <c r="F30" s="57">
        <f t="shared" si="5"/>
        <v>40895.020419999957</v>
      </c>
      <c r="G30" s="57">
        <f t="shared" si="6"/>
        <v>45895.717009999964</v>
      </c>
      <c r="H30" s="58">
        <f t="shared" si="3"/>
        <v>85.326286981227824</v>
      </c>
    </row>
    <row r="31" spans="1:8" s="49" customFormat="1" ht="11.25" customHeight="1" x14ac:dyDescent="0.2">
      <c r="A31" s="55" t="s">
        <v>117</v>
      </c>
      <c r="B31" s="56">
        <v>482484.03200000001</v>
      </c>
      <c r="C31" s="57">
        <v>394771.11142000003</v>
      </c>
      <c r="D31" s="56">
        <v>0</v>
      </c>
      <c r="E31" s="57">
        <f t="shared" si="4"/>
        <v>394771.11142000003</v>
      </c>
      <c r="F31" s="57">
        <f t="shared" si="5"/>
        <v>87712.920579999976</v>
      </c>
      <c r="G31" s="57">
        <f t="shared" si="6"/>
        <v>87712.920579999976</v>
      </c>
      <c r="H31" s="58">
        <f t="shared" si="3"/>
        <v>81.820554720451355</v>
      </c>
    </row>
    <row r="32" spans="1:8" s="49" customFormat="1" ht="11.25" customHeight="1" x14ac:dyDescent="0.2">
      <c r="A32" s="55" t="s">
        <v>118</v>
      </c>
      <c r="B32" s="56">
        <v>185752.01500000001</v>
      </c>
      <c r="C32" s="57">
        <v>175482.56685</v>
      </c>
      <c r="D32" s="56">
        <v>4780.1302100000003</v>
      </c>
      <c r="E32" s="57">
        <f t="shared" si="4"/>
        <v>180262.69706000001</v>
      </c>
      <c r="F32" s="57">
        <f t="shared" si="5"/>
        <v>5489.3179400000081</v>
      </c>
      <c r="G32" s="57">
        <f t="shared" si="6"/>
        <v>10269.448150000011</v>
      </c>
      <c r="H32" s="58">
        <f t="shared" si="3"/>
        <v>97.044813785734704</v>
      </c>
    </row>
    <row r="33" spans="1:8" s="49" customFormat="1" ht="11.25" customHeight="1" x14ac:dyDescent="0.2">
      <c r="A33" s="55"/>
      <c r="B33" s="60"/>
      <c r="C33" s="60"/>
      <c r="D33" s="60"/>
      <c r="E33" s="60"/>
      <c r="F33" s="60"/>
      <c r="G33" s="60"/>
      <c r="H33" s="53"/>
    </row>
    <row r="34" spans="1:8" s="49" customFormat="1" ht="11.25" customHeight="1" x14ac:dyDescent="0.2">
      <c r="A34" s="51" t="s">
        <v>119</v>
      </c>
      <c r="B34" s="62">
        <f t="shared" ref="B34:G34" si="7">+B35+B36</f>
        <v>6174463.8400000017</v>
      </c>
      <c r="C34" s="62">
        <f t="shared" si="7"/>
        <v>2950155.2524600001</v>
      </c>
      <c r="D34" s="62">
        <f t="shared" si="7"/>
        <v>1435864.8416000002</v>
      </c>
      <c r="E34" s="62">
        <f t="shared" si="7"/>
        <v>4386020.09406</v>
      </c>
      <c r="F34" s="62">
        <f t="shared" si="7"/>
        <v>1788443.7459400014</v>
      </c>
      <c r="G34" s="62">
        <f t="shared" si="7"/>
        <v>3224308.5875400011</v>
      </c>
      <c r="H34" s="53">
        <f>E34/B34*100</f>
        <v>71.034833269992859</v>
      </c>
    </row>
    <row r="35" spans="1:8" s="49" customFormat="1" ht="11.25" customHeight="1" x14ac:dyDescent="0.2">
      <c r="A35" s="55" t="s">
        <v>120</v>
      </c>
      <c r="B35" s="56">
        <v>5966735.3440000014</v>
      </c>
      <c r="C35" s="57">
        <v>2747538.4959900002</v>
      </c>
      <c r="D35" s="56">
        <v>1435429.8468500001</v>
      </c>
      <c r="E35" s="57">
        <f>SUM(C35:D35)</f>
        <v>4182968.3428400001</v>
      </c>
      <c r="F35" s="57">
        <f>B35-E35</f>
        <v>1783767.0011600014</v>
      </c>
      <c r="G35" s="57">
        <f>B35-C35</f>
        <v>3219196.8480100012</v>
      </c>
      <c r="H35" s="58">
        <f>E35/B35*100</f>
        <v>70.104807766382464</v>
      </c>
    </row>
    <row r="36" spans="1:8" s="49" customFormat="1" ht="11.25" customHeight="1" x14ac:dyDescent="0.2">
      <c r="A36" s="55" t="s">
        <v>121</v>
      </c>
      <c r="B36" s="56">
        <v>207728.49600000001</v>
      </c>
      <c r="C36" s="57">
        <v>202616.75646999999</v>
      </c>
      <c r="D36" s="56">
        <v>434.99475000000001</v>
      </c>
      <c r="E36" s="57">
        <f>SUM(C36:D36)</f>
        <v>203051.75122000001</v>
      </c>
      <c r="F36" s="57">
        <f>B36-E36</f>
        <v>4676.7447800000082</v>
      </c>
      <c r="G36" s="57">
        <f>B36-C36</f>
        <v>5111.7395300000207</v>
      </c>
      <c r="H36" s="58">
        <f>E36/B36*100</f>
        <v>97.748626274172807</v>
      </c>
    </row>
    <row r="37" spans="1:8" s="49" customFormat="1" ht="11.25" customHeight="1" x14ac:dyDescent="0.2">
      <c r="A37" s="55"/>
      <c r="B37" s="60"/>
      <c r="C37" s="60"/>
      <c r="D37" s="60"/>
      <c r="E37" s="60"/>
      <c r="F37" s="60"/>
      <c r="G37" s="60"/>
      <c r="H37" s="53"/>
    </row>
    <row r="38" spans="1:8" s="49" customFormat="1" ht="11.25" customHeight="1" x14ac:dyDescent="0.2">
      <c r="A38" s="51" t="s">
        <v>122</v>
      </c>
      <c r="B38" s="62">
        <f t="shared" ref="B38:G38" si="8">SUM(B39:B44)</f>
        <v>491304663.33907002</v>
      </c>
      <c r="C38" s="62">
        <f t="shared" si="8"/>
        <v>442001304.35737008</v>
      </c>
      <c r="D38" s="62">
        <f t="shared" si="8"/>
        <v>2629170.0413800003</v>
      </c>
      <c r="E38" s="62">
        <f t="shared" si="8"/>
        <v>444630474.39875001</v>
      </c>
      <c r="F38" s="62">
        <f t="shared" si="8"/>
        <v>46674188.940319978</v>
      </c>
      <c r="G38" s="62">
        <f t="shared" si="8"/>
        <v>49303358.981699958</v>
      </c>
      <c r="H38" s="53">
        <f t="shared" ref="H38:H44" si="9">E38/B38*100</f>
        <v>90.499949944886197</v>
      </c>
    </row>
    <row r="39" spans="1:8" s="49" customFormat="1" ht="11.25" customHeight="1" x14ac:dyDescent="0.2">
      <c r="A39" s="55" t="s">
        <v>123</v>
      </c>
      <c r="B39" s="56">
        <v>489787729.12007004</v>
      </c>
      <c r="C39" s="57">
        <v>440963752.17777008</v>
      </c>
      <c r="D39" s="56">
        <v>2579630.5860100002</v>
      </c>
      <c r="E39" s="57">
        <f t="shared" ref="E39:E44" si="10">SUM(C39:D39)</f>
        <v>443543382.76378006</v>
      </c>
      <c r="F39" s="57">
        <f t="shared" ref="F39:F44" si="11">B39-E39</f>
        <v>46244346.356289983</v>
      </c>
      <c r="G39" s="57">
        <f t="shared" ref="G39:G44" si="12">B39-C39</f>
        <v>48823976.942299962</v>
      </c>
      <c r="H39" s="58">
        <f t="shared" si="9"/>
        <v>90.558288089542287</v>
      </c>
    </row>
    <row r="40" spans="1:8" s="49" customFormat="1" ht="11.25" customHeight="1" x14ac:dyDescent="0.2">
      <c r="A40" s="63" t="s">
        <v>124</v>
      </c>
      <c r="B40" s="56">
        <v>69964.743000000002</v>
      </c>
      <c r="C40" s="57">
        <v>44766.56738</v>
      </c>
      <c r="D40" s="56">
        <v>503.85672</v>
      </c>
      <c r="E40" s="57">
        <f t="shared" si="10"/>
        <v>45270.424100000004</v>
      </c>
      <c r="F40" s="57">
        <f t="shared" si="11"/>
        <v>24694.318899999998</v>
      </c>
      <c r="G40" s="57">
        <f t="shared" si="12"/>
        <v>25198.175620000002</v>
      </c>
      <c r="H40" s="58">
        <f t="shared" si="9"/>
        <v>64.70462429912736</v>
      </c>
    </row>
    <row r="41" spans="1:8" s="49" customFormat="1" ht="11.25" customHeight="1" x14ac:dyDescent="0.2">
      <c r="A41" s="63" t="s">
        <v>125</v>
      </c>
      <c r="B41" s="56">
        <v>13697</v>
      </c>
      <c r="C41" s="57">
        <v>11734.152699999999</v>
      </c>
      <c r="D41" s="56">
        <v>202.5882</v>
      </c>
      <c r="E41" s="57">
        <f t="shared" si="10"/>
        <v>11936.740899999999</v>
      </c>
      <c r="F41" s="57">
        <f t="shared" si="11"/>
        <v>1760.2591000000011</v>
      </c>
      <c r="G41" s="57">
        <f t="shared" si="12"/>
        <v>1962.8473000000013</v>
      </c>
      <c r="H41" s="58">
        <f t="shared" si="9"/>
        <v>87.148579250930851</v>
      </c>
    </row>
    <row r="42" spans="1:8" s="49" customFormat="1" ht="11.25" customHeight="1" x14ac:dyDescent="0.2">
      <c r="A42" s="55" t="s">
        <v>126</v>
      </c>
      <c r="B42" s="56">
        <v>775970.45400000014</v>
      </c>
      <c r="C42" s="57">
        <v>635791.07311</v>
      </c>
      <c r="D42" s="56">
        <v>1453.8148899999999</v>
      </c>
      <c r="E42" s="57">
        <f t="shared" si="10"/>
        <v>637244.88800000004</v>
      </c>
      <c r="F42" s="57">
        <f t="shared" si="11"/>
        <v>138725.56600000011</v>
      </c>
      <c r="G42" s="57">
        <f t="shared" si="12"/>
        <v>140179.38089000015</v>
      </c>
      <c r="H42" s="58">
        <f t="shared" si="9"/>
        <v>82.122313383854689</v>
      </c>
    </row>
    <row r="43" spans="1:8" s="49" customFormat="1" ht="11.25" customHeight="1" x14ac:dyDescent="0.2">
      <c r="A43" s="55" t="s">
        <v>127</v>
      </c>
      <c r="B43" s="56">
        <v>116862.022</v>
      </c>
      <c r="C43" s="57">
        <v>106568.85097</v>
      </c>
      <c r="D43" s="56">
        <v>1.9</v>
      </c>
      <c r="E43" s="57">
        <f t="shared" si="10"/>
        <v>106570.75096999999</v>
      </c>
      <c r="F43" s="57">
        <f t="shared" si="11"/>
        <v>10291.271030000004</v>
      </c>
      <c r="G43" s="57">
        <f t="shared" si="12"/>
        <v>10293.171029999998</v>
      </c>
      <c r="H43" s="58">
        <f t="shared" si="9"/>
        <v>91.1936565413869</v>
      </c>
    </row>
    <row r="44" spans="1:8" s="49" customFormat="1" ht="11.25" customHeight="1" x14ac:dyDescent="0.2">
      <c r="A44" s="55" t="s">
        <v>128</v>
      </c>
      <c r="B44" s="56">
        <v>540440</v>
      </c>
      <c r="C44" s="57">
        <v>238691.53544000001</v>
      </c>
      <c r="D44" s="56">
        <v>47377.295560000006</v>
      </c>
      <c r="E44" s="57">
        <f t="shared" si="10"/>
        <v>286068.83100000001</v>
      </c>
      <c r="F44" s="57">
        <f t="shared" si="11"/>
        <v>254371.16899999999</v>
      </c>
      <c r="G44" s="57">
        <f t="shared" si="12"/>
        <v>301748.46455999999</v>
      </c>
      <c r="H44" s="58">
        <f t="shared" si="9"/>
        <v>52.932579194730224</v>
      </c>
    </row>
    <row r="45" spans="1:8" s="49" customFormat="1" ht="11.25" customHeight="1" x14ac:dyDescent="0.2">
      <c r="A45" s="55"/>
      <c r="B45" s="57"/>
      <c r="C45" s="57"/>
      <c r="D45" s="57"/>
      <c r="E45" s="57"/>
      <c r="F45" s="57"/>
      <c r="G45" s="57"/>
      <c r="H45" s="58"/>
    </row>
    <row r="46" spans="1:8" s="49" customFormat="1" ht="11.25" customHeight="1" x14ac:dyDescent="0.2">
      <c r="A46" s="51" t="s">
        <v>129</v>
      </c>
      <c r="B46" s="56">
        <v>58369755.78232</v>
      </c>
      <c r="C46" s="57">
        <v>54010756.518020004</v>
      </c>
      <c r="D46" s="56">
        <v>440598.74368000001</v>
      </c>
      <c r="E46" s="57">
        <f>SUM(C46:D46)</f>
        <v>54451355.261700004</v>
      </c>
      <c r="F46" s="57">
        <f>B46-E46</f>
        <v>3918400.5206199959</v>
      </c>
      <c r="G46" s="57">
        <f>B46-C46</f>
        <v>4358999.2642999962</v>
      </c>
      <c r="H46" s="58">
        <f>E46/B46*100</f>
        <v>93.286933501601411</v>
      </c>
    </row>
    <row r="47" spans="1:8" s="49" customFormat="1" ht="11.25" customHeight="1" x14ac:dyDescent="0.2">
      <c r="A47" s="64"/>
      <c r="B47" s="60"/>
      <c r="C47" s="60"/>
      <c r="D47" s="60"/>
      <c r="E47" s="60"/>
      <c r="F47" s="60"/>
      <c r="G47" s="60"/>
      <c r="H47" s="53"/>
    </row>
    <row r="48" spans="1:8" s="49" customFormat="1" ht="11.25" customHeight="1" x14ac:dyDescent="0.2">
      <c r="A48" s="51" t="s">
        <v>130</v>
      </c>
      <c r="B48" s="56">
        <v>2158145.9329999997</v>
      </c>
      <c r="C48" s="57">
        <v>1510532.0661500001</v>
      </c>
      <c r="D48" s="56">
        <v>7874.8018899999997</v>
      </c>
      <c r="E48" s="57">
        <f>SUM(C48:D48)</f>
        <v>1518406.8680400001</v>
      </c>
      <c r="F48" s="57">
        <f>B48-E48</f>
        <v>639739.06495999964</v>
      </c>
      <c r="G48" s="57">
        <f>B48-C48</f>
        <v>647613.86684999964</v>
      </c>
      <c r="H48" s="58">
        <f>E48/B48*100</f>
        <v>70.357006207142362</v>
      </c>
    </row>
    <row r="49" spans="1:8" s="49" customFormat="1" ht="11.25" customHeight="1" x14ac:dyDescent="0.2">
      <c r="A49" s="55"/>
      <c r="B49" s="60"/>
      <c r="C49" s="60"/>
      <c r="D49" s="60"/>
      <c r="E49" s="60"/>
      <c r="F49" s="60"/>
      <c r="G49" s="60"/>
      <c r="H49" s="53"/>
    </row>
    <row r="50" spans="1:8" s="49" customFormat="1" ht="11.25" customHeight="1" x14ac:dyDescent="0.2">
      <c r="A50" s="51" t="s">
        <v>131</v>
      </c>
      <c r="B50" s="62">
        <f t="shared" ref="B50:G50" si="13">SUM(B51:B56)</f>
        <v>23358403.429190002</v>
      </c>
      <c r="C50" s="62">
        <f t="shared" si="13"/>
        <v>20122801.160699997</v>
      </c>
      <c r="D50" s="62">
        <f t="shared" si="13"/>
        <v>747874.46895999985</v>
      </c>
      <c r="E50" s="62">
        <f t="shared" si="13"/>
        <v>20870675.629659995</v>
      </c>
      <c r="F50" s="62">
        <f t="shared" si="13"/>
        <v>2487727.7995300042</v>
      </c>
      <c r="G50" s="62">
        <f t="shared" si="13"/>
        <v>3235602.268490003</v>
      </c>
      <c r="H50" s="53">
        <f t="shared" ref="H50:H56" si="14">E50/B50*100</f>
        <v>89.34975240464766</v>
      </c>
    </row>
    <row r="51" spans="1:8" s="49" customFormat="1" ht="11.25" customHeight="1" x14ac:dyDescent="0.2">
      <c r="A51" s="55" t="s">
        <v>110</v>
      </c>
      <c r="B51" s="56">
        <v>17527626.666190002</v>
      </c>
      <c r="C51" s="57">
        <v>15231762.19829</v>
      </c>
      <c r="D51" s="56">
        <v>595926.24609199993</v>
      </c>
      <c r="E51" s="57">
        <f t="shared" ref="E51:E56" si="15">SUM(C51:D51)</f>
        <v>15827688.444381999</v>
      </c>
      <c r="F51" s="57">
        <f t="shared" ref="F51:F56" si="16">B51-E51</f>
        <v>1699938.2218080033</v>
      </c>
      <c r="G51" s="57">
        <f t="shared" ref="G51:G56" si="17">B51-C51</f>
        <v>2295864.4679000024</v>
      </c>
      <c r="H51" s="58">
        <f t="shared" si="14"/>
        <v>90.301378194646816</v>
      </c>
    </row>
    <row r="52" spans="1:8" s="49" customFormat="1" ht="11.25" customHeight="1" x14ac:dyDescent="0.2">
      <c r="A52" s="55" t="s">
        <v>132</v>
      </c>
      <c r="B52" s="56">
        <v>3042666.3420000002</v>
      </c>
      <c r="C52" s="57">
        <v>2429176.6644799998</v>
      </c>
      <c r="D52" s="56">
        <v>111191.04716</v>
      </c>
      <c r="E52" s="57">
        <f t="shared" si="15"/>
        <v>2540367.7116399999</v>
      </c>
      <c r="F52" s="57">
        <f t="shared" si="16"/>
        <v>502298.6303600003</v>
      </c>
      <c r="G52" s="57">
        <f t="shared" si="17"/>
        <v>613489.67752000038</v>
      </c>
      <c r="H52" s="58">
        <f t="shared" si="14"/>
        <v>83.491498117081406</v>
      </c>
    </row>
    <row r="53" spans="1:8" s="49" customFormat="1" ht="11.25" customHeight="1" x14ac:dyDescent="0.2">
      <c r="A53" s="55" t="s">
        <v>133</v>
      </c>
      <c r="B53" s="56">
        <v>1299576.4130000002</v>
      </c>
      <c r="C53" s="57">
        <v>1101143.1219800001</v>
      </c>
      <c r="D53" s="56">
        <v>21331.498030000002</v>
      </c>
      <c r="E53" s="57">
        <f t="shared" si="15"/>
        <v>1122474.62001</v>
      </c>
      <c r="F53" s="57">
        <f t="shared" si="16"/>
        <v>177101.79299000022</v>
      </c>
      <c r="G53" s="57">
        <f t="shared" si="17"/>
        <v>198433.29102000012</v>
      </c>
      <c r="H53" s="58">
        <f t="shared" si="14"/>
        <v>86.372344771849882</v>
      </c>
    </row>
    <row r="54" spans="1:8" s="49" customFormat="1" ht="11.25" customHeight="1" x14ac:dyDescent="0.2">
      <c r="A54" s="55" t="s">
        <v>134</v>
      </c>
      <c r="B54" s="56">
        <v>1229339.0499999998</v>
      </c>
      <c r="C54" s="57">
        <v>1139661.0553499998</v>
      </c>
      <c r="D54" s="56">
        <v>11431.917720000001</v>
      </c>
      <c r="E54" s="57">
        <f t="shared" si="15"/>
        <v>1151092.9730699998</v>
      </c>
      <c r="F54" s="57">
        <f t="shared" si="16"/>
        <v>78246.076929999981</v>
      </c>
      <c r="G54" s="57">
        <f t="shared" si="17"/>
        <v>89677.994650000008</v>
      </c>
      <c r="H54" s="58">
        <f t="shared" si="14"/>
        <v>93.63511010815121</v>
      </c>
    </row>
    <row r="55" spans="1:8" s="49" customFormat="1" ht="11.25" customHeight="1" x14ac:dyDescent="0.2">
      <c r="A55" s="55" t="s">
        <v>135</v>
      </c>
      <c r="B55" s="56">
        <v>141426.08700000003</v>
      </c>
      <c r="C55" s="57">
        <v>122557.32716</v>
      </c>
      <c r="D55" s="56">
        <v>1828.6790700000001</v>
      </c>
      <c r="E55" s="57">
        <f t="shared" si="15"/>
        <v>124386.00623</v>
      </c>
      <c r="F55" s="57">
        <f t="shared" si="16"/>
        <v>17040.08077000003</v>
      </c>
      <c r="G55" s="57">
        <f t="shared" si="17"/>
        <v>18868.759840000028</v>
      </c>
      <c r="H55" s="58">
        <f t="shared" si="14"/>
        <v>87.951246384975619</v>
      </c>
    </row>
    <row r="56" spans="1:8" s="49" customFormat="1" ht="11.25" customHeight="1" x14ac:dyDescent="0.2">
      <c r="A56" s="55" t="s">
        <v>136</v>
      </c>
      <c r="B56" s="56">
        <v>117768.87100000004</v>
      </c>
      <c r="C56" s="57">
        <v>98500.793439999994</v>
      </c>
      <c r="D56" s="56">
        <v>6165.0808879999995</v>
      </c>
      <c r="E56" s="57">
        <f t="shared" si="15"/>
        <v>104665.87432799999</v>
      </c>
      <c r="F56" s="57">
        <f t="shared" si="16"/>
        <v>13102.996672000052</v>
      </c>
      <c r="G56" s="57">
        <f t="shared" si="17"/>
        <v>19268.077560000049</v>
      </c>
      <c r="H56" s="58">
        <f t="shared" si="14"/>
        <v>88.873972756349133</v>
      </c>
    </row>
    <row r="57" spans="1:8" s="49" customFormat="1" ht="11.25" customHeight="1" x14ac:dyDescent="0.2">
      <c r="A57" s="55"/>
      <c r="B57" s="60"/>
      <c r="C57" s="60"/>
      <c r="D57" s="60"/>
      <c r="E57" s="60"/>
      <c r="F57" s="60"/>
      <c r="G57" s="60"/>
      <c r="H57" s="53"/>
    </row>
    <row r="58" spans="1:8" s="49" customFormat="1" ht="11.25" customHeight="1" x14ac:dyDescent="0.2">
      <c r="A58" s="51" t="s">
        <v>137</v>
      </c>
      <c r="B58" s="65">
        <f t="shared" ref="B58:G58" si="18">SUM(B59:B68)</f>
        <v>19203395.806699883</v>
      </c>
      <c r="C58" s="65">
        <f t="shared" si="18"/>
        <v>16951091.951169919</v>
      </c>
      <c r="D58" s="65">
        <f t="shared" si="18"/>
        <v>153717.21338999938</v>
      </c>
      <c r="E58" s="65">
        <f t="shared" si="18"/>
        <v>17104809.164559919</v>
      </c>
      <c r="F58" s="65">
        <f t="shared" si="18"/>
        <v>2098586.6421399605</v>
      </c>
      <c r="G58" s="65">
        <f t="shared" si="18"/>
        <v>2252303.8555299602</v>
      </c>
      <c r="H58" s="53">
        <f t="shared" ref="H58:H68" si="19">E58/B58*100</f>
        <v>89.071794055258778</v>
      </c>
    </row>
    <row r="59" spans="1:8" s="49" customFormat="1" ht="11.25" customHeight="1" x14ac:dyDescent="0.2">
      <c r="A59" s="55" t="s">
        <v>138</v>
      </c>
      <c r="B59" s="56">
        <v>1029734.4606298818</v>
      </c>
      <c r="C59" s="57">
        <v>794456.65879991895</v>
      </c>
      <c r="D59" s="56">
        <v>5972.714379999391</v>
      </c>
      <c r="E59" s="57">
        <f t="shared" ref="E59:E68" si="20">SUM(C59:D59)</f>
        <v>800429.37317991839</v>
      </c>
      <c r="F59" s="57">
        <f t="shared" ref="F59:F68" si="21">B59-E59</f>
        <v>229305.08744996344</v>
      </c>
      <c r="G59" s="57">
        <f t="shared" ref="G59:G68" si="22">B59-C59</f>
        <v>235277.80182996287</v>
      </c>
      <c r="H59" s="58">
        <f t="shared" si="19"/>
        <v>77.731629248408467</v>
      </c>
    </row>
    <row r="60" spans="1:8" s="49" customFormat="1" ht="11.25" customHeight="1" x14ac:dyDescent="0.2">
      <c r="A60" s="55" t="s">
        <v>139</v>
      </c>
      <c r="B60" s="56">
        <v>4758774.49</v>
      </c>
      <c r="C60" s="57">
        <v>4317529.36699</v>
      </c>
      <c r="D60" s="56">
        <v>38508.706200000001</v>
      </c>
      <c r="E60" s="57">
        <f t="shared" si="20"/>
        <v>4356038.0731899999</v>
      </c>
      <c r="F60" s="57">
        <f t="shared" si="21"/>
        <v>402736.41681000032</v>
      </c>
      <c r="G60" s="57">
        <f t="shared" si="22"/>
        <v>441245.12301000021</v>
      </c>
      <c r="H60" s="58">
        <f t="shared" si="19"/>
        <v>91.536972015456854</v>
      </c>
    </row>
    <row r="61" spans="1:8" s="49" customFormat="1" ht="11.25" customHeight="1" x14ac:dyDescent="0.2">
      <c r="A61" s="55" t="s">
        <v>140</v>
      </c>
      <c r="B61" s="56">
        <v>8888106.5411299989</v>
      </c>
      <c r="C61" s="57">
        <v>8030860.4056200013</v>
      </c>
      <c r="D61" s="56">
        <v>88621.81448999999</v>
      </c>
      <c r="E61" s="57">
        <f t="shared" si="20"/>
        <v>8119482.220110001</v>
      </c>
      <c r="F61" s="57">
        <f t="shared" si="21"/>
        <v>768624.32101999782</v>
      </c>
      <c r="G61" s="57">
        <f t="shared" si="22"/>
        <v>857246.13550999761</v>
      </c>
      <c r="H61" s="58">
        <f t="shared" si="19"/>
        <v>91.35221526133644</v>
      </c>
    </row>
    <row r="62" spans="1:8" s="49" customFormat="1" ht="11.25" customHeight="1" x14ac:dyDescent="0.2">
      <c r="A62" s="55" t="s">
        <v>141</v>
      </c>
      <c r="B62" s="56">
        <v>262382.26900000009</v>
      </c>
      <c r="C62" s="57">
        <v>231868.94681999998</v>
      </c>
      <c r="D62" s="56">
        <v>3318.9752400000002</v>
      </c>
      <c r="E62" s="57">
        <f t="shared" si="20"/>
        <v>235187.92205999998</v>
      </c>
      <c r="F62" s="57">
        <f t="shared" si="21"/>
        <v>27194.346940000105</v>
      </c>
      <c r="G62" s="57">
        <f t="shared" si="22"/>
        <v>30513.322180000105</v>
      </c>
      <c r="H62" s="58">
        <f t="shared" si="19"/>
        <v>89.635600361394808</v>
      </c>
    </row>
    <row r="63" spans="1:8" s="49" customFormat="1" ht="11.25" customHeight="1" x14ac:dyDescent="0.2">
      <c r="A63" s="55" t="s">
        <v>142</v>
      </c>
      <c r="B63" s="56">
        <v>3173359.9968299996</v>
      </c>
      <c r="C63" s="57">
        <v>2544045.3845500005</v>
      </c>
      <c r="D63" s="56">
        <v>8029.5300199999992</v>
      </c>
      <c r="E63" s="57">
        <f t="shared" si="20"/>
        <v>2552074.9145700005</v>
      </c>
      <c r="F63" s="57">
        <f t="shared" si="21"/>
        <v>621285.08225999912</v>
      </c>
      <c r="G63" s="57">
        <f t="shared" si="22"/>
        <v>629314.61227999907</v>
      </c>
      <c r="H63" s="58">
        <f t="shared" si="19"/>
        <v>80.421853086929104</v>
      </c>
    </row>
    <row r="64" spans="1:8" s="49" customFormat="1" ht="11.25" customHeight="1" x14ac:dyDescent="0.2">
      <c r="A64" s="55" t="s">
        <v>143</v>
      </c>
      <c r="B64" s="56">
        <v>18171</v>
      </c>
      <c r="C64" s="57">
        <v>16880.840579999996</v>
      </c>
      <c r="D64" s="56">
        <v>461.38977</v>
      </c>
      <c r="E64" s="57">
        <f t="shared" si="20"/>
        <v>17342.230349999998</v>
      </c>
      <c r="F64" s="57">
        <f t="shared" si="21"/>
        <v>828.769650000002</v>
      </c>
      <c r="G64" s="57">
        <f t="shared" si="22"/>
        <v>1290.1594200000036</v>
      </c>
      <c r="H64" s="58">
        <f t="shared" si="19"/>
        <v>95.439053161631165</v>
      </c>
    </row>
    <row r="65" spans="1:8" s="49" customFormat="1" ht="11.25" customHeight="1" x14ac:dyDescent="0.2">
      <c r="A65" s="55" t="s">
        <v>144</v>
      </c>
      <c r="B65" s="56">
        <v>237672.82703999995</v>
      </c>
      <c r="C65" s="57">
        <v>193683.83940999999</v>
      </c>
      <c r="D65" s="56">
        <v>6302.5925900000002</v>
      </c>
      <c r="E65" s="57">
        <f t="shared" si="20"/>
        <v>199986.43199999997</v>
      </c>
      <c r="F65" s="57">
        <f t="shared" si="21"/>
        <v>37686.395039999974</v>
      </c>
      <c r="G65" s="57">
        <f t="shared" si="22"/>
        <v>43988.98762999996</v>
      </c>
      <c r="H65" s="58">
        <f t="shared" si="19"/>
        <v>84.14358279431859</v>
      </c>
    </row>
    <row r="66" spans="1:8" s="49" customFormat="1" ht="11.25" customHeight="1" x14ac:dyDescent="0.2">
      <c r="A66" s="55" t="s">
        <v>145</v>
      </c>
      <c r="B66" s="56">
        <v>64571.255999999994</v>
      </c>
      <c r="C66" s="57">
        <v>59771.465380000001</v>
      </c>
      <c r="D66" s="56">
        <v>999.57354000000009</v>
      </c>
      <c r="E66" s="57">
        <f t="shared" si="20"/>
        <v>60771.038919999999</v>
      </c>
      <c r="F66" s="57">
        <f t="shared" si="21"/>
        <v>3800.2170799999949</v>
      </c>
      <c r="G66" s="57">
        <f t="shared" si="22"/>
        <v>4799.7906199999925</v>
      </c>
      <c r="H66" s="58">
        <f t="shared" si="19"/>
        <v>94.114692333071545</v>
      </c>
    </row>
    <row r="67" spans="1:8" s="49" customFormat="1" ht="11.25" customHeight="1" x14ac:dyDescent="0.2">
      <c r="A67" s="63" t="s">
        <v>146</v>
      </c>
      <c r="B67" s="56">
        <v>70071</v>
      </c>
      <c r="C67" s="57">
        <v>63635.514790000001</v>
      </c>
      <c r="D67" s="56">
        <v>1442.1675400000001</v>
      </c>
      <c r="E67" s="57">
        <f t="shared" si="20"/>
        <v>65077.682330000003</v>
      </c>
      <c r="F67" s="57">
        <f t="shared" si="21"/>
        <v>4993.3176699999967</v>
      </c>
      <c r="G67" s="57">
        <f t="shared" si="22"/>
        <v>6435.4852099999989</v>
      </c>
      <c r="H67" s="58">
        <f t="shared" si="19"/>
        <v>92.873916927116781</v>
      </c>
    </row>
    <row r="68" spans="1:8" s="49" customFormat="1" ht="11.25" customHeight="1" x14ac:dyDescent="0.2">
      <c r="A68" s="55" t="s">
        <v>147</v>
      </c>
      <c r="B68" s="56">
        <v>700551.96607000008</v>
      </c>
      <c r="C68" s="57">
        <v>698359.52823000005</v>
      </c>
      <c r="D68" s="56">
        <v>59.74962</v>
      </c>
      <c r="E68" s="57">
        <f t="shared" si="20"/>
        <v>698419.27785000007</v>
      </c>
      <c r="F68" s="57">
        <f t="shared" si="21"/>
        <v>2132.6882200000109</v>
      </c>
      <c r="G68" s="57">
        <f t="shared" si="22"/>
        <v>2192.4378400000278</v>
      </c>
      <c r="H68" s="58">
        <f t="shared" si="19"/>
        <v>99.69557030408977</v>
      </c>
    </row>
    <row r="69" spans="1:8" s="49" customFormat="1" ht="11.25" customHeight="1" x14ac:dyDescent="0.2">
      <c r="A69" s="55"/>
      <c r="B69" s="60"/>
      <c r="C69" s="60"/>
      <c r="D69" s="60"/>
      <c r="E69" s="60"/>
      <c r="F69" s="60"/>
      <c r="G69" s="60"/>
      <c r="H69" s="53"/>
    </row>
    <row r="70" spans="1:8" s="49" customFormat="1" ht="11.25" customHeight="1" x14ac:dyDescent="0.2">
      <c r="A70" s="51" t="s">
        <v>148</v>
      </c>
      <c r="B70" s="62">
        <f t="shared" ref="B70:G70" si="23">SUM(B71:B74)</f>
        <v>17440910.457999997</v>
      </c>
      <c r="C70" s="62">
        <f t="shared" si="23"/>
        <v>11985908.15219</v>
      </c>
      <c r="D70" s="62">
        <f t="shared" si="23"/>
        <v>29897.262709999999</v>
      </c>
      <c r="E70" s="62">
        <f t="shared" si="23"/>
        <v>12015805.414900001</v>
      </c>
      <c r="F70" s="62">
        <f t="shared" si="23"/>
        <v>5425105.0430999976</v>
      </c>
      <c r="G70" s="62">
        <f t="shared" si="23"/>
        <v>5455002.305809998</v>
      </c>
      <c r="H70" s="53">
        <f>E70/B70*100</f>
        <v>68.894370186898442</v>
      </c>
    </row>
    <row r="71" spans="1:8" s="49" customFormat="1" ht="11.25" customHeight="1" x14ac:dyDescent="0.2">
      <c r="A71" s="55" t="s">
        <v>110</v>
      </c>
      <c r="B71" s="56">
        <v>17311342.465999998</v>
      </c>
      <c r="C71" s="57">
        <v>11890162.798690001</v>
      </c>
      <c r="D71" s="56">
        <v>27938.516510000001</v>
      </c>
      <c r="E71" s="57">
        <f>SUM(C71:D71)</f>
        <v>11918101.315200001</v>
      </c>
      <c r="F71" s="57">
        <f>B71-E71</f>
        <v>5393241.1507999972</v>
      </c>
      <c r="G71" s="57">
        <f>B71-C71</f>
        <v>5421179.6673099976</v>
      </c>
      <c r="H71" s="58">
        <f>E71/B71*100</f>
        <v>68.845621525930255</v>
      </c>
    </row>
    <row r="72" spans="1:8" s="49" customFormat="1" ht="11.25" customHeight="1" x14ac:dyDescent="0.2">
      <c r="A72" s="55" t="s">
        <v>149</v>
      </c>
      <c r="B72" s="56">
        <v>96145.827000000005</v>
      </c>
      <c r="C72" s="57">
        <v>68557.761019999991</v>
      </c>
      <c r="D72" s="56">
        <v>1604.7460000000001</v>
      </c>
      <c r="E72" s="57">
        <f>SUM(C72:D72)</f>
        <v>70162.50701999999</v>
      </c>
      <c r="F72" s="57">
        <f>B72-E72</f>
        <v>25983.319980000015</v>
      </c>
      <c r="G72" s="57">
        <f>B72-C72</f>
        <v>27588.065980000014</v>
      </c>
      <c r="H72" s="58">
        <f>E72/B72*100</f>
        <v>72.975093365206561</v>
      </c>
    </row>
    <row r="73" spans="1:8" s="49" customFormat="1" ht="11.25" customHeight="1" x14ac:dyDescent="0.2">
      <c r="A73" s="55" t="s">
        <v>150</v>
      </c>
      <c r="B73" s="56">
        <v>9898.1649999999991</v>
      </c>
      <c r="C73" s="57">
        <v>8483.7176400000008</v>
      </c>
      <c r="D73" s="56">
        <v>207.13579000000001</v>
      </c>
      <c r="E73" s="57">
        <f>SUM(C73:D73)</f>
        <v>8690.853430000001</v>
      </c>
      <c r="F73" s="57">
        <f>B73-E73</f>
        <v>1207.311569999998</v>
      </c>
      <c r="G73" s="57">
        <f>B73-C73</f>
        <v>1414.4473599999983</v>
      </c>
      <c r="H73" s="58">
        <f>E73/B73*100</f>
        <v>87.80267281864873</v>
      </c>
    </row>
    <row r="74" spans="1:8" s="49" customFormat="1" ht="11.25" customHeight="1" x14ac:dyDescent="0.2">
      <c r="A74" s="55" t="s">
        <v>151</v>
      </c>
      <c r="B74" s="56">
        <v>23524.000000000004</v>
      </c>
      <c r="C74" s="57">
        <v>18703.87484</v>
      </c>
      <c r="D74" s="56">
        <v>146.86440999999999</v>
      </c>
      <c r="E74" s="57">
        <f>SUM(C74:D74)</f>
        <v>18850.739249999999</v>
      </c>
      <c r="F74" s="57">
        <f>B74-E74</f>
        <v>4673.2607500000049</v>
      </c>
      <c r="G74" s="57">
        <f>B74-C74</f>
        <v>4820.1251600000032</v>
      </c>
      <c r="H74" s="58">
        <f>E74/B74*100</f>
        <v>80.134072649209301</v>
      </c>
    </row>
    <row r="75" spans="1:8" s="49" customFormat="1" ht="11.25" customHeight="1" x14ac:dyDescent="0.2">
      <c r="A75" s="55"/>
      <c r="B75" s="60"/>
      <c r="C75" s="60"/>
      <c r="D75" s="60"/>
      <c r="E75" s="60"/>
      <c r="F75" s="60"/>
      <c r="G75" s="60"/>
      <c r="H75" s="53"/>
    </row>
    <row r="76" spans="1:8" s="49" customFormat="1" ht="11.25" customHeight="1" x14ac:dyDescent="0.2">
      <c r="A76" s="51" t="s">
        <v>152</v>
      </c>
      <c r="B76" s="62">
        <f t="shared" ref="B76:G76" si="24">SUM(B77:B79)</f>
        <v>91696745.143669993</v>
      </c>
      <c r="C76" s="62">
        <f t="shared" si="24"/>
        <v>80993542.214540005</v>
      </c>
      <c r="D76" s="62">
        <f t="shared" si="24"/>
        <v>1602617.9191099999</v>
      </c>
      <c r="E76" s="62">
        <f t="shared" si="24"/>
        <v>82596160.13364999</v>
      </c>
      <c r="F76" s="62">
        <f t="shared" si="24"/>
        <v>9100585.0100199971</v>
      </c>
      <c r="G76" s="62">
        <f t="shared" si="24"/>
        <v>10703202.929129997</v>
      </c>
      <c r="H76" s="53">
        <f>E76/B76*100</f>
        <v>90.075345645299336</v>
      </c>
    </row>
    <row r="77" spans="1:8" s="49" customFormat="1" ht="11.25" customHeight="1" x14ac:dyDescent="0.2">
      <c r="A77" s="55" t="s">
        <v>153</v>
      </c>
      <c r="B77" s="56">
        <v>90450174.629869998</v>
      </c>
      <c r="C77" s="57">
        <v>80000597.53001</v>
      </c>
      <c r="D77" s="56">
        <v>1579668.5866399999</v>
      </c>
      <c r="E77" s="57">
        <f>SUM(C77:D77)</f>
        <v>81580266.11665</v>
      </c>
      <c r="F77" s="57">
        <f>B77-E77</f>
        <v>8869908.5132199973</v>
      </c>
      <c r="G77" s="57">
        <f>B77-C77</f>
        <v>10449577.099859998</v>
      </c>
      <c r="H77" s="58">
        <f>E77/B77*100</f>
        <v>90.193597138406375</v>
      </c>
    </row>
    <row r="78" spans="1:8" s="49" customFormat="1" ht="11.25" customHeight="1" x14ac:dyDescent="0.2">
      <c r="A78" s="55" t="s">
        <v>154</v>
      </c>
      <c r="B78" s="56">
        <v>709829.61979999975</v>
      </c>
      <c r="C78" s="57">
        <v>483621.03010999999</v>
      </c>
      <c r="D78" s="56">
        <v>8918.3083800000004</v>
      </c>
      <c r="E78" s="57">
        <f>SUM(C78:D78)</f>
        <v>492539.33848999999</v>
      </c>
      <c r="F78" s="57">
        <f>B78-E78</f>
        <v>217290.28130999976</v>
      </c>
      <c r="G78" s="57">
        <f>B78-C78</f>
        <v>226208.58968999976</v>
      </c>
      <c r="H78" s="58">
        <f>E78/B78*100</f>
        <v>69.388389093819015</v>
      </c>
    </row>
    <row r="79" spans="1:8" s="49" customFormat="1" ht="11.25" customHeight="1" x14ac:dyDescent="0.2">
      <c r="A79" s="55" t="s">
        <v>155</v>
      </c>
      <c r="B79" s="56">
        <v>536740.89399999997</v>
      </c>
      <c r="C79" s="57">
        <v>509323.65442000004</v>
      </c>
      <c r="D79" s="56">
        <v>14031.024089999999</v>
      </c>
      <c r="E79" s="57">
        <f>SUM(C79:D79)</f>
        <v>523354.67851000006</v>
      </c>
      <c r="F79" s="57">
        <f>B79-E79</f>
        <v>13386.215489999915</v>
      </c>
      <c r="G79" s="57">
        <f>B79-C79</f>
        <v>27417.239579999936</v>
      </c>
      <c r="H79" s="58">
        <f>E79/B79*100</f>
        <v>97.506019079291562</v>
      </c>
    </row>
    <row r="80" spans="1:8" s="49" customFormat="1" ht="11.25" customHeight="1" x14ac:dyDescent="0.2">
      <c r="A80" s="55"/>
      <c r="B80" s="60"/>
      <c r="C80" s="60"/>
      <c r="D80" s="60"/>
      <c r="E80" s="60"/>
      <c r="F80" s="60"/>
      <c r="G80" s="60"/>
      <c r="H80" s="53"/>
    </row>
    <row r="81" spans="1:8" s="49" customFormat="1" ht="11.25" customHeight="1" x14ac:dyDescent="0.2">
      <c r="A81" s="51" t="s">
        <v>156</v>
      </c>
      <c r="B81" s="62">
        <f t="shared" ref="B81:G81" si="25">SUM(B82:B85)</f>
        <v>3764413.7440000004</v>
      </c>
      <c r="C81" s="62">
        <f t="shared" si="25"/>
        <v>2683859.7581099998</v>
      </c>
      <c r="D81" s="62">
        <f t="shared" si="25"/>
        <v>34279.172290000002</v>
      </c>
      <c r="E81" s="62">
        <f t="shared" si="25"/>
        <v>2718138.9304</v>
      </c>
      <c r="F81" s="62">
        <f t="shared" si="25"/>
        <v>1046274.8136000007</v>
      </c>
      <c r="G81" s="62">
        <f t="shared" si="25"/>
        <v>1080553.9858900006</v>
      </c>
      <c r="H81" s="53">
        <f>E81/B81*100</f>
        <v>72.206168483269664</v>
      </c>
    </row>
    <row r="82" spans="1:8" s="49" customFormat="1" ht="11.25" customHeight="1" x14ac:dyDescent="0.2">
      <c r="A82" s="55" t="s">
        <v>123</v>
      </c>
      <c r="B82" s="56">
        <v>2998495.4179500006</v>
      </c>
      <c r="C82" s="57">
        <v>2179223.2052099998</v>
      </c>
      <c r="D82" s="56">
        <v>24360.989719999998</v>
      </c>
      <c r="E82" s="57">
        <f>SUM(C82:D82)</f>
        <v>2203584.1949299998</v>
      </c>
      <c r="F82" s="57">
        <f>B82-E82</f>
        <v>794911.22302000085</v>
      </c>
      <c r="G82" s="57">
        <f>B82-C82</f>
        <v>819272.2127400008</v>
      </c>
      <c r="H82" s="58">
        <f>E82/B82*100</f>
        <v>73.489663573891249</v>
      </c>
    </row>
    <row r="83" spans="1:8" s="49" customFormat="1" ht="11.25" customHeight="1" x14ac:dyDescent="0.2">
      <c r="A83" s="55" t="s">
        <v>157</v>
      </c>
      <c r="B83" s="56">
        <v>0</v>
      </c>
      <c r="C83" s="57">
        <v>0</v>
      </c>
      <c r="D83" s="56">
        <v>0</v>
      </c>
      <c r="E83" s="57">
        <f>SUM(C83:D83)</f>
        <v>0</v>
      </c>
      <c r="F83" s="57">
        <f>B83-E83</f>
        <v>0</v>
      </c>
      <c r="G83" s="57">
        <f>B83-C83</f>
        <v>0</v>
      </c>
      <c r="H83" s="58" t="e">
        <f>E83/B83*100</f>
        <v>#DIV/0!</v>
      </c>
    </row>
    <row r="84" spans="1:8" s="49" customFormat="1" ht="11.25" customHeight="1" x14ac:dyDescent="0.2">
      <c r="A84" s="55" t="s">
        <v>158</v>
      </c>
      <c r="B84" s="56">
        <v>212239.58199999999</v>
      </c>
      <c r="C84" s="57">
        <v>137326.31543000002</v>
      </c>
      <c r="D84" s="56">
        <v>261.55232000000001</v>
      </c>
      <c r="E84" s="57">
        <f>SUM(C84:D84)</f>
        <v>137587.86775</v>
      </c>
      <c r="F84" s="57">
        <f>B84-E84</f>
        <v>74651.71424999999</v>
      </c>
      <c r="G84" s="57">
        <f>B84-C84</f>
        <v>74913.266569999978</v>
      </c>
      <c r="H84" s="58">
        <f>E84/B84*100</f>
        <v>64.826676745905019</v>
      </c>
    </row>
    <row r="85" spans="1:8" s="49" customFormat="1" ht="11.25" customHeight="1" x14ac:dyDescent="0.2">
      <c r="A85" s="55" t="s">
        <v>159</v>
      </c>
      <c r="B85" s="56">
        <v>553678.74404999998</v>
      </c>
      <c r="C85" s="57">
        <v>367310.23747000005</v>
      </c>
      <c r="D85" s="56">
        <v>9656.630250000002</v>
      </c>
      <c r="E85" s="57">
        <f>SUM(C85:D85)</f>
        <v>376966.86772000004</v>
      </c>
      <c r="F85" s="57">
        <f>B85-E85</f>
        <v>176711.87632999994</v>
      </c>
      <c r="G85" s="57">
        <f>B85-C85</f>
        <v>186368.50657999993</v>
      </c>
      <c r="H85" s="58">
        <f>E85/B85*100</f>
        <v>68.084041833102788</v>
      </c>
    </row>
    <row r="86" spans="1:8" s="49" customFormat="1" ht="11.25" customHeight="1" x14ac:dyDescent="0.2">
      <c r="A86" s="66"/>
      <c r="B86" s="56"/>
      <c r="C86" s="57"/>
      <c r="D86" s="56"/>
      <c r="E86" s="57"/>
      <c r="F86" s="57"/>
      <c r="G86" s="57"/>
      <c r="H86" s="58"/>
    </row>
    <row r="87" spans="1:8" s="49" customFormat="1" ht="11.25" customHeight="1" x14ac:dyDescent="0.2">
      <c r="A87" s="51" t="s">
        <v>160</v>
      </c>
      <c r="B87" s="62">
        <f t="shared" ref="B87:G87" si="26">SUM(B88:B97)</f>
        <v>250297336.61771998</v>
      </c>
      <c r="C87" s="62">
        <f t="shared" si="26"/>
        <v>233483379.51727003</v>
      </c>
      <c r="D87" s="62">
        <f t="shared" si="26"/>
        <v>1486237.43518</v>
      </c>
      <c r="E87" s="62">
        <f t="shared" si="26"/>
        <v>234969616.95245001</v>
      </c>
      <c r="F87" s="62">
        <f t="shared" si="26"/>
        <v>15327719.665269932</v>
      </c>
      <c r="G87" s="62">
        <f t="shared" si="26"/>
        <v>16813957.100449935</v>
      </c>
      <c r="H87" s="53">
        <f t="shared" ref="H87:H97" si="27">E87/B87*100</f>
        <v>93.876195459210948</v>
      </c>
    </row>
    <row r="88" spans="1:8" s="49" customFormat="1" ht="11.25" customHeight="1" x14ac:dyDescent="0.2">
      <c r="A88" s="55" t="s">
        <v>138</v>
      </c>
      <c r="B88" s="56">
        <v>7117364.4385400014</v>
      </c>
      <c r="C88" s="57">
        <v>6273250.4243099997</v>
      </c>
      <c r="D88" s="56">
        <v>117135.14860000001</v>
      </c>
      <c r="E88" s="57">
        <f t="shared" ref="E88:E97" si="28">SUM(C88:D88)</f>
        <v>6390385.5729099996</v>
      </c>
      <c r="F88" s="57">
        <f t="shared" ref="F88:F97" si="29">B88-E88</f>
        <v>726978.86563000176</v>
      </c>
      <c r="G88" s="57">
        <f t="shared" ref="G88:G97" si="30">B88-C88</f>
        <v>844114.01423000172</v>
      </c>
      <c r="H88" s="58">
        <f t="shared" si="27"/>
        <v>89.785841768991546</v>
      </c>
    </row>
    <row r="89" spans="1:8" s="49" customFormat="1" ht="11.25" customHeight="1" x14ac:dyDescent="0.2">
      <c r="A89" s="55" t="s">
        <v>161</v>
      </c>
      <c r="B89" s="56">
        <v>24992556.581299998</v>
      </c>
      <c r="C89" s="57">
        <v>22129728.679419994</v>
      </c>
      <c r="D89" s="56">
        <v>15578.530559999999</v>
      </c>
      <c r="E89" s="57">
        <f t="shared" si="28"/>
        <v>22145307.209979996</v>
      </c>
      <c r="F89" s="57">
        <f t="shared" si="29"/>
        <v>2847249.3713200018</v>
      </c>
      <c r="G89" s="57">
        <f t="shared" si="30"/>
        <v>2862827.9018800035</v>
      </c>
      <c r="H89" s="58">
        <f t="shared" si="27"/>
        <v>88.607610581742648</v>
      </c>
    </row>
    <row r="90" spans="1:8" s="49" customFormat="1" ht="11.25" customHeight="1" x14ac:dyDescent="0.2">
      <c r="A90" s="55" t="s">
        <v>162</v>
      </c>
      <c r="B90" s="56">
        <v>17774255.052100003</v>
      </c>
      <c r="C90" s="57">
        <v>15927154.329630002</v>
      </c>
      <c r="D90" s="56">
        <v>46687.933210000003</v>
      </c>
      <c r="E90" s="57">
        <f t="shared" si="28"/>
        <v>15973842.262840003</v>
      </c>
      <c r="F90" s="57">
        <f t="shared" si="29"/>
        <v>1800412.78926</v>
      </c>
      <c r="G90" s="57">
        <f t="shared" si="30"/>
        <v>1847100.7224700004</v>
      </c>
      <c r="H90" s="58">
        <f t="shared" si="27"/>
        <v>89.870670900228347</v>
      </c>
    </row>
    <row r="91" spans="1:8" s="49" customFormat="1" ht="11.25" customHeight="1" x14ac:dyDescent="0.2">
      <c r="A91" s="55" t="s">
        <v>163</v>
      </c>
      <c r="B91" s="56">
        <v>248366.00000000006</v>
      </c>
      <c r="C91" s="57">
        <v>215841.88965999999</v>
      </c>
      <c r="D91" s="56">
        <v>5651.2797199999995</v>
      </c>
      <c r="E91" s="57">
        <f t="shared" si="28"/>
        <v>221493.16937999998</v>
      </c>
      <c r="F91" s="57">
        <f t="shared" si="29"/>
        <v>26872.830620000081</v>
      </c>
      <c r="G91" s="57">
        <f t="shared" si="30"/>
        <v>32524.110340000072</v>
      </c>
      <c r="H91" s="58">
        <f t="shared" si="27"/>
        <v>89.180149207218349</v>
      </c>
    </row>
    <row r="92" spans="1:8" s="49" customFormat="1" ht="11.25" customHeight="1" x14ac:dyDescent="0.2">
      <c r="A92" s="55" t="s">
        <v>164</v>
      </c>
      <c r="B92" s="56">
        <v>1469712.3529999992</v>
      </c>
      <c r="C92" s="57">
        <v>1340079.54944</v>
      </c>
      <c r="D92" s="56">
        <v>13540.354950000001</v>
      </c>
      <c r="E92" s="57">
        <f t="shared" si="28"/>
        <v>1353619.90439</v>
      </c>
      <c r="F92" s="57">
        <f t="shared" si="29"/>
        <v>116092.44860999915</v>
      </c>
      <c r="G92" s="57">
        <f t="shared" si="30"/>
        <v>129632.80355999921</v>
      </c>
      <c r="H92" s="58">
        <f t="shared" si="27"/>
        <v>92.101008855710475</v>
      </c>
    </row>
    <row r="93" spans="1:8" s="49" customFormat="1" ht="11.25" customHeight="1" x14ac:dyDescent="0.2">
      <c r="A93" s="55" t="s">
        <v>165</v>
      </c>
      <c r="B93" s="56">
        <v>195961310.98377994</v>
      </c>
      <c r="C93" s="57">
        <v>185157679.04521</v>
      </c>
      <c r="D93" s="56">
        <v>1229309.2056300002</v>
      </c>
      <c r="E93" s="57">
        <f t="shared" si="28"/>
        <v>186386988.25084001</v>
      </c>
      <c r="F93" s="57">
        <f t="shared" si="29"/>
        <v>9574322.7329399288</v>
      </c>
      <c r="G93" s="57">
        <f t="shared" si="30"/>
        <v>10803631.938569933</v>
      </c>
      <c r="H93" s="58">
        <f t="shared" si="27"/>
        <v>95.114177035827026</v>
      </c>
    </row>
    <row r="94" spans="1:8" s="49" customFormat="1" ht="11.25" customHeight="1" x14ac:dyDescent="0.2">
      <c r="A94" s="55" t="s">
        <v>166</v>
      </c>
      <c r="B94" s="56">
        <v>1870322.6059999997</v>
      </c>
      <c r="C94" s="57">
        <v>1664707.1126400002</v>
      </c>
      <c r="D94" s="56">
        <v>54961.299290000003</v>
      </c>
      <c r="E94" s="57">
        <f t="shared" si="28"/>
        <v>1719668.4119300002</v>
      </c>
      <c r="F94" s="57">
        <f t="shared" si="29"/>
        <v>150654.1940699995</v>
      </c>
      <c r="G94" s="57">
        <f t="shared" si="30"/>
        <v>205615.4933599995</v>
      </c>
      <c r="H94" s="58">
        <f t="shared" si="27"/>
        <v>91.94501560390168</v>
      </c>
    </row>
    <row r="95" spans="1:8" s="49" customFormat="1" ht="11.25" customHeight="1" x14ac:dyDescent="0.2">
      <c r="A95" s="55" t="s">
        <v>167</v>
      </c>
      <c r="B95" s="60">
        <v>592664.37100000004</v>
      </c>
      <c r="C95" s="60">
        <v>561947.22713999997</v>
      </c>
      <c r="D95" s="60">
        <v>565.27490999999998</v>
      </c>
      <c r="E95" s="60">
        <f t="shared" si="28"/>
        <v>562512.50205000001</v>
      </c>
      <c r="F95" s="60">
        <f t="shared" si="29"/>
        <v>30151.868950000033</v>
      </c>
      <c r="G95" s="60">
        <f t="shared" si="30"/>
        <v>30717.143860000069</v>
      </c>
      <c r="H95" s="53">
        <f t="shared" si="27"/>
        <v>94.91248834494219</v>
      </c>
    </row>
    <row r="96" spans="1:8" s="49" customFormat="1" ht="11.25" customHeight="1" x14ac:dyDescent="0.2">
      <c r="A96" s="64" t="s">
        <v>168</v>
      </c>
      <c r="B96" s="60">
        <v>114569.25599999998</v>
      </c>
      <c r="C96" s="60">
        <v>106279.59639000001</v>
      </c>
      <c r="D96" s="60">
        <v>471.17228999999998</v>
      </c>
      <c r="E96" s="60">
        <f t="shared" si="28"/>
        <v>106750.76868000001</v>
      </c>
      <c r="F96" s="60">
        <f t="shared" si="29"/>
        <v>7818.4873199999711</v>
      </c>
      <c r="G96" s="60">
        <f t="shared" si="30"/>
        <v>8289.6596099999733</v>
      </c>
      <c r="H96" s="53">
        <f t="shared" si="27"/>
        <v>93.175754479892959</v>
      </c>
    </row>
    <row r="97" spans="1:8" s="49" customFormat="1" ht="11.25" customHeight="1" x14ac:dyDescent="0.2">
      <c r="A97" s="55" t="s">
        <v>169</v>
      </c>
      <c r="B97" s="56">
        <v>156214.976</v>
      </c>
      <c r="C97" s="57">
        <v>106711.66343</v>
      </c>
      <c r="D97" s="56">
        <v>2337.2360199999998</v>
      </c>
      <c r="E97" s="57">
        <f t="shared" si="28"/>
        <v>109048.89945</v>
      </c>
      <c r="F97" s="57">
        <f t="shared" si="29"/>
        <v>47166.076549999998</v>
      </c>
      <c r="G97" s="57">
        <f t="shared" si="30"/>
        <v>49503.312569999995</v>
      </c>
      <c r="H97" s="58">
        <f t="shared" si="27"/>
        <v>69.806943125606608</v>
      </c>
    </row>
    <row r="98" spans="1:8" s="49" customFormat="1" ht="11.25" customHeight="1" x14ac:dyDescent="0.2">
      <c r="A98" s="55"/>
      <c r="B98" s="56"/>
      <c r="C98" s="57"/>
      <c r="D98" s="56"/>
      <c r="E98" s="57"/>
      <c r="F98" s="57"/>
      <c r="G98" s="57"/>
      <c r="H98" s="58"/>
    </row>
    <row r="99" spans="1:8" s="49" customFormat="1" ht="11.25" customHeight="1" x14ac:dyDescent="0.2">
      <c r="A99" s="51" t="s">
        <v>170</v>
      </c>
      <c r="B99" s="67">
        <f t="shared" ref="B99:G99" si="31">SUM(B100:B109)</f>
        <v>21214631.843500007</v>
      </c>
      <c r="C99" s="62">
        <f t="shared" si="31"/>
        <v>19535590.186809998</v>
      </c>
      <c r="D99" s="67">
        <f t="shared" si="31"/>
        <v>384435.10139000008</v>
      </c>
      <c r="E99" s="62">
        <f t="shared" si="31"/>
        <v>19920025.288199998</v>
      </c>
      <c r="F99" s="62">
        <f t="shared" si="31"/>
        <v>1294606.5553000048</v>
      </c>
      <c r="G99" s="62">
        <f t="shared" si="31"/>
        <v>1679041.6566900045</v>
      </c>
      <c r="H99" s="58">
        <f t="shared" ref="H99:H109" si="32">E99/B99*100</f>
        <v>93.897577083353127</v>
      </c>
    </row>
    <row r="100" spans="1:8" s="49" customFormat="1" ht="11.25" customHeight="1" x14ac:dyDescent="0.2">
      <c r="A100" s="55" t="s">
        <v>110</v>
      </c>
      <c r="B100" s="56">
        <v>7224687.1789999995</v>
      </c>
      <c r="C100" s="57">
        <v>6771072.67827</v>
      </c>
      <c r="D100" s="56">
        <v>133681.76942</v>
      </c>
      <c r="E100" s="57">
        <f t="shared" ref="E100:E109" si="33">SUM(C100:D100)</f>
        <v>6904754.4476899998</v>
      </c>
      <c r="F100" s="57">
        <f t="shared" ref="F100:F109" si="34">B100-E100</f>
        <v>319932.73130999971</v>
      </c>
      <c r="G100" s="57">
        <f t="shared" ref="G100:G109" si="35">B100-C100</f>
        <v>453614.5007299995</v>
      </c>
      <c r="H100" s="58">
        <f t="shared" si="32"/>
        <v>95.571673577231849</v>
      </c>
    </row>
    <row r="101" spans="1:8" s="49" customFormat="1" ht="11.25" customHeight="1" x14ac:dyDescent="0.2">
      <c r="A101" s="55" t="s">
        <v>171</v>
      </c>
      <c r="B101" s="56">
        <v>3215528.9479999999</v>
      </c>
      <c r="C101" s="57">
        <v>2903543.1715099998</v>
      </c>
      <c r="D101" s="56">
        <v>29807.791719999994</v>
      </c>
      <c r="E101" s="57">
        <f t="shared" si="33"/>
        <v>2933350.9632299999</v>
      </c>
      <c r="F101" s="57">
        <f t="shared" si="34"/>
        <v>282177.98476999998</v>
      </c>
      <c r="G101" s="57">
        <f t="shared" si="35"/>
        <v>311985.77649000008</v>
      </c>
      <c r="H101" s="58">
        <f t="shared" si="32"/>
        <v>91.224523575024591</v>
      </c>
    </row>
    <row r="102" spans="1:8" s="49" customFormat="1" ht="11.25" customHeight="1" x14ac:dyDescent="0.2">
      <c r="A102" s="55" t="s">
        <v>172</v>
      </c>
      <c r="B102" s="56">
        <v>1125007.0830000001</v>
      </c>
      <c r="C102" s="57">
        <v>1052978.0841599999</v>
      </c>
      <c r="D102" s="56">
        <v>7978.3557899999996</v>
      </c>
      <c r="E102" s="57">
        <f t="shared" si="33"/>
        <v>1060956.4399499998</v>
      </c>
      <c r="F102" s="57">
        <f t="shared" si="34"/>
        <v>64050.643050000304</v>
      </c>
      <c r="G102" s="57">
        <f t="shared" si="35"/>
        <v>72028.998840000248</v>
      </c>
      <c r="H102" s="58">
        <f t="shared" si="32"/>
        <v>94.306645352027502</v>
      </c>
    </row>
    <row r="103" spans="1:8" s="49" customFormat="1" ht="11.25" customHeight="1" x14ac:dyDescent="0.2">
      <c r="A103" s="55" t="s">
        <v>173</v>
      </c>
      <c r="B103" s="56">
        <v>1411465.7570000004</v>
      </c>
      <c r="C103" s="57">
        <v>1271118.1388699999</v>
      </c>
      <c r="D103" s="56">
        <v>26297.351720000002</v>
      </c>
      <c r="E103" s="57">
        <f t="shared" si="33"/>
        <v>1297415.4905899998</v>
      </c>
      <c r="F103" s="57">
        <f t="shared" si="34"/>
        <v>114050.26641000062</v>
      </c>
      <c r="G103" s="57">
        <f t="shared" si="35"/>
        <v>140347.61813000054</v>
      </c>
      <c r="H103" s="58">
        <f t="shared" si="32"/>
        <v>91.919728421013289</v>
      </c>
    </row>
    <row r="104" spans="1:8" s="49" customFormat="1" ht="11.25" customHeight="1" x14ac:dyDescent="0.2">
      <c r="A104" s="55" t="s">
        <v>174</v>
      </c>
      <c r="B104" s="56">
        <v>1784922.915</v>
      </c>
      <c r="C104" s="57">
        <v>1518237.19102</v>
      </c>
      <c r="D104" s="56">
        <v>15307.26302</v>
      </c>
      <c r="E104" s="57">
        <f t="shared" si="33"/>
        <v>1533544.45404</v>
      </c>
      <c r="F104" s="57">
        <f t="shared" si="34"/>
        <v>251378.46096000005</v>
      </c>
      <c r="G104" s="57">
        <f t="shared" si="35"/>
        <v>266685.72398000001</v>
      </c>
      <c r="H104" s="58">
        <f t="shared" si="32"/>
        <v>85.916564864091058</v>
      </c>
    </row>
    <row r="105" spans="1:8" s="49" customFormat="1" ht="11.25" customHeight="1" x14ac:dyDescent="0.2">
      <c r="A105" s="55" t="s">
        <v>175</v>
      </c>
      <c r="B105" s="56">
        <v>189506.98699999999</v>
      </c>
      <c r="C105" s="57">
        <v>160898.68588999999</v>
      </c>
      <c r="D105" s="56">
        <v>2131.8205800000001</v>
      </c>
      <c r="E105" s="57">
        <f t="shared" si="33"/>
        <v>163030.50646999999</v>
      </c>
      <c r="F105" s="57">
        <f t="shared" si="34"/>
        <v>26476.480530000001</v>
      </c>
      <c r="G105" s="57">
        <f t="shared" si="35"/>
        <v>28608.30111</v>
      </c>
      <c r="H105" s="58">
        <f t="shared" si="32"/>
        <v>86.028757594040584</v>
      </c>
    </row>
    <row r="106" spans="1:8" s="49" customFormat="1" ht="11.25" customHeight="1" x14ac:dyDescent="0.2">
      <c r="A106" s="55" t="s">
        <v>176</v>
      </c>
      <c r="B106" s="56">
        <v>1226975.6335</v>
      </c>
      <c r="C106" s="57">
        <v>1101549.28211</v>
      </c>
      <c r="D106" s="56">
        <v>4542</v>
      </c>
      <c r="E106" s="57">
        <f t="shared" si="33"/>
        <v>1106091.28211</v>
      </c>
      <c r="F106" s="57">
        <f t="shared" si="34"/>
        <v>120884.35138999997</v>
      </c>
      <c r="G106" s="57">
        <f t="shared" si="35"/>
        <v>125426.35138999997</v>
      </c>
      <c r="H106" s="58">
        <f t="shared" si="32"/>
        <v>90.14777897054303</v>
      </c>
    </row>
    <row r="107" spans="1:8" s="49" customFormat="1" ht="11.25" customHeight="1" x14ac:dyDescent="0.2">
      <c r="A107" s="55" t="s">
        <v>177</v>
      </c>
      <c r="B107" s="60">
        <v>924910.05900000094</v>
      </c>
      <c r="C107" s="60">
        <v>825219.97112999717</v>
      </c>
      <c r="D107" s="60">
        <v>7013.138410000015</v>
      </c>
      <c r="E107" s="60">
        <f t="shared" si="33"/>
        <v>832233.10953999718</v>
      </c>
      <c r="F107" s="60">
        <f t="shared" si="34"/>
        <v>92676.949460003758</v>
      </c>
      <c r="G107" s="60">
        <f t="shared" si="35"/>
        <v>99690.087870003772</v>
      </c>
      <c r="H107" s="53">
        <f t="shared" si="32"/>
        <v>89.979896038734324</v>
      </c>
    </row>
    <row r="108" spans="1:8" s="49" customFormat="1" ht="11.25" customHeight="1" x14ac:dyDescent="0.2">
      <c r="A108" s="64" t="s">
        <v>178</v>
      </c>
      <c r="B108" s="60">
        <v>151647.6</v>
      </c>
      <c r="C108" s="60">
        <v>130161.26436</v>
      </c>
      <c r="D108" s="60">
        <v>1031.2982099999999</v>
      </c>
      <c r="E108" s="60">
        <f t="shared" si="33"/>
        <v>131192.56257000001</v>
      </c>
      <c r="F108" s="60">
        <f t="shared" si="34"/>
        <v>20455.037429999997</v>
      </c>
      <c r="G108" s="60">
        <f t="shared" si="35"/>
        <v>21486.335640000005</v>
      </c>
      <c r="H108" s="53">
        <f t="shared" si="32"/>
        <v>86.511466432703187</v>
      </c>
    </row>
    <row r="109" spans="1:8" s="49" customFormat="1" ht="11.25" customHeight="1" x14ac:dyDescent="0.2">
      <c r="A109" s="55" t="s">
        <v>179</v>
      </c>
      <c r="B109" s="56">
        <v>3959979.682</v>
      </c>
      <c r="C109" s="57">
        <v>3800811.7194899996</v>
      </c>
      <c r="D109" s="56">
        <v>156644.31252000001</v>
      </c>
      <c r="E109" s="57">
        <f t="shared" si="33"/>
        <v>3957456.0320099997</v>
      </c>
      <c r="F109" s="57">
        <f t="shared" si="34"/>
        <v>2523.6499900002964</v>
      </c>
      <c r="G109" s="57">
        <f t="shared" si="35"/>
        <v>159167.96251000045</v>
      </c>
      <c r="H109" s="58">
        <f t="shared" si="32"/>
        <v>99.936271137918425</v>
      </c>
    </row>
    <row r="110" spans="1:8" s="49" customFormat="1" ht="11.25" customHeight="1" x14ac:dyDescent="0.2">
      <c r="A110" s="55"/>
      <c r="B110" s="56"/>
      <c r="C110" s="57"/>
      <c r="D110" s="56"/>
      <c r="E110" s="57"/>
      <c r="F110" s="57"/>
      <c r="G110" s="57"/>
      <c r="H110" s="58"/>
    </row>
    <row r="111" spans="1:8" s="49" customFormat="1" ht="11.25" customHeight="1" x14ac:dyDescent="0.2">
      <c r="A111" s="51" t="s">
        <v>180</v>
      </c>
      <c r="B111" s="67">
        <f t="shared" ref="B111:G111" si="36">SUM(B112:B120)</f>
        <v>14589283.843860004</v>
      </c>
      <c r="C111" s="62">
        <f t="shared" si="36"/>
        <v>10805958.195439998</v>
      </c>
      <c r="D111" s="67">
        <f t="shared" si="36"/>
        <v>250462.19950999998</v>
      </c>
      <c r="E111" s="62">
        <f t="shared" si="36"/>
        <v>11056420.394949999</v>
      </c>
      <c r="F111" s="62">
        <f t="shared" si="36"/>
        <v>3532863.4489100021</v>
      </c>
      <c r="G111" s="62">
        <f t="shared" si="36"/>
        <v>3783325.6484200032</v>
      </c>
      <c r="H111" s="58">
        <f t="shared" ref="H111:H120" si="37">E111/B111*100</f>
        <v>75.784531394960595</v>
      </c>
    </row>
    <row r="112" spans="1:8" s="49" customFormat="1" ht="11.25" customHeight="1" x14ac:dyDescent="0.2">
      <c r="A112" s="55" t="s">
        <v>110</v>
      </c>
      <c r="B112" s="56">
        <v>9996849.334780002</v>
      </c>
      <c r="C112" s="57">
        <v>6764778.3948899992</v>
      </c>
      <c r="D112" s="56">
        <v>214241.22697999998</v>
      </c>
      <c r="E112" s="57">
        <f t="shared" ref="E112:E120" si="38">SUM(C112:D112)</f>
        <v>6979019.621869999</v>
      </c>
      <c r="F112" s="57">
        <f t="shared" ref="F112:F120" si="39">B112-E112</f>
        <v>3017829.712910003</v>
      </c>
      <c r="G112" s="57">
        <f t="shared" ref="G112:G120" si="40">B112-C112</f>
        <v>3232070.9398900028</v>
      </c>
      <c r="H112" s="58">
        <f t="shared" si="37"/>
        <v>69.812191703133081</v>
      </c>
    </row>
    <row r="113" spans="1:8" s="49" customFormat="1" ht="11.25" customHeight="1" x14ac:dyDescent="0.2">
      <c r="A113" s="55" t="s">
        <v>181</v>
      </c>
      <c r="B113" s="56">
        <v>40618.787999999993</v>
      </c>
      <c r="C113" s="57">
        <v>37211.503939999995</v>
      </c>
      <c r="D113" s="56">
        <v>718.71789000000001</v>
      </c>
      <c r="E113" s="57">
        <f t="shared" si="38"/>
        <v>37930.221829999995</v>
      </c>
      <c r="F113" s="57">
        <f t="shared" si="39"/>
        <v>2688.5661699999982</v>
      </c>
      <c r="G113" s="57">
        <f t="shared" si="40"/>
        <v>3407.2840599999981</v>
      </c>
      <c r="H113" s="58">
        <f t="shared" si="37"/>
        <v>93.380978846537715</v>
      </c>
    </row>
    <row r="114" spans="1:8" s="49" customFormat="1" ht="11.25" customHeight="1" x14ac:dyDescent="0.2">
      <c r="A114" s="55" t="s">
        <v>182</v>
      </c>
      <c r="B114" s="56">
        <v>211764.35699999999</v>
      </c>
      <c r="C114" s="57">
        <v>205384.77059</v>
      </c>
      <c r="D114" s="56">
        <v>1744.3087799999998</v>
      </c>
      <c r="E114" s="57">
        <f t="shared" si="38"/>
        <v>207129.07936999999</v>
      </c>
      <c r="F114" s="57">
        <f t="shared" si="39"/>
        <v>4635.2776299999969</v>
      </c>
      <c r="G114" s="57">
        <f t="shared" si="40"/>
        <v>6379.586409999989</v>
      </c>
      <c r="H114" s="58">
        <f t="shared" si="37"/>
        <v>97.811115290756888</v>
      </c>
    </row>
    <row r="115" spans="1:8" s="49" customFormat="1" ht="11.25" customHeight="1" x14ac:dyDescent="0.2">
      <c r="A115" s="55" t="s">
        <v>183</v>
      </c>
      <c r="B115" s="56">
        <v>1374104.1329999999</v>
      </c>
      <c r="C115" s="57">
        <v>1314800.36353</v>
      </c>
      <c r="D115" s="56">
        <v>3136.8209900000002</v>
      </c>
      <c r="E115" s="57">
        <f t="shared" si="38"/>
        <v>1317937.1845199999</v>
      </c>
      <c r="F115" s="57">
        <f t="shared" si="39"/>
        <v>56166.948480000021</v>
      </c>
      <c r="G115" s="57">
        <f t="shared" si="40"/>
        <v>59303.769469999941</v>
      </c>
      <c r="H115" s="58">
        <f t="shared" si="37"/>
        <v>95.912467830412965</v>
      </c>
    </row>
    <row r="116" spans="1:8" s="49" customFormat="1" ht="11.25" customHeight="1" x14ac:dyDescent="0.2">
      <c r="A116" s="55" t="s">
        <v>184</v>
      </c>
      <c r="B116" s="56">
        <v>106712</v>
      </c>
      <c r="C116" s="57">
        <v>85665.108490000013</v>
      </c>
      <c r="D116" s="56">
        <v>449.83919000000003</v>
      </c>
      <c r="E116" s="57">
        <f t="shared" si="38"/>
        <v>86114.947680000012</v>
      </c>
      <c r="F116" s="57">
        <f t="shared" si="39"/>
        <v>20597.052319999988</v>
      </c>
      <c r="G116" s="57">
        <f t="shared" si="40"/>
        <v>21046.891509999987</v>
      </c>
      <c r="H116" s="58">
        <f t="shared" si="37"/>
        <v>80.698466601694292</v>
      </c>
    </row>
    <row r="117" spans="1:8" s="49" customFormat="1" ht="11.25" customHeight="1" x14ac:dyDescent="0.2">
      <c r="A117" s="55" t="s">
        <v>185</v>
      </c>
      <c r="B117" s="60">
        <v>213981.91108000005</v>
      </c>
      <c r="C117" s="60">
        <v>181500.87833999997</v>
      </c>
      <c r="D117" s="60">
        <v>1814.8926300000003</v>
      </c>
      <c r="E117" s="60">
        <f t="shared" si="38"/>
        <v>183315.77096999995</v>
      </c>
      <c r="F117" s="60">
        <f t="shared" si="39"/>
        <v>30666.140110000095</v>
      </c>
      <c r="G117" s="60">
        <f t="shared" si="40"/>
        <v>32481.032740000082</v>
      </c>
      <c r="H117" s="53">
        <f t="shared" si="37"/>
        <v>85.668816604532921</v>
      </c>
    </row>
    <row r="118" spans="1:8" s="49" customFormat="1" ht="11.25" customHeight="1" x14ac:dyDescent="0.2">
      <c r="A118" s="64" t="s">
        <v>186</v>
      </c>
      <c r="B118" s="60">
        <v>1076547.4029999999</v>
      </c>
      <c r="C118" s="60">
        <v>825521.60588000005</v>
      </c>
      <c r="D118" s="60">
        <v>15775.90559</v>
      </c>
      <c r="E118" s="60">
        <f t="shared" si="38"/>
        <v>841297.51147000003</v>
      </c>
      <c r="F118" s="60">
        <f t="shared" si="39"/>
        <v>235249.89152999991</v>
      </c>
      <c r="G118" s="60">
        <f t="shared" si="40"/>
        <v>251025.79711999989</v>
      </c>
      <c r="H118" s="53">
        <f t="shared" si="37"/>
        <v>78.147744272622617</v>
      </c>
    </row>
    <row r="119" spans="1:8" s="49" customFormat="1" ht="12" x14ac:dyDescent="0.2">
      <c r="A119" s="64" t="s">
        <v>187</v>
      </c>
      <c r="B119" s="60">
        <v>497509.967</v>
      </c>
      <c r="C119" s="60">
        <v>436490.88699000003</v>
      </c>
      <c r="D119" s="60">
        <v>2764.0003999999999</v>
      </c>
      <c r="E119" s="60">
        <f t="shared" si="38"/>
        <v>439254.88739000005</v>
      </c>
      <c r="F119" s="60">
        <f t="shared" si="39"/>
        <v>58255.079609999957</v>
      </c>
      <c r="G119" s="60">
        <f t="shared" si="40"/>
        <v>61019.080009999976</v>
      </c>
      <c r="H119" s="58">
        <f t="shared" si="37"/>
        <v>88.290670845997354</v>
      </c>
    </row>
    <row r="120" spans="1:8" s="49" customFormat="1" ht="11.25" customHeight="1" x14ac:dyDescent="0.2">
      <c r="A120" s="55" t="s">
        <v>188</v>
      </c>
      <c r="B120" s="61">
        <v>1071195.95</v>
      </c>
      <c r="C120" s="60">
        <v>954604.68278999999</v>
      </c>
      <c r="D120" s="61">
        <v>9816.4870600000013</v>
      </c>
      <c r="E120" s="60">
        <f t="shared" si="38"/>
        <v>964421.16984999995</v>
      </c>
      <c r="F120" s="60">
        <f t="shared" si="39"/>
        <v>106774.78015000001</v>
      </c>
      <c r="G120" s="60">
        <f t="shared" si="40"/>
        <v>116591.26720999996</v>
      </c>
      <c r="H120" s="58">
        <f t="shared" si="37"/>
        <v>90.032189708148167</v>
      </c>
    </row>
    <row r="121" spans="1:8" s="49" customFormat="1" ht="11.25" customHeight="1" x14ac:dyDescent="0.2">
      <c r="A121" s="64"/>
      <c r="B121" s="56"/>
      <c r="C121" s="57"/>
      <c r="D121" s="56"/>
      <c r="E121" s="57"/>
      <c r="F121" s="57"/>
      <c r="G121" s="57"/>
      <c r="H121" s="58"/>
    </row>
    <row r="122" spans="1:8" s="49" customFormat="1" ht="11.25" customHeight="1" x14ac:dyDescent="0.2">
      <c r="A122" s="51" t="s">
        <v>189</v>
      </c>
      <c r="B122" s="67">
        <f t="shared" ref="B122:G122" si="41">+B123+B131</f>
        <v>238442714.29336002</v>
      </c>
      <c r="C122" s="62">
        <f t="shared" si="41"/>
        <v>220729079.60330999</v>
      </c>
      <c r="D122" s="67">
        <f t="shared" si="41"/>
        <v>7273068.8623899994</v>
      </c>
      <c r="E122" s="62">
        <f t="shared" si="41"/>
        <v>228002148.4657</v>
      </c>
      <c r="F122" s="62">
        <f t="shared" si="41"/>
        <v>10440565.827660022</v>
      </c>
      <c r="G122" s="62">
        <f t="shared" si="41"/>
        <v>17713634.690050025</v>
      </c>
      <c r="H122" s="58">
        <f t="shared" ref="H122:H134" si="42">E122/B122*100</f>
        <v>95.621352550611036</v>
      </c>
    </row>
    <row r="123" spans="1:8" s="49" customFormat="1" ht="11.25" customHeight="1" x14ac:dyDescent="0.2">
      <c r="A123" s="68" t="s">
        <v>190</v>
      </c>
      <c r="B123" s="69">
        <f t="shared" ref="B123:G123" si="43">SUM(B124:B128)</f>
        <v>13775919.192000002</v>
      </c>
      <c r="C123" s="70">
        <f t="shared" si="43"/>
        <v>12780218.73573</v>
      </c>
      <c r="D123" s="69">
        <f t="shared" si="43"/>
        <v>120012.51473</v>
      </c>
      <c r="E123" s="70">
        <f t="shared" si="43"/>
        <v>12900231.250459999</v>
      </c>
      <c r="F123" s="70">
        <f t="shared" si="43"/>
        <v>875687.94154000084</v>
      </c>
      <c r="G123" s="70">
        <f t="shared" si="43"/>
        <v>995700.4562699995</v>
      </c>
      <c r="H123" s="58">
        <f t="shared" si="42"/>
        <v>93.643342928081822</v>
      </c>
    </row>
    <row r="124" spans="1:8" s="49" customFormat="1" ht="11.25" customHeight="1" x14ac:dyDescent="0.2">
      <c r="A124" s="71" t="s">
        <v>191</v>
      </c>
      <c r="B124" s="60">
        <v>470099.70600000012</v>
      </c>
      <c r="C124" s="60">
        <v>431361.84152999998</v>
      </c>
      <c r="D124" s="60">
        <v>4700.8482599999998</v>
      </c>
      <c r="E124" s="60">
        <f t="shared" ref="E124:E130" si="44">SUM(C124:D124)</f>
        <v>436062.68978999997</v>
      </c>
      <c r="F124" s="60">
        <f t="shared" ref="F124:F130" si="45">B124-E124</f>
        <v>34037.016210000147</v>
      </c>
      <c r="G124" s="60">
        <f t="shared" ref="G124:G130" si="46">B124-C124</f>
        <v>38737.864470000146</v>
      </c>
      <c r="H124" s="58">
        <f t="shared" si="42"/>
        <v>92.759617635242648</v>
      </c>
    </row>
    <row r="125" spans="1:8" s="49" customFormat="1" ht="11.25" customHeight="1" x14ac:dyDescent="0.2">
      <c r="A125" s="71" t="s">
        <v>192</v>
      </c>
      <c r="B125" s="61">
        <v>1234809.7360000005</v>
      </c>
      <c r="C125" s="60">
        <v>1156815.8396300001</v>
      </c>
      <c r="D125" s="61">
        <v>73575.294439999998</v>
      </c>
      <c r="E125" s="60">
        <f t="shared" si="44"/>
        <v>1230391.1340700001</v>
      </c>
      <c r="F125" s="60">
        <f t="shared" si="45"/>
        <v>4418.6019300003536</v>
      </c>
      <c r="G125" s="60">
        <f t="shared" si="46"/>
        <v>77993.896370000439</v>
      </c>
      <c r="H125" s="58">
        <f t="shared" si="42"/>
        <v>99.642163338919417</v>
      </c>
    </row>
    <row r="126" spans="1:8" s="49" customFormat="1" ht="11.25" customHeight="1" x14ac:dyDescent="0.2">
      <c r="A126" s="71" t="s">
        <v>193</v>
      </c>
      <c r="B126" s="56">
        <v>182524.351</v>
      </c>
      <c r="C126" s="57">
        <v>124718.69961</v>
      </c>
      <c r="D126" s="56">
        <v>1679.4228600000001</v>
      </c>
      <c r="E126" s="57">
        <f t="shared" si="44"/>
        <v>126398.12247</v>
      </c>
      <c r="F126" s="57">
        <f t="shared" si="45"/>
        <v>56126.228529999993</v>
      </c>
      <c r="G126" s="57">
        <f t="shared" si="46"/>
        <v>57805.651389999999</v>
      </c>
      <c r="H126" s="58">
        <f t="shared" si="42"/>
        <v>69.250005151367461</v>
      </c>
    </row>
    <row r="127" spans="1:8" s="49" customFormat="1" ht="11.25" customHeight="1" x14ac:dyDescent="0.2">
      <c r="A127" s="71" t="s">
        <v>194</v>
      </c>
      <c r="B127" s="60">
        <v>1303098.23</v>
      </c>
      <c r="C127" s="60">
        <v>728157.64895000006</v>
      </c>
      <c r="D127" s="60">
        <v>2498.5410899999997</v>
      </c>
      <c r="E127" s="60">
        <f t="shared" si="44"/>
        <v>730656.19004000002</v>
      </c>
      <c r="F127" s="60">
        <f t="shared" si="45"/>
        <v>572442.03995999997</v>
      </c>
      <c r="G127" s="60">
        <f t="shared" si="46"/>
        <v>574940.58104999992</v>
      </c>
      <c r="H127" s="58">
        <f t="shared" si="42"/>
        <v>56.070691619311006</v>
      </c>
    </row>
    <row r="128" spans="1:8" s="49" customFormat="1" ht="11.25" customHeight="1" x14ac:dyDescent="0.2">
      <c r="A128" s="68" t="s">
        <v>195</v>
      </c>
      <c r="B128" s="72">
        <f>SUM(B129:B130)</f>
        <v>10585387.169</v>
      </c>
      <c r="C128" s="72">
        <f>SUM(C129:C130)</f>
        <v>10339164.706010001</v>
      </c>
      <c r="D128" s="72">
        <f>SUM(D129:D130)</f>
        <v>37558.408080000001</v>
      </c>
      <c r="E128" s="72">
        <f>SUM(E129:E130)</f>
        <v>10376723.114089999</v>
      </c>
      <c r="F128" s="62">
        <f t="shared" si="45"/>
        <v>208664.05491000041</v>
      </c>
      <c r="G128" s="62">
        <f t="shared" si="46"/>
        <v>246222.46298999898</v>
      </c>
      <c r="H128" s="58">
        <f t="shared" si="42"/>
        <v>98.028753681102117</v>
      </c>
    </row>
    <row r="129" spans="1:8" s="49" customFormat="1" ht="11.25" customHeight="1" x14ac:dyDescent="0.2">
      <c r="A129" s="73" t="s">
        <v>195</v>
      </c>
      <c r="B129" s="56">
        <v>8898258.7430000007</v>
      </c>
      <c r="C129" s="57">
        <v>8834851.4552200008</v>
      </c>
      <c r="D129" s="56">
        <v>17061.04207</v>
      </c>
      <c r="E129" s="57">
        <f t="shared" si="44"/>
        <v>8851912.4972900003</v>
      </c>
      <c r="F129" s="57">
        <f t="shared" si="45"/>
        <v>46346.245710000396</v>
      </c>
      <c r="G129" s="57">
        <f t="shared" si="46"/>
        <v>63407.287779999897</v>
      </c>
      <c r="H129" s="58">
        <f t="shared" si="42"/>
        <v>99.479153764252359</v>
      </c>
    </row>
    <row r="130" spans="1:8" s="49" customFormat="1" ht="11.25" customHeight="1" x14ac:dyDescent="0.2">
      <c r="A130" s="73" t="s">
        <v>196</v>
      </c>
      <c r="B130" s="56">
        <v>1687128.4259999997</v>
      </c>
      <c r="C130" s="57">
        <v>1504313.25079</v>
      </c>
      <c r="D130" s="56">
        <v>20497.366010000002</v>
      </c>
      <c r="E130" s="57">
        <f t="shared" si="44"/>
        <v>1524810.6168</v>
      </c>
      <c r="F130" s="57">
        <f t="shared" si="45"/>
        <v>162317.80919999979</v>
      </c>
      <c r="G130" s="57">
        <f t="shared" si="46"/>
        <v>182815.17520999978</v>
      </c>
      <c r="H130" s="58">
        <f t="shared" si="42"/>
        <v>90.37904840564876</v>
      </c>
    </row>
    <row r="131" spans="1:8" s="49" customFormat="1" ht="11.25" customHeight="1" x14ac:dyDescent="0.2">
      <c r="A131" s="68" t="s">
        <v>197</v>
      </c>
      <c r="B131" s="74">
        <f t="shared" ref="B131:G131" si="47">SUM(B132:B135)</f>
        <v>224666795.10136002</v>
      </c>
      <c r="C131" s="74">
        <f t="shared" si="47"/>
        <v>207948860.86758</v>
      </c>
      <c r="D131" s="74">
        <f t="shared" si="47"/>
        <v>7153056.3476599995</v>
      </c>
      <c r="E131" s="74">
        <f t="shared" si="47"/>
        <v>215101917.21524</v>
      </c>
      <c r="F131" s="74">
        <f t="shared" si="47"/>
        <v>9564877.8861200213</v>
      </c>
      <c r="G131" s="74">
        <f t="shared" si="47"/>
        <v>16717934.233780026</v>
      </c>
      <c r="H131" s="58">
        <f t="shared" si="42"/>
        <v>95.742638389529361</v>
      </c>
    </row>
    <row r="132" spans="1:8" s="49" customFormat="1" ht="11.25" customHeight="1" x14ac:dyDescent="0.2">
      <c r="A132" s="73" t="s">
        <v>198</v>
      </c>
      <c r="B132" s="61">
        <v>79592797.924139991</v>
      </c>
      <c r="C132" s="60">
        <v>77668611.838479981</v>
      </c>
      <c r="D132" s="61">
        <v>1485412.6715899992</v>
      </c>
      <c r="E132" s="60">
        <f>SUM(C132:D132)</f>
        <v>79154024.510069981</v>
      </c>
      <c r="F132" s="60">
        <f>B132-E132</f>
        <v>438773.41407001019</v>
      </c>
      <c r="G132" s="60">
        <f>B132-C132</f>
        <v>1924186.0856600106</v>
      </c>
      <c r="H132" s="58">
        <f t="shared" si="42"/>
        <v>99.448727239758298</v>
      </c>
    </row>
    <row r="133" spans="1:8" s="49" customFormat="1" ht="11.25" customHeight="1" x14ac:dyDescent="0.2">
      <c r="A133" s="73" t="s">
        <v>199</v>
      </c>
      <c r="B133" s="60">
        <v>22759055.462200001</v>
      </c>
      <c r="C133" s="60">
        <v>20686154.878640004</v>
      </c>
      <c r="D133" s="60">
        <v>139984.14434999999</v>
      </c>
      <c r="E133" s="60">
        <f>SUM(C133:D133)</f>
        <v>20826139.022990003</v>
      </c>
      <c r="F133" s="60">
        <f>B133-E133</f>
        <v>1932916.4392099977</v>
      </c>
      <c r="G133" s="60">
        <f>B133-C133</f>
        <v>2072900.5835599974</v>
      </c>
      <c r="H133" s="53">
        <f t="shared" si="42"/>
        <v>91.507044558943434</v>
      </c>
    </row>
    <row r="134" spans="1:8" s="49" customFormat="1" ht="11.25" customHeight="1" x14ac:dyDescent="0.2">
      <c r="A134" s="75" t="s">
        <v>200</v>
      </c>
      <c r="B134" s="56">
        <v>23937533.720469996</v>
      </c>
      <c r="C134" s="57">
        <v>23374510.547540002</v>
      </c>
      <c r="D134" s="56">
        <v>107105.55353</v>
      </c>
      <c r="E134" s="57">
        <f>SUM(C134:D134)</f>
        <v>23481616.101070002</v>
      </c>
      <c r="F134" s="57">
        <f>B134-E134</f>
        <v>455917.61939999461</v>
      </c>
      <c r="G134" s="57">
        <f>B134-C134</f>
        <v>563023.17292999476</v>
      </c>
      <c r="H134" s="58">
        <f t="shared" si="42"/>
        <v>98.095385996218482</v>
      </c>
    </row>
    <row r="135" spans="1:8" s="49" customFormat="1" ht="11.25" customHeight="1" x14ac:dyDescent="0.2">
      <c r="A135" s="76" t="s">
        <v>201</v>
      </c>
      <c r="B135" s="62">
        <f t="shared" ref="B135:G135" si="48">SUM(B136)</f>
        <v>98377407.99455002</v>
      </c>
      <c r="C135" s="62">
        <f t="shared" si="48"/>
        <v>86219583.602919996</v>
      </c>
      <c r="D135" s="62">
        <f t="shared" si="48"/>
        <v>5420553.9781900002</v>
      </c>
      <c r="E135" s="62">
        <f t="shared" si="48"/>
        <v>91640137.581110001</v>
      </c>
      <c r="F135" s="62">
        <f t="shared" si="48"/>
        <v>6737270.4134400189</v>
      </c>
      <c r="G135" s="62">
        <f t="shared" si="48"/>
        <v>12157824.391630024</v>
      </c>
      <c r="H135" s="77">
        <f>+H136</f>
        <v>93.151608127535496</v>
      </c>
    </row>
    <row r="136" spans="1:8" s="49" customFormat="1" ht="11.25" customHeight="1" x14ac:dyDescent="0.2">
      <c r="A136" s="75" t="s">
        <v>202</v>
      </c>
      <c r="B136" s="60">
        <v>98377407.99455002</v>
      </c>
      <c r="C136" s="60">
        <v>86219583.602919996</v>
      </c>
      <c r="D136" s="60">
        <v>5420553.9781900002</v>
      </c>
      <c r="E136" s="60">
        <f>SUM(C136:D136)</f>
        <v>91640137.581110001</v>
      </c>
      <c r="F136" s="60">
        <f>B136-E136</f>
        <v>6737270.4134400189</v>
      </c>
      <c r="G136" s="60">
        <f>B136-C136</f>
        <v>12157824.391630024</v>
      </c>
      <c r="H136" s="53">
        <f>E136/B136*100</f>
        <v>93.151608127535496</v>
      </c>
    </row>
    <row r="137" spans="1:8" s="49" customFormat="1" ht="11.25" customHeight="1" x14ac:dyDescent="0.2">
      <c r="A137" s="64"/>
      <c r="B137" s="61"/>
      <c r="C137" s="60"/>
      <c r="D137" s="61"/>
      <c r="E137" s="60"/>
      <c r="F137" s="60"/>
      <c r="G137" s="60"/>
      <c r="H137" s="58"/>
    </row>
    <row r="138" spans="1:8" s="49" customFormat="1" ht="11.25" customHeight="1" x14ac:dyDescent="0.2">
      <c r="A138" s="51" t="s">
        <v>203</v>
      </c>
      <c r="B138" s="56">
        <v>560372002.43473005</v>
      </c>
      <c r="C138" s="57">
        <v>503058603.38106</v>
      </c>
      <c r="D138" s="56">
        <v>23493183.045259997</v>
      </c>
      <c r="E138" s="57">
        <f>SUM(C138:D138)</f>
        <v>526551786.42632002</v>
      </c>
      <c r="F138" s="57">
        <f>B138-E138</f>
        <v>33820216.008410037</v>
      </c>
      <c r="G138" s="57">
        <f>B138-C138</f>
        <v>57313399.053670049</v>
      </c>
      <c r="H138" s="58">
        <f>E138/B138*100</f>
        <v>93.964684912617614</v>
      </c>
    </row>
    <row r="139" spans="1:8" s="49" customFormat="1" ht="11.25" customHeight="1" x14ac:dyDescent="0.2">
      <c r="A139" s="64"/>
      <c r="B139" s="56"/>
      <c r="C139" s="57"/>
      <c r="D139" s="56"/>
      <c r="E139" s="57"/>
      <c r="F139" s="57"/>
      <c r="G139" s="57"/>
      <c r="H139" s="58"/>
    </row>
    <row r="140" spans="1:8" s="49" customFormat="1" ht="11.25" customHeight="1" x14ac:dyDescent="0.2">
      <c r="A140" s="51" t="s">
        <v>204</v>
      </c>
      <c r="B140" s="67">
        <f t="shared" ref="B140:G140" si="49">SUM(B141:B159)</f>
        <v>22272430.900999993</v>
      </c>
      <c r="C140" s="62">
        <f t="shared" si="49"/>
        <v>19497434.885499999</v>
      </c>
      <c r="D140" s="67">
        <f t="shared" si="49"/>
        <v>499792.66122000007</v>
      </c>
      <c r="E140" s="62">
        <f t="shared" si="49"/>
        <v>19997227.546719998</v>
      </c>
      <c r="F140" s="62">
        <f t="shared" si="49"/>
        <v>2275203.3542800006</v>
      </c>
      <c r="G140" s="62">
        <f t="shared" si="49"/>
        <v>2774996.0155000002</v>
      </c>
      <c r="H140" s="58">
        <f t="shared" ref="H140:H159" si="50">E140/B140*100</f>
        <v>89.784665336293216</v>
      </c>
    </row>
    <row r="141" spans="1:8" s="49" customFormat="1" ht="11.25" customHeight="1" x14ac:dyDescent="0.2">
      <c r="A141" s="78" t="s">
        <v>205</v>
      </c>
      <c r="B141" s="56">
        <v>6131541.5244499985</v>
      </c>
      <c r="C141" s="57">
        <v>5332562.6253799982</v>
      </c>
      <c r="D141" s="56">
        <v>96976.93795000008</v>
      </c>
      <c r="E141" s="57">
        <f t="shared" ref="E141:E159" si="51">SUM(C141:D141)</f>
        <v>5429539.5633299984</v>
      </c>
      <c r="F141" s="57">
        <f t="shared" ref="F141:F159" si="52">B141-E141</f>
        <v>702001.96112000011</v>
      </c>
      <c r="G141" s="57">
        <f t="shared" ref="G141:G159" si="53">B141-C141</f>
        <v>798978.89907000028</v>
      </c>
      <c r="H141" s="58">
        <f t="shared" si="50"/>
        <v>88.550971100485697</v>
      </c>
    </row>
    <row r="142" spans="1:8" s="49" customFormat="1" ht="11.25" customHeight="1" x14ac:dyDescent="0.2">
      <c r="A142" s="78" t="s">
        <v>206</v>
      </c>
      <c r="B142" s="56">
        <v>580797.54599999986</v>
      </c>
      <c r="C142" s="57">
        <v>579661.06299999997</v>
      </c>
      <c r="D142" s="56">
        <v>808.62261999999998</v>
      </c>
      <c r="E142" s="57">
        <f t="shared" si="51"/>
        <v>580469.68562</v>
      </c>
      <c r="F142" s="57">
        <f t="shared" si="52"/>
        <v>327.86037999985274</v>
      </c>
      <c r="G142" s="57">
        <f t="shared" si="53"/>
        <v>1136.482999999891</v>
      </c>
      <c r="H142" s="58">
        <f t="shared" si="50"/>
        <v>99.943549971542083</v>
      </c>
    </row>
    <row r="143" spans="1:8" s="49" customFormat="1" ht="11.25" customHeight="1" x14ac:dyDescent="0.2">
      <c r="A143" s="55" t="s">
        <v>207</v>
      </c>
      <c r="B143" s="56">
        <v>471183.07999999996</v>
      </c>
      <c r="C143" s="57">
        <v>366691.75102999998</v>
      </c>
      <c r="D143" s="56">
        <v>1813.2823700000001</v>
      </c>
      <c r="E143" s="57">
        <f t="shared" si="51"/>
        <v>368505.03339999996</v>
      </c>
      <c r="F143" s="57">
        <f t="shared" si="52"/>
        <v>102678.0466</v>
      </c>
      <c r="G143" s="57">
        <f t="shared" si="53"/>
        <v>104491.32896999997</v>
      </c>
      <c r="H143" s="58">
        <f t="shared" si="50"/>
        <v>78.208460583941175</v>
      </c>
    </row>
    <row r="144" spans="1:8" s="49" customFormat="1" ht="11.25" customHeight="1" x14ac:dyDescent="0.2">
      <c r="A144" s="55" t="s">
        <v>208</v>
      </c>
      <c r="B144" s="56">
        <v>247422.77799999999</v>
      </c>
      <c r="C144" s="57">
        <v>186799.95261000001</v>
      </c>
      <c r="D144" s="56">
        <v>747.61383999999998</v>
      </c>
      <c r="E144" s="57">
        <f t="shared" si="51"/>
        <v>187547.56645000001</v>
      </c>
      <c r="F144" s="57">
        <f t="shared" si="52"/>
        <v>59875.211549999978</v>
      </c>
      <c r="G144" s="57">
        <f t="shared" si="53"/>
        <v>60622.825389999984</v>
      </c>
      <c r="H144" s="58">
        <f t="shared" si="50"/>
        <v>75.800444876582873</v>
      </c>
    </row>
    <row r="145" spans="1:8" s="49" customFormat="1" ht="11.25" customHeight="1" x14ac:dyDescent="0.2">
      <c r="A145" s="55" t="s">
        <v>209</v>
      </c>
      <c r="B145" s="56">
        <v>639915.82400000014</v>
      </c>
      <c r="C145" s="57">
        <v>516830.60832999996</v>
      </c>
      <c r="D145" s="56">
        <v>7213.5013799999997</v>
      </c>
      <c r="E145" s="57">
        <f t="shared" si="51"/>
        <v>524044.10970999993</v>
      </c>
      <c r="F145" s="57">
        <f t="shared" si="52"/>
        <v>115871.71429000021</v>
      </c>
      <c r="G145" s="57">
        <f t="shared" si="53"/>
        <v>123085.21567000018</v>
      </c>
      <c r="H145" s="58">
        <f t="shared" si="50"/>
        <v>81.892663074698362</v>
      </c>
    </row>
    <row r="146" spans="1:8" s="49" customFormat="1" ht="11.25" customHeight="1" x14ac:dyDescent="0.2">
      <c r="A146" s="55" t="s">
        <v>210</v>
      </c>
      <c r="B146" s="56">
        <v>313738.17199999996</v>
      </c>
      <c r="C146" s="57">
        <v>271554.47470999998</v>
      </c>
      <c r="D146" s="56">
        <v>5156.5894400000006</v>
      </c>
      <c r="E146" s="57">
        <f t="shared" si="51"/>
        <v>276711.06414999999</v>
      </c>
      <c r="F146" s="57">
        <f t="shared" si="52"/>
        <v>37027.107849999971</v>
      </c>
      <c r="G146" s="57">
        <f t="shared" si="53"/>
        <v>42183.697289999982</v>
      </c>
      <c r="H146" s="58">
        <f t="shared" si="50"/>
        <v>88.19808644451463</v>
      </c>
    </row>
    <row r="147" spans="1:8" s="49" customFormat="1" ht="11.25" customHeight="1" x14ac:dyDescent="0.2">
      <c r="A147" s="55" t="s">
        <v>211</v>
      </c>
      <c r="B147" s="56">
        <v>75241.77399999999</v>
      </c>
      <c r="C147" s="57">
        <v>64875.499729999996</v>
      </c>
      <c r="D147" s="56">
        <v>412.53465</v>
      </c>
      <c r="E147" s="57">
        <f t="shared" si="51"/>
        <v>65288.034379999997</v>
      </c>
      <c r="F147" s="57">
        <f t="shared" si="52"/>
        <v>9953.739619999993</v>
      </c>
      <c r="G147" s="57">
        <f t="shared" si="53"/>
        <v>10366.274269999994</v>
      </c>
      <c r="H147" s="58">
        <f t="shared" si="50"/>
        <v>86.770992906148123</v>
      </c>
    </row>
    <row r="148" spans="1:8" s="49" customFormat="1" ht="11.25" customHeight="1" x14ac:dyDescent="0.2">
      <c r="A148" s="78" t="s">
        <v>212</v>
      </c>
      <c r="B148" s="56">
        <v>69323.999549999993</v>
      </c>
      <c r="C148" s="57">
        <v>49471.540270000005</v>
      </c>
      <c r="D148" s="56">
        <v>352.50891999999999</v>
      </c>
      <c r="E148" s="57">
        <f t="shared" si="51"/>
        <v>49824.049190000005</v>
      </c>
      <c r="F148" s="57">
        <f t="shared" si="52"/>
        <v>19499.950359999988</v>
      </c>
      <c r="G148" s="57">
        <f t="shared" si="53"/>
        <v>19852.459279999988</v>
      </c>
      <c r="H148" s="58">
        <f t="shared" si="50"/>
        <v>71.871284855779805</v>
      </c>
    </row>
    <row r="149" spans="1:8" s="49" customFormat="1" ht="11.25" customHeight="1" x14ac:dyDescent="0.2">
      <c r="A149" s="55" t="s">
        <v>213</v>
      </c>
      <c r="B149" s="56">
        <v>2504994.1980000003</v>
      </c>
      <c r="C149" s="57">
        <v>2499743.35586</v>
      </c>
      <c r="D149" s="56">
        <v>4817.5147900000002</v>
      </c>
      <c r="E149" s="57">
        <f t="shared" si="51"/>
        <v>2504560.8706499999</v>
      </c>
      <c r="F149" s="57">
        <f t="shared" si="52"/>
        <v>433.3273500003852</v>
      </c>
      <c r="G149" s="57">
        <f t="shared" si="53"/>
        <v>5250.8421400003135</v>
      </c>
      <c r="H149" s="58">
        <f t="shared" si="50"/>
        <v>99.982701462927679</v>
      </c>
    </row>
    <row r="150" spans="1:8" s="49" customFormat="1" ht="11.25" customHeight="1" x14ac:dyDescent="0.2">
      <c r="A150" s="55" t="s">
        <v>214</v>
      </c>
      <c r="B150" s="56">
        <v>1337933.2779999999</v>
      </c>
      <c r="C150" s="57">
        <v>804572.68649999995</v>
      </c>
      <c r="D150" s="56">
        <v>946.26035999999999</v>
      </c>
      <c r="E150" s="57">
        <f t="shared" si="51"/>
        <v>805518.94685999991</v>
      </c>
      <c r="F150" s="57">
        <f t="shared" si="52"/>
        <v>532414.33114000002</v>
      </c>
      <c r="G150" s="57">
        <f t="shared" si="53"/>
        <v>533360.59149999998</v>
      </c>
      <c r="H150" s="58">
        <f t="shared" si="50"/>
        <v>60.206212081377039</v>
      </c>
    </row>
    <row r="151" spans="1:8" s="49" customFormat="1" ht="11.25" customHeight="1" x14ac:dyDescent="0.2">
      <c r="A151" s="55" t="s">
        <v>215</v>
      </c>
      <c r="B151" s="56">
        <v>618101.25199999998</v>
      </c>
      <c r="C151" s="57">
        <v>604189.41017999989</v>
      </c>
      <c r="D151" s="56">
        <v>45</v>
      </c>
      <c r="E151" s="57">
        <f t="shared" si="51"/>
        <v>604234.41017999989</v>
      </c>
      <c r="F151" s="57">
        <f t="shared" si="52"/>
        <v>13866.841820000089</v>
      </c>
      <c r="G151" s="57">
        <f t="shared" si="53"/>
        <v>13911.841820000089</v>
      </c>
      <c r="H151" s="58">
        <f t="shared" si="50"/>
        <v>97.756542026871657</v>
      </c>
    </row>
    <row r="152" spans="1:8" s="49" customFormat="1" ht="11.25" customHeight="1" x14ac:dyDescent="0.2">
      <c r="A152" s="55" t="s">
        <v>216</v>
      </c>
      <c r="B152" s="56">
        <v>782135.95100000012</v>
      </c>
      <c r="C152" s="57">
        <v>623891.20295000006</v>
      </c>
      <c r="D152" s="56">
        <v>1060.4461799999999</v>
      </c>
      <c r="E152" s="57">
        <f t="shared" si="51"/>
        <v>624951.64913000003</v>
      </c>
      <c r="F152" s="57">
        <f t="shared" si="52"/>
        <v>157184.30187000008</v>
      </c>
      <c r="G152" s="57">
        <f t="shared" si="53"/>
        <v>158244.74805000005</v>
      </c>
      <c r="H152" s="58">
        <f t="shared" si="50"/>
        <v>79.903199479702721</v>
      </c>
    </row>
    <row r="153" spans="1:8" s="49" customFormat="1" ht="11.25" customHeight="1" x14ac:dyDescent="0.2">
      <c r="A153" s="55" t="s">
        <v>217</v>
      </c>
      <c r="B153" s="56">
        <v>459853.72099999984</v>
      </c>
      <c r="C153" s="57">
        <v>390007.95831999998</v>
      </c>
      <c r="D153" s="56">
        <v>27175.706969999999</v>
      </c>
      <c r="E153" s="57">
        <f t="shared" si="51"/>
        <v>417183.66528999998</v>
      </c>
      <c r="F153" s="57">
        <f t="shared" si="52"/>
        <v>42670.05570999987</v>
      </c>
      <c r="G153" s="57">
        <f t="shared" si="53"/>
        <v>69845.762679999869</v>
      </c>
      <c r="H153" s="58">
        <f t="shared" si="50"/>
        <v>90.720950214948928</v>
      </c>
    </row>
    <row r="154" spans="1:8" s="49" customFormat="1" ht="11.25" customHeight="1" x14ac:dyDescent="0.2">
      <c r="A154" s="55" t="s">
        <v>218</v>
      </c>
      <c r="B154" s="56">
        <v>326925.40299999999</v>
      </c>
      <c r="C154" s="57">
        <v>281658.53040999995</v>
      </c>
      <c r="D154" s="56">
        <v>1844.8952699999998</v>
      </c>
      <c r="E154" s="57">
        <f t="shared" si="51"/>
        <v>283503.42567999993</v>
      </c>
      <c r="F154" s="57">
        <f t="shared" si="52"/>
        <v>43421.977320000064</v>
      </c>
      <c r="G154" s="57">
        <f t="shared" si="53"/>
        <v>45266.872590000043</v>
      </c>
      <c r="H154" s="58">
        <f t="shared" si="50"/>
        <v>86.718077909656941</v>
      </c>
    </row>
    <row r="155" spans="1:8" s="49" customFormat="1" ht="11.25" customHeight="1" x14ac:dyDescent="0.2">
      <c r="A155" s="55" t="s">
        <v>219</v>
      </c>
      <c r="B155" s="56">
        <v>2985484.898</v>
      </c>
      <c r="C155" s="57">
        <v>2556197.31134</v>
      </c>
      <c r="D155" s="56">
        <v>60587.491989999995</v>
      </c>
      <c r="E155" s="57">
        <f t="shared" si="51"/>
        <v>2616784.80333</v>
      </c>
      <c r="F155" s="57">
        <f t="shared" si="52"/>
        <v>368700.09467000002</v>
      </c>
      <c r="G155" s="57">
        <f t="shared" si="53"/>
        <v>429287.58666000003</v>
      </c>
      <c r="H155" s="58">
        <f t="shared" si="50"/>
        <v>87.650244189243935</v>
      </c>
    </row>
    <row r="156" spans="1:8" s="49" customFormat="1" ht="11.25" customHeight="1" x14ac:dyDescent="0.2">
      <c r="A156" s="55" t="s">
        <v>220</v>
      </c>
      <c r="B156" s="60">
        <v>97925.274000000005</v>
      </c>
      <c r="C156" s="60">
        <v>88916.146970000002</v>
      </c>
      <c r="D156" s="60">
        <v>1716.2192600000001</v>
      </c>
      <c r="E156" s="60">
        <f t="shared" si="51"/>
        <v>90632.36623</v>
      </c>
      <c r="F156" s="60">
        <f t="shared" si="52"/>
        <v>7292.9077700000053</v>
      </c>
      <c r="G156" s="60">
        <f t="shared" si="53"/>
        <v>9009.1270300000033</v>
      </c>
      <c r="H156" s="53">
        <f t="shared" si="50"/>
        <v>92.552578642772033</v>
      </c>
    </row>
    <row r="157" spans="1:8" s="49" customFormat="1" ht="11.25" customHeight="1" x14ac:dyDescent="0.2">
      <c r="A157" s="64" t="s">
        <v>221</v>
      </c>
      <c r="B157" s="60">
        <v>4410502.2529999996</v>
      </c>
      <c r="C157" s="60">
        <v>4092063.9639400002</v>
      </c>
      <c r="D157" s="60">
        <v>285639.74651999999</v>
      </c>
      <c r="E157" s="60">
        <f t="shared" si="51"/>
        <v>4377703.7104599997</v>
      </c>
      <c r="F157" s="60">
        <f t="shared" si="52"/>
        <v>32798.54253999982</v>
      </c>
      <c r="G157" s="60">
        <f t="shared" si="53"/>
        <v>318438.2890599994</v>
      </c>
      <c r="H157" s="53">
        <f t="shared" si="50"/>
        <v>99.256353570215495</v>
      </c>
    </row>
    <row r="158" spans="1:8" s="49" customFormat="1" ht="11.25" customHeight="1" x14ac:dyDescent="0.2">
      <c r="A158" s="64" t="s">
        <v>222</v>
      </c>
      <c r="B158" s="61">
        <v>100377.75699999998</v>
      </c>
      <c r="C158" s="60">
        <v>82411.258600000001</v>
      </c>
      <c r="D158" s="61">
        <v>858.92356000000007</v>
      </c>
      <c r="E158" s="60">
        <f t="shared" si="51"/>
        <v>83270.182159999997</v>
      </c>
      <c r="F158" s="60">
        <f t="shared" si="52"/>
        <v>17107.574839999987</v>
      </c>
      <c r="G158" s="60">
        <f t="shared" si="53"/>
        <v>17966.498399999982</v>
      </c>
      <c r="H158" s="58">
        <f t="shared" si="50"/>
        <v>82.956807014526149</v>
      </c>
    </row>
    <row r="159" spans="1:8" s="49" customFormat="1" ht="11.25" customHeight="1" x14ac:dyDescent="0.2">
      <c r="A159" s="55" t="s">
        <v>223</v>
      </c>
      <c r="B159" s="56">
        <v>119032.21800000001</v>
      </c>
      <c r="C159" s="57">
        <v>105335.54537000001</v>
      </c>
      <c r="D159" s="56">
        <v>1618.8651499999999</v>
      </c>
      <c r="E159" s="57">
        <f t="shared" si="51"/>
        <v>106954.41052</v>
      </c>
      <c r="F159" s="57">
        <f t="shared" si="52"/>
        <v>12077.807480000003</v>
      </c>
      <c r="G159" s="57">
        <f t="shared" si="53"/>
        <v>13696.672630000001</v>
      </c>
      <c r="H159" s="58">
        <f t="shared" si="50"/>
        <v>89.853329054155736</v>
      </c>
    </row>
    <row r="160" spans="1:8" s="49" customFormat="1" ht="11.25" customHeight="1" x14ac:dyDescent="0.2">
      <c r="A160" s="64"/>
      <c r="B160" s="56"/>
      <c r="C160" s="57"/>
      <c r="D160" s="56"/>
      <c r="E160" s="57"/>
      <c r="F160" s="57"/>
      <c r="G160" s="57"/>
      <c r="H160" s="58"/>
    </row>
    <row r="161" spans="1:8" s="49" customFormat="1" ht="11.25" customHeight="1" x14ac:dyDescent="0.2">
      <c r="A161" s="51" t="s">
        <v>224</v>
      </c>
      <c r="B161" s="67">
        <f t="shared" ref="B161:G161" si="54">SUM(B162:B169)</f>
        <v>124002475.35267997</v>
      </c>
      <c r="C161" s="62">
        <f t="shared" si="54"/>
        <v>109145657.80187002</v>
      </c>
      <c r="D161" s="67">
        <f t="shared" si="54"/>
        <v>2315983.4618400005</v>
      </c>
      <c r="E161" s="62">
        <f t="shared" si="54"/>
        <v>111461641.26371002</v>
      </c>
      <c r="F161" s="62">
        <f t="shared" si="54"/>
        <v>12540834.08896995</v>
      </c>
      <c r="G161" s="62">
        <f t="shared" si="54"/>
        <v>14856817.550809946</v>
      </c>
      <c r="H161" s="58">
        <f t="shared" ref="H161:H169" si="55">E161/B161*100</f>
        <v>89.88662601024528</v>
      </c>
    </row>
    <row r="162" spans="1:8" s="49" customFormat="1" ht="11.25" customHeight="1" x14ac:dyDescent="0.2">
      <c r="A162" s="55" t="s">
        <v>110</v>
      </c>
      <c r="B162" s="56">
        <v>122290722.27364996</v>
      </c>
      <c r="C162" s="57">
        <v>107671109.58576001</v>
      </c>
      <c r="D162" s="56">
        <v>2302357.38797</v>
      </c>
      <c r="E162" s="57">
        <f t="shared" ref="E162:E169" si="56">SUM(C162:D162)</f>
        <v>109973466.97373001</v>
      </c>
      <c r="F162" s="57">
        <f t="shared" ref="F162:F169" si="57">B162-E162</f>
        <v>12317255.299919948</v>
      </c>
      <c r="G162" s="57">
        <f t="shared" ref="G162:G169" si="58">B162-C162</f>
        <v>14619612.687889948</v>
      </c>
      <c r="H162" s="58">
        <f t="shared" si="55"/>
        <v>89.927890627420098</v>
      </c>
    </row>
    <row r="163" spans="1:8" s="49" customFormat="1" ht="11.25" customHeight="1" x14ac:dyDescent="0.2">
      <c r="A163" s="55" t="s">
        <v>225</v>
      </c>
      <c r="B163" s="60">
        <v>64245.023000000016</v>
      </c>
      <c r="C163" s="60">
        <v>45982.70145</v>
      </c>
      <c r="D163" s="60">
        <v>724.31020000000001</v>
      </c>
      <c r="E163" s="60">
        <f t="shared" si="56"/>
        <v>46707.01165</v>
      </c>
      <c r="F163" s="60">
        <f t="shared" si="57"/>
        <v>17538.011350000015</v>
      </c>
      <c r="G163" s="60">
        <f t="shared" si="58"/>
        <v>18262.321550000015</v>
      </c>
      <c r="H163" s="53">
        <f t="shared" si="55"/>
        <v>72.701369645396483</v>
      </c>
    </row>
    <row r="164" spans="1:8" s="49" customFormat="1" ht="11.25" customHeight="1" x14ac:dyDescent="0.2">
      <c r="A164" s="64" t="s">
        <v>226</v>
      </c>
      <c r="B164" s="60">
        <v>47993.466000000008</v>
      </c>
      <c r="C164" s="60">
        <v>45506.457450000002</v>
      </c>
      <c r="D164" s="60">
        <v>438.15384999999998</v>
      </c>
      <c r="E164" s="60">
        <f t="shared" si="56"/>
        <v>45944.611300000004</v>
      </c>
      <c r="F164" s="60">
        <f t="shared" si="57"/>
        <v>2048.8547000000035</v>
      </c>
      <c r="G164" s="60">
        <f t="shared" si="58"/>
        <v>2487.0085500000059</v>
      </c>
      <c r="H164" s="53">
        <f t="shared" si="55"/>
        <v>95.730971586840582</v>
      </c>
    </row>
    <row r="165" spans="1:8" s="49" customFormat="1" ht="11.25" customHeight="1" x14ac:dyDescent="0.2">
      <c r="A165" s="64" t="s">
        <v>227</v>
      </c>
      <c r="B165" s="61">
        <v>56195.720999999998</v>
      </c>
      <c r="C165" s="60">
        <v>42157.79967</v>
      </c>
      <c r="D165" s="61">
        <v>621.66035999999997</v>
      </c>
      <c r="E165" s="60">
        <f t="shared" si="56"/>
        <v>42779.460030000002</v>
      </c>
      <c r="F165" s="60">
        <f t="shared" si="57"/>
        <v>13416.260969999996</v>
      </c>
      <c r="G165" s="60">
        <f t="shared" si="58"/>
        <v>14037.921329999997</v>
      </c>
      <c r="H165" s="58">
        <f t="shared" si="55"/>
        <v>76.12583176929077</v>
      </c>
    </row>
    <row r="166" spans="1:8" s="49" customFormat="1" ht="11.25" customHeight="1" x14ac:dyDescent="0.2">
      <c r="A166" s="55" t="s">
        <v>228</v>
      </c>
      <c r="B166" s="56">
        <v>86054.90903000001</v>
      </c>
      <c r="C166" s="57">
        <v>77327.446209999995</v>
      </c>
      <c r="D166" s="56">
        <v>172.02770999999998</v>
      </c>
      <c r="E166" s="57">
        <f t="shared" si="56"/>
        <v>77499.473919999989</v>
      </c>
      <c r="F166" s="57">
        <f t="shared" si="57"/>
        <v>8555.4351100000204</v>
      </c>
      <c r="G166" s="57">
        <f t="shared" si="58"/>
        <v>8727.4628200000152</v>
      </c>
      <c r="H166" s="58">
        <f t="shared" si="55"/>
        <v>90.058167271994364</v>
      </c>
    </row>
    <row r="167" spans="1:8" s="49" customFormat="1" ht="11.25" customHeight="1" x14ac:dyDescent="0.2">
      <c r="A167" s="55" t="s">
        <v>229</v>
      </c>
      <c r="B167" s="56">
        <v>282391.67299999995</v>
      </c>
      <c r="C167" s="57">
        <v>202948.64304</v>
      </c>
      <c r="D167" s="56">
        <v>413.90440000000001</v>
      </c>
      <c r="E167" s="57">
        <f t="shared" si="56"/>
        <v>203362.54743999999</v>
      </c>
      <c r="F167" s="57">
        <f t="shared" si="57"/>
        <v>79029.125559999957</v>
      </c>
      <c r="G167" s="57">
        <f t="shared" si="58"/>
        <v>79443.029959999956</v>
      </c>
      <c r="H167" s="58">
        <f t="shared" si="55"/>
        <v>72.014356967246712</v>
      </c>
    </row>
    <row r="168" spans="1:8" s="49" customFormat="1" ht="11.25" customHeight="1" x14ac:dyDescent="0.2">
      <c r="A168" s="55" t="s">
        <v>230</v>
      </c>
      <c r="B168" s="60">
        <v>996552.33200000029</v>
      </c>
      <c r="C168" s="60">
        <v>905902.68905999977</v>
      </c>
      <c r="D168" s="60">
        <v>10727.247140000001</v>
      </c>
      <c r="E168" s="60">
        <f t="shared" si="56"/>
        <v>916629.93619999976</v>
      </c>
      <c r="F168" s="60">
        <f t="shared" si="57"/>
        <v>79922.395800000522</v>
      </c>
      <c r="G168" s="60">
        <f t="shared" si="58"/>
        <v>90649.642940000514</v>
      </c>
      <c r="H168" s="53">
        <f t="shared" si="55"/>
        <v>91.980110503619741</v>
      </c>
    </row>
    <row r="169" spans="1:8" s="49" customFormat="1" ht="11.25" customHeight="1" x14ac:dyDescent="0.2">
      <c r="A169" s="64" t="s">
        <v>231</v>
      </c>
      <c r="B169" s="60">
        <v>178319.95500000002</v>
      </c>
      <c r="C169" s="60">
        <v>154722.47923</v>
      </c>
      <c r="D169" s="60">
        <v>528.77020999999991</v>
      </c>
      <c r="E169" s="60">
        <f t="shared" si="56"/>
        <v>155251.24943999999</v>
      </c>
      <c r="F169" s="60">
        <f t="shared" si="57"/>
        <v>23068.705560000031</v>
      </c>
      <c r="G169" s="60">
        <f t="shared" si="58"/>
        <v>23597.475770000019</v>
      </c>
      <c r="H169" s="53">
        <f t="shared" si="55"/>
        <v>87.063306762274578</v>
      </c>
    </row>
    <row r="170" spans="1:8" s="49" customFormat="1" ht="11.25" customHeight="1" x14ac:dyDescent="0.2">
      <c r="A170" s="64"/>
      <c r="B170" s="61"/>
      <c r="C170" s="60"/>
      <c r="D170" s="61"/>
      <c r="E170" s="60"/>
      <c r="F170" s="60"/>
      <c r="G170" s="60"/>
      <c r="H170" s="58"/>
    </row>
    <row r="171" spans="1:8" s="49" customFormat="1" ht="11.25" customHeight="1" x14ac:dyDescent="0.2">
      <c r="A171" s="51" t="s">
        <v>232</v>
      </c>
      <c r="B171" s="67">
        <f t="shared" ref="B171:G171" si="59">SUM(B172:B174)</f>
        <v>4002224.6520000002</v>
      </c>
      <c r="C171" s="62">
        <f t="shared" si="59"/>
        <v>2406916.4044999997</v>
      </c>
      <c r="D171" s="67">
        <f t="shared" si="59"/>
        <v>192984.19358999998</v>
      </c>
      <c r="E171" s="62">
        <f t="shared" si="59"/>
        <v>2599900.5980899995</v>
      </c>
      <c r="F171" s="62">
        <f t="shared" si="59"/>
        <v>1402324.0539100002</v>
      </c>
      <c r="G171" s="62">
        <f t="shared" si="59"/>
        <v>1595308.2475000001</v>
      </c>
      <c r="H171" s="58">
        <f>E171/B171*100</f>
        <v>64.961385833020941</v>
      </c>
    </row>
    <row r="172" spans="1:8" s="49" customFormat="1" ht="11.25" customHeight="1" x14ac:dyDescent="0.2">
      <c r="A172" s="55" t="s">
        <v>205</v>
      </c>
      <c r="B172" s="56">
        <v>3660906.96</v>
      </c>
      <c r="C172" s="57">
        <v>2132337.7935799998</v>
      </c>
      <c r="D172" s="56">
        <v>192011.04652999999</v>
      </c>
      <c r="E172" s="57">
        <f>SUM(C172:D172)</f>
        <v>2324348.8401099998</v>
      </c>
      <c r="F172" s="57">
        <f>B172-E172</f>
        <v>1336558.1198900002</v>
      </c>
      <c r="G172" s="57">
        <f>B172-C172</f>
        <v>1528569.1664200001</v>
      </c>
      <c r="H172" s="58">
        <f>E172/B172*100</f>
        <v>63.491065615882235</v>
      </c>
    </row>
    <row r="173" spans="1:8" s="49" customFormat="1" ht="11.45" customHeight="1" x14ac:dyDescent="0.2">
      <c r="A173" s="55" t="s">
        <v>233</v>
      </c>
      <c r="B173" s="56">
        <v>73946.449999999983</v>
      </c>
      <c r="C173" s="57">
        <v>71697.965849999993</v>
      </c>
      <c r="D173" s="56">
        <v>732.04025000000001</v>
      </c>
      <c r="E173" s="57">
        <f>SUM(C173:D173)</f>
        <v>72430.006099999999</v>
      </c>
      <c r="F173" s="57">
        <f>B173-E173</f>
        <v>1516.4438999999838</v>
      </c>
      <c r="G173" s="57">
        <f>B173-C173</f>
        <v>2248.4841499999893</v>
      </c>
      <c r="H173" s="58">
        <f>E173/B173*100</f>
        <v>97.949267476667259</v>
      </c>
    </row>
    <row r="174" spans="1:8" s="49" customFormat="1" ht="11.25" customHeight="1" x14ac:dyDescent="0.2">
      <c r="A174" s="55" t="s">
        <v>234</v>
      </c>
      <c r="B174" s="56">
        <v>267371.24199999997</v>
      </c>
      <c r="C174" s="57">
        <v>202880.64507</v>
      </c>
      <c r="D174" s="56">
        <v>241.10681</v>
      </c>
      <c r="E174" s="57">
        <f>SUM(C174:D174)</f>
        <v>203121.75188</v>
      </c>
      <c r="F174" s="57">
        <f>B174-E174</f>
        <v>64249.490119999973</v>
      </c>
      <c r="G174" s="57">
        <f>B174-C174</f>
        <v>64490.596929999971</v>
      </c>
      <c r="H174" s="58">
        <f>E174/B174*100</f>
        <v>75.969932428260194</v>
      </c>
    </row>
    <row r="175" spans="1:8" s="49" customFormat="1" ht="11.25" customHeight="1" x14ac:dyDescent="0.2">
      <c r="A175" s="64" t="s">
        <v>235</v>
      </c>
      <c r="B175" s="60"/>
      <c r="C175" s="60"/>
      <c r="D175" s="60"/>
      <c r="E175" s="60"/>
      <c r="F175" s="60"/>
      <c r="G175" s="60"/>
      <c r="H175" s="53"/>
    </row>
    <row r="176" spans="1:8" s="49" customFormat="1" ht="11.25" customHeight="1" x14ac:dyDescent="0.2">
      <c r="A176" s="51" t="s">
        <v>236</v>
      </c>
      <c r="B176" s="62">
        <f t="shared" ref="B176:G176" si="60">SUM(B177:B183)</f>
        <v>18205291.234330002</v>
      </c>
      <c r="C176" s="62">
        <f t="shared" si="60"/>
        <v>15874080.414260004</v>
      </c>
      <c r="D176" s="62">
        <f t="shared" si="60"/>
        <v>316296.05715000001</v>
      </c>
      <c r="E176" s="62">
        <f t="shared" si="60"/>
        <v>16190376.471410001</v>
      </c>
      <c r="F176" s="62">
        <f t="shared" si="60"/>
        <v>2014914.7629200018</v>
      </c>
      <c r="G176" s="62">
        <f t="shared" si="60"/>
        <v>2331210.8200700008</v>
      </c>
      <c r="H176" s="53">
        <f t="shared" ref="H176:H183" si="61">E176/B176*100</f>
        <v>88.932257457543741</v>
      </c>
    </row>
    <row r="177" spans="1:8" s="49" customFormat="1" ht="11.25" customHeight="1" x14ac:dyDescent="0.2">
      <c r="A177" s="64" t="s">
        <v>205</v>
      </c>
      <c r="B177" s="61">
        <v>4845788.2192600034</v>
      </c>
      <c r="C177" s="60">
        <v>4489824.0388560025</v>
      </c>
      <c r="D177" s="61">
        <v>33326.407859999985</v>
      </c>
      <c r="E177" s="60">
        <f t="shared" ref="E177:E183" si="62">SUM(C177:D177)</f>
        <v>4523150.4467160022</v>
      </c>
      <c r="F177" s="60">
        <f t="shared" ref="F177:F183" si="63">B177-E177</f>
        <v>322637.77254400123</v>
      </c>
      <c r="G177" s="60">
        <f t="shared" ref="G177:G183" si="64">B177-C177</f>
        <v>355964.18040400092</v>
      </c>
      <c r="H177" s="58">
        <f t="shared" si="61"/>
        <v>93.3418928367185</v>
      </c>
    </row>
    <row r="178" spans="1:8" s="49" customFormat="1" ht="11.25" customHeight="1" x14ac:dyDescent="0.2">
      <c r="A178" s="55" t="s">
        <v>237</v>
      </c>
      <c r="B178" s="56">
        <v>368106.55099999992</v>
      </c>
      <c r="C178" s="57">
        <v>348238.49330000003</v>
      </c>
      <c r="D178" s="56">
        <v>100.65658999999999</v>
      </c>
      <c r="E178" s="57">
        <f t="shared" si="62"/>
        <v>348339.14989000006</v>
      </c>
      <c r="F178" s="57">
        <f t="shared" si="63"/>
        <v>19767.401109999861</v>
      </c>
      <c r="G178" s="57">
        <f t="shared" si="64"/>
        <v>19868.057699999888</v>
      </c>
      <c r="H178" s="58">
        <f t="shared" si="61"/>
        <v>94.629978451538108</v>
      </c>
    </row>
    <row r="179" spans="1:8" s="49" customFormat="1" ht="11.25" customHeight="1" x14ac:dyDescent="0.2">
      <c r="A179" s="55" t="s">
        <v>238</v>
      </c>
      <c r="B179" s="56">
        <v>86552.128000000012</v>
      </c>
      <c r="C179" s="57">
        <v>53617.787049999999</v>
      </c>
      <c r="D179" s="56">
        <v>1372.78099</v>
      </c>
      <c r="E179" s="57">
        <f t="shared" si="62"/>
        <v>54990.568039999998</v>
      </c>
      <c r="F179" s="57">
        <f t="shared" si="63"/>
        <v>31561.559960000013</v>
      </c>
      <c r="G179" s="57">
        <f t="shared" si="64"/>
        <v>32934.340950000013</v>
      </c>
      <c r="H179" s="58">
        <f t="shared" si="61"/>
        <v>63.534622788246168</v>
      </c>
    </row>
    <row r="180" spans="1:8" s="49" customFormat="1" ht="11.25" customHeight="1" x14ac:dyDescent="0.2">
      <c r="A180" s="55" t="s">
        <v>239</v>
      </c>
      <c r="B180" s="56">
        <v>108348</v>
      </c>
      <c r="C180" s="57">
        <v>93723.417489999993</v>
      </c>
      <c r="D180" s="56">
        <v>526.41703000000007</v>
      </c>
      <c r="E180" s="57">
        <f t="shared" si="62"/>
        <v>94249.834519999989</v>
      </c>
      <c r="F180" s="57">
        <f t="shared" si="63"/>
        <v>14098.165480000011</v>
      </c>
      <c r="G180" s="57">
        <f t="shared" si="64"/>
        <v>14624.582510000007</v>
      </c>
      <c r="H180" s="58">
        <f t="shared" si="61"/>
        <v>86.988070402776231</v>
      </c>
    </row>
    <row r="181" spans="1:8" s="49" customFormat="1" ht="11.25" customHeight="1" x14ac:dyDescent="0.2">
      <c r="A181" s="55" t="s">
        <v>240</v>
      </c>
      <c r="B181" s="56">
        <v>107272.52799999998</v>
      </c>
      <c r="C181" s="57">
        <v>98903.102670000007</v>
      </c>
      <c r="D181" s="56">
        <v>1214.7978000000001</v>
      </c>
      <c r="E181" s="57">
        <f t="shared" si="62"/>
        <v>100117.90047000001</v>
      </c>
      <c r="F181" s="57">
        <f t="shared" si="63"/>
        <v>7154.6275299999688</v>
      </c>
      <c r="G181" s="57">
        <f t="shared" si="64"/>
        <v>8369.4253299999691</v>
      </c>
      <c r="H181" s="58">
        <f t="shared" si="61"/>
        <v>93.330419573965884</v>
      </c>
    </row>
    <row r="182" spans="1:8" s="49" customFormat="1" ht="11.25" customHeight="1" x14ac:dyDescent="0.2">
      <c r="A182" s="55" t="s">
        <v>241</v>
      </c>
      <c r="B182" s="56">
        <v>624565.48200000008</v>
      </c>
      <c r="C182" s="57">
        <v>522814.2906399999</v>
      </c>
      <c r="D182" s="56">
        <v>12580.426379999999</v>
      </c>
      <c r="E182" s="57">
        <f t="shared" si="62"/>
        <v>535394.71701999987</v>
      </c>
      <c r="F182" s="57">
        <f t="shared" si="63"/>
        <v>89170.764980000211</v>
      </c>
      <c r="G182" s="57">
        <f t="shared" si="64"/>
        <v>101751.19136000017</v>
      </c>
      <c r="H182" s="58">
        <f t="shared" si="61"/>
        <v>85.722751648961577</v>
      </c>
    </row>
    <row r="183" spans="1:8" s="49" customFormat="1" ht="11.25" customHeight="1" x14ac:dyDescent="0.2">
      <c r="A183" s="55" t="s">
        <v>242</v>
      </c>
      <c r="B183" s="56">
        <v>12064658.326069999</v>
      </c>
      <c r="C183" s="57">
        <v>10266959.284254</v>
      </c>
      <c r="D183" s="56">
        <v>267174.57050000003</v>
      </c>
      <c r="E183" s="57">
        <f t="shared" si="62"/>
        <v>10534133.854753999</v>
      </c>
      <c r="F183" s="57">
        <f t="shared" si="63"/>
        <v>1530524.4713160004</v>
      </c>
      <c r="G183" s="57">
        <f t="shared" si="64"/>
        <v>1797699.0418159999</v>
      </c>
      <c r="H183" s="58">
        <f t="shared" si="61"/>
        <v>87.313984118317251</v>
      </c>
    </row>
    <row r="184" spans="1:8" s="49" customFormat="1" ht="11.25" customHeight="1" x14ac:dyDescent="0.2">
      <c r="A184" s="64"/>
      <c r="B184" s="60"/>
      <c r="C184" s="60"/>
      <c r="D184" s="60"/>
      <c r="E184" s="60"/>
      <c r="F184" s="60"/>
      <c r="G184" s="60"/>
      <c r="H184" s="53"/>
    </row>
    <row r="185" spans="1:8" s="49" customFormat="1" ht="11.25" customHeight="1" x14ac:dyDescent="0.2">
      <c r="A185" s="51" t="s">
        <v>243</v>
      </c>
      <c r="B185" s="79">
        <f t="shared" ref="B185:G185" si="65">SUM(B186:B192)</f>
        <v>49456269.290529996</v>
      </c>
      <c r="C185" s="79">
        <f t="shared" si="65"/>
        <v>39983055.616730005</v>
      </c>
      <c r="D185" s="79">
        <f t="shared" si="65"/>
        <v>384615.51913000003</v>
      </c>
      <c r="E185" s="79">
        <f t="shared" si="65"/>
        <v>40367671.135860004</v>
      </c>
      <c r="F185" s="79">
        <f t="shared" si="65"/>
        <v>9088598.1546699945</v>
      </c>
      <c r="G185" s="79">
        <f t="shared" si="65"/>
        <v>9473213.6737999935</v>
      </c>
      <c r="H185" s="53">
        <f t="shared" ref="H185:H192" si="66">E185/B185*100</f>
        <v>81.622960475891986</v>
      </c>
    </row>
    <row r="186" spans="1:8" s="49" customFormat="1" ht="11.25" customHeight="1" x14ac:dyDescent="0.2">
      <c r="A186" s="64" t="s">
        <v>205</v>
      </c>
      <c r="B186" s="80">
        <v>35416812.543459997</v>
      </c>
      <c r="C186" s="81">
        <v>27402123.917820007</v>
      </c>
      <c r="D186" s="80">
        <v>338466.41083000001</v>
      </c>
      <c r="E186" s="81">
        <f t="shared" ref="E186:E192" si="67">SUM(C186:D186)</f>
        <v>27740590.328650005</v>
      </c>
      <c r="F186" s="81">
        <f t="shared" ref="F186:F192" si="68">B186-E186</f>
        <v>7676222.2148099914</v>
      </c>
      <c r="G186" s="81">
        <f t="shared" ref="G186:G192" si="69">B186-C186</f>
        <v>8014688.62563999</v>
      </c>
      <c r="H186" s="58">
        <f t="shared" si="66"/>
        <v>78.326050077514751</v>
      </c>
    </row>
    <row r="187" spans="1:8" s="49" customFormat="1" ht="11.25" customHeight="1" x14ac:dyDescent="0.2">
      <c r="A187" s="55" t="s">
        <v>244</v>
      </c>
      <c r="B187" s="56">
        <v>124374.17500000002</v>
      </c>
      <c r="C187" s="57">
        <v>123034.05532</v>
      </c>
      <c r="D187" s="56">
        <v>343.34419000000003</v>
      </c>
      <c r="E187" s="57">
        <f t="shared" si="67"/>
        <v>123377.39951</v>
      </c>
      <c r="F187" s="57">
        <f t="shared" si="68"/>
        <v>996.77549000001454</v>
      </c>
      <c r="G187" s="57">
        <f t="shared" si="69"/>
        <v>1340.119680000018</v>
      </c>
      <c r="H187" s="58">
        <f t="shared" si="66"/>
        <v>99.198567154314773</v>
      </c>
    </row>
    <row r="188" spans="1:8" s="49" customFormat="1" ht="11.25" customHeight="1" x14ac:dyDescent="0.2">
      <c r="A188" s="55" t="s">
        <v>245</v>
      </c>
      <c r="B188" s="56">
        <v>940863.82500000019</v>
      </c>
      <c r="C188" s="57">
        <v>851831.1287</v>
      </c>
      <c r="D188" s="56">
        <v>10088.397790000001</v>
      </c>
      <c r="E188" s="57">
        <f t="shared" si="67"/>
        <v>861919.52648999996</v>
      </c>
      <c r="F188" s="57">
        <f t="shared" si="68"/>
        <v>78944.298510000226</v>
      </c>
      <c r="G188" s="57">
        <f t="shared" si="69"/>
        <v>89032.696300000185</v>
      </c>
      <c r="H188" s="58">
        <f t="shared" si="66"/>
        <v>91.609381037686276</v>
      </c>
    </row>
    <row r="189" spans="1:8" s="49" customFormat="1" ht="11.25" customHeight="1" x14ac:dyDescent="0.2">
      <c r="A189" s="55" t="s">
        <v>246</v>
      </c>
      <c r="B189" s="56">
        <v>41670.231000000014</v>
      </c>
      <c r="C189" s="57">
        <v>38316.479850000003</v>
      </c>
      <c r="D189" s="56">
        <v>0</v>
      </c>
      <c r="E189" s="57">
        <f t="shared" si="67"/>
        <v>38316.479850000003</v>
      </c>
      <c r="F189" s="57">
        <f t="shared" si="68"/>
        <v>3353.751150000011</v>
      </c>
      <c r="G189" s="57">
        <f t="shared" si="69"/>
        <v>3353.751150000011</v>
      </c>
      <c r="H189" s="58">
        <f t="shared" si="66"/>
        <v>91.95168572499631</v>
      </c>
    </row>
    <row r="190" spans="1:8" s="49" customFormat="1" ht="11.25" customHeight="1" x14ac:dyDescent="0.2">
      <c r="A190" s="55" t="s">
        <v>247</v>
      </c>
      <c r="B190" s="56">
        <v>1580066.5500000005</v>
      </c>
      <c r="C190" s="57">
        <v>1054634.6635199999</v>
      </c>
      <c r="D190" s="56">
        <v>12766.945529999999</v>
      </c>
      <c r="E190" s="57">
        <f t="shared" si="67"/>
        <v>1067401.6090499999</v>
      </c>
      <c r="F190" s="57">
        <f t="shared" si="68"/>
        <v>512664.94095000066</v>
      </c>
      <c r="G190" s="57">
        <f t="shared" si="69"/>
        <v>525431.88648000057</v>
      </c>
      <c r="H190" s="58">
        <f t="shared" si="66"/>
        <v>67.554218463140018</v>
      </c>
    </row>
    <row r="191" spans="1:8" s="49" customFormat="1" ht="11.25" customHeight="1" x14ac:dyDescent="0.2">
      <c r="A191" s="55" t="s">
        <v>248</v>
      </c>
      <c r="B191" s="56">
        <v>11319035.486000001</v>
      </c>
      <c r="C191" s="57">
        <v>10483938.606309999</v>
      </c>
      <c r="D191" s="56">
        <v>22718.251420000001</v>
      </c>
      <c r="E191" s="57">
        <f t="shared" si="67"/>
        <v>10506656.857729999</v>
      </c>
      <c r="F191" s="57">
        <f t="shared" si="68"/>
        <v>812378.62827000208</v>
      </c>
      <c r="G191" s="57">
        <f t="shared" si="69"/>
        <v>835096.87969000265</v>
      </c>
      <c r="H191" s="58">
        <f t="shared" si="66"/>
        <v>92.822898830251077</v>
      </c>
    </row>
    <row r="192" spans="1:8" s="49" customFormat="1" ht="11.25" customHeight="1" x14ac:dyDescent="0.2">
      <c r="A192" s="55" t="s">
        <v>249</v>
      </c>
      <c r="B192" s="60">
        <v>33446.480070000005</v>
      </c>
      <c r="C192" s="60">
        <v>29176.765210000001</v>
      </c>
      <c r="D192" s="60">
        <v>232.16936999999999</v>
      </c>
      <c r="E192" s="60">
        <f t="shared" si="67"/>
        <v>29408.934580000001</v>
      </c>
      <c r="F192" s="60">
        <f t="shared" si="68"/>
        <v>4037.5454900000041</v>
      </c>
      <c r="G192" s="60">
        <f t="shared" si="69"/>
        <v>4269.7148600000037</v>
      </c>
      <c r="H192" s="53">
        <f t="shared" si="66"/>
        <v>87.92833959941423</v>
      </c>
    </row>
    <row r="193" spans="1:8" s="49" customFormat="1" ht="11.25" customHeight="1" x14ac:dyDescent="0.2">
      <c r="A193" s="64"/>
      <c r="B193" s="60"/>
      <c r="C193" s="60"/>
      <c r="D193" s="60"/>
      <c r="E193" s="60"/>
      <c r="F193" s="60"/>
      <c r="G193" s="60"/>
      <c r="H193" s="53"/>
    </row>
    <row r="194" spans="1:8" s="49" customFormat="1" ht="11.25" customHeight="1" x14ac:dyDescent="0.2">
      <c r="A194" s="51" t="s">
        <v>250</v>
      </c>
      <c r="B194" s="82">
        <f t="shared" ref="B194:G194" si="70">SUM(B195:B200)</f>
        <v>8147197.1511100009</v>
      </c>
      <c r="C194" s="83">
        <f t="shared" si="70"/>
        <v>5347700.6906300001</v>
      </c>
      <c r="D194" s="82">
        <f t="shared" si="70"/>
        <v>57041.726850000006</v>
      </c>
      <c r="E194" s="83">
        <f t="shared" si="70"/>
        <v>5404742.4174800003</v>
      </c>
      <c r="F194" s="83">
        <f t="shared" si="70"/>
        <v>2742454.7336300006</v>
      </c>
      <c r="G194" s="83">
        <f t="shared" si="70"/>
        <v>2799496.4604800008</v>
      </c>
      <c r="H194" s="58">
        <f t="shared" ref="H194:H200" si="71">E194/B194*100</f>
        <v>66.338672272631101</v>
      </c>
    </row>
    <row r="195" spans="1:8" s="49" customFormat="1" ht="11.25" customHeight="1" x14ac:dyDescent="0.2">
      <c r="A195" s="55" t="s">
        <v>251</v>
      </c>
      <c r="B195" s="56">
        <v>2277196.3591400017</v>
      </c>
      <c r="C195" s="57">
        <v>1774244.3721299993</v>
      </c>
      <c r="D195" s="56">
        <v>23269.635890000009</v>
      </c>
      <c r="E195" s="57">
        <f t="shared" ref="E195:E200" si="72">SUM(C195:D195)</f>
        <v>1797514.0080199994</v>
      </c>
      <c r="F195" s="57">
        <f t="shared" ref="F195:F200" si="73">B195-E195</f>
        <v>479682.35112000233</v>
      </c>
      <c r="G195" s="57">
        <f t="shared" ref="G195:G200" si="74">B195-C195</f>
        <v>502951.98701000237</v>
      </c>
      <c r="H195" s="58">
        <f t="shared" si="71"/>
        <v>78.935397942531509</v>
      </c>
    </row>
    <row r="196" spans="1:8" s="49" customFormat="1" ht="11.25" customHeight="1" x14ac:dyDescent="0.2">
      <c r="A196" s="55" t="s">
        <v>252</v>
      </c>
      <c r="B196" s="56">
        <v>33961.053999999996</v>
      </c>
      <c r="C196" s="57">
        <v>27809.788069999999</v>
      </c>
      <c r="D196" s="56">
        <v>203.10648</v>
      </c>
      <c r="E196" s="57">
        <f t="shared" si="72"/>
        <v>28012.894549999997</v>
      </c>
      <c r="F196" s="57">
        <f t="shared" si="73"/>
        <v>5948.1594499999992</v>
      </c>
      <c r="G196" s="57">
        <f t="shared" si="74"/>
        <v>6151.2659299999978</v>
      </c>
      <c r="H196" s="58">
        <f t="shared" si="71"/>
        <v>82.485350866907723</v>
      </c>
    </row>
    <row r="197" spans="1:8" s="49" customFormat="1" ht="11.25" customHeight="1" x14ac:dyDescent="0.2">
      <c r="A197" s="55" t="s">
        <v>253</v>
      </c>
      <c r="B197" s="56">
        <v>149685</v>
      </c>
      <c r="C197" s="57">
        <v>136742.80304</v>
      </c>
      <c r="D197" s="56">
        <v>115.66271</v>
      </c>
      <c r="E197" s="57">
        <f t="shared" si="72"/>
        <v>136858.46575</v>
      </c>
      <c r="F197" s="57">
        <f t="shared" si="73"/>
        <v>12826.534249999997</v>
      </c>
      <c r="G197" s="57">
        <f t="shared" si="74"/>
        <v>12942.196960000001</v>
      </c>
      <c r="H197" s="58">
        <f t="shared" si="71"/>
        <v>91.430982229348302</v>
      </c>
    </row>
    <row r="198" spans="1:8" s="49" customFormat="1" ht="11.25" customHeight="1" x14ac:dyDescent="0.2">
      <c r="A198" s="55" t="s">
        <v>254</v>
      </c>
      <c r="B198" s="56">
        <v>51240.750999999997</v>
      </c>
      <c r="C198" s="57">
        <v>39533.36434</v>
      </c>
      <c r="D198" s="56">
        <v>1058.6557</v>
      </c>
      <c r="E198" s="57">
        <f t="shared" si="72"/>
        <v>40592.020040000003</v>
      </c>
      <c r="F198" s="57">
        <f t="shared" si="73"/>
        <v>10648.730959999994</v>
      </c>
      <c r="G198" s="57">
        <f t="shared" si="74"/>
        <v>11707.386659999996</v>
      </c>
      <c r="H198" s="58">
        <f t="shared" si="71"/>
        <v>79.218237921610495</v>
      </c>
    </row>
    <row r="199" spans="1:8" s="49" customFormat="1" ht="11.25" customHeight="1" x14ac:dyDescent="0.2">
      <c r="A199" s="55" t="s">
        <v>255</v>
      </c>
      <c r="B199" s="56">
        <v>78264.698000000004</v>
      </c>
      <c r="C199" s="57">
        <v>67819.492769999997</v>
      </c>
      <c r="D199" s="56">
        <v>1723.50233</v>
      </c>
      <c r="E199" s="57">
        <f t="shared" si="72"/>
        <v>69542.9951</v>
      </c>
      <c r="F199" s="57">
        <f t="shared" si="73"/>
        <v>8721.7029000000039</v>
      </c>
      <c r="G199" s="57">
        <f t="shared" si="74"/>
        <v>10445.205230000007</v>
      </c>
      <c r="H199" s="58">
        <f t="shared" si="71"/>
        <v>88.85614699490695</v>
      </c>
    </row>
    <row r="200" spans="1:8" s="49" customFormat="1" ht="11.25" customHeight="1" x14ac:dyDescent="0.2">
      <c r="A200" s="55" t="s">
        <v>256</v>
      </c>
      <c r="B200" s="56">
        <v>5556849.2889699992</v>
      </c>
      <c r="C200" s="57">
        <v>3301550.8702800004</v>
      </c>
      <c r="D200" s="56">
        <v>30671.16374</v>
      </c>
      <c r="E200" s="57">
        <f t="shared" si="72"/>
        <v>3332222.0340200006</v>
      </c>
      <c r="F200" s="57">
        <f t="shared" si="73"/>
        <v>2224627.2549499986</v>
      </c>
      <c r="G200" s="57">
        <f t="shared" si="74"/>
        <v>2255298.4186899988</v>
      </c>
      <c r="H200" s="58">
        <f t="shared" si="71"/>
        <v>59.966032201633659</v>
      </c>
    </row>
    <row r="201" spans="1:8" s="49" customFormat="1" ht="11.25" customHeight="1" x14ac:dyDescent="0.2">
      <c r="A201" s="64"/>
      <c r="B201" s="60"/>
      <c r="C201" s="60"/>
      <c r="D201" s="60"/>
      <c r="E201" s="60"/>
      <c r="F201" s="60"/>
      <c r="G201" s="60"/>
      <c r="H201" s="53"/>
    </row>
    <row r="202" spans="1:8" s="49" customFormat="1" ht="11.25" customHeight="1" x14ac:dyDescent="0.2">
      <c r="A202" s="51" t="s">
        <v>257</v>
      </c>
      <c r="B202" s="79">
        <f t="shared" ref="B202:G202" si="75">SUM(B203:B209)</f>
        <v>1438221.8429999999</v>
      </c>
      <c r="C202" s="79">
        <f t="shared" si="75"/>
        <v>1188557.2417000001</v>
      </c>
      <c r="D202" s="79">
        <f t="shared" si="75"/>
        <v>9548.598710000002</v>
      </c>
      <c r="E202" s="79">
        <f t="shared" si="75"/>
        <v>1198105.8404100002</v>
      </c>
      <c r="F202" s="79">
        <f t="shared" si="75"/>
        <v>240116.00259000002</v>
      </c>
      <c r="G202" s="79">
        <f t="shared" si="75"/>
        <v>249664.60130000004</v>
      </c>
      <c r="H202" s="53">
        <f t="shared" ref="H202:H209" si="76">E202/B202*100</f>
        <v>83.304661672420465</v>
      </c>
    </row>
    <row r="203" spans="1:8" s="49" customFormat="1" ht="11.25" customHeight="1" x14ac:dyDescent="0.2">
      <c r="A203" s="64" t="s">
        <v>258</v>
      </c>
      <c r="B203" s="80">
        <v>391097.76000000007</v>
      </c>
      <c r="C203" s="81">
        <v>290948.23249000002</v>
      </c>
      <c r="D203" s="80">
        <v>3910.0515000000019</v>
      </c>
      <c r="E203" s="81">
        <f t="shared" ref="E203:E209" si="77">SUM(C203:D203)</f>
        <v>294858.28399000003</v>
      </c>
      <c r="F203" s="81">
        <f t="shared" ref="F203:F209" si="78">B203-E203</f>
        <v>96239.476010000042</v>
      </c>
      <c r="G203" s="81">
        <f t="shared" ref="G203:G209" si="79">B203-C203</f>
        <v>100149.52751000004</v>
      </c>
      <c r="H203" s="58">
        <f t="shared" si="76"/>
        <v>75.39247578150281</v>
      </c>
    </row>
    <row r="204" spans="1:8" s="49" customFormat="1" ht="11.25" customHeight="1" x14ac:dyDescent="0.2">
      <c r="A204" s="55" t="s">
        <v>259</v>
      </c>
      <c r="B204" s="56">
        <v>367485.67500000005</v>
      </c>
      <c r="C204" s="57">
        <v>326340.94929000002</v>
      </c>
      <c r="D204" s="56">
        <v>1498.4385199999999</v>
      </c>
      <c r="E204" s="57">
        <f t="shared" si="77"/>
        <v>327839.38781000004</v>
      </c>
      <c r="F204" s="57">
        <f t="shared" si="78"/>
        <v>39646.287190000003</v>
      </c>
      <c r="G204" s="57">
        <f t="shared" si="79"/>
        <v>41144.725710000028</v>
      </c>
      <c r="H204" s="58">
        <f t="shared" si="76"/>
        <v>89.211474109841149</v>
      </c>
    </row>
    <row r="205" spans="1:8" s="49" customFormat="1" ht="11.25" customHeight="1" x14ac:dyDescent="0.2">
      <c r="A205" s="55" t="s">
        <v>260</v>
      </c>
      <c r="B205" s="56">
        <v>45933.028999999995</v>
      </c>
      <c r="C205" s="57">
        <v>44595.542759999997</v>
      </c>
      <c r="D205" s="56">
        <v>0</v>
      </c>
      <c r="E205" s="57">
        <f t="shared" si="77"/>
        <v>44595.542759999997</v>
      </c>
      <c r="F205" s="57">
        <f t="shared" si="78"/>
        <v>1337.4862399999984</v>
      </c>
      <c r="G205" s="57">
        <f t="shared" si="79"/>
        <v>1337.4862399999984</v>
      </c>
      <c r="H205" s="58">
        <f t="shared" si="76"/>
        <v>97.08818192677866</v>
      </c>
    </row>
    <row r="206" spans="1:8" s="49" customFormat="1" ht="11.25" customHeight="1" x14ac:dyDescent="0.2">
      <c r="A206" s="55" t="s">
        <v>261</v>
      </c>
      <c r="B206" s="56">
        <v>10757</v>
      </c>
      <c r="C206" s="57">
        <v>0</v>
      </c>
      <c r="D206" s="56">
        <v>0</v>
      </c>
      <c r="E206" s="57">
        <f t="shared" si="77"/>
        <v>0</v>
      </c>
      <c r="F206" s="57">
        <f t="shared" si="78"/>
        <v>10757</v>
      </c>
      <c r="G206" s="57">
        <f t="shared" si="79"/>
        <v>10757</v>
      </c>
      <c r="H206" s="58">
        <f t="shared" si="76"/>
        <v>0</v>
      </c>
    </row>
    <row r="207" spans="1:8" s="49" customFormat="1" ht="11.25" customHeight="1" x14ac:dyDescent="0.2">
      <c r="A207" s="55" t="s">
        <v>262</v>
      </c>
      <c r="B207" s="56">
        <v>108612.788</v>
      </c>
      <c r="C207" s="57">
        <v>105623.41845</v>
      </c>
      <c r="D207" s="56">
        <v>1970.0072700000001</v>
      </c>
      <c r="E207" s="57">
        <f t="shared" si="77"/>
        <v>107593.42572</v>
      </c>
      <c r="F207" s="57">
        <f t="shared" si="78"/>
        <v>1019.3622800000012</v>
      </c>
      <c r="G207" s="57">
        <f t="shared" si="79"/>
        <v>2989.3695500000031</v>
      </c>
      <c r="H207" s="58">
        <f t="shared" si="76"/>
        <v>99.061471214605049</v>
      </c>
    </row>
    <row r="208" spans="1:8" s="49" customFormat="1" ht="11.25" customHeight="1" x14ac:dyDescent="0.2">
      <c r="A208" s="55" t="s">
        <v>263</v>
      </c>
      <c r="B208" s="56">
        <v>310878.549</v>
      </c>
      <c r="C208" s="57">
        <v>272726.12643</v>
      </c>
      <c r="D208" s="56">
        <v>788.48542000000009</v>
      </c>
      <c r="E208" s="57">
        <f t="shared" si="77"/>
        <v>273514.61184999999</v>
      </c>
      <c r="F208" s="57">
        <f t="shared" si="78"/>
        <v>37363.937150000012</v>
      </c>
      <c r="G208" s="57">
        <f t="shared" si="79"/>
        <v>38152.422569999995</v>
      </c>
      <c r="H208" s="58">
        <f t="shared" si="76"/>
        <v>87.981178736780578</v>
      </c>
    </row>
    <row r="209" spans="1:8" s="49" customFormat="1" ht="11.25" customHeight="1" x14ac:dyDescent="0.2">
      <c r="A209" s="55" t="s">
        <v>264</v>
      </c>
      <c r="B209" s="56">
        <v>203457.04199999996</v>
      </c>
      <c r="C209" s="57">
        <v>148322.97227999999</v>
      </c>
      <c r="D209" s="56">
        <v>1381.616</v>
      </c>
      <c r="E209" s="57">
        <f t="shared" si="77"/>
        <v>149704.58828</v>
      </c>
      <c r="F209" s="57">
        <f t="shared" si="78"/>
        <v>53752.453719999961</v>
      </c>
      <c r="G209" s="57">
        <f t="shared" si="79"/>
        <v>55134.06971999997</v>
      </c>
      <c r="H209" s="58">
        <f t="shared" si="76"/>
        <v>73.580440769408227</v>
      </c>
    </row>
    <row r="210" spans="1:8" s="49" customFormat="1" ht="11.25" customHeight="1" x14ac:dyDescent="0.2">
      <c r="A210" s="64"/>
      <c r="B210" s="56"/>
      <c r="C210" s="57"/>
      <c r="D210" s="56"/>
      <c r="E210" s="57"/>
      <c r="F210" s="57"/>
      <c r="G210" s="57"/>
      <c r="H210" s="58"/>
    </row>
    <row r="211" spans="1:8" s="49" customFormat="1" ht="11.25" customHeight="1" x14ac:dyDescent="0.2">
      <c r="A211" s="51" t="s">
        <v>265</v>
      </c>
      <c r="B211" s="82">
        <f t="shared" ref="B211:G211" si="80">SUM(B212:B226)+SUM(B231:B242)</f>
        <v>63387156.565999985</v>
      </c>
      <c r="C211" s="82">
        <f t="shared" si="80"/>
        <v>47867636.92145998</v>
      </c>
      <c r="D211" s="82">
        <f t="shared" si="80"/>
        <v>799431.73836999992</v>
      </c>
      <c r="E211" s="82">
        <f t="shared" si="80"/>
        <v>48667068.659829974</v>
      </c>
      <c r="F211" s="82">
        <f t="shared" si="80"/>
        <v>14720087.906170014</v>
      </c>
      <c r="G211" s="82">
        <f t="shared" si="80"/>
        <v>15519519.644540008</v>
      </c>
      <c r="H211" s="58">
        <f t="shared" ref="H211:H242" si="81">E211/B211*100</f>
        <v>76.777491366341451</v>
      </c>
    </row>
    <row r="212" spans="1:8" s="49" customFormat="1" ht="11.25" customHeight="1" x14ac:dyDescent="0.2">
      <c r="A212" s="55" t="s">
        <v>266</v>
      </c>
      <c r="B212" s="56">
        <v>50040.2</v>
      </c>
      <c r="C212" s="57">
        <v>47935.514889999999</v>
      </c>
      <c r="D212" s="56">
        <v>0</v>
      </c>
      <c r="E212" s="57">
        <f t="shared" ref="E212:E225" si="82">SUM(C212:D212)</f>
        <v>47935.514889999999</v>
      </c>
      <c r="F212" s="57">
        <f t="shared" ref="F212:F225" si="83">B212-E212</f>
        <v>2104.6851099999985</v>
      </c>
      <c r="G212" s="57">
        <f t="shared" ref="G212:G225" si="84">B212-C212</f>
        <v>2104.6851099999985</v>
      </c>
      <c r="H212" s="58">
        <f t="shared" si="81"/>
        <v>95.794011394838549</v>
      </c>
    </row>
    <row r="213" spans="1:8" s="49" customFormat="1" ht="11.25" customHeight="1" x14ac:dyDescent="0.2">
      <c r="A213" s="55" t="s">
        <v>267</v>
      </c>
      <c r="B213" s="56">
        <v>112808.15600000002</v>
      </c>
      <c r="C213" s="57">
        <v>101070.24739</v>
      </c>
      <c r="D213" s="56">
        <v>956.07501000000002</v>
      </c>
      <c r="E213" s="57">
        <f t="shared" si="82"/>
        <v>102026.3224</v>
      </c>
      <c r="F213" s="57">
        <f t="shared" si="83"/>
        <v>10781.833600000013</v>
      </c>
      <c r="G213" s="57">
        <f t="shared" si="84"/>
        <v>11737.908610000013</v>
      </c>
      <c r="H213" s="58">
        <f t="shared" si="81"/>
        <v>90.44232794657151</v>
      </c>
    </row>
    <row r="214" spans="1:8" s="49" customFormat="1" ht="11.25" customHeight="1" x14ac:dyDescent="0.2">
      <c r="A214" s="55" t="s">
        <v>268</v>
      </c>
      <c r="B214" s="56">
        <v>121852.004</v>
      </c>
      <c r="C214" s="57">
        <v>102496.70258</v>
      </c>
      <c r="D214" s="56">
        <v>3222.63105</v>
      </c>
      <c r="E214" s="57">
        <f t="shared" si="82"/>
        <v>105719.33362999999</v>
      </c>
      <c r="F214" s="57">
        <f t="shared" si="83"/>
        <v>16132.670370000007</v>
      </c>
      <c r="G214" s="57">
        <f t="shared" si="84"/>
        <v>19355.301420000003</v>
      </c>
      <c r="H214" s="58">
        <f t="shared" si="81"/>
        <v>86.760439024047571</v>
      </c>
    </row>
    <row r="215" spans="1:8" s="49" customFormat="1" ht="11.25" customHeight="1" x14ac:dyDescent="0.2">
      <c r="A215" s="55" t="s">
        <v>269</v>
      </c>
      <c r="B215" s="56">
        <v>44198880.73534999</v>
      </c>
      <c r="C215" s="57">
        <v>32913784.98765998</v>
      </c>
      <c r="D215" s="56">
        <v>418156.64959999983</v>
      </c>
      <c r="E215" s="57">
        <f t="shared" si="82"/>
        <v>33331941.637259979</v>
      </c>
      <c r="F215" s="57">
        <f t="shared" si="83"/>
        <v>10866939.098090012</v>
      </c>
      <c r="G215" s="57">
        <f t="shared" si="84"/>
        <v>11285095.747690011</v>
      </c>
      <c r="H215" s="58">
        <f t="shared" si="81"/>
        <v>75.413542340227863</v>
      </c>
    </row>
    <row r="216" spans="1:8" s="49" customFormat="1" ht="11.25" customHeight="1" x14ac:dyDescent="0.2">
      <c r="A216" s="55" t="s">
        <v>270</v>
      </c>
      <c r="B216" s="56">
        <v>74102.057000000001</v>
      </c>
      <c r="C216" s="57">
        <v>72499.969760000007</v>
      </c>
      <c r="D216" s="56">
        <v>16.46</v>
      </c>
      <c r="E216" s="57">
        <f t="shared" si="82"/>
        <v>72516.429760000014</v>
      </c>
      <c r="F216" s="57">
        <f t="shared" si="83"/>
        <v>1585.6272399999871</v>
      </c>
      <c r="G216" s="57">
        <f t="shared" si="84"/>
        <v>1602.0872399999935</v>
      </c>
      <c r="H216" s="58">
        <f t="shared" si="81"/>
        <v>97.860211572804275</v>
      </c>
    </row>
    <row r="217" spans="1:8" s="49" customFormat="1" ht="11.25" customHeight="1" x14ac:dyDescent="0.2">
      <c r="A217" s="55" t="s">
        <v>271</v>
      </c>
      <c r="B217" s="56">
        <v>368054.51000000007</v>
      </c>
      <c r="C217" s="57">
        <v>204916.71455999999</v>
      </c>
      <c r="D217" s="56">
        <v>40313.904390000003</v>
      </c>
      <c r="E217" s="57">
        <f t="shared" si="82"/>
        <v>245230.61895</v>
      </c>
      <c r="F217" s="57">
        <f t="shared" si="83"/>
        <v>122823.89105000006</v>
      </c>
      <c r="G217" s="57">
        <f t="shared" si="84"/>
        <v>163137.79544000007</v>
      </c>
      <c r="H217" s="58">
        <f t="shared" si="81"/>
        <v>66.628885745755412</v>
      </c>
    </row>
    <row r="218" spans="1:8" s="49" customFormat="1" ht="11.25" customHeight="1" x14ac:dyDescent="0.2">
      <c r="A218" s="55" t="s">
        <v>272</v>
      </c>
      <c r="B218" s="56">
        <v>515091.76200000005</v>
      </c>
      <c r="C218" s="57">
        <v>428179.48872000002</v>
      </c>
      <c r="D218" s="56">
        <v>5252.3408399999998</v>
      </c>
      <c r="E218" s="57">
        <f t="shared" si="82"/>
        <v>433431.82956000004</v>
      </c>
      <c r="F218" s="57">
        <f t="shared" si="83"/>
        <v>81659.932440000004</v>
      </c>
      <c r="G218" s="57">
        <f t="shared" si="84"/>
        <v>86912.273280000023</v>
      </c>
      <c r="H218" s="58">
        <f t="shared" si="81"/>
        <v>84.146527189071989</v>
      </c>
    </row>
    <row r="219" spans="1:8" s="49" customFormat="1" ht="11.25" customHeight="1" x14ac:dyDescent="0.2">
      <c r="A219" s="55" t="s">
        <v>273</v>
      </c>
      <c r="B219" s="61">
        <v>267233.114</v>
      </c>
      <c r="C219" s="60">
        <v>210261.83577999999</v>
      </c>
      <c r="D219" s="61">
        <v>50088.427479999998</v>
      </c>
      <c r="E219" s="60">
        <f t="shared" si="82"/>
        <v>260350.26325999998</v>
      </c>
      <c r="F219" s="60">
        <f t="shared" si="83"/>
        <v>6882.8507400000235</v>
      </c>
      <c r="G219" s="60">
        <f t="shared" si="84"/>
        <v>56971.278220000007</v>
      </c>
      <c r="H219" s="58">
        <f t="shared" si="81"/>
        <v>97.424401999821015</v>
      </c>
    </row>
    <row r="220" spans="1:8" s="49" customFormat="1" ht="11.25" customHeight="1" x14ac:dyDescent="0.2">
      <c r="A220" s="55" t="s">
        <v>274</v>
      </c>
      <c r="B220" s="56">
        <v>131840.693</v>
      </c>
      <c r="C220" s="57">
        <v>89616.316390000007</v>
      </c>
      <c r="D220" s="56">
        <v>2614.0678499999999</v>
      </c>
      <c r="E220" s="57">
        <f t="shared" si="82"/>
        <v>92230.384240000014</v>
      </c>
      <c r="F220" s="57">
        <f t="shared" si="83"/>
        <v>39610.308759999985</v>
      </c>
      <c r="G220" s="57">
        <f t="shared" si="84"/>
        <v>42224.376609999992</v>
      </c>
      <c r="H220" s="58">
        <f t="shared" si="81"/>
        <v>69.955931011375995</v>
      </c>
    </row>
    <row r="221" spans="1:8" s="49" customFormat="1" ht="11.25" customHeight="1" x14ac:dyDescent="0.2">
      <c r="A221" s="55" t="s">
        <v>275</v>
      </c>
      <c r="B221" s="56">
        <v>208405.74599999998</v>
      </c>
      <c r="C221" s="57">
        <v>129054.43013999998</v>
      </c>
      <c r="D221" s="56">
        <v>2508.7969900000003</v>
      </c>
      <c r="E221" s="57">
        <f t="shared" si="82"/>
        <v>131563.22712999998</v>
      </c>
      <c r="F221" s="57">
        <f t="shared" si="83"/>
        <v>76842.51887</v>
      </c>
      <c r="G221" s="57">
        <f t="shared" si="84"/>
        <v>79351.315860000002</v>
      </c>
      <c r="H221" s="58">
        <f t="shared" si="81"/>
        <v>63.128406800261637</v>
      </c>
    </row>
    <row r="222" spans="1:8" s="49" customFormat="1" ht="11.25" customHeight="1" x14ac:dyDescent="0.2">
      <c r="A222" s="55" t="s">
        <v>276</v>
      </c>
      <c r="B222" s="56">
        <v>699092.64624999987</v>
      </c>
      <c r="C222" s="57">
        <v>582350.49176</v>
      </c>
      <c r="D222" s="56">
        <v>3361.2551000000003</v>
      </c>
      <c r="E222" s="57">
        <f t="shared" si="82"/>
        <v>585711.74685999996</v>
      </c>
      <c r="F222" s="57">
        <f t="shared" si="83"/>
        <v>113380.89938999992</v>
      </c>
      <c r="G222" s="57">
        <f t="shared" si="84"/>
        <v>116742.15448999987</v>
      </c>
      <c r="H222" s="58">
        <f t="shared" si="81"/>
        <v>83.781706187558129</v>
      </c>
    </row>
    <row r="223" spans="1:8" s="49" customFormat="1" ht="11.25" customHeight="1" x14ac:dyDescent="0.2">
      <c r="A223" s="55" t="s">
        <v>277</v>
      </c>
      <c r="B223" s="56">
        <v>163732</v>
      </c>
      <c r="C223" s="57">
        <v>107692.58926000001</v>
      </c>
      <c r="D223" s="56">
        <v>5657.1753699999999</v>
      </c>
      <c r="E223" s="57">
        <f t="shared" si="82"/>
        <v>113349.76463000001</v>
      </c>
      <c r="F223" s="57">
        <f t="shared" si="83"/>
        <v>50382.235369999995</v>
      </c>
      <c r="G223" s="57">
        <f t="shared" si="84"/>
        <v>56039.410739999992</v>
      </c>
      <c r="H223" s="58">
        <f t="shared" si="81"/>
        <v>69.228840196174232</v>
      </c>
    </row>
    <row r="224" spans="1:8" s="49" customFormat="1" ht="11.25" customHeight="1" x14ac:dyDescent="0.2">
      <c r="A224" s="55" t="s">
        <v>278</v>
      </c>
      <c r="B224" s="56">
        <v>144454.33199999999</v>
      </c>
      <c r="C224" s="57">
        <v>129884.51781999999</v>
      </c>
      <c r="D224" s="56">
        <v>498.37794000000002</v>
      </c>
      <c r="E224" s="57">
        <f t="shared" si="82"/>
        <v>130382.89576</v>
      </c>
      <c r="F224" s="57">
        <f t="shared" si="83"/>
        <v>14071.436239999995</v>
      </c>
      <c r="G224" s="57">
        <f t="shared" si="84"/>
        <v>14569.814180000001</v>
      </c>
      <c r="H224" s="58">
        <f t="shared" si="81"/>
        <v>90.258903249782776</v>
      </c>
    </row>
    <row r="225" spans="1:8" s="49" customFormat="1" ht="11.25" customHeight="1" x14ac:dyDescent="0.2">
      <c r="A225" s="55" t="s">
        <v>279</v>
      </c>
      <c r="B225" s="56">
        <v>93907.308000000005</v>
      </c>
      <c r="C225" s="57">
        <v>68162.589130000008</v>
      </c>
      <c r="D225" s="56">
        <v>156.07608000000002</v>
      </c>
      <c r="E225" s="57">
        <f t="shared" si="82"/>
        <v>68318.665210000006</v>
      </c>
      <c r="F225" s="57">
        <f t="shared" si="83"/>
        <v>25588.642789999998</v>
      </c>
      <c r="G225" s="57">
        <f t="shared" si="84"/>
        <v>25744.718869999997</v>
      </c>
      <c r="H225" s="58">
        <f t="shared" si="81"/>
        <v>72.751169919597743</v>
      </c>
    </row>
    <row r="226" spans="1:8" s="49" customFormat="1" ht="11.25" customHeight="1" x14ac:dyDescent="0.2">
      <c r="A226" s="55" t="s">
        <v>280</v>
      </c>
      <c r="B226" s="67">
        <f t="shared" ref="B226:G226" si="85">SUM(B227:B230)</f>
        <v>2263222.0859999992</v>
      </c>
      <c r="C226" s="62">
        <f t="shared" si="85"/>
        <v>1874049.7433400003</v>
      </c>
      <c r="D226" s="67">
        <f t="shared" si="85"/>
        <v>7313.2673899999991</v>
      </c>
      <c r="E226" s="62">
        <f t="shared" si="85"/>
        <v>1881363.01073</v>
      </c>
      <c r="F226" s="62">
        <f t="shared" si="85"/>
        <v>381859.07526999945</v>
      </c>
      <c r="G226" s="62">
        <f t="shared" si="85"/>
        <v>389172.3426599995</v>
      </c>
      <c r="H226" s="58">
        <f t="shared" si="81"/>
        <v>83.127635699910741</v>
      </c>
    </row>
    <row r="227" spans="1:8" s="49" customFormat="1" ht="11.25" customHeight="1" x14ac:dyDescent="0.2">
      <c r="A227" s="55" t="s">
        <v>281</v>
      </c>
      <c r="B227" s="56">
        <v>938162.26199999964</v>
      </c>
      <c r="C227" s="57">
        <v>795335.52428000001</v>
      </c>
      <c r="D227" s="56">
        <v>1328.95371</v>
      </c>
      <c r="E227" s="57">
        <f t="shared" ref="E227:E242" si="86">SUM(C227:D227)</f>
        <v>796664.47799000004</v>
      </c>
      <c r="F227" s="57">
        <f t="shared" ref="F227:F242" si="87">B227-E227</f>
        <v>141497.7840099996</v>
      </c>
      <c r="G227" s="57">
        <f t="shared" ref="G227:G242" si="88">B227-C227</f>
        <v>142826.73771999963</v>
      </c>
      <c r="H227" s="58">
        <f t="shared" si="81"/>
        <v>84.917557469392264</v>
      </c>
    </row>
    <row r="228" spans="1:8" s="49" customFormat="1" ht="11.25" customHeight="1" x14ac:dyDescent="0.2">
      <c r="A228" s="55" t="s">
        <v>282</v>
      </c>
      <c r="B228" s="56">
        <v>474589.39399999991</v>
      </c>
      <c r="C228" s="57">
        <v>468168.29943000001</v>
      </c>
      <c r="D228" s="56">
        <v>2190.1253199999996</v>
      </c>
      <c r="E228" s="57">
        <f t="shared" si="86"/>
        <v>470358.42475000001</v>
      </c>
      <c r="F228" s="57">
        <f t="shared" si="87"/>
        <v>4230.9692499999073</v>
      </c>
      <c r="G228" s="57">
        <f t="shared" si="88"/>
        <v>6421.0945699998992</v>
      </c>
      <c r="H228" s="58">
        <f t="shared" si="81"/>
        <v>99.108498988074757</v>
      </c>
    </row>
    <row r="229" spans="1:8" s="49" customFormat="1" ht="11.25" customHeight="1" x14ac:dyDescent="0.2">
      <c r="A229" s="55" t="s">
        <v>283</v>
      </c>
      <c r="B229" s="56">
        <v>227871.90600000002</v>
      </c>
      <c r="C229" s="57">
        <v>210568.08080000003</v>
      </c>
      <c r="D229" s="56">
        <v>3472.8581300000001</v>
      </c>
      <c r="E229" s="57">
        <f t="shared" si="86"/>
        <v>214040.93893000003</v>
      </c>
      <c r="F229" s="57">
        <f t="shared" si="87"/>
        <v>13830.967069999984</v>
      </c>
      <c r="G229" s="57">
        <f t="shared" si="88"/>
        <v>17303.825199999992</v>
      </c>
      <c r="H229" s="58">
        <f t="shared" si="81"/>
        <v>93.930376362411266</v>
      </c>
    </row>
    <row r="230" spans="1:8" s="49" customFormat="1" ht="11.25" customHeight="1" x14ac:dyDescent="0.2">
      <c r="A230" s="55" t="s">
        <v>284</v>
      </c>
      <c r="B230" s="56">
        <v>622598.52399999998</v>
      </c>
      <c r="C230" s="57">
        <v>399977.83882999996</v>
      </c>
      <c r="D230" s="56">
        <v>321.33022999999997</v>
      </c>
      <c r="E230" s="57">
        <f t="shared" si="86"/>
        <v>400299.16905999999</v>
      </c>
      <c r="F230" s="57">
        <f t="shared" si="87"/>
        <v>222299.35493999999</v>
      </c>
      <c r="G230" s="57">
        <f t="shared" si="88"/>
        <v>222620.68517000001</v>
      </c>
      <c r="H230" s="58">
        <f t="shared" si="81"/>
        <v>64.294911348039108</v>
      </c>
    </row>
    <row r="231" spans="1:8" s="49" customFormat="1" ht="11.25" customHeight="1" x14ac:dyDescent="0.2">
      <c r="A231" s="55" t="s">
        <v>285</v>
      </c>
      <c r="B231" s="56">
        <v>899107.92499999981</v>
      </c>
      <c r="C231" s="57">
        <v>797030.79644000006</v>
      </c>
      <c r="D231" s="56">
        <v>5569.0501699999995</v>
      </c>
      <c r="E231" s="57">
        <f t="shared" si="86"/>
        <v>802599.84661000001</v>
      </c>
      <c r="F231" s="57">
        <f t="shared" si="87"/>
        <v>96508.078389999806</v>
      </c>
      <c r="G231" s="57">
        <f t="shared" si="88"/>
        <v>102077.12855999975</v>
      </c>
      <c r="H231" s="58">
        <f t="shared" si="81"/>
        <v>89.266240936537201</v>
      </c>
    </row>
    <row r="232" spans="1:8" s="49" customFormat="1" ht="11.25" customHeight="1" x14ac:dyDescent="0.2">
      <c r="A232" s="55" t="s">
        <v>286</v>
      </c>
      <c r="B232" s="56">
        <v>279667.70400000003</v>
      </c>
      <c r="C232" s="57">
        <v>212595.93683000002</v>
      </c>
      <c r="D232" s="56">
        <v>17319.82573</v>
      </c>
      <c r="E232" s="57">
        <f t="shared" si="86"/>
        <v>229915.76256000003</v>
      </c>
      <c r="F232" s="57">
        <f t="shared" si="87"/>
        <v>49751.941439999995</v>
      </c>
      <c r="G232" s="57">
        <f t="shared" si="88"/>
        <v>67071.767170000006</v>
      </c>
      <c r="H232" s="58">
        <f t="shared" si="81"/>
        <v>82.210337222205681</v>
      </c>
    </row>
    <row r="233" spans="1:8" s="49" customFormat="1" ht="11.25" customHeight="1" x14ac:dyDescent="0.2">
      <c r="A233" s="55" t="s">
        <v>287</v>
      </c>
      <c r="B233" s="56">
        <v>2708395.4790000003</v>
      </c>
      <c r="C233" s="57">
        <v>1700504.8438199998</v>
      </c>
      <c r="D233" s="56">
        <v>13657.838900000001</v>
      </c>
      <c r="E233" s="57">
        <f t="shared" si="86"/>
        <v>1714162.6827199999</v>
      </c>
      <c r="F233" s="57">
        <f t="shared" si="87"/>
        <v>994232.79628000036</v>
      </c>
      <c r="G233" s="57">
        <f t="shared" si="88"/>
        <v>1007890.6351800004</v>
      </c>
      <c r="H233" s="58">
        <f t="shared" si="81"/>
        <v>63.29070831830316</v>
      </c>
    </row>
    <row r="234" spans="1:8" s="49" customFormat="1" ht="11.25" customHeight="1" x14ac:dyDescent="0.2">
      <c r="A234" s="55" t="s">
        <v>288</v>
      </c>
      <c r="B234" s="56">
        <v>64897.532999999996</v>
      </c>
      <c r="C234" s="57">
        <v>59845.749069999998</v>
      </c>
      <c r="D234" s="56">
        <v>1259.66346</v>
      </c>
      <c r="E234" s="57">
        <f t="shared" si="86"/>
        <v>61105.412530000001</v>
      </c>
      <c r="F234" s="57">
        <f t="shared" si="87"/>
        <v>3792.1204699999944</v>
      </c>
      <c r="G234" s="57">
        <f t="shared" si="88"/>
        <v>5051.7839299999978</v>
      </c>
      <c r="H234" s="58">
        <f t="shared" si="81"/>
        <v>94.156757129735595</v>
      </c>
    </row>
    <row r="235" spans="1:8" s="49" customFormat="1" ht="11.25" customHeight="1" x14ac:dyDescent="0.2">
      <c r="A235" s="55" t="s">
        <v>289</v>
      </c>
      <c r="B235" s="56">
        <v>234892.84</v>
      </c>
      <c r="C235" s="57">
        <v>132819.92004</v>
      </c>
      <c r="D235" s="56">
        <v>0</v>
      </c>
      <c r="E235" s="57">
        <f t="shared" si="86"/>
        <v>132819.92004</v>
      </c>
      <c r="F235" s="57">
        <f t="shared" si="87"/>
        <v>102072.91996</v>
      </c>
      <c r="G235" s="57">
        <f t="shared" si="88"/>
        <v>102072.91996</v>
      </c>
      <c r="H235" s="58">
        <f t="shared" si="81"/>
        <v>56.544899384757755</v>
      </c>
    </row>
    <row r="236" spans="1:8" s="49" customFormat="1" ht="11.25" customHeight="1" x14ac:dyDescent="0.2">
      <c r="A236" s="64" t="s">
        <v>115</v>
      </c>
      <c r="B236" s="56">
        <v>386981.80739999999</v>
      </c>
      <c r="C236" s="57">
        <v>285220.51731999998</v>
      </c>
      <c r="D236" s="56">
        <v>2337.8642599999998</v>
      </c>
      <c r="E236" s="57">
        <f t="shared" si="86"/>
        <v>287558.38157999999</v>
      </c>
      <c r="F236" s="57">
        <f t="shared" si="87"/>
        <v>99423.425820000004</v>
      </c>
      <c r="G236" s="57">
        <f t="shared" si="88"/>
        <v>101761.29008000001</v>
      </c>
      <c r="H236" s="53">
        <f t="shared" si="81"/>
        <v>74.307984530851101</v>
      </c>
    </row>
    <row r="237" spans="1:8" s="49" customFormat="1" ht="11.25" customHeight="1" x14ac:dyDescent="0.2">
      <c r="A237" s="64" t="s">
        <v>290</v>
      </c>
      <c r="B237" s="60">
        <v>2282007.4500000002</v>
      </c>
      <c r="C237" s="60">
        <v>2250261.4737199997</v>
      </c>
      <c r="D237" s="60">
        <v>1358.80951</v>
      </c>
      <c r="E237" s="60">
        <f t="shared" si="86"/>
        <v>2251620.2832299997</v>
      </c>
      <c r="F237" s="60">
        <f t="shared" si="87"/>
        <v>30387.166770000476</v>
      </c>
      <c r="G237" s="60">
        <f t="shared" si="88"/>
        <v>31745.976280000526</v>
      </c>
      <c r="H237" s="53">
        <f t="shared" si="81"/>
        <v>98.66840194715401</v>
      </c>
    </row>
    <row r="238" spans="1:8" s="49" customFormat="1" ht="11.25" customHeight="1" x14ac:dyDescent="0.2">
      <c r="A238" s="64" t="s">
        <v>291</v>
      </c>
      <c r="B238" s="56">
        <v>154321.96400000001</v>
      </c>
      <c r="C238" s="57">
        <v>129098.572</v>
      </c>
      <c r="D238" s="56">
        <v>10033.306929999999</v>
      </c>
      <c r="E238" s="57">
        <f t="shared" si="86"/>
        <v>139131.87893000001</v>
      </c>
      <c r="F238" s="57">
        <f t="shared" si="87"/>
        <v>15190.085070000001</v>
      </c>
      <c r="G238" s="57">
        <f t="shared" si="88"/>
        <v>25223.392000000007</v>
      </c>
      <c r="H238" s="58">
        <f t="shared" si="81"/>
        <v>90.156887149258935</v>
      </c>
    </row>
    <row r="239" spans="1:8" s="49" customFormat="1" ht="11.25" customHeight="1" x14ac:dyDescent="0.2">
      <c r="A239" s="64" t="s">
        <v>292</v>
      </c>
      <c r="B239" s="60">
        <v>6361971.4900000002</v>
      </c>
      <c r="C239" s="60">
        <v>4702586.4166299999</v>
      </c>
      <c r="D239" s="60">
        <v>206090.51144</v>
      </c>
      <c r="E239" s="60">
        <f t="shared" si="86"/>
        <v>4908676.9280699994</v>
      </c>
      <c r="F239" s="60">
        <f t="shared" si="87"/>
        <v>1453294.5619300008</v>
      </c>
      <c r="G239" s="60">
        <f t="shared" si="88"/>
        <v>1659385.0733700003</v>
      </c>
      <c r="H239" s="53">
        <f t="shared" si="81"/>
        <v>77.156537651664308</v>
      </c>
    </row>
    <row r="240" spans="1:8" s="49" customFormat="1" ht="11.25" customHeight="1" x14ac:dyDescent="0.2">
      <c r="A240" s="64" t="s">
        <v>293</v>
      </c>
      <c r="B240" s="61">
        <v>87186.385000000009</v>
      </c>
      <c r="C240" s="60">
        <v>70236.275330000004</v>
      </c>
      <c r="D240" s="61">
        <v>244.84551000000002</v>
      </c>
      <c r="E240" s="60">
        <f t="shared" si="86"/>
        <v>70481.120840000003</v>
      </c>
      <c r="F240" s="60">
        <f t="shared" si="87"/>
        <v>16705.264160000006</v>
      </c>
      <c r="G240" s="60">
        <f t="shared" si="88"/>
        <v>16950.109670000005</v>
      </c>
      <c r="H240" s="58">
        <f t="shared" si="81"/>
        <v>80.83959535654563</v>
      </c>
    </row>
    <row r="241" spans="1:8" s="49" customFormat="1" ht="11.25" customHeight="1" x14ac:dyDescent="0.2">
      <c r="A241" s="55" t="s">
        <v>294</v>
      </c>
      <c r="B241" s="56">
        <v>512321.91100000008</v>
      </c>
      <c r="C241" s="57">
        <v>464921.32166000002</v>
      </c>
      <c r="D241" s="56">
        <v>1444.51737</v>
      </c>
      <c r="E241" s="57">
        <f t="shared" si="86"/>
        <v>466365.83903000003</v>
      </c>
      <c r="F241" s="57">
        <f t="shared" si="87"/>
        <v>45956.071970000048</v>
      </c>
      <c r="G241" s="57">
        <f t="shared" si="88"/>
        <v>47400.589340000064</v>
      </c>
      <c r="H241" s="58">
        <f t="shared" si="81"/>
        <v>91.029844520938312</v>
      </c>
    </row>
    <row r="242" spans="1:8" s="49" customFormat="1" ht="11.25" customHeight="1" x14ac:dyDescent="0.2">
      <c r="A242" s="55" t="s">
        <v>295</v>
      </c>
      <c r="B242" s="56">
        <v>2686.7280000000001</v>
      </c>
      <c r="C242" s="57">
        <v>558.95942000000002</v>
      </c>
      <c r="D242" s="56">
        <v>0</v>
      </c>
      <c r="E242" s="57">
        <f t="shared" si="86"/>
        <v>558.95942000000002</v>
      </c>
      <c r="F242" s="57">
        <f t="shared" si="87"/>
        <v>2127.7685799999999</v>
      </c>
      <c r="G242" s="57">
        <f t="shared" si="88"/>
        <v>2127.7685799999999</v>
      </c>
      <c r="H242" s="58">
        <f t="shared" si="81"/>
        <v>20.804466250398253</v>
      </c>
    </row>
    <row r="243" spans="1:8" s="49" customFormat="1" ht="11.25" customHeight="1" x14ac:dyDescent="0.2">
      <c r="A243" s="64"/>
      <c r="B243" s="56"/>
      <c r="C243" s="57"/>
      <c r="D243" s="56"/>
      <c r="E243" s="57"/>
      <c r="F243" s="57"/>
      <c r="G243" s="57"/>
      <c r="H243" s="58"/>
    </row>
    <row r="244" spans="1:8" s="49" customFormat="1" ht="11.25" customHeight="1" x14ac:dyDescent="0.2">
      <c r="A244" s="51" t="s">
        <v>296</v>
      </c>
      <c r="B244" s="56">
        <v>27879293.261999995</v>
      </c>
      <c r="C244" s="57">
        <v>21183122.992819998</v>
      </c>
      <c r="D244" s="56">
        <v>356647.09164</v>
      </c>
      <c r="E244" s="57">
        <f>SUM(C244:D244)</f>
        <v>21539770.084459998</v>
      </c>
      <c r="F244" s="57">
        <f>B244-E244</f>
        <v>6339523.1775399968</v>
      </c>
      <c r="G244" s="57">
        <f>B244-C244</f>
        <v>6696170.2691799961</v>
      </c>
      <c r="H244" s="58">
        <f>E244/B244*100</f>
        <v>77.26081820667639</v>
      </c>
    </row>
    <row r="245" spans="1:8" s="49" customFormat="1" ht="11.25" customHeight="1" x14ac:dyDescent="0.2">
      <c r="A245" s="64"/>
      <c r="B245" s="60"/>
      <c r="C245" s="60"/>
      <c r="D245" s="60"/>
      <c r="E245" s="60"/>
      <c r="F245" s="60"/>
      <c r="G245" s="60"/>
      <c r="H245" s="53"/>
    </row>
    <row r="246" spans="1:8" s="49" customFormat="1" ht="11.25" customHeight="1" x14ac:dyDescent="0.2">
      <c r="A246" s="51" t="s">
        <v>297</v>
      </c>
      <c r="B246" s="60">
        <v>3887.3789999999995</v>
      </c>
      <c r="C246" s="60">
        <v>3437.2513199999999</v>
      </c>
      <c r="D246" s="60">
        <v>0</v>
      </c>
      <c r="E246" s="60">
        <f>SUM(C246:D246)</f>
        <v>3437.2513199999999</v>
      </c>
      <c r="F246" s="60">
        <f>B246-E246</f>
        <v>450.1276799999996</v>
      </c>
      <c r="G246" s="60">
        <f>B246-C246</f>
        <v>450.1276799999996</v>
      </c>
      <c r="H246" s="53">
        <f>E246/B246*100</f>
        <v>88.420792518558144</v>
      </c>
    </row>
    <row r="247" spans="1:8" s="49" customFormat="1" ht="11.25" customHeight="1" x14ac:dyDescent="0.2">
      <c r="A247" s="64"/>
      <c r="B247" s="61"/>
      <c r="C247" s="60"/>
      <c r="D247" s="61"/>
      <c r="E247" s="60"/>
      <c r="F247" s="60"/>
      <c r="G247" s="60"/>
      <c r="H247" s="58"/>
    </row>
    <row r="248" spans="1:8" s="49" customFormat="1" ht="11.25" customHeight="1" x14ac:dyDescent="0.2">
      <c r="A248" s="51" t="s">
        <v>298</v>
      </c>
      <c r="B248" s="67">
        <f t="shared" ref="B248:G248" si="89">SUM(B249:B253)</f>
        <v>35589744.877999991</v>
      </c>
      <c r="C248" s="62">
        <f t="shared" si="89"/>
        <v>31550472.123040006</v>
      </c>
      <c r="D248" s="67">
        <f t="shared" si="89"/>
        <v>745968.27665000001</v>
      </c>
      <c r="E248" s="62">
        <f t="shared" si="89"/>
        <v>32296440.399690006</v>
      </c>
      <c r="F248" s="62">
        <f t="shared" si="89"/>
        <v>3293304.4783099876</v>
      </c>
      <c r="G248" s="62">
        <f t="shared" si="89"/>
        <v>4039272.7549599889</v>
      </c>
      <c r="H248" s="58">
        <f t="shared" ref="H248:H253" si="90">E248/B248*100</f>
        <v>90.746479106272659</v>
      </c>
    </row>
    <row r="249" spans="1:8" s="49" customFormat="1" ht="11.25" customHeight="1" x14ac:dyDescent="0.2">
      <c r="A249" s="55" t="s">
        <v>299</v>
      </c>
      <c r="B249" s="60">
        <v>30929846.162999995</v>
      </c>
      <c r="C249" s="60">
        <v>27475967.467720006</v>
      </c>
      <c r="D249" s="60">
        <v>720983.68876000005</v>
      </c>
      <c r="E249" s="60">
        <f>SUM(C249:D249)</f>
        <v>28196951.156480007</v>
      </c>
      <c r="F249" s="60">
        <f>B249-E249</f>
        <v>2732895.0065199882</v>
      </c>
      <c r="G249" s="60">
        <f>B249-C249</f>
        <v>3453878.6952799894</v>
      </c>
      <c r="H249" s="53">
        <f t="shared" si="90"/>
        <v>91.164214034180262</v>
      </c>
    </row>
    <row r="250" spans="1:8" s="49" customFormat="1" ht="11.25" customHeight="1" x14ac:dyDescent="0.2">
      <c r="A250" s="64" t="s">
        <v>300</v>
      </c>
      <c r="B250" s="56">
        <v>123936.50400000002</v>
      </c>
      <c r="C250" s="57">
        <v>108980.76416999999</v>
      </c>
      <c r="D250" s="56">
        <v>57.649029999999996</v>
      </c>
      <c r="E250" s="57">
        <f>SUM(C250:D250)</f>
        <v>109038.4132</v>
      </c>
      <c r="F250" s="57">
        <f>B250-E250</f>
        <v>14898.09080000002</v>
      </c>
      <c r="G250" s="57">
        <f>B250-C250</f>
        <v>14955.73983000002</v>
      </c>
      <c r="H250" s="58">
        <f t="shared" si="90"/>
        <v>87.979255248316491</v>
      </c>
    </row>
    <row r="251" spans="1:8" s="49" customFormat="1" ht="11.25" customHeight="1" x14ac:dyDescent="0.2">
      <c r="A251" s="64" t="s">
        <v>301</v>
      </c>
      <c r="B251" s="60">
        <v>1380566.6630000002</v>
      </c>
      <c r="C251" s="60">
        <v>989113.72901000001</v>
      </c>
      <c r="D251" s="60">
        <v>1252.01893</v>
      </c>
      <c r="E251" s="60">
        <f>SUM(C251:D251)</f>
        <v>990365.74794000003</v>
      </c>
      <c r="F251" s="60">
        <f>B251-E251</f>
        <v>390200.91506000014</v>
      </c>
      <c r="G251" s="60">
        <f>B251-C251</f>
        <v>391452.93399000017</v>
      </c>
      <c r="H251" s="53">
        <f t="shared" si="90"/>
        <v>71.736177214935395</v>
      </c>
    </row>
    <row r="252" spans="1:8" s="49" customFormat="1" ht="11.25" customHeight="1" x14ac:dyDescent="0.2">
      <c r="A252" s="64" t="s">
        <v>302</v>
      </c>
      <c r="B252" s="56">
        <v>2742724.9059999995</v>
      </c>
      <c r="C252" s="57">
        <v>2612210.7796100001</v>
      </c>
      <c r="D252" s="56">
        <v>21877.630239999999</v>
      </c>
      <c r="E252" s="57">
        <f>SUM(C252:D252)</f>
        <v>2634088.4098499999</v>
      </c>
      <c r="F252" s="57">
        <f>B252-E252</f>
        <v>108636.49614999956</v>
      </c>
      <c r="G252" s="57">
        <f>B252-C252</f>
        <v>130514.12638999941</v>
      </c>
      <c r="H252" s="53">
        <f t="shared" si="90"/>
        <v>96.039103451011584</v>
      </c>
    </row>
    <row r="253" spans="1:8" s="49" customFormat="1" ht="11.25" customHeight="1" x14ac:dyDescent="0.2">
      <c r="A253" s="64" t="s">
        <v>303</v>
      </c>
      <c r="B253" s="60">
        <v>412670.64199999999</v>
      </c>
      <c r="C253" s="60">
        <v>364199.38252999994</v>
      </c>
      <c r="D253" s="60">
        <v>1797.2896899999998</v>
      </c>
      <c r="E253" s="60">
        <f>SUM(C253:D253)</f>
        <v>365996.67221999995</v>
      </c>
      <c r="F253" s="60">
        <f>B253-E253</f>
        <v>46673.969780000043</v>
      </c>
      <c r="G253" s="60">
        <f>B253-C253</f>
        <v>48471.259470000048</v>
      </c>
      <c r="H253" s="53">
        <f t="shared" si="90"/>
        <v>88.689777020774827</v>
      </c>
    </row>
    <row r="254" spans="1:8" s="49" customFormat="1" ht="11.25" customHeight="1" x14ac:dyDescent="0.2">
      <c r="A254" s="64"/>
      <c r="B254" s="56"/>
      <c r="C254" s="57"/>
      <c r="D254" s="56"/>
      <c r="E254" s="57"/>
      <c r="F254" s="57"/>
      <c r="G254" s="57"/>
      <c r="H254" s="53"/>
    </row>
    <row r="255" spans="1:8" s="49" customFormat="1" ht="11.25" customHeight="1" x14ac:dyDescent="0.2">
      <c r="A255" s="51" t="s">
        <v>304</v>
      </c>
      <c r="B255" s="62">
        <f t="shared" ref="B255:G255" si="91">+B256+B257</f>
        <v>1550974.8849969998</v>
      </c>
      <c r="C255" s="62">
        <f t="shared" si="91"/>
        <v>1466766.8654000002</v>
      </c>
      <c r="D255" s="62">
        <f t="shared" si="91"/>
        <v>18866.444590000003</v>
      </c>
      <c r="E255" s="62">
        <f t="shared" si="91"/>
        <v>1485633.3099900002</v>
      </c>
      <c r="F255" s="62">
        <f t="shared" si="91"/>
        <v>65341.575006999396</v>
      </c>
      <c r="G255" s="62">
        <f t="shared" si="91"/>
        <v>84208.019596999511</v>
      </c>
      <c r="H255" s="53">
        <f>E255/B255*100</f>
        <v>95.787064275568468</v>
      </c>
    </row>
    <row r="256" spans="1:8" s="49" customFormat="1" ht="11.25" customHeight="1" x14ac:dyDescent="0.2">
      <c r="A256" s="64" t="s">
        <v>305</v>
      </c>
      <c r="B256" s="56">
        <v>1472170.4229969997</v>
      </c>
      <c r="C256" s="57">
        <v>1396610.4408300002</v>
      </c>
      <c r="D256" s="56">
        <v>16197.603550000002</v>
      </c>
      <c r="E256" s="57">
        <f>SUM(C256:D256)</f>
        <v>1412808.0443800003</v>
      </c>
      <c r="F256" s="57">
        <f>B256-E256</f>
        <v>59362.378616999369</v>
      </c>
      <c r="G256" s="57">
        <f>B256-C256</f>
        <v>75559.982166999485</v>
      </c>
      <c r="H256" s="53">
        <f>E256/B256*100</f>
        <v>95.967696559468223</v>
      </c>
    </row>
    <row r="257" spans="1:13" s="49" customFormat="1" ht="11.25" customHeight="1" x14ac:dyDescent="0.2">
      <c r="A257" s="84" t="s">
        <v>306</v>
      </c>
      <c r="B257" s="60">
        <v>78804.462000000014</v>
      </c>
      <c r="C257" s="60">
        <v>70156.424569999988</v>
      </c>
      <c r="D257" s="60">
        <v>2668.8410400000002</v>
      </c>
      <c r="E257" s="60">
        <f>SUM(C257:D257)</f>
        <v>72825.265609999988</v>
      </c>
      <c r="F257" s="60">
        <f>B257-E257</f>
        <v>5979.1963900000264</v>
      </c>
      <c r="G257" s="60">
        <f>B257-C257</f>
        <v>8648.0374300000258</v>
      </c>
      <c r="H257" s="53">
        <f>E257/B257*100</f>
        <v>92.412616953085688</v>
      </c>
    </row>
    <row r="258" spans="1:13" s="49" customFormat="1" ht="12" x14ac:dyDescent="0.2">
      <c r="A258" s="64"/>
      <c r="B258" s="60"/>
      <c r="C258" s="60"/>
      <c r="D258" s="60"/>
      <c r="E258" s="60"/>
      <c r="F258" s="60"/>
      <c r="G258" s="60"/>
      <c r="H258" s="53"/>
    </row>
    <row r="259" spans="1:13" s="49" customFormat="1" ht="11.25" customHeight="1" x14ac:dyDescent="0.2">
      <c r="A259" s="85" t="s">
        <v>307</v>
      </c>
      <c r="B259" s="60">
        <v>10785165.502</v>
      </c>
      <c r="C259" s="60">
        <v>10428370.69843</v>
      </c>
      <c r="D259" s="60">
        <v>25400.45952</v>
      </c>
      <c r="E259" s="60">
        <f>SUM(C259:D259)</f>
        <v>10453771.157949999</v>
      </c>
      <c r="F259" s="60">
        <f>B259-E259</f>
        <v>331394.34405000135</v>
      </c>
      <c r="G259" s="60">
        <f>B259-C259</f>
        <v>356794.80357000045</v>
      </c>
      <c r="H259" s="53">
        <f>E259/B259*100</f>
        <v>96.927313317644064</v>
      </c>
    </row>
    <row r="260" spans="1:13" s="49" customFormat="1" ht="11.25" customHeight="1" x14ac:dyDescent="0.2">
      <c r="A260" s="64"/>
      <c r="B260" s="60"/>
      <c r="C260" s="60"/>
      <c r="D260" s="60"/>
      <c r="E260" s="60"/>
      <c r="F260" s="60"/>
      <c r="G260" s="60"/>
      <c r="H260" s="53"/>
    </row>
    <row r="261" spans="1:13" s="49" customFormat="1" ht="11.25" customHeight="1" x14ac:dyDescent="0.2">
      <c r="A261" s="51" t="s">
        <v>308</v>
      </c>
      <c r="B261" s="56">
        <v>11623162.543</v>
      </c>
      <c r="C261" s="57">
        <v>11206371.108469998</v>
      </c>
      <c r="D261" s="56">
        <v>140497.37355000002</v>
      </c>
      <c r="E261" s="57">
        <f>SUM(C261:D261)</f>
        <v>11346868.482019998</v>
      </c>
      <c r="F261" s="57">
        <f>B261-E261</f>
        <v>276294.06098000146</v>
      </c>
      <c r="G261" s="57">
        <f>B261-C261</f>
        <v>416791.43453000113</v>
      </c>
      <c r="H261" s="58">
        <f>E261/B261*100</f>
        <v>97.622901168611818</v>
      </c>
    </row>
    <row r="262" spans="1:13" s="49" customFormat="1" ht="11.25" customHeight="1" x14ac:dyDescent="0.2">
      <c r="A262" s="64"/>
      <c r="B262" s="60"/>
      <c r="C262" s="60"/>
      <c r="D262" s="60"/>
      <c r="E262" s="60"/>
      <c r="F262" s="60"/>
      <c r="G262" s="60"/>
      <c r="H262" s="53"/>
    </row>
    <row r="263" spans="1:13" s="49" customFormat="1" ht="11.25" customHeight="1" x14ac:dyDescent="0.2">
      <c r="A263" s="51" t="s">
        <v>309</v>
      </c>
      <c r="B263" s="60">
        <v>3921666.8259999999</v>
      </c>
      <c r="C263" s="60">
        <v>3270376.7858000002</v>
      </c>
      <c r="D263" s="60">
        <v>32487.104190000002</v>
      </c>
      <c r="E263" s="60">
        <f>SUM(C263:D263)</f>
        <v>3302863.8899900001</v>
      </c>
      <c r="F263" s="60">
        <f>B263-E263</f>
        <v>618802.93600999983</v>
      </c>
      <c r="G263" s="60">
        <f>B263-C263</f>
        <v>651290.0401999997</v>
      </c>
      <c r="H263" s="53">
        <f>E263/B263*100</f>
        <v>84.220920249842763</v>
      </c>
    </row>
    <row r="264" spans="1:13" s="49" customFormat="1" ht="11.25" customHeight="1" x14ac:dyDescent="0.2">
      <c r="A264" s="86"/>
      <c r="B264" s="56"/>
      <c r="C264" s="56"/>
      <c r="D264" s="56"/>
      <c r="E264" s="56"/>
      <c r="F264" s="56"/>
      <c r="G264" s="56"/>
      <c r="H264" s="87"/>
      <c r="I264" s="54"/>
      <c r="J264" s="54"/>
      <c r="K264" s="54"/>
      <c r="L264" s="54"/>
      <c r="M264" s="54"/>
    </row>
    <row r="265" spans="1:13" s="49" customFormat="1" ht="11.25" customHeight="1" x14ac:dyDescent="0.2">
      <c r="A265" s="88" t="s">
        <v>310</v>
      </c>
      <c r="B265" s="67">
        <f t="shared" ref="B265:G265" si="92">+B266+B267</f>
        <v>901868.9913199998</v>
      </c>
      <c r="C265" s="67">
        <f t="shared" si="92"/>
        <v>775276.01274000003</v>
      </c>
      <c r="D265" s="67">
        <f t="shared" si="92"/>
        <v>9651.6320000000014</v>
      </c>
      <c r="E265" s="67">
        <f t="shared" si="92"/>
        <v>784927.64474000002</v>
      </c>
      <c r="F265" s="67">
        <f t="shared" si="92"/>
        <v>116941.34657999979</v>
      </c>
      <c r="G265" s="67">
        <f t="shared" si="92"/>
        <v>126592.97857999976</v>
      </c>
      <c r="H265" s="87">
        <f>E265/B265*100</f>
        <v>87.03344413595579</v>
      </c>
    </row>
    <row r="266" spans="1:13" s="49" customFormat="1" ht="11.25" customHeight="1" x14ac:dyDescent="0.2">
      <c r="A266" s="78" t="s">
        <v>311</v>
      </c>
      <c r="B266" s="56">
        <v>872055.99172999978</v>
      </c>
      <c r="C266" s="56">
        <v>751753.30865000002</v>
      </c>
      <c r="D266" s="56">
        <v>8761.0911300000007</v>
      </c>
      <c r="E266" s="56">
        <f>SUM(C266:D266)</f>
        <v>760514.39977999998</v>
      </c>
      <c r="F266" s="56">
        <f>B266-E266</f>
        <v>111541.5919499998</v>
      </c>
      <c r="G266" s="56">
        <f>B266-C266</f>
        <v>120302.68307999976</v>
      </c>
      <c r="H266" s="87">
        <f>E266/B266*100</f>
        <v>87.209354329562984</v>
      </c>
    </row>
    <row r="267" spans="1:13" s="49" customFormat="1" ht="11.25" customHeight="1" x14ac:dyDescent="0.2">
      <c r="A267" s="78" t="s">
        <v>312</v>
      </c>
      <c r="B267" s="56">
        <v>29812.999589999999</v>
      </c>
      <c r="C267" s="56">
        <v>23522.704089999999</v>
      </c>
      <c r="D267" s="56">
        <v>890.54087000000004</v>
      </c>
      <c r="E267" s="56">
        <f>SUM(C267:D267)</f>
        <v>24413.24496</v>
      </c>
      <c r="F267" s="56">
        <f>B267-E267</f>
        <v>5399.7546299999995</v>
      </c>
      <c r="G267" s="56">
        <f>B267-C267</f>
        <v>6290.2955000000002</v>
      </c>
      <c r="H267" s="87">
        <f>E267/B267*100</f>
        <v>81.887919014324183</v>
      </c>
    </row>
    <row r="268" spans="1:13" s="49" customFormat="1" ht="14.25" customHeight="1" x14ac:dyDescent="0.2">
      <c r="A268" s="89"/>
      <c r="B268" s="56"/>
      <c r="C268" s="56"/>
      <c r="D268" s="56"/>
      <c r="E268" s="56"/>
      <c r="F268" s="56"/>
      <c r="G268" s="56"/>
      <c r="H268" s="87"/>
    </row>
    <row r="269" spans="1:13" s="49" customFormat="1" ht="11.25" customHeight="1" x14ac:dyDescent="0.2">
      <c r="A269" s="90" t="s">
        <v>313</v>
      </c>
      <c r="B269" s="91">
        <f t="shared" ref="B269:G269" si="93">B10+B17+B19+B21+B23+B34+B38+B46+B48+B50+B58+B70+B76+B81+B87+B99+B111+B122+B138+B140+B161+B171+B176+B185+B194+B202+B211+B244+B246+B248+B255+B259+B261+B263+B265</f>
        <v>2255080824.5500469</v>
      </c>
      <c r="C269" s="91">
        <f t="shared" si="93"/>
        <v>2005430591.9712658</v>
      </c>
      <c r="D269" s="91">
        <f t="shared" si="93"/>
        <v>46681835.698870003</v>
      </c>
      <c r="E269" s="91">
        <f t="shared" si="93"/>
        <v>2052112427.6701357</v>
      </c>
      <c r="F269" s="91">
        <f t="shared" si="93"/>
        <v>202968396.87991083</v>
      </c>
      <c r="G269" s="91">
        <f t="shared" si="93"/>
        <v>249650232.57878086</v>
      </c>
      <c r="H269" s="104">
        <f>E269/B269*100</f>
        <v>90.99950677287103</v>
      </c>
    </row>
    <row r="270" spans="1:13" s="49" customFormat="1" ht="11.25" customHeight="1" x14ac:dyDescent="0.2">
      <c r="A270" s="92"/>
      <c r="B270" s="57"/>
      <c r="C270" s="57"/>
      <c r="D270" s="57"/>
      <c r="E270" s="57"/>
      <c r="F270" s="57"/>
      <c r="G270" s="57"/>
      <c r="H270" s="53"/>
    </row>
    <row r="271" spans="1:13" s="49" customFormat="1" ht="11.25" customHeight="1" x14ac:dyDescent="0.2">
      <c r="A271" s="50" t="s">
        <v>314</v>
      </c>
      <c r="B271" s="57"/>
      <c r="C271" s="57"/>
      <c r="D271" s="57"/>
      <c r="E271" s="57"/>
      <c r="F271" s="57"/>
      <c r="G271" s="57"/>
      <c r="H271" s="58"/>
    </row>
    <row r="272" spans="1:13" s="49" customFormat="1" ht="11.25" customHeight="1" x14ac:dyDescent="0.2">
      <c r="A272" s="55" t="s">
        <v>315</v>
      </c>
      <c r="B272" s="57">
        <v>200498969.34101999</v>
      </c>
      <c r="C272" s="57">
        <v>173883312.95045999</v>
      </c>
      <c r="D272" s="57">
        <v>17651019.89395</v>
      </c>
      <c r="E272" s="57">
        <f>SUM(C272:D272)</f>
        <v>191534332.84441</v>
      </c>
      <c r="F272" s="57">
        <f>B272-E272</f>
        <v>8964636.4966099858</v>
      </c>
      <c r="G272" s="57">
        <f>B272-C272</f>
        <v>26615656.390560001</v>
      </c>
      <c r="H272" s="53">
        <f>E272/B272*100</f>
        <v>95.528836618924245</v>
      </c>
    </row>
    <row r="273" spans="1:8" s="49" customFormat="1" ht="12" customHeight="1" x14ac:dyDescent="0.2">
      <c r="A273" s="93"/>
      <c r="B273" s="57"/>
      <c r="C273" s="57"/>
      <c r="D273" s="57"/>
      <c r="E273" s="57"/>
      <c r="F273" s="57"/>
      <c r="G273" s="57"/>
      <c r="H273" s="58"/>
    </row>
    <row r="274" spans="1:8" s="49" customFormat="1" ht="11.25" customHeight="1" x14ac:dyDescent="0.2">
      <c r="A274" s="55" t="s">
        <v>316</v>
      </c>
      <c r="B274" s="57">
        <f t="shared" ref="B274:G274" si="94">SUM(B275:B280)</f>
        <v>568448924.18884003</v>
      </c>
      <c r="C274" s="57">
        <f t="shared" si="94"/>
        <v>566314221.49479008</v>
      </c>
      <c r="D274" s="57">
        <f t="shared" si="94"/>
        <v>197746.86219000001</v>
      </c>
      <c r="E274" s="57">
        <f t="shared" si="94"/>
        <v>566511968.35698009</v>
      </c>
      <c r="F274" s="57">
        <f t="shared" si="94"/>
        <v>1936955.8318599802</v>
      </c>
      <c r="G274" s="57">
        <f t="shared" si="94"/>
        <v>2134702.694049967</v>
      </c>
      <c r="H274" s="53">
        <f t="shared" ref="H274:H280" si="95">E274/B274*100</f>
        <v>99.659255959605531</v>
      </c>
    </row>
    <row r="275" spans="1:8" s="49" customFormat="1" ht="11.25" hidden="1" customHeight="1" x14ac:dyDescent="0.2">
      <c r="A275" s="55" t="s">
        <v>317</v>
      </c>
      <c r="B275" s="57">
        <v>565969873.05725002</v>
      </c>
      <c r="C275" s="57">
        <v>564221492.18166006</v>
      </c>
      <c r="D275" s="57">
        <v>182238.46400000001</v>
      </c>
      <c r="E275" s="57">
        <f t="shared" ref="E275:E280" si="96">SUM(C275:D275)</f>
        <v>564403730.64566004</v>
      </c>
      <c r="F275" s="57">
        <f t="shared" ref="F275:F280" si="97">B275-E275</f>
        <v>1566142.4115899801</v>
      </c>
      <c r="G275" s="57">
        <f t="shared" ref="G275:G280" si="98">B275-C275</f>
        <v>1748380.8755899668</v>
      </c>
      <c r="H275" s="58">
        <f t="shared" si="95"/>
        <v>99.723281664599909</v>
      </c>
    </row>
    <row r="276" spans="1:8" s="49" customFormat="1" ht="11.25" hidden="1" customHeight="1" x14ac:dyDescent="0.2">
      <c r="A276" s="94" t="s">
        <v>318</v>
      </c>
      <c r="B276" s="95"/>
      <c r="C276" s="95">
        <v>0</v>
      </c>
      <c r="D276" s="95"/>
      <c r="E276" s="95">
        <f t="shared" si="96"/>
        <v>0</v>
      </c>
      <c r="F276" s="95">
        <f t="shared" si="97"/>
        <v>0</v>
      </c>
      <c r="G276" s="95">
        <f t="shared" si="98"/>
        <v>0</v>
      </c>
      <c r="H276" s="96" t="e">
        <f t="shared" si="95"/>
        <v>#DIV/0!</v>
      </c>
    </row>
    <row r="277" spans="1:8" s="49" customFormat="1" ht="12" hidden="1" customHeight="1" x14ac:dyDescent="0.2">
      <c r="A277" s="94" t="s">
        <v>319</v>
      </c>
      <c r="B277" s="95"/>
      <c r="C277" s="95">
        <v>0</v>
      </c>
      <c r="D277" s="95"/>
      <c r="E277" s="95">
        <f t="shared" si="96"/>
        <v>0</v>
      </c>
      <c r="F277" s="95">
        <f t="shared" si="97"/>
        <v>0</v>
      </c>
      <c r="G277" s="95">
        <f t="shared" si="98"/>
        <v>0</v>
      </c>
      <c r="H277" s="97" t="e">
        <f t="shared" si="95"/>
        <v>#DIV/0!</v>
      </c>
    </row>
    <row r="278" spans="1:8" s="49" customFormat="1" ht="11.25" hidden="1" customHeight="1" x14ac:dyDescent="0.2">
      <c r="A278" s="98" t="s">
        <v>320</v>
      </c>
      <c r="B278" s="95"/>
      <c r="C278" s="95">
        <v>0</v>
      </c>
      <c r="D278" s="95"/>
      <c r="E278" s="95">
        <f t="shared" si="96"/>
        <v>0</v>
      </c>
      <c r="F278" s="95">
        <f t="shared" si="97"/>
        <v>0</v>
      </c>
      <c r="G278" s="95">
        <f t="shared" si="98"/>
        <v>0</v>
      </c>
      <c r="H278" s="99" t="e">
        <f t="shared" si="95"/>
        <v>#DIV/0!</v>
      </c>
    </row>
    <row r="279" spans="1:8" s="49" customFormat="1" ht="11.25" hidden="1" customHeight="1" x14ac:dyDescent="0.2">
      <c r="A279" s="100" t="s">
        <v>321</v>
      </c>
      <c r="B279" s="95"/>
      <c r="C279" s="95">
        <v>0</v>
      </c>
      <c r="D279" s="95"/>
      <c r="E279" s="95">
        <f t="shared" si="96"/>
        <v>0</v>
      </c>
      <c r="F279" s="95">
        <f t="shared" si="97"/>
        <v>0</v>
      </c>
      <c r="G279" s="95">
        <f t="shared" si="98"/>
        <v>0</v>
      </c>
      <c r="H279" s="97" t="e">
        <f t="shared" si="95"/>
        <v>#DIV/0!</v>
      </c>
    </row>
    <row r="280" spans="1:8" s="49" customFormat="1" ht="11.25" customHeight="1" x14ac:dyDescent="0.2">
      <c r="A280" s="101" t="s">
        <v>322</v>
      </c>
      <c r="B280" s="57">
        <v>2479051.1315900004</v>
      </c>
      <c r="C280" s="57">
        <v>2092729.3131300001</v>
      </c>
      <c r="D280" s="57">
        <v>15508.39819</v>
      </c>
      <c r="E280" s="57">
        <f t="shared" si="96"/>
        <v>2108237.7113200002</v>
      </c>
      <c r="F280" s="57">
        <f t="shared" si="97"/>
        <v>370813.42027000012</v>
      </c>
      <c r="G280" s="57">
        <f t="shared" si="98"/>
        <v>386321.81846000021</v>
      </c>
      <c r="H280" s="53">
        <f t="shared" si="95"/>
        <v>85.042122949994592</v>
      </c>
    </row>
    <row r="281" spans="1:8" s="49" customFormat="1" ht="11.25" hidden="1" customHeight="1" x14ac:dyDescent="0.2">
      <c r="A281" s="101"/>
      <c r="B281" s="57"/>
      <c r="C281" s="57"/>
      <c r="D281" s="57"/>
      <c r="E281" s="57"/>
      <c r="F281" s="57"/>
      <c r="G281" s="57"/>
      <c r="H281" s="58"/>
    </row>
    <row r="282" spans="1:8" s="49" customFormat="1" ht="11.25" customHeight="1" x14ac:dyDescent="0.2">
      <c r="A282" s="101"/>
      <c r="B282" s="57"/>
      <c r="C282" s="57"/>
      <c r="D282" s="57"/>
      <c r="E282" s="57"/>
      <c r="F282" s="57"/>
      <c r="G282" s="57"/>
      <c r="H282" s="58"/>
    </row>
    <row r="283" spans="1:8" s="49" customFormat="1" ht="11.25" customHeight="1" x14ac:dyDescent="0.2">
      <c r="A283" s="50" t="s">
        <v>323</v>
      </c>
      <c r="B283" s="102">
        <f>+B272+B274</f>
        <v>768947893.52986002</v>
      </c>
      <c r="C283" s="102">
        <f t="shared" ref="C283:G283" si="99">+C272+C274</f>
        <v>740197534.44525003</v>
      </c>
      <c r="D283" s="102">
        <f t="shared" si="99"/>
        <v>17848766.756140001</v>
      </c>
      <c r="E283" s="102">
        <f t="shared" si="99"/>
        <v>758046301.20139003</v>
      </c>
      <c r="F283" s="102">
        <f t="shared" si="99"/>
        <v>10901592.328469966</v>
      </c>
      <c r="G283" s="102">
        <f t="shared" si="99"/>
        <v>28750359.084609967</v>
      </c>
      <c r="H283" s="58">
        <f>E283/B283*100</f>
        <v>98.582271644125825</v>
      </c>
    </row>
    <row r="284" spans="1:8" s="49" customFormat="1" ht="11.25" customHeight="1" x14ac:dyDescent="0.2">
      <c r="A284" s="55"/>
      <c r="B284" s="57"/>
      <c r="C284" s="57"/>
      <c r="D284" s="57"/>
      <c r="E284" s="57"/>
      <c r="F284" s="57"/>
      <c r="G284" s="57"/>
      <c r="H284" s="58"/>
    </row>
    <row r="285" spans="1:8" s="49" customFormat="1" ht="11.25" hidden="1" customHeight="1" x14ac:dyDescent="0.2">
      <c r="A285" s="93" t="s">
        <v>324</v>
      </c>
      <c r="B285" s="62">
        <f t="shared" ref="B285:G285" si="100">+B283+B269</f>
        <v>3024028718.0799069</v>
      </c>
      <c r="C285" s="62">
        <f t="shared" si="100"/>
        <v>2745628126.4165158</v>
      </c>
      <c r="D285" s="62">
        <f t="shared" si="100"/>
        <v>64530602.455010004</v>
      </c>
      <c r="E285" s="62">
        <f t="shared" si="100"/>
        <v>2810158728.8715258</v>
      </c>
      <c r="F285" s="62">
        <f t="shared" si="100"/>
        <v>213869989.20838079</v>
      </c>
      <c r="G285" s="62">
        <f t="shared" si="100"/>
        <v>278400591.66339082</v>
      </c>
      <c r="H285" s="103">
        <f>E285/B285*100</f>
        <v>92.927646886099126</v>
      </c>
    </row>
    <row r="286" spans="1:8" s="49" customFormat="1" ht="12" hidden="1" customHeight="1" x14ac:dyDescent="0.2">
      <c r="A286" s="55"/>
      <c r="B286" s="57"/>
      <c r="C286" s="60"/>
      <c r="D286" s="57"/>
      <c r="E286" s="60"/>
      <c r="F286" s="60"/>
      <c r="G286" s="60"/>
      <c r="H286" s="53"/>
    </row>
    <row r="287" spans="1:8" ht="12" hidden="1" x14ac:dyDescent="0.2">
      <c r="A287" s="107"/>
      <c r="B287" s="106"/>
      <c r="C287" s="106"/>
      <c r="D287" s="106"/>
      <c r="E287" s="106"/>
      <c r="F287" s="106"/>
      <c r="G287" s="106"/>
      <c r="H287" s="108"/>
    </row>
    <row r="288" spans="1:8" ht="12.75" thickBot="1" x14ac:dyDescent="0.25">
      <c r="A288" s="109" t="s">
        <v>325</v>
      </c>
      <c r="B288" s="110">
        <f>+B285</f>
        <v>3024028718.0799069</v>
      </c>
      <c r="C288" s="110">
        <f t="shared" ref="C288:G288" si="101">+C285</f>
        <v>2745628126.4165158</v>
      </c>
      <c r="D288" s="110">
        <f t="shared" si="101"/>
        <v>64530602.455010004</v>
      </c>
      <c r="E288" s="110">
        <f t="shared" si="101"/>
        <v>2810158728.8715258</v>
      </c>
      <c r="F288" s="110">
        <f t="shared" si="101"/>
        <v>213869989.20838079</v>
      </c>
      <c r="G288" s="110">
        <f t="shared" si="101"/>
        <v>278400591.66339082</v>
      </c>
      <c r="H288" s="114">
        <f>E288/B288*100</f>
        <v>92.927646886099126</v>
      </c>
    </row>
    <row r="289" spans="1:7" ht="12" thickTop="1" x14ac:dyDescent="0.2">
      <c r="G289" s="112"/>
    </row>
    <row r="290" spans="1:7" ht="14.25" customHeight="1" x14ac:dyDescent="0.2">
      <c r="A290" s="113" t="s">
        <v>326</v>
      </c>
    </row>
    <row r="291" spans="1:7" x14ac:dyDescent="0.2">
      <c r="A291" s="49" t="s">
        <v>327</v>
      </c>
    </row>
    <row r="292" spans="1:7" x14ac:dyDescent="0.2">
      <c r="A292" s="107" t="s">
        <v>328</v>
      </c>
    </row>
    <row r="293" spans="1:7" x14ac:dyDescent="0.2">
      <c r="A293" s="49" t="s">
        <v>329</v>
      </c>
    </row>
    <row r="294" spans="1:7" x14ac:dyDescent="0.2">
      <c r="A294" s="49" t="s">
        <v>330</v>
      </c>
    </row>
    <row r="295" spans="1:7" x14ac:dyDescent="0.2">
      <c r="A295" s="49" t="s">
        <v>331</v>
      </c>
    </row>
    <row r="296" spans="1:7" x14ac:dyDescent="0.2">
      <c r="A296" s="49" t="s">
        <v>332</v>
      </c>
    </row>
    <row r="297" spans="1:7" x14ac:dyDescent="0.2">
      <c r="G297" s="112"/>
    </row>
  </sheetData>
  <mergeCells count="6">
    <mergeCell ref="H5:H7"/>
    <mergeCell ref="A5:A7"/>
    <mergeCell ref="B5:B7"/>
    <mergeCell ref="C5:E6"/>
    <mergeCell ref="F5:F7"/>
    <mergeCell ref="G5:G7"/>
  </mergeCells>
  <printOptions horizontalCentered="1"/>
  <pageMargins left="0.33" right="0.36" top="0.35" bottom="0.41" header="0.3" footer="0.22"/>
  <pageSetup paperSize="9" scale="73" fitToHeight="0" orientation="portrait" r:id="rId1"/>
  <headerFooter>
    <oddFooter>Page &amp;P of &amp;N</oddFooter>
  </headerFooter>
  <rowBreaks count="2" manualBreakCount="2">
    <brk id="95" max="7" man="1"/>
    <brk id="26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topLeftCell="A33" zoomScaleNormal="100" workbookViewId="0">
      <selection activeCell="A50" sqref="A50:XFD56"/>
    </sheetView>
  </sheetViews>
  <sheetFormatPr defaultRowHeight="12.75" x14ac:dyDescent="0.2"/>
  <cols>
    <col min="1" max="1" width="38.7109375" customWidth="1"/>
    <col min="2" max="2" width="11.5703125" bestFit="1" customWidth="1"/>
    <col min="3" max="3" width="10" bestFit="1" customWidth="1"/>
    <col min="4" max="9" width="10" customWidth="1"/>
    <col min="10" max="12" width="12.5703125" customWidth="1"/>
    <col min="13" max="13" width="15.5703125" customWidth="1"/>
    <col min="15" max="15" width="9.42578125" bestFit="1" customWidth="1"/>
    <col min="16" max="16" width="10.28515625" bestFit="1" customWidth="1"/>
    <col min="19" max="25" width="11" customWidth="1"/>
  </cols>
  <sheetData>
    <row r="1" spans="1:25" x14ac:dyDescent="0.2">
      <c r="A1" t="s">
        <v>333</v>
      </c>
    </row>
    <row r="2" spans="1:25" x14ac:dyDescent="0.2">
      <c r="A2" t="s">
        <v>0</v>
      </c>
    </row>
    <row r="3" spans="1:25" x14ac:dyDescent="0.2">
      <c r="A3" t="s">
        <v>1</v>
      </c>
      <c r="O3" t="s">
        <v>2</v>
      </c>
    </row>
    <row r="4" spans="1:25" x14ac:dyDescent="0.2">
      <c r="B4" s="1" t="s">
        <v>3</v>
      </c>
      <c r="C4" s="1" t="s">
        <v>4</v>
      </c>
      <c r="D4" s="1" t="s">
        <v>5</v>
      </c>
      <c r="E4" s="1" t="s">
        <v>6</v>
      </c>
      <c r="F4" s="1" t="s">
        <v>9</v>
      </c>
      <c r="G4" s="1" t="s">
        <v>10</v>
      </c>
      <c r="H4" s="1" t="s">
        <v>11</v>
      </c>
      <c r="I4" s="1" t="s">
        <v>13</v>
      </c>
      <c r="J4" s="1" t="s">
        <v>14</v>
      </c>
      <c r="K4" s="1" t="s">
        <v>15</v>
      </c>
      <c r="L4" s="1" t="s">
        <v>16</v>
      </c>
      <c r="M4" s="1" t="s">
        <v>82</v>
      </c>
      <c r="O4" s="1" t="s">
        <v>3</v>
      </c>
      <c r="P4" s="1" t="s">
        <v>4</v>
      </c>
      <c r="Q4" s="1" t="s">
        <v>5</v>
      </c>
      <c r="R4" s="1" t="s">
        <v>6</v>
      </c>
      <c r="S4" s="1" t="s">
        <v>9</v>
      </c>
      <c r="T4" s="1" t="s">
        <v>10</v>
      </c>
      <c r="U4" s="1" t="s">
        <v>11</v>
      </c>
      <c r="V4" s="1" t="s">
        <v>13</v>
      </c>
      <c r="W4" s="1" t="s">
        <v>14</v>
      </c>
      <c r="X4" s="1" t="s">
        <v>15</v>
      </c>
      <c r="Y4" s="1" t="s">
        <v>16</v>
      </c>
    </row>
    <row r="5" spans="1:25" x14ac:dyDescent="0.2">
      <c r="A5" t="s">
        <v>7</v>
      </c>
      <c r="B5" s="2">
        <v>211942.04800000001</v>
      </c>
      <c r="C5" s="2">
        <v>229477.02799999999</v>
      </c>
      <c r="D5" s="2">
        <v>180934.66399999999</v>
      </c>
      <c r="E5" s="2">
        <v>238799.367</v>
      </c>
      <c r="F5" s="2">
        <v>274659.8</v>
      </c>
      <c r="G5" s="2">
        <v>199519.86900000001</v>
      </c>
      <c r="H5" s="2">
        <v>352707.52</v>
      </c>
      <c r="I5" s="2">
        <v>273278.62599999999</v>
      </c>
      <c r="J5" s="2">
        <v>299916.95500000002</v>
      </c>
      <c r="K5" s="2">
        <v>376462.06199999998</v>
      </c>
      <c r="L5" s="2">
        <v>386330.77399999998</v>
      </c>
      <c r="M5" s="2">
        <f>SUM(B5:L5)</f>
        <v>3024028.7129999995</v>
      </c>
      <c r="N5" s="2"/>
      <c r="O5" s="2">
        <f>B5</f>
        <v>211942.04800000001</v>
      </c>
      <c r="P5" s="2">
        <f t="shared" ref="P5:Y6" si="0">+O5+C5</f>
        <v>441419.076</v>
      </c>
      <c r="Q5" s="2">
        <f t="shared" si="0"/>
        <v>622353.74</v>
      </c>
      <c r="R5" s="2">
        <f t="shared" si="0"/>
        <v>861153.10699999996</v>
      </c>
      <c r="S5" s="2">
        <f t="shared" si="0"/>
        <v>1135812.9069999999</v>
      </c>
      <c r="T5" s="2">
        <f t="shared" si="0"/>
        <v>1335332.7759999998</v>
      </c>
      <c r="U5" s="2">
        <f t="shared" si="0"/>
        <v>1688040.2959999999</v>
      </c>
      <c r="V5" s="2">
        <f t="shared" si="0"/>
        <v>1961318.9219999998</v>
      </c>
      <c r="W5" s="2">
        <f t="shared" si="0"/>
        <v>2261235.8769999999</v>
      </c>
      <c r="X5" s="2">
        <f t="shared" si="0"/>
        <v>2637697.9389999998</v>
      </c>
      <c r="Y5" s="2">
        <f t="shared" si="0"/>
        <v>3024028.7129999995</v>
      </c>
    </row>
    <row r="6" spans="1:25" x14ac:dyDescent="0.2">
      <c r="A6" t="s">
        <v>8</v>
      </c>
      <c r="B6" s="2">
        <v>126996.966</v>
      </c>
      <c r="C6" s="2">
        <v>240393.27</v>
      </c>
      <c r="D6" s="2">
        <v>247222.25</v>
      </c>
      <c r="E6" s="2">
        <v>171139.606</v>
      </c>
      <c r="F6" s="2">
        <v>264720.01799999998</v>
      </c>
      <c r="G6" s="2">
        <v>255824.91800000001</v>
      </c>
      <c r="H6" s="2">
        <v>262980.28700000001</v>
      </c>
      <c r="I6" s="2">
        <v>232667.41800000001</v>
      </c>
      <c r="J6" s="2">
        <v>400078.50199999998</v>
      </c>
      <c r="K6" s="2">
        <v>246319.80499999999</v>
      </c>
      <c r="L6" s="2">
        <v>361815.68400000001</v>
      </c>
      <c r="M6" s="2">
        <f>SUM(B6:L6)</f>
        <v>2810158.7240000004</v>
      </c>
      <c r="N6" s="2"/>
      <c r="O6" s="2">
        <f>B6</f>
        <v>126996.966</v>
      </c>
      <c r="P6" s="2">
        <f t="shared" si="0"/>
        <v>367390.23599999998</v>
      </c>
      <c r="Q6" s="2">
        <f t="shared" si="0"/>
        <v>614612.48600000003</v>
      </c>
      <c r="R6" s="2">
        <f t="shared" si="0"/>
        <v>785752.09200000006</v>
      </c>
      <c r="S6" s="2">
        <f t="shared" si="0"/>
        <v>1050472.1100000001</v>
      </c>
      <c r="T6" s="2">
        <f t="shared" si="0"/>
        <v>1306297.0280000002</v>
      </c>
      <c r="U6" s="2">
        <f t="shared" si="0"/>
        <v>1569277.3150000002</v>
      </c>
      <c r="V6" s="2">
        <f t="shared" si="0"/>
        <v>1801944.7330000002</v>
      </c>
      <c r="W6" s="2">
        <f t="shared" si="0"/>
        <v>2202023.2350000003</v>
      </c>
      <c r="X6" s="2">
        <f t="shared" si="0"/>
        <v>2448343.0400000005</v>
      </c>
      <c r="Y6" s="2">
        <f t="shared" si="0"/>
        <v>2810158.7240000004</v>
      </c>
    </row>
    <row r="7" spans="1:25" x14ac:dyDescent="0.2">
      <c r="A7" t="s">
        <v>12</v>
      </c>
      <c r="B7" s="25">
        <f t="shared" ref="B7:K7" si="1">O7</f>
        <v>59.920609052527418</v>
      </c>
      <c r="C7" s="25">
        <f t="shared" si="1"/>
        <v>83.229351873320496</v>
      </c>
      <c r="D7" s="25">
        <f t="shared" si="1"/>
        <v>98.75613280640043</v>
      </c>
      <c r="E7" s="25">
        <f t="shared" si="1"/>
        <v>91.244180113026061</v>
      </c>
      <c r="F7" s="25">
        <f t="shared" si="1"/>
        <v>92.486368443777536</v>
      </c>
      <c r="G7" s="25">
        <f t="shared" si="1"/>
        <v>97.825579621659813</v>
      </c>
      <c r="H7" s="25">
        <f t="shared" si="1"/>
        <v>92.964446329781239</v>
      </c>
      <c r="I7" s="25">
        <f t="shared" si="1"/>
        <v>91.874131880730431</v>
      </c>
      <c r="J7" s="25">
        <f t="shared" si="1"/>
        <v>97.38140356774467</v>
      </c>
      <c r="K7" s="25">
        <f t="shared" si="1"/>
        <v>92.821206090346067</v>
      </c>
      <c r="L7" s="25">
        <f>Y7</f>
        <v>92.92764688110951</v>
      </c>
      <c r="M7" s="25"/>
      <c r="N7" s="3"/>
      <c r="O7" s="3">
        <f>+O6/O5*100</f>
        <v>59.920609052527418</v>
      </c>
      <c r="P7" s="3">
        <f>+P6/P5*100</f>
        <v>83.229351873320496</v>
      </c>
      <c r="Q7" s="3">
        <f t="shared" ref="Q7:Y7" si="2">+Q6/Q5*100</f>
        <v>98.75613280640043</v>
      </c>
      <c r="R7" s="3">
        <f t="shared" si="2"/>
        <v>91.244180113026061</v>
      </c>
      <c r="S7" s="3">
        <f t="shared" si="2"/>
        <v>92.486368443777536</v>
      </c>
      <c r="T7" s="3">
        <f t="shared" si="2"/>
        <v>97.825579621659813</v>
      </c>
      <c r="U7" s="3">
        <f t="shared" si="2"/>
        <v>92.964446329781239</v>
      </c>
      <c r="V7" s="3">
        <f t="shared" si="2"/>
        <v>91.874131880730431</v>
      </c>
      <c r="W7" s="3">
        <f t="shared" si="2"/>
        <v>97.38140356774467</v>
      </c>
      <c r="X7" s="3">
        <f t="shared" si="2"/>
        <v>92.821206090346067</v>
      </c>
      <c r="Y7" s="3">
        <f t="shared" si="2"/>
        <v>92.92764688110951</v>
      </c>
    </row>
    <row r="19" spans="18:18" x14ac:dyDescent="0.2">
      <c r="R19" s="2"/>
    </row>
  </sheetData>
  <phoneticPr fontId="20" type="noConversion"/>
  <printOptions horizontalCentered="1"/>
  <pageMargins left="0.25" right="0.25" top="1" bottom="0.47" header="0.5" footer="0.5"/>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Joyce Marasigan</cp:lastModifiedBy>
  <cp:lastPrinted>2019-12-13T03:36:29Z</cp:lastPrinted>
  <dcterms:created xsi:type="dcterms:W3CDTF">2014-06-18T02:22:11Z</dcterms:created>
  <dcterms:modified xsi:type="dcterms:W3CDTF">2019-12-13T03:36:54Z</dcterms:modified>
</cp:coreProperties>
</file>