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rasigan\Desktop\CPD\ACTUAL DISBURSEMENT (BANK)\bank reports\2019\WEBSITE\For website\January 2019\"/>
    </mc:Choice>
  </mc:AlternateContent>
  <bookViews>
    <workbookView xWindow="0" yWindow="0" windowWidth="24000" windowHeight="9135"/>
  </bookViews>
  <sheets>
    <sheet name="By Department" sheetId="10" r:id="rId1"/>
    <sheet name="By Agency" sheetId="11" r:id="rId2"/>
  </sheets>
  <definedNames>
    <definedName name="_xlnm.Print_Area" localSheetId="1">'By Agency'!$A$1:$H$288</definedName>
    <definedName name="_xlnm.Print_Area" localSheetId="0">'By Department'!$A$1:$F$65</definedName>
    <definedName name="_xlnm.Print_Titles" localSheetId="1">'By Agency'!$1:$8</definedName>
    <definedName name="Z_149BABA1_3CBB_4AB5_8307_CDFFE2416884_.wvu.Cols" localSheetId="1" hidden="1">'By Agency'!#REF!</definedName>
    <definedName name="Z_149BABA1_3CBB_4AB5_8307_CDFFE2416884_.wvu.PrintArea" localSheetId="1" hidden="1">'By Agency'!$A$1:$F$288</definedName>
    <definedName name="Z_149BABA1_3CBB_4AB5_8307_CDFFE2416884_.wvu.PrintTitles" localSheetId="1" hidden="1">'By Agency'!$1:$8</definedName>
    <definedName name="Z_149BABA1_3CBB_4AB5_8307_CDFFE2416884_.wvu.Rows" localSheetId="1" hidden="1">'By Agency'!$130:$130,'By Agency'!$186:$187,'By Agency'!$273:$273,'By Agency'!$274:$275,'By Agency'!$278:$278</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Cols" localSheetId="1" hidden="1">'By Agency'!#REF!</definedName>
    <definedName name="Z_63CE5467_86C0_4816_A6C7_6C3632652BD9_.wvu.PrintArea" localSheetId="1" hidden="1">'By Agency'!$A$1:$H$288</definedName>
    <definedName name="Z_63CE5467_86C0_4816_A6C7_6C3632652BD9_.wvu.PrintTitles" localSheetId="1" hidden="1">'By Agency'!$1:$8</definedName>
    <definedName name="Z_63CE5467_86C0_4816_A6C7_6C3632652BD9_.wvu.Rows" localSheetId="1" hidden="1">'By Agency'!$130:$130,'By Agency'!$186:$187,'By Agency'!$272:$272,'By Agency'!$274:$275,'By Agency'!$277:$278</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E72949E6_F470_4685_A8B8_FC40C2B684D5_.wvu.PrintArea" localSheetId="1" hidden="1">'By Agency'!$A$1:$F$288</definedName>
    <definedName name="Z_E72949E6_F470_4685_A8B8_FC40C2B684D5_.wvu.PrintTitles" localSheetId="1" hidden="1">'By Agency'!$1:$8</definedName>
    <definedName name="Z_E72949E6_F470_4685_A8B8_FC40C2B684D5_.wvu.Rows" localSheetId="1" hidden="1">'By Agency'!$130:$130,'By Agency'!$186:$187,'By Agency'!$273:$273,'By Agency'!$274:$275,'By Agency'!$278:$278</definedName>
  </definedNames>
  <calcPr calcId="152511"/>
</workbook>
</file>

<file path=xl/calcChain.xml><?xml version="1.0" encoding="utf-8"?>
<calcChain xmlns="http://schemas.openxmlformats.org/spreadsheetml/2006/main">
  <c r="D275" i="11" l="1"/>
  <c r="C275" i="11"/>
  <c r="B275" i="11"/>
  <c r="D131" i="11" l="1"/>
  <c r="C131" i="11"/>
  <c r="B131" i="11"/>
  <c r="C124" i="11"/>
  <c r="D124" i="11"/>
  <c r="D119" i="11" s="1"/>
  <c r="G273" i="11"/>
  <c r="E273" i="11"/>
  <c r="H273" i="11" s="1"/>
  <c r="E260" i="11"/>
  <c r="H260" i="11" s="1"/>
  <c r="D254" i="11"/>
  <c r="E255" i="11"/>
  <c r="H255" i="11" s="1"/>
  <c r="E252" i="11"/>
  <c r="H252" i="11" s="1"/>
  <c r="G251" i="11"/>
  <c r="E251" i="11"/>
  <c r="H251" i="11" s="1"/>
  <c r="E248" i="11"/>
  <c r="H248" i="11" s="1"/>
  <c r="E245" i="11"/>
  <c r="H245" i="11" s="1"/>
  <c r="G243" i="11"/>
  <c r="E243" i="11"/>
  <c r="H243" i="11" s="1"/>
  <c r="E239" i="11"/>
  <c r="H239" i="11" s="1"/>
  <c r="E238" i="11"/>
  <c r="H238" i="11" s="1"/>
  <c r="E235" i="11"/>
  <c r="H235" i="11" s="1"/>
  <c r="G234" i="11"/>
  <c r="E234" i="11"/>
  <c r="H234" i="11" s="1"/>
  <c r="E231" i="11"/>
  <c r="H231" i="11" s="1"/>
  <c r="E230" i="11"/>
  <c r="H230" i="11" s="1"/>
  <c r="E227" i="11"/>
  <c r="H227" i="11" s="1"/>
  <c r="G226" i="11"/>
  <c r="E226" i="11"/>
  <c r="H226" i="11" s="1"/>
  <c r="E223" i="11"/>
  <c r="H223" i="11" s="1"/>
  <c r="E222" i="11"/>
  <c r="H222" i="11" s="1"/>
  <c r="E217" i="11"/>
  <c r="H217" i="11" s="1"/>
  <c r="E216" i="11"/>
  <c r="H216" i="11" s="1"/>
  <c r="E213" i="11"/>
  <c r="H213" i="11" s="1"/>
  <c r="G212" i="11"/>
  <c r="E212" i="11"/>
  <c r="H212" i="11" s="1"/>
  <c r="E209" i="11"/>
  <c r="H209" i="11" s="1"/>
  <c r="E208" i="11"/>
  <c r="H208" i="11" s="1"/>
  <c r="E205" i="11"/>
  <c r="H205" i="11" s="1"/>
  <c r="E204" i="11"/>
  <c r="H204" i="11" s="1"/>
  <c r="E197" i="11"/>
  <c r="H197" i="11" s="1"/>
  <c r="D193" i="11"/>
  <c r="B193" i="11"/>
  <c r="E190" i="11"/>
  <c r="H190" i="11" s="1"/>
  <c r="D185" i="11"/>
  <c r="E183" i="11"/>
  <c r="H183" i="11" s="1"/>
  <c r="E179" i="11"/>
  <c r="H179" i="11" s="1"/>
  <c r="E172" i="11"/>
  <c r="H172" i="11" s="1"/>
  <c r="D164" i="11"/>
  <c r="E165" i="11"/>
  <c r="E162" i="11"/>
  <c r="H162" i="11" s="1"/>
  <c r="D157" i="11"/>
  <c r="E158" i="11"/>
  <c r="E155" i="11"/>
  <c r="H155" i="11" s="1"/>
  <c r="E151" i="11"/>
  <c r="H151" i="11" s="1"/>
  <c r="E147" i="11"/>
  <c r="H147" i="11" s="1"/>
  <c r="E143" i="11"/>
  <c r="H143" i="11" s="1"/>
  <c r="E139" i="11"/>
  <c r="H139" i="11" s="1"/>
  <c r="D127" i="11"/>
  <c r="E125" i="11"/>
  <c r="H125" i="11" s="1"/>
  <c r="E123" i="11"/>
  <c r="H123" i="11" s="1"/>
  <c r="E116" i="11"/>
  <c r="H116" i="11" s="1"/>
  <c r="E114" i="11"/>
  <c r="H114" i="11" s="1"/>
  <c r="E112" i="11"/>
  <c r="H112" i="11" s="1"/>
  <c r="E110" i="11"/>
  <c r="H110" i="11" s="1"/>
  <c r="D107" i="11"/>
  <c r="E105" i="11"/>
  <c r="H105" i="11" s="1"/>
  <c r="G105" i="11"/>
  <c r="E103" i="11"/>
  <c r="H103" i="11" s="1"/>
  <c r="G103" i="11"/>
  <c r="E101" i="11"/>
  <c r="H101" i="11" s="1"/>
  <c r="G101" i="11"/>
  <c r="E99" i="11"/>
  <c r="H99" i="11" s="1"/>
  <c r="G99" i="11"/>
  <c r="E97" i="11"/>
  <c r="H97" i="11" s="1"/>
  <c r="G97" i="11"/>
  <c r="D95" i="11"/>
  <c r="B95" i="11"/>
  <c r="E90" i="11"/>
  <c r="H90" i="11" s="1"/>
  <c r="D86" i="11"/>
  <c r="B86" i="11"/>
  <c r="E83" i="11"/>
  <c r="H83" i="11" s="1"/>
  <c r="D80" i="11"/>
  <c r="B80" i="11"/>
  <c r="D75" i="11"/>
  <c r="E77" i="11"/>
  <c r="H77" i="11" s="1"/>
  <c r="B75" i="11"/>
  <c r="D69" i="11"/>
  <c r="E70" i="11"/>
  <c r="E67" i="11"/>
  <c r="H67" i="11" s="1"/>
  <c r="E63" i="11"/>
  <c r="H63" i="11" s="1"/>
  <c r="D57" i="11"/>
  <c r="E59" i="11"/>
  <c r="H59" i="11" s="1"/>
  <c r="E52" i="11"/>
  <c r="H52" i="11" s="1"/>
  <c r="E43" i="11"/>
  <c r="H43" i="11" s="1"/>
  <c r="D37" i="11"/>
  <c r="E39" i="11"/>
  <c r="H39" i="11" s="1"/>
  <c r="D33" i="11"/>
  <c r="E29" i="11"/>
  <c r="H29" i="11" s="1"/>
  <c r="D23" i="11"/>
  <c r="E25" i="11"/>
  <c r="H25" i="11" s="1"/>
  <c r="E15" i="11"/>
  <c r="H15" i="11" s="1"/>
  <c r="D10" i="11"/>
  <c r="E11" i="11"/>
  <c r="E186" i="11" l="1"/>
  <c r="H186" i="11" s="1"/>
  <c r="D118" i="11"/>
  <c r="F226" i="11"/>
  <c r="F273" i="11"/>
  <c r="B127" i="11"/>
  <c r="F251" i="11"/>
  <c r="F243" i="11"/>
  <c r="F234" i="11"/>
  <c r="F212" i="11"/>
  <c r="G26" i="11"/>
  <c r="E26" i="11"/>
  <c r="H26" i="11" s="1"/>
  <c r="E28" i="11"/>
  <c r="H28" i="11" s="1"/>
  <c r="G28" i="11"/>
  <c r="G30" i="11"/>
  <c r="E30" i="11"/>
  <c r="H30" i="11" s="1"/>
  <c r="G40" i="11"/>
  <c r="E40" i="11"/>
  <c r="H40" i="11" s="1"/>
  <c r="E42" i="11"/>
  <c r="H42" i="11" s="1"/>
  <c r="G42" i="11"/>
  <c r="G45" i="11"/>
  <c r="E45" i="11"/>
  <c r="H45" i="11" s="1"/>
  <c r="G60" i="11"/>
  <c r="E60" i="11"/>
  <c r="H60" i="11" s="1"/>
  <c r="E62" i="11"/>
  <c r="H62" i="11" s="1"/>
  <c r="G62" i="11"/>
  <c r="G64" i="11"/>
  <c r="E64" i="11"/>
  <c r="H64" i="11" s="1"/>
  <c r="E66" i="11"/>
  <c r="H66" i="11" s="1"/>
  <c r="G66" i="11"/>
  <c r="E73" i="11"/>
  <c r="H73" i="11" s="1"/>
  <c r="G73" i="11"/>
  <c r="G78" i="11"/>
  <c r="E78" i="11"/>
  <c r="H78" i="11" s="1"/>
  <c r="G84" i="11"/>
  <c r="E84" i="11"/>
  <c r="H84" i="11" s="1"/>
  <c r="E89" i="11"/>
  <c r="H89" i="11" s="1"/>
  <c r="G89" i="11"/>
  <c r="G91" i="11"/>
  <c r="E91" i="11"/>
  <c r="H91" i="11" s="1"/>
  <c r="G93" i="11"/>
  <c r="E93" i="11"/>
  <c r="H93" i="11" s="1"/>
  <c r="E14" i="11"/>
  <c r="H14" i="11" s="1"/>
  <c r="G14" i="11"/>
  <c r="G17" i="11"/>
  <c r="E17" i="11"/>
  <c r="H17" i="11" s="1"/>
  <c r="E21" i="11"/>
  <c r="H21" i="11" s="1"/>
  <c r="G21" i="11"/>
  <c r="E35" i="11"/>
  <c r="H35" i="11" s="1"/>
  <c r="G35" i="11"/>
  <c r="E51" i="11"/>
  <c r="H51" i="11" s="1"/>
  <c r="G51" i="11"/>
  <c r="G53" i="11"/>
  <c r="E53" i="11"/>
  <c r="H53" i="11" s="1"/>
  <c r="E55" i="11"/>
  <c r="H55" i="11" s="1"/>
  <c r="G55" i="11"/>
  <c r="H11" i="11"/>
  <c r="G31" i="11"/>
  <c r="B33" i="11"/>
  <c r="G47" i="11"/>
  <c r="B49" i="11"/>
  <c r="G54" i="11"/>
  <c r="H70" i="11"/>
  <c r="E108" i="11"/>
  <c r="F108" i="11" s="1"/>
  <c r="C107" i="11"/>
  <c r="G109" i="11"/>
  <c r="E109" i="11"/>
  <c r="H109" i="11" s="1"/>
  <c r="G111" i="11"/>
  <c r="E111" i="11"/>
  <c r="H111" i="11" s="1"/>
  <c r="G113" i="11"/>
  <c r="E113" i="11"/>
  <c r="H113" i="11" s="1"/>
  <c r="G115" i="11"/>
  <c r="E115" i="11"/>
  <c r="H115" i="11" s="1"/>
  <c r="E138" i="11"/>
  <c r="H138" i="11" s="1"/>
  <c r="G138" i="11"/>
  <c r="G140" i="11"/>
  <c r="E140" i="11"/>
  <c r="H140" i="11" s="1"/>
  <c r="E142" i="11"/>
  <c r="H142" i="11" s="1"/>
  <c r="G142" i="11"/>
  <c r="G144" i="11"/>
  <c r="E144" i="11"/>
  <c r="H144" i="11" s="1"/>
  <c r="E146" i="11"/>
  <c r="H146" i="11" s="1"/>
  <c r="G146" i="11"/>
  <c r="G148" i="11"/>
  <c r="E148" i="11"/>
  <c r="H148" i="11" s="1"/>
  <c r="E150" i="11"/>
  <c r="H150" i="11" s="1"/>
  <c r="G150" i="11"/>
  <c r="G152" i="11"/>
  <c r="E152" i="11"/>
  <c r="H152" i="11" s="1"/>
  <c r="E154" i="11"/>
  <c r="H154" i="11" s="1"/>
  <c r="G154" i="11"/>
  <c r="E161" i="11"/>
  <c r="H161" i="11" s="1"/>
  <c r="G161" i="11"/>
  <c r="E178" i="11"/>
  <c r="H178" i="11" s="1"/>
  <c r="G178" i="11"/>
  <c r="G180" i="11"/>
  <c r="E180" i="11"/>
  <c r="H180" i="11" s="1"/>
  <c r="E182" i="11"/>
  <c r="H182" i="11" s="1"/>
  <c r="G182" i="11"/>
  <c r="E189" i="11"/>
  <c r="H189" i="11" s="1"/>
  <c r="G189" i="11"/>
  <c r="G191" i="11"/>
  <c r="E191" i="11"/>
  <c r="H191" i="11" s="1"/>
  <c r="E196" i="11"/>
  <c r="H196" i="11" s="1"/>
  <c r="G196" i="11"/>
  <c r="G198" i="11"/>
  <c r="E198" i="11"/>
  <c r="H198" i="11" s="1"/>
  <c r="E200" i="11"/>
  <c r="H200" i="11" s="1"/>
  <c r="G200" i="11"/>
  <c r="G210" i="11"/>
  <c r="E210" i="11"/>
  <c r="H210" i="11" s="1"/>
  <c r="G218" i="11"/>
  <c r="E218" i="11"/>
  <c r="H218" i="11" s="1"/>
  <c r="G224" i="11"/>
  <c r="E224" i="11"/>
  <c r="H224" i="11" s="1"/>
  <c r="G232" i="11"/>
  <c r="E232" i="11"/>
  <c r="H232" i="11" s="1"/>
  <c r="G240" i="11"/>
  <c r="E240" i="11"/>
  <c r="H240" i="11" s="1"/>
  <c r="G11" i="11"/>
  <c r="B10" i="11"/>
  <c r="F11" i="11"/>
  <c r="E13" i="11"/>
  <c r="H13" i="11" s="1"/>
  <c r="G15" i="11"/>
  <c r="F15" i="11"/>
  <c r="E19" i="11"/>
  <c r="H19" i="11" s="1"/>
  <c r="B23" i="11"/>
  <c r="G25" i="11"/>
  <c r="F25" i="11"/>
  <c r="F26" i="11"/>
  <c r="E27" i="11"/>
  <c r="H27" i="11" s="1"/>
  <c r="G29" i="11"/>
  <c r="F29" i="11"/>
  <c r="F30" i="11"/>
  <c r="E31" i="11"/>
  <c r="H31" i="11" s="1"/>
  <c r="B37" i="11"/>
  <c r="G39" i="11"/>
  <c r="F39" i="11"/>
  <c r="E41" i="11"/>
  <c r="H41" i="11" s="1"/>
  <c r="G43" i="11"/>
  <c r="F43" i="11"/>
  <c r="E47" i="11"/>
  <c r="H47" i="11" s="1"/>
  <c r="D49" i="11"/>
  <c r="G52" i="11"/>
  <c r="F52" i="11"/>
  <c r="F53" i="11"/>
  <c r="E54" i="11"/>
  <c r="H54" i="11" s="1"/>
  <c r="B57" i="11"/>
  <c r="G59" i="11"/>
  <c r="F59" i="11"/>
  <c r="E61" i="11"/>
  <c r="H61" i="11" s="1"/>
  <c r="G63" i="11"/>
  <c r="F63" i="11"/>
  <c r="E65" i="11"/>
  <c r="H65" i="11" s="1"/>
  <c r="G67" i="11"/>
  <c r="F67" i="11"/>
  <c r="G70" i="11"/>
  <c r="B69" i="11"/>
  <c r="F70" i="11"/>
  <c r="E72" i="11"/>
  <c r="H72" i="11" s="1"/>
  <c r="G77" i="11"/>
  <c r="F77" i="11"/>
  <c r="E82" i="11"/>
  <c r="F82" i="11" s="1"/>
  <c r="G83" i="11"/>
  <c r="F83" i="11"/>
  <c r="F84" i="11"/>
  <c r="E88" i="11"/>
  <c r="H88" i="11" s="1"/>
  <c r="G90" i="11"/>
  <c r="F90" i="11"/>
  <c r="E92" i="11"/>
  <c r="H92" i="11" s="1"/>
  <c r="G98" i="11"/>
  <c r="E98" i="11"/>
  <c r="H98" i="11" s="1"/>
  <c r="G100" i="11"/>
  <c r="E100" i="11"/>
  <c r="H100" i="11" s="1"/>
  <c r="G102" i="11"/>
  <c r="E102" i="11"/>
  <c r="H102" i="11" s="1"/>
  <c r="G104" i="11"/>
  <c r="E104" i="11"/>
  <c r="H104" i="11" s="1"/>
  <c r="G108" i="11"/>
  <c r="G110" i="11"/>
  <c r="G112" i="11"/>
  <c r="G114" i="11"/>
  <c r="G116" i="11"/>
  <c r="E122" i="11"/>
  <c r="H122" i="11" s="1"/>
  <c r="G122" i="11"/>
  <c r="E130" i="11"/>
  <c r="H130" i="11" s="1"/>
  <c r="G130" i="11"/>
  <c r="G132" i="11"/>
  <c r="G131" i="11" s="1"/>
  <c r="E132" i="11"/>
  <c r="E131" i="11" s="1"/>
  <c r="E171" i="11"/>
  <c r="H171" i="11" s="1"/>
  <c r="G171" i="11"/>
  <c r="G173" i="11"/>
  <c r="E173" i="11"/>
  <c r="H173" i="11" s="1"/>
  <c r="G206" i="11"/>
  <c r="E206" i="11"/>
  <c r="H206" i="11" s="1"/>
  <c r="G214" i="11"/>
  <c r="E214" i="11"/>
  <c r="H214" i="11" s="1"/>
  <c r="G228" i="11"/>
  <c r="E228" i="11"/>
  <c r="H228" i="11" s="1"/>
  <c r="G236" i="11"/>
  <c r="E236" i="11"/>
  <c r="H236" i="11" s="1"/>
  <c r="G262" i="11"/>
  <c r="E262" i="11"/>
  <c r="H262" i="11" s="1"/>
  <c r="F97" i="11"/>
  <c r="F99" i="11"/>
  <c r="F101" i="11"/>
  <c r="F103" i="11"/>
  <c r="F105" i="11"/>
  <c r="F110" i="11"/>
  <c r="F112" i="11"/>
  <c r="F114" i="11"/>
  <c r="F116" i="11"/>
  <c r="G137" i="11"/>
  <c r="B136" i="11"/>
  <c r="H158" i="11"/>
  <c r="H165" i="11"/>
  <c r="B169" i="11"/>
  <c r="B176" i="11"/>
  <c r="G195" i="11"/>
  <c r="B220" i="11"/>
  <c r="B202" i="11" s="1"/>
  <c r="G269" i="11"/>
  <c r="B107" i="11"/>
  <c r="E121" i="11"/>
  <c r="H121" i="11" s="1"/>
  <c r="G123" i="11"/>
  <c r="F123" i="11"/>
  <c r="G125" i="11"/>
  <c r="B124" i="11"/>
  <c r="F125" i="11"/>
  <c r="E129" i="11"/>
  <c r="H129" i="11" s="1"/>
  <c r="E134" i="11"/>
  <c r="H134" i="11" s="1"/>
  <c r="D136" i="11"/>
  <c r="G139" i="11"/>
  <c r="F139" i="11"/>
  <c r="E141" i="11"/>
  <c r="H141" i="11" s="1"/>
  <c r="G143" i="11"/>
  <c r="F143" i="11"/>
  <c r="E145" i="11"/>
  <c r="H145" i="11" s="1"/>
  <c r="G147" i="11"/>
  <c r="F147" i="11"/>
  <c r="E149" i="11"/>
  <c r="H149" i="11" s="1"/>
  <c r="G151" i="11"/>
  <c r="F151" i="11"/>
  <c r="E153" i="11"/>
  <c r="H153" i="11" s="1"/>
  <c r="G155" i="11"/>
  <c r="F155" i="11"/>
  <c r="G158" i="11"/>
  <c r="B157" i="11"/>
  <c r="F158" i="11"/>
  <c r="E160" i="11"/>
  <c r="H160" i="11" s="1"/>
  <c r="G162" i="11"/>
  <c r="F162" i="11"/>
  <c r="G165" i="11"/>
  <c r="B164" i="11"/>
  <c r="F165" i="11"/>
  <c r="E167" i="11"/>
  <c r="H167" i="11" s="1"/>
  <c r="D169" i="11"/>
  <c r="G172" i="11"/>
  <c r="F172" i="11"/>
  <c r="E174" i="11"/>
  <c r="H174" i="11" s="1"/>
  <c r="D176" i="11"/>
  <c r="G179" i="11"/>
  <c r="F179" i="11"/>
  <c r="E181" i="11"/>
  <c r="H181" i="11" s="1"/>
  <c r="G183" i="11"/>
  <c r="F183" i="11"/>
  <c r="G186" i="11"/>
  <c r="B185" i="11"/>
  <c r="E188" i="11"/>
  <c r="H188" i="11" s="1"/>
  <c r="G190" i="11"/>
  <c r="F190" i="11"/>
  <c r="E195" i="11"/>
  <c r="H195" i="11" s="1"/>
  <c r="G197" i="11"/>
  <c r="F197" i="11"/>
  <c r="E199" i="11"/>
  <c r="H199" i="11" s="1"/>
  <c r="G204" i="11"/>
  <c r="F204" i="11"/>
  <c r="F208" i="11"/>
  <c r="G208" i="11"/>
  <c r="F216" i="11"/>
  <c r="G216" i="11"/>
  <c r="F222" i="11"/>
  <c r="G222" i="11"/>
  <c r="F230" i="11"/>
  <c r="G230" i="11"/>
  <c r="F238" i="11"/>
  <c r="G238" i="11"/>
  <c r="D247" i="11"/>
  <c r="G258" i="11"/>
  <c r="G205" i="11"/>
  <c r="F205" i="11"/>
  <c r="E207" i="11"/>
  <c r="H207" i="11" s="1"/>
  <c r="G209" i="11"/>
  <c r="F209" i="11"/>
  <c r="E211" i="11"/>
  <c r="H211" i="11" s="1"/>
  <c r="G213" i="11"/>
  <c r="F213" i="11"/>
  <c r="E215" i="11"/>
  <c r="H215" i="11" s="1"/>
  <c r="G217" i="11"/>
  <c r="F217" i="11"/>
  <c r="E219" i="11"/>
  <c r="H219" i="11" s="1"/>
  <c r="D220" i="11"/>
  <c r="D202" i="11" s="1"/>
  <c r="G223" i="11"/>
  <c r="F223" i="11"/>
  <c r="E225" i="11"/>
  <c r="H225" i="11" s="1"/>
  <c r="G227" i="11"/>
  <c r="F227" i="11"/>
  <c r="E229" i="11"/>
  <c r="H229" i="11" s="1"/>
  <c r="G231" i="11"/>
  <c r="F231" i="11"/>
  <c r="E233" i="11"/>
  <c r="H233" i="11" s="1"/>
  <c r="G235" i="11"/>
  <c r="F235" i="11"/>
  <c r="E237" i="11"/>
  <c r="H237" i="11" s="1"/>
  <c r="G239" i="11"/>
  <c r="F239" i="11"/>
  <c r="E241" i="11"/>
  <c r="H241" i="11" s="1"/>
  <c r="G245" i="11"/>
  <c r="F245" i="11"/>
  <c r="G248" i="11"/>
  <c r="B247" i="11"/>
  <c r="F248" i="11"/>
  <c r="E250" i="11"/>
  <c r="H250" i="11" s="1"/>
  <c r="G252" i="11"/>
  <c r="F252" i="11"/>
  <c r="G255" i="11"/>
  <c r="B254" i="11"/>
  <c r="F255" i="11"/>
  <c r="E258" i="11"/>
  <c r="H258" i="11" s="1"/>
  <c r="G260" i="11"/>
  <c r="F260" i="11"/>
  <c r="E264" i="11"/>
  <c r="H264" i="11" s="1"/>
  <c r="F224" i="11" l="1"/>
  <c r="F154" i="11"/>
  <c r="F240" i="11"/>
  <c r="F138" i="11"/>
  <c r="F182" i="11"/>
  <c r="F146" i="11"/>
  <c r="F122" i="11"/>
  <c r="F73" i="11"/>
  <c r="F62" i="11"/>
  <c r="F35" i="11"/>
  <c r="F232" i="11"/>
  <c r="F210" i="11"/>
  <c r="F198" i="11"/>
  <c r="F191" i="11"/>
  <c r="F186" i="11"/>
  <c r="F173" i="11"/>
  <c r="F132" i="11"/>
  <c r="F131" i="11" s="1"/>
  <c r="F115" i="11"/>
  <c r="F113" i="11"/>
  <c r="F111" i="11"/>
  <c r="F109" i="11"/>
  <c r="F21" i="11"/>
  <c r="F196" i="11"/>
  <c r="F189" i="11"/>
  <c r="F178" i="11"/>
  <c r="F150" i="11"/>
  <c r="F142" i="11"/>
  <c r="F130" i="11"/>
  <c r="F64" i="11"/>
  <c r="F60" i="11"/>
  <c r="F45" i="11"/>
  <c r="F40" i="11"/>
  <c r="F218" i="11"/>
  <c r="F199" i="11"/>
  <c r="F171" i="11"/>
  <c r="F161" i="11"/>
  <c r="F89" i="11"/>
  <c r="F55" i="11"/>
  <c r="F51" i="11"/>
  <c r="F41" i="11"/>
  <c r="F27" i="11"/>
  <c r="F14" i="11"/>
  <c r="D266" i="11"/>
  <c r="D277" i="11" s="1"/>
  <c r="D279" i="11" s="1"/>
  <c r="E272" i="11"/>
  <c r="G264" i="11"/>
  <c r="F250" i="11"/>
  <c r="F241" i="11"/>
  <c r="F233" i="11"/>
  <c r="F225" i="11"/>
  <c r="F219" i="11"/>
  <c r="F211" i="11"/>
  <c r="E203" i="11"/>
  <c r="G203" i="11"/>
  <c r="G124" i="11"/>
  <c r="B119" i="11"/>
  <c r="B118" i="11" s="1"/>
  <c r="B266" i="11" s="1"/>
  <c r="B277" i="11" s="1"/>
  <c r="B279" i="11" s="1"/>
  <c r="G249" i="11"/>
  <c r="E249" i="11"/>
  <c r="C247" i="11"/>
  <c r="G237" i="11"/>
  <c r="G229" i="11"/>
  <c r="F215" i="11"/>
  <c r="F207" i="11"/>
  <c r="G188" i="11"/>
  <c r="F181" i="11"/>
  <c r="F174" i="11"/>
  <c r="F167" i="11"/>
  <c r="G166" i="11"/>
  <c r="E166" i="11"/>
  <c r="C164" i="11"/>
  <c r="G160" i="11"/>
  <c r="F153" i="11"/>
  <c r="G149" i="11"/>
  <c r="F145" i="11"/>
  <c r="G141" i="11"/>
  <c r="G134" i="11"/>
  <c r="F129" i="11"/>
  <c r="C127" i="11"/>
  <c r="G128" i="11"/>
  <c r="E128" i="11"/>
  <c r="G121" i="11"/>
  <c r="C75" i="11"/>
  <c r="E76" i="11"/>
  <c r="G76" i="11"/>
  <c r="G75" i="11" s="1"/>
  <c r="C57" i="11"/>
  <c r="E58" i="11"/>
  <c r="G58" i="11"/>
  <c r="E50" i="11"/>
  <c r="C49" i="11"/>
  <c r="E34" i="11"/>
  <c r="C33" i="11"/>
  <c r="F104" i="11"/>
  <c r="F100" i="11"/>
  <c r="F92" i="11"/>
  <c r="G88" i="11"/>
  <c r="C80" i="11"/>
  <c r="G81" i="11"/>
  <c r="E81" i="11"/>
  <c r="G72" i="11"/>
  <c r="F65" i="11"/>
  <c r="G61" i="11"/>
  <c r="G50" i="11"/>
  <c r="G49" i="11" s="1"/>
  <c r="G34" i="11"/>
  <c r="G33" i="11" s="1"/>
  <c r="F19" i="11"/>
  <c r="G13" i="11"/>
  <c r="E269" i="11"/>
  <c r="F262" i="11"/>
  <c r="G272" i="11"/>
  <c r="G271" i="11" s="1"/>
  <c r="G275" i="11" s="1"/>
  <c r="F264" i="11"/>
  <c r="F236" i="11"/>
  <c r="F228" i="11"/>
  <c r="E221" i="11"/>
  <c r="C220" i="11"/>
  <c r="C202" i="11" s="1"/>
  <c r="F214" i="11"/>
  <c r="F206" i="11"/>
  <c r="F258" i="11"/>
  <c r="G250" i="11"/>
  <c r="G241" i="11"/>
  <c r="G233" i="11"/>
  <c r="G225" i="11"/>
  <c r="G219" i="11"/>
  <c r="G211" i="11"/>
  <c r="F180" i="11"/>
  <c r="E177" i="11"/>
  <c r="C176" i="11"/>
  <c r="E170" i="11"/>
  <c r="C169" i="11"/>
  <c r="F152" i="11"/>
  <c r="F148" i="11"/>
  <c r="F144" i="11"/>
  <c r="F140" i="11"/>
  <c r="E137" i="11"/>
  <c r="C136" i="11"/>
  <c r="G256" i="11"/>
  <c r="G254" i="11" s="1"/>
  <c r="E256" i="11"/>
  <c r="C254" i="11"/>
  <c r="F237" i="11"/>
  <c r="F229" i="11"/>
  <c r="G221" i="11"/>
  <c r="G220" i="11" s="1"/>
  <c r="G215" i="11"/>
  <c r="G207" i="11"/>
  <c r="F200" i="11"/>
  <c r="G199" i="11"/>
  <c r="F195" i="11"/>
  <c r="C193" i="11"/>
  <c r="G194" i="11"/>
  <c r="E194" i="11"/>
  <c r="F188" i="11"/>
  <c r="G187" i="11"/>
  <c r="G185" i="11" s="1"/>
  <c r="E187" i="11"/>
  <c r="C185" i="11"/>
  <c r="G181" i="11"/>
  <c r="G177" i="11"/>
  <c r="G174" i="11"/>
  <c r="G170" i="11"/>
  <c r="G167" i="11"/>
  <c r="F160" i="11"/>
  <c r="G159" i="11"/>
  <c r="G157" i="11" s="1"/>
  <c r="E159" i="11"/>
  <c r="C157" i="11"/>
  <c r="G153" i="11"/>
  <c r="F149" i="11"/>
  <c r="G145" i="11"/>
  <c r="F141" i="11"/>
  <c r="F134" i="11"/>
  <c r="G129" i="11"/>
  <c r="G126" i="11"/>
  <c r="E126" i="11"/>
  <c r="E124" i="11" s="1"/>
  <c r="F124" i="11" s="1"/>
  <c r="F121" i="11"/>
  <c r="C119" i="11"/>
  <c r="G120" i="11"/>
  <c r="E120" i="11"/>
  <c r="C95" i="11"/>
  <c r="G96" i="11"/>
  <c r="G95" i="11" s="1"/>
  <c r="E96" i="11"/>
  <c r="H132" i="11"/>
  <c r="H131" i="11" s="1"/>
  <c r="G107" i="11"/>
  <c r="F91" i="11"/>
  <c r="F78" i="11"/>
  <c r="C37" i="11"/>
  <c r="E38" i="11"/>
  <c r="G38" i="11"/>
  <c r="C23" i="11"/>
  <c r="E24" i="11"/>
  <c r="G24" i="11"/>
  <c r="F17" i="11"/>
  <c r="H108" i="11"/>
  <c r="E107" i="11"/>
  <c r="H107" i="11" s="1"/>
  <c r="F102" i="11"/>
  <c r="F98" i="11"/>
  <c r="F93" i="11"/>
  <c r="G92" i="11"/>
  <c r="F88" i="11"/>
  <c r="C86" i="11"/>
  <c r="G87" i="11"/>
  <c r="E87" i="11"/>
  <c r="G82" i="11"/>
  <c r="F72" i="11"/>
  <c r="G71" i="11"/>
  <c r="E71" i="11"/>
  <c r="C69" i="11"/>
  <c r="F66" i="11"/>
  <c r="G65" i="11"/>
  <c r="F61" i="11"/>
  <c r="F54" i="11"/>
  <c r="F47" i="11"/>
  <c r="F42" i="11"/>
  <c r="G41" i="11"/>
  <c r="F31" i="11"/>
  <c r="F28" i="11"/>
  <c r="G27" i="11"/>
  <c r="G19" i="11"/>
  <c r="F13" i="11"/>
  <c r="G12" i="11"/>
  <c r="E12" i="11"/>
  <c r="C10" i="11"/>
  <c r="F107" i="11" l="1"/>
  <c r="G69" i="11"/>
  <c r="G10" i="11"/>
  <c r="G119" i="11"/>
  <c r="G176" i="11"/>
  <c r="G247" i="11"/>
  <c r="G164" i="11"/>
  <c r="G169" i="11"/>
  <c r="G136" i="11"/>
  <c r="H124" i="11"/>
  <c r="H71" i="11"/>
  <c r="F71" i="11"/>
  <c r="F69" i="11" s="1"/>
  <c r="E69" i="11"/>
  <c r="H69" i="11" s="1"/>
  <c r="H87" i="11"/>
  <c r="E86" i="11"/>
  <c r="H86" i="11" s="1"/>
  <c r="F87" i="11"/>
  <c r="F86" i="11" s="1"/>
  <c r="H24" i="11"/>
  <c r="E23" i="11"/>
  <c r="H23" i="11" s="1"/>
  <c r="F24" i="11"/>
  <c r="F23" i="11" s="1"/>
  <c r="G37" i="11"/>
  <c r="H159" i="11"/>
  <c r="E157" i="11"/>
  <c r="H157" i="11" s="1"/>
  <c r="F159" i="11"/>
  <c r="F157" i="11" s="1"/>
  <c r="H194" i="11"/>
  <c r="E193" i="11"/>
  <c r="H193" i="11" s="1"/>
  <c r="F194" i="11"/>
  <c r="F193" i="11" s="1"/>
  <c r="H256" i="11"/>
  <c r="E254" i="11"/>
  <c r="H254" i="11" s="1"/>
  <c r="F256" i="11"/>
  <c r="F254" i="11" s="1"/>
  <c r="H137" i="11"/>
  <c r="E136" i="11"/>
  <c r="H136" i="11" s="1"/>
  <c r="F137" i="11"/>
  <c r="F136" i="11" s="1"/>
  <c r="H170" i="11"/>
  <c r="E169" i="11"/>
  <c r="H169" i="11" s="1"/>
  <c r="F170" i="11"/>
  <c r="F169" i="11" s="1"/>
  <c r="H177" i="11"/>
  <c r="E176" i="11"/>
  <c r="H176" i="11" s="1"/>
  <c r="F177" i="11"/>
  <c r="F176" i="11" s="1"/>
  <c r="H81" i="11"/>
  <c r="E80" i="11"/>
  <c r="H80" i="11" s="1"/>
  <c r="F81" i="11"/>
  <c r="F80" i="11" s="1"/>
  <c r="H34" i="11"/>
  <c r="E33" i="11"/>
  <c r="H33" i="11" s="1"/>
  <c r="F34" i="11"/>
  <c r="F33" i="11" s="1"/>
  <c r="H50" i="11"/>
  <c r="E49" i="11"/>
  <c r="H49" i="11" s="1"/>
  <c r="F50" i="11"/>
  <c r="F49" i="11" s="1"/>
  <c r="H58" i="11"/>
  <c r="E57" i="11"/>
  <c r="H57" i="11" s="1"/>
  <c r="F58" i="11"/>
  <c r="F57" i="11" s="1"/>
  <c r="H76" i="11"/>
  <c r="E75" i="11"/>
  <c r="H75" i="11" s="1"/>
  <c r="F76" i="11"/>
  <c r="F75" i="11" s="1"/>
  <c r="H128" i="11"/>
  <c r="E127" i="11"/>
  <c r="H127" i="11" s="1"/>
  <c r="F128" i="11"/>
  <c r="F127" i="11" s="1"/>
  <c r="H166" i="11"/>
  <c r="F166" i="11"/>
  <c r="F164" i="11" s="1"/>
  <c r="E164" i="11"/>
  <c r="H164" i="11" s="1"/>
  <c r="G202" i="11"/>
  <c r="H272" i="11"/>
  <c r="E271" i="11"/>
  <c r="H271" i="11" s="1"/>
  <c r="F272" i="11"/>
  <c r="F271" i="11" s="1"/>
  <c r="H12" i="11"/>
  <c r="E10" i="11"/>
  <c r="F12" i="11"/>
  <c r="F10" i="11" s="1"/>
  <c r="G86" i="11"/>
  <c r="G23" i="11"/>
  <c r="H38" i="11"/>
  <c r="E37" i="11"/>
  <c r="H37" i="11" s="1"/>
  <c r="F38" i="11"/>
  <c r="F37" i="11" s="1"/>
  <c r="H96" i="11"/>
  <c r="E95" i="11"/>
  <c r="H95" i="11" s="1"/>
  <c r="F96" i="11"/>
  <c r="F95" i="11" s="1"/>
  <c r="H120" i="11"/>
  <c r="E119" i="11"/>
  <c r="F120" i="11"/>
  <c r="F119" i="11" s="1"/>
  <c r="C118" i="11"/>
  <c r="C266" i="11" s="1"/>
  <c r="C277" i="11" s="1"/>
  <c r="C279" i="11" s="1"/>
  <c r="H126" i="11"/>
  <c r="F126" i="11"/>
  <c r="H187" i="11"/>
  <c r="E185" i="11"/>
  <c r="H185" i="11" s="1"/>
  <c r="F187" i="11"/>
  <c r="F185" i="11" s="1"/>
  <c r="G193" i="11"/>
  <c r="H221" i="11"/>
  <c r="E220" i="11"/>
  <c r="H220" i="11" s="1"/>
  <c r="F221" i="11"/>
  <c r="F220" i="11" s="1"/>
  <c r="H269" i="11"/>
  <c r="F269" i="11"/>
  <c r="F275" i="11" s="1"/>
  <c r="G80" i="11"/>
  <c r="G57" i="11"/>
  <c r="G127" i="11"/>
  <c r="G118" i="11" s="1"/>
  <c r="H249" i="11"/>
  <c r="E247" i="11"/>
  <c r="H247" i="11" s="1"/>
  <c r="F249" i="11"/>
  <c r="F247" i="11" s="1"/>
  <c r="H203" i="11"/>
  <c r="F203" i="11"/>
  <c r="E275" i="11" l="1"/>
  <c r="F202" i="11"/>
  <c r="F118" i="11"/>
  <c r="F266" i="11" s="1"/>
  <c r="G266" i="11"/>
  <c r="G277" i="11" s="1"/>
  <c r="G279" i="11" s="1"/>
  <c r="H275" i="11"/>
  <c r="H119" i="11"/>
  <c r="E118" i="11"/>
  <c r="H118" i="11" s="1"/>
  <c r="E202" i="11"/>
  <c r="H202" i="11" s="1"/>
  <c r="H10" i="11"/>
  <c r="F277" i="11" l="1"/>
  <c r="F279" i="11" s="1"/>
  <c r="E266" i="11"/>
  <c r="H266" i="11" s="1"/>
  <c r="E277" i="11" l="1"/>
  <c r="H277" i="11" l="1"/>
  <c r="E279" i="11"/>
  <c r="H279" i="11" s="1"/>
  <c r="D48" i="10" l="1"/>
  <c r="E45" i="10"/>
  <c r="E43" i="10"/>
  <c r="E41" i="10"/>
  <c r="E39" i="10"/>
  <c r="E37" i="10"/>
  <c r="E36" i="10"/>
  <c r="E35" i="10"/>
  <c r="E34" i="10"/>
  <c r="E33" i="10"/>
  <c r="E32" i="10"/>
  <c r="E30" i="10"/>
  <c r="E28" i="10"/>
  <c r="E27" i="10"/>
  <c r="E26" i="10"/>
  <c r="E25" i="10"/>
  <c r="E24" i="10"/>
  <c r="E23" i="10"/>
  <c r="E22" i="10"/>
  <c r="E21" i="10"/>
  <c r="E20" i="10"/>
  <c r="E19" i="10"/>
  <c r="E18" i="10"/>
  <c r="E16" i="10"/>
  <c r="E15" i="10"/>
  <c r="E14" i="10"/>
  <c r="E13" i="10"/>
  <c r="E12" i="10"/>
  <c r="D10" i="10"/>
  <c r="C10" i="10"/>
  <c r="D8" i="10" l="1"/>
  <c r="E38" i="10"/>
  <c r="E40" i="10"/>
  <c r="E42" i="10"/>
  <c r="E44" i="10"/>
  <c r="E46" i="10"/>
  <c r="E17" i="10"/>
  <c r="E29" i="10"/>
  <c r="E31" i="10"/>
  <c r="E50" i="10"/>
  <c r="F10" i="10"/>
  <c r="C48" i="10"/>
  <c r="C8" i="10" s="1"/>
  <c r="E52" i="10"/>
  <c r="E53"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50" i="10"/>
  <c r="F52" i="10"/>
  <c r="F53" i="10"/>
  <c r="E48" i="10" l="1"/>
  <c r="E10" i="10"/>
  <c r="F8" i="10"/>
  <c r="F48" i="10"/>
  <c r="E8" i="10" l="1"/>
</calcChain>
</file>

<file path=xl/sharedStrings.xml><?xml version="1.0" encoding="utf-8"?>
<sst xmlns="http://schemas.openxmlformats.org/spreadsheetml/2006/main" count="316" uniqueCount="303">
  <si>
    <t>(in thousand pesos)</t>
  </si>
  <si>
    <t>DEPARTMENT</t>
  </si>
  <si>
    <t xml:space="preserve">UNUSED NCAs </t>
  </si>
  <si>
    <t>TOTAL</t>
  </si>
  <si>
    <t>DEPARTMENTS</t>
  </si>
  <si>
    <t>Congress of the Philippines</t>
  </si>
  <si>
    <t>Office of the President</t>
  </si>
  <si>
    <t>Office of the Vice-President</t>
  </si>
  <si>
    <t>Department of Agrarian Reform</t>
  </si>
  <si>
    <t>Department of Agriculture</t>
  </si>
  <si>
    <t>State Universities and Colleges</t>
  </si>
  <si>
    <t>Department of Energy</t>
  </si>
  <si>
    <t>Department of Environment and Natural Resources</t>
  </si>
  <si>
    <t>Department of Finance</t>
  </si>
  <si>
    <t>Department of Foreign Affairs</t>
  </si>
  <si>
    <t>Department of Health</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</si>
  <si>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</si>
  <si>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</si>
  <si>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</si>
  <si>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</si>
  <si>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</si>
  <si>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</si>
  <si>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</si>
  <si>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</si>
  <si>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</si>
  <si>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</si>
  <si>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</si>
  <si>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</si>
  <si>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</si>
  <si>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</si>
  <si>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</si>
  <si>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</si>
  <si>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</si>
  <si>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</si>
  <si>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</si>
  <si>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</si>
  <si>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</si>
  <si>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</si>
  <si>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t>o.w.     Metropolitan Manila Development</t>
  </si>
  <si>
    <t>/1</t>
  </si>
  <si>
    <t>/2</t>
  </si>
  <si>
    <t>/3</t>
  </si>
  <si>
    <t>/4</t>
  </si>
  <si>
    <t>Percent of NCAs utilized over NCA releases</t>
  </si>
  <si>
    <t>/5</t>
  </si>
  <si>
    <t>/6</t>
  </si>
  <si>
    <t>/7</t>
  </si>
  <si>
    <t>BSGC: Total budget support covered by NCA releases (i.e. subsidy and equity). Details to be coordinated with Bureau of Treasury</t>
  </si>
  <si>
    <t>NCAs credited by MDS-Government Servicing Banks inclusive of Lapsed NCA, but net of NCAs for Trust and Working Fund</t>
  </si>
  <si>
    <t>Department of Education</t>
  </si>
  <si>
    <t xml:space="preserve">            Authority (Fund 101)</t>
  </si>
  <si>
    <t xml:space="preserve">Notice of Cash Allocation (NCA) refers to cash authority issued by the DBM to central, regional and provincial offices and operating units through the authorized government servicing banks of the MDS, to cover the cash requirements of the agencies. </t>
  </si>
  <si>
    <t>Refers to checks issued/ADA chargeable against NCAs credited</t>
  </si>
  <si>
    <t>ALGU: inclusive of IRA, special shares for LGUs, MMDA and other transfers to LGUs</t>
  </si>
  <si>
    <r>
      <t>NCA RELEASES</t>
    </r>
    <r>
      <rPr>
        <vertAlign val="superscript"/>
        <sz val="10"/>
        <rFont val="Arial"/>
        <family val="2"/>
      </rPr>
      <t>/3</t>
    </r>
  </si>
  <si>
    <r>
      <t xml:space="preserve">NCAs UTILIZED </t>
    </r>
    <r>
      <rPr>
        <vertAlign val="superscript"/>
        <sz val="10"/>
        <rFont val="Arial"/>
        <family val="2"/>
      </rPr>
      <t>/4</t>
    </r>
  </si>
  <si>
    <t>Department of Info and Communication Technology</t>
  </si>
  <si>
    <t xml:space="preserve">Dept. of Transportation </t>
  </si>
  <si>
    <t>Based on Report of MDS-Government Servicing Banks</t>
  </si>
  <si>
    <t>In Thousand Pesos</t>
  </si>
  <si>
    <t>PARTICULARS</t>
  </si>
  <si>
    <r>
      <t xml:space="preserve">NCA RELEASES </t>
    </r>
    <r>
      <rPr>
        <b/>
        <vertAlign val="superscript"/>
        <sz val="8.5"/>
        <rFont val="Arial"/>
        <family val="2"/>
      </rPr>
      <t>/1</t>
    </r>
  </si>
  <si>
    <r>
      <t>NCAs UTILIZED</t>
    </r>
    <r>
      <rPr>
        <sz val="10"/>
        <rFont val="Arial"/>
        <family val="2"/>
      </rPr>
      <t xml:space="preserve"> </t>
    </r>
    <r>
      <rPr>
        <vertAlign val="superscript"/>
        <sz val="10"/>
        <rFont val="Arial"/>
        <family val="2"/>
      </rPr>
      <t>/2</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</si>
  <si>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</si>
  <si>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</si>
  <si>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</si>
  <si>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</si>
  <si>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</si>
  <si>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</si>
  <si>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</si>
  <si>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</si>
  <si>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</si>
  <si>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</si>
  <si>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</si>
  <si>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</si>
  <si>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</si>
  <si>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</si>
  <si>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</si>
  <si>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 xml:space="preserve">   OSEC</t>
  </si>
  <si>
    <t>DA</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</si>
  <si>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</si>
  <si>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</si>
  <si>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</si>
  <si>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</si>
  <si>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</si>
  <si>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</si>
  <si>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</si>
  <si>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</si>
  <si>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</si>
  <si>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</si>
  <si>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</si>
  <si>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</si>
  <si>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</si>
  <si>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</si>
  <si>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</si>
  <si>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</si>
  <si>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</si>
  <si>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</si>
  <si>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</si>
  <si>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</si>
  <si>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</si>
  <si>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</si>
  <si>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</si>
  <si>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</si>
  <si>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</si>
  <si>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</si>
  <si>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</si>
  <si>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</si>
  <si>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</si>
  <si>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</si>
  <si>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</si>
  <si>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</si>
  <si>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</si>
  <si>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</si>
  <si>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</si>
  <si>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</si>
  <si>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</si>
  <si>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</si>
  <si>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</si>
  <si>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</si>
  <si>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</si>
  <si>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</si>
  <si>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</si>
  <si>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</si>
  <si>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</si>
  <si>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</si>
  <si>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</si>
  <si>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</si>
  <si>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</si>
  <si>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</si>
  <si>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</si>
  <si>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</si>
  <si>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</si>
  <si>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</si>
  <si>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</si>
  <si>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</si>
  <si>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</si>
  <si>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</si>
  <si>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</si>
  <si>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</si>
  <si>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</si>
  <si>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</si>
  <si>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</si>
  <si>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</si>
  <si>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</si>
  <si>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</si>
  <si>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</si>
  <si>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</si>
  <si>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</si>
  <si>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</si>
  <si>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</si>
  <si>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</si>
  <si>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</si>
  <si>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</si>
  <si>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</si>
  <si>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</si>
  <si>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</si>
  <si>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</si>
  <si>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</si>
  <si>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</si>
  <si>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</si>
  <si>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</si>
  <si>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</si>
  <si>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</si>
  <si>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</si>
  <si>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</si>
  <si>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</si>
  <si>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</si>
  <si>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</si>
  <si>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</si>
  <si>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</si>
  <si>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</si>
  <si>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</si>
  <si>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</si>
  <si>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</si>
  <si>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</si>
  <si>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</si>
  <si>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</si>
  <si>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PCHRD</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</si>
  <si>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</si>
  <si>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</si>
  <si>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</si>
  <si>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</si>
  <si>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</si>
  <si>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</si>
  <si>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</si>
  <si>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</si>
  <si>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</si>
  <si>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</si>
  <si>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</si>
  <si>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</si>
  <si>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</si>
  <si>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</si>
  <si>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</si>
  <si>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</si>
  <si>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</si>
  <si>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</si>
  <si>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</si>
  <si>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</si>
  <si>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</si>
  <si>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</si>
  <si>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</si>
  <si>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</si>
  <si>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</si>
  <si>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</si>
  <si>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</si>
  <si>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</si>
  <si>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</si>
  <si>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</si>
  <si>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</si>
  <si>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</si>
  <si>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</si>
  <si>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</si>
  <si>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</si>
  <si>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</si>
  <si>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</si>
  <si>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</si>
  <si>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</si>
  <si>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</si>
  <si>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</si>
  <si>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</si>
  <si>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</si>
  <si>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</si>
  <si>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</si>
  <si>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</si>
  <si>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</si>
  <si>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</si>
  <si>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</si>
  <si>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</si>
  <si>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FPA</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</si>
  <si>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</si>
  <si>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</si>
  <si>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</si>
  <si>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</si>
  <si>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</si>
  <si>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</si>
  <si>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</si>
  <si>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</si>
  <si>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</si>
  <si>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NHCP (NHI)</t>
  </si>
  <si>
    <t xml:space="preserve">     NLP</t>
  </si>
  <si>
    <t xml:space="preserve">     NAP (RMAO) </t>
  </si>
  <si>
    <t xml:space="preserve">   NCIP</t>
  </si>
  <si>
    <t xml:space="preserve">   NCMF (OMA)</t>
  </si>
  <si>
    <t xml:space="preserve">   NICA</t>
  </si>
  <si>
    <t xml:space="preserve">   NSC  </t>
  </si>
  <si>
    <t xml:space="preserve">   NYC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</si>
  <si>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</si>
  <si>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</si>
  <si>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</si>
  <si>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</si>
  <si>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</si>
  <si>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</si>
  <si>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</si>
  <si>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</si>
  <si>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PLLO</t>
  </si>
  <si>
    <t xml:space="preserve">   PMS</t>
  </si>
  <si>
    <t xml:space="preserve">   TESDA</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</si>
  <si>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</si>
  <si>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</si>
  <si>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</si>
  <si>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</si>
  <si>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</si>
  <si>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</si>
  <si>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</si>
  <si>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</si>
  <si>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</si>
  <si>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</si>
  <si>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</si>
  <si>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</si>
  <si>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</si>
  <si>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</si>
  <si>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</si>
  <si>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</si>
  <si>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</si>
  <si>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</si>
  <si>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o.w. MMDA (Fund 101)</t>
  </si>
  <si>
    <t>Sub-Total, SPFs</t>
  </si>
  <si>
    <t xml:space="preserve">     TOTAL (Departments &amp; SPFs)</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</si>
  <si>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</si>
  <si>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</si>
  <si>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</si>
  <si>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</si>
  <si>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</si>
  <si>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</si>
  <si>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</si>
  <si>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</si>
  <si>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AS OF JANUARY 31, 2019</t>
  </si>
  <si>
    <t>Source: Report of MDS-Government Servicing Banks as of January 2019</t>
  </si>
  <si>
    <t>STATUS OF NCA UTILIZATION (Net Trust and Working Fund), as of January 31, 2019</t>
  </si>
  <si>
    <t xml:space="preserve">   OWWA</t>
  </si>
  <si>
    <t xml:space="preserve">    PCAANRRD </t>
  </si>
  <si>
    <t xml:space="preserve">    PCIEETRD </t>
  </si>
  <si>
    <t xml:space="preserve">    DCP</t>
  </si>
  <si>
    <t xml:space="preserve">    PSRTI</t>
  </si>
  <si>
    <t xml:space="preserve">     NCCA-Proper</t>
  </si>
  <si>
    <t>ARMM</t>
  </si>
  <si>
    <t xml:space="preserve">    LGUs</t>
  </si>
  <si>
    <r>
      <t xml:space="preserve">Allotment to Local Government Units </t>
    </r>
    <r>
      <rPr>
        <vertAlign val="superscript"/>
        <sz val="10"/>
        <rFont val="Arial"/>
        <family val="2"/>
      </rPr>
      <t>/7</t>
    </r>
  </si>
  <si>
    <r>
      <t xml:space="preserve">     Owned and Controlled Corporations </t>
    </r>
    <r>
      <rPr>
        <vertAlign val="superscript"/>
        <sz val="10"/>
        <rFont val="Arial"/>
        <family val="2"/>
      </rPr>
      <t>/6</t>
    </r>
  </si>
  <si>
    <t>Department of Budget and Management</t>
  </si>
  <si>
    <r>
      <t xml:space="preserve">UTILIZATION RATIO (%) </t>
    </r>
    <r>
      <rPr>
        <vertAlign val="superscript"/>
        <sz val="10"/>
        <rFont val="Arial"/>
        <family val="2"/>
      </rPr>
      <t>/5</t>
    </r>
  </si>
  <si>
    <r>
      <t xml:space="preserve">REPORT ON UTILIZATION </t>
    </r>
    <r>
      <rPr>
        <sz val="8"/>
        <rFont val="Arial"/>
        <family val="2"/>
      </rPr>
      <t>/1</t>
    </r>
    <r>
      <rPr>
        <sz val="10"/>
        <rFont val="Arial"/>
        <family val="2"/>
      </rPr>
      <t xml:space="preserve"> OF NOTICES OF CASH ALLOCATIONS (NCAs) /2 FOR NATIONAL GOVERNMENT AGENCIES AND BUDGETARY SUPPORT TO GOCCs AND LGUs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</si>
</sst>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3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i/>
      <sz val="10"/>
      <name val="Arial"/>
      <family val="2"/>
    </font>
    <font>
      <i/>
      <sz val="10"/>
      <name val="Arial"/>
      <family val="2"/>
    </font>
    <font>
      <u val="singleAccounting"/>
      <sz val="10"/>
      <name val="Arial"/>
      <family val="2"/>
    </font>
    <font>
      <vertAlign val="superscript"/>
      <sz val="10"/>
      <name val="Arial"/>
      <family val="2"/>
    </font>
    <font>
      <vertAlign val="superscript"/>
      <sz val="9"/>
      <name val="Arial"/>
      <family val="2"/>
    </font>
    <font>
      <b/>
      <sz val="9"/>
      <name val="Arial"/>
      <family val="2"/>
    </font>
    <font>
      <sz val="8"/>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b/>
      <sz val="8"/>
      <color indexed="12"/>
      <name val="Arial"/>
      <family val="2"/>
    </font>
    <font>
      <sz val="9"/>
      <name val="Arial"/>
      <family val="2"/>
    </font>
    <font>
      <i/>
      <sz val="9"/>
      <name val="Arial"/>
      <family val="2"/>
    </font>
    <font>
      <sz val="8"/>
      <color indexed="12"/>
      <name val="Arial"/>
      <family val="2"/>
    </font>
    <font>
      <b/>
      <i/>
      <sz val="9"/>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right/>
      <top style="thin">
        <color indexed="64"/>
      </top>
      <bottom style="thin">
        <color indexed="64"/>
      </bottom>
      <diagonal/>
    </border>
    <border>
      <left/>
      <right/>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cellStyleXfs>
  <cellXfs count="115">
    <xf numFmtId="0" fontId="0" fillId="0" borderId="0" xfId="0"/>
    <xf numFmtId="0" fontId="1" fillId="0" borderId="0" xfId="28" applyNumberFormat="1" applyFont="1"/>
    <xf numFmtId="164" fontId="1" fillId="0" borderId="0" xfId="28" applyNumberFormat="1" applyFont="1" applyBorder="1"/>
    <xf numFmtId="164" fontId="1" fillId="0" borderId="0" xfId="28" applyNumberFormat="1" applyFont="1"/>
    <xf numFmtId="164" fontId="21" fillId="0" borderId="0" xfId="28" applyNumberFormat="1" applyFont="1"/>
    <xf numFmtId="164" fontId="22" fillId="0" borderId="0" xfId="28" applyNumberFormat="1" applyFont="1"/>
    <xf numFmtId="164" fontId="1" fillId="0" borderId="10" xfId="28" applyNumberFormat="1" applyFont="1" applyBorder="1"/>
    <xf numFmtId="0" fontId="1" fillId="0" borderId="0" xfId="0" applyFont="1"/>
    <xf numFmtId="0" fontId="1" fillId="0" borderId="0" xfId="0" applyNumberFormat="1" applyFont="1"/>
    <xf numFmtId="0" fontId="1" fillId="0" borderId="0" xfId="0" applyFont="1" applyAlignment="1">
      <alignment horizontal="center" wrapText="1"/>
    </xf>
    <xf numFmtId="0" fontId="1" fillId="0" borderId="0" xfId="0" applyNumberFormat="1" applyFont="1" applyAlignment="1">
      <alignment horizontal="center"/>
    </xf>
    <xf numFmtId="41" fontId="1" fillId="0" borderId="0" xfId="0" applyNumberFormat="1" applyFont="1"/>
    <xf numFmtId="0" fontId="20" fillId="0" borderId="0" xfId="0" applyNumberFormat="1" applyFont="1"/>
    <xf numFmtId="41" fontId="20" fillId="0" borderId="0" xfId="0" applyNumberFormat="1" applyFont="1"/>
    <xf numFmtId="0" fontId="20" fillId="0" borderId="0" xfId="0" applyFont="1"/>
    <xf numFmtId="41" fontId="23" fillId="0" borderId="0" xfId="0" applyNumberFormat="1" applyFont="1"/>
    <xf numFmtId="0" fontId="1" fillId="0" borderId="0" xfId="0" applyNumberFormat="1" applyFont="1" applyFill="1"/>
    <xf numFmtId="0" fontId="1" fillId="0" borderId="10" xfId="0" applyNumberFormat="1" applyFont="1" applyBorder="1"/>
    <xf numFmtId="41" fontId="1" fillId="0" borderId="10" xfId="0" applyNumberFormat="1" applyFont="1" applyBorder="1"/>
    <xf numFmtId="0" fontId="1" fillId="0" borderId="0" xfId="0" applyNumberFormat="1" applyFont="1" applyBorder="1"/>
    <xf numFmtId="41" fontId="1" fillId="0" borderId="0" xfId="0" applyNumberFormat="1" applyFont="1" applyBorder="1"/>
    <xf numFmtId="0" fontId="1" fillId="0" borderId="0" xfId="0" applyNumberFormat="1" applyFont="1" applyBorder="1" applyAlignment="1">
      <alignment vertical="center"/>
    </xf>
    <xf numFmtId="0" fontId="27" fillId="0" borderId="0" xfId="0" applyFont="1" applyFill="1"/>
    <xf numFmtId="0" fontId="27" fillId="0" borderId="0" xfId="0" applyFont="1" applyFill="1" applyBorder="1"/>
    <xf numFmtId="164" fontId="29" fillId="24" borderId="12" xfId="28" applyNumberFormat="1" applyFont="1" applyFill="1" applyBorder="1" applyAlignment="1"/>
    <xf numFmtId="164" fontId="29" fillId="24" borderId="15" xfId="28" applyNumberFormat="1" applyFont="1" applyFill="1" applyBorder="1" applyAlignment="1"/>
    <xf numFmtId="0" fontId="29" fillId="24" borderId="11" xfId="0" applyFont="1" applyFill="1" applyBorder="1" applyAlignment="1">
      <alignment horizontal="center" vertical="center" wrapText="1"/>
    </xf>
    <xf numFmtId="0" fontId="29" fillId="0" borderId="0" xfId="0" applyFont="1" applyAlignment="1">
      <alignment horizontal="center"/>
    </xf>
    <xf numFmtId="164" fontId="27" fillId="0" borderId="0" xfId="28" applyNumberFormat="1" applyFont="1" applyBorder="1"/>
    <xf numFmtId="0" fontId="27" fillId="0" borderId="0" xfId="0" applyFont="1"/>
    <xf numFmtId="0" fontId="29" fillId="0" borderId="0" xfId="0" applyFont="1" applyAlignment="1">
      <alignment horizontal="left"/>
    </xf>
    <xf numFmtId="0" fontId="34" fillId="0" borderId="0" xfId="0" applyFont="1" applyAlignment="1">
      <alignment horizontal="left" indent="1"/>
    </xf>
    <xf numFmtId="164" fontId="35" fillId="0" borderId="10" xfId="28" applyNumberFormat="1" applyFont="1" applyBorder="1" applyAlignment="1">
      <alignment horizontal="right"/>
    </xf>
    <xf numFmtId="164" fontId="36" fillId="0" borderId="0" xfId="28" applyNumberFormat="1" applyFont="1" applyBorder="1" applyAlignment="1"/>
    <xf numFmtId="164" fontId="36" fillId="0" borderId="0" xfId="28" applyNumberFormat="1" applyFont="1" applyFill="1" applyBorder="1" applyAlignment="1"/>
    <xf numFmtId="164" fontId="27" fillId="0" borderId="0" xfId="0" applyNumberFormat="1" applyFont="1"/>
    <xf numFmtId="0" fontId="27" fillId="0" borderId="0" xfId="0" applyFont="1" applyAlignment="1">
      <alignment horizontal="left" indent="1"/>
    </xf>
    <xf numFmtId="164" fontId="35" fillId="0" borderId="0" xfId="28" applyNumberFormat="1" applyFont="1" applyFill="1"/>
    <xf numFmtId="164" fontId="35" fillId="0" borderId="0" xfId="28" applyNumberFormat="1" applyFont="1"/>
    <xf numFmtId="164" fontId="36" fillId="0" borderId="0" xfId="28" applyNumberFormat="1" applyFont="1" applyAlignment="1"/>
    <xf numFmtId="164" fontId="36" fillId="0" borderId="0" xfId="28" applyNumberFormat="1" applyFont="1" applyFill="1" applyAlignment="1"/>
    <xf numFmtId="0" fontId="27" fillId="0" borderId="0" xfId="0" applyFont="1" applyAlignment="1" applyProtection="1">
      <alignment horizontal="left" indent="1"/>
      <protection locked="0"/>
    </xf>
    <xf numFmtId="164" fontId="35" fillId="0" borderId="0" xfId="28" applyNumberFormat="1" applyFont="1" applyBorder="1"/>
    <xf numFmtId="164" fontId="35" fillId="0" borderId="10" xfId="28" applyNumberFormat="1" applyFont="1" applyBorder="1"/>
    <xf numFmtId="164" fontId="35" fillId="0" borderId="0" xfId="28" applyNumberFormat="1" applyFont="1" applyFill="1" applyBorder="1"/>
    <xf numFmtId="164" fontId="35" fillId="0" borderId="10" xfId="28" applyNumberFormat="1" applyFont="1" applyFill="1" applyBorder="1"/>
    <xf numFmtId="0" fontId="27" fillId="0" borderId="0" xfId="0" quotePrefix="1" applyFont="1" applyAlignment="1">
      <alignment horizontal="left" indent="1"/>
    </xf>
    <xf numFmtId="0" fontId="37" fillId="0" borderId="0" xfId="0" applyFont="1" applyAlignment="1">
      <alignment horizontal="left" indent="1"/>
    </xf>
    <xf numFmtId="37" fontId="35" fillId="0" borderId="10" xfId="28" applyNumberFormat="1" applyFont="1" applyBorder="1" applyAlignment="1">
      <alignment horizontal="right"/>
    </xf>
    <xf numFmtId="0" fontId="1" fillId="0" borderId="0" xfId="44" applyFont="1" applyFill="1" applyAlignment="1">
      <alignment horizontal="left" indent="2"/>
    </xf>
    <xf numFmtId="0" fontId="27" fillId="0" borderId="0" xfId="0" applyFont="1" applyAlignment="1">
      <alignment horizontal="left" wrapText="1" indent="2"/>
    </xf>
    <xf numFmtId="0" fontId="27" fillId="0" borderId="0" xfId="0" applyFont="1" applyAlignment="1">
      <alignment horizontal="left" indent="2"/>
    </xf>
    <xf numFmtId="0" fontId="27" fillId="0" borderId="0" xfId="0" applyFont="1" applyAlignment="1">
      <alignment horizontal="left" indent="3"/>
    </xf>
    <xf numFmtId="0" fontId="27" fillId="0" borderId="0" xfId="0" applyFont="1" applyAlignment="1">
      <alignment horizontal="left" wrapText="1" indent="3"/>
    </xf>
    <xf numFmtId="37" fontId="36" fillId="0" borderId="0" xfId="28" applyNumberFormat="1" applyFont="1" applyAlignment="1"/>
    <xf numFmtId="0" fontId="27" fillId="0" borderId="0" xfId="0" applyFont="1" applyFill="1" applyAlignment="1">
      <alignment horizontal="left" indent="1"/>
    </xf>
    <xf numFmtId="164" fontId="35" fillId="0" borderId="21" xfId="28" applyNumberFormat="1" applyFont="1" applyBorder="1"/>
    <xf numFmtId="164" fontId="36" fillId="0" borderId="10" xfId="28" applyNumberFormat="1" applyFont="1" applyBorder="1" applyAlignment="1"/>
    <xf numFmtId="0" fontId="29" fillId="0" borderId="0" xfId="0" applyFont="1" applyAlignment="1">
      <alignment horizontal="left" indent="1"/>
    </xf>
    <xf numFmtId="0" fontId="29" fillId="0" borderId="0" xfId="0" applyFont="1" applyFill="1"/>
    <xf numFmtId="0" fontId="37" fillId="0" borderId="0" xfId="0" applyFont="1" applyBorder="1"/>
    <xf numFmtId="0" fontId="27" fillId="0" borderId="0" xfId="0" applyFont="1" applyBorder="1"/>
    <xf numFmtId="0" fontId="26" fillId="25" borderId="0" xfId="0" applyFont="1" applyFill="1" applyAlignment="1"/>
    <xf numFmtId="0" fontId="27" fillId="25" borderId="0" xfId="0" applyFont="1" applyFill="1"/>
    <xf numFmtId="164" fontId="27" fillId="25" borderId="0" xfId="28" applyNumberFormat="1" applyFont="1" applyFill="1" applyBorder="1"/>
    <xf numFmtId="0" fontId="28" fillId="25" borderId="0" xfId="0" applyFont="1" applyFill="1" applyBorder="1" applyAlignment="1">
      <alignment horizontal="left"/>
    </xf>
    <xf numFmtId="41" fontId="27" fillId="25" borderId="0" xfId="0" applyNumberFormat="1" applyFont="1" applyFill="1" applyBorder="1" applyAlignment="1">
      <alignment horizontal="left"/>
    </xf>
    <xf numFmtId="0" fontId="27" fillId="25" borderId="0" xfId="0" applyFont="1" applyFill="1" applyBorder="1"/>
    <xf numFmtId="0" fontId="29" fillId="25" borderId="0" xfId="0" applyFont="1" applyFill="1" applyBorder="1" applyAlignment="1">
      <alignment horizontal="left"/>
    </xf>
    <xf numFmtId="41" fontId="27" fillId="25" borderId="0" xfId="0" applyNumberFormat="1" applyFont="1" applyFill="1"/>
    <xf numFmtId="0" fontId="29" fillId="25" borderId="0" xfId="0" applyFont="1" applyFill="1" applyBorder="1"/>
    <xf numFmtId="41" fontId="27" fillId="25" borderId="0" xfId="0" applyNumberFormat="1" applyFont="1" applyFill="1" applyBorder="1"/>
    <xf numFmtId="0" fontId="34" fillId="0" borderId="0" xfId="0" applyFont="1" applyAlignment="1">
      <alignment horizontal="left"/>
    </xf>
    <xf numFmtId="37" fontId="35" fillId="0" borderId="21" xfId="28" applyNumberFormat="1" applyFont="1" applyFill="1" applyBorder="1"/>
    <xf numFmtId="37" fontId="35" fillId="0" borderId="21" xfId="28" applyNumberFormat="1" applyFont="1" applyBorder="1"/>
    <xf numFmtId="37" fontId="35" fillId="0" borderId="10" xfId="28" applyNumberFormat="1" applyFont="1" applyFill="1" applyBorder="1"/>
    <xf numFmtId="37" fontId="35" fillId="0" borderId="10" xfId="28" applyNumberFormat="1" applyFont="1" applyBorder="1"/>
    <xf numFmtId="164" fontId="35" fillId="0" borderId="0" xfId="28" applyNumberFormat="1" applyFont="1" applyBorder="1" applyAlignment="1"/>
    <xf numFmtId="164" fontId="35" fillId="0" borderId="10" xfId="28" applyNumberFormat="1" applyFont="1" applyFill="1" applyBorder="1" applyAlignment="1">
      <alignment horizontal="right" vertical="top"/>
    </xf>
    <xf numFmtId="164" fontId="35" fillId="0" borderId="10" xfId="28" applyNumberFormat="1" applyFont="1" applyBorder="1" applyAlignment="1">
      <alignment horizontal="right" vertical="top"/>
    </xf>
    <xf numFmtId="0" fontId="27" fillId="0" borderId="0" xfId="0" applyFont="1" applyAlignment="1"/>
    <xf numFmtId="0" fontId="29" fillId="0" borderId="0" xfId="0" applyFont="1" applyAlignment="1">
      <alignment vertical="top" wrapText="1"/>
    </xf>
    <xf numFmtId="0" fontId="27" fillId="0" borderId="0" xfId="0" applyFont="1" applyAlignment="1">
      <alignment horizontal="left"/>
    </xf>
    <xf numFmtId="164" fontId="35" fillId="0" borderId="21" xfId="28" applyNumberFormat="1" applyFont="1" applyBorder="1" applyAlignment="1">
      <alignment horizontal="right" vertical="top"/>
    </xf>
    <xf numFmtId="0" fontId="27" fillId="0" borderId="0" xfId="0" applyFont="1" applyFill="1" applyAlignment="1">
      <alignment horizontal="left"/>
    </xf>
    <xf numFmtId="0" fontId="29" fillId="0" borderId="0" xfId="0" applyFont="1" applyAlignment="1">
      <alignment horizontal="left" vertical="top"/>
    </xf>
    <xf numFmtId="164" fontId="26" fillId="0" borderId="22" xfId="0" applyNumberFormat="1" applyFont="1" applyBorder="1"/>
    <xf numFmtId="164" fontId="38" fillId="0" borderId="22" xfId="0" applyNumberFormat="1" applyFont="1" applyBorder="1"/>
    <xf numFmtId="0" fontId="27" fillId="0" borderId="0" xfId="0" applyFont="1" applyBorder="1" applyAlignment="1"/>
    <xf numFmtId="0" fontId="37" fillId="0" borderId="0" xfId="0" applyFont="1" applyBorder="1" applyAlignment="1"/>
    <xf numFmtId="0" fontId="1" fillId="0" borderId="0" xfId="0" applyNumberFormat="1" applyFont="1" applyBorder="1" applyAlignment="1">
      <alignment horizontal="justify" wrapText="1"/>
    </xf>
    <xf numFmtId="0" fontId="1" fillId="0" borderId="0" xfId="0" applyNumberFormat="1" applyFont="1" applyAlignment="1">
      <alignment horizontal="left" wrapText="1"/>
    </xf>
    <xf numFmtId="0"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7" fillId="0" borderId="0" xfId="0" applyFont="1" applyBorder="1" applyAlignment="1"/>
    <xf numFmtId="0" fontId="27" fillId="0" borderId="0" xfId="0" applyFont="1" applyAlignment="1"/>
    <xf numFmtId="164" fontId="29" fillId="24" borderId="17" xfId="28" applyNumberFormat="1" applyFont="1" applyFill="1" applyBorder="1" applyAlignment="1">
      <alignment horizontal="center"/>
    </xf>
    <xf numFmtId="164" fontId="29" fillId="24" borderId="10" xfId="28" applyNumberFormat="1" applyFont="1" applyFill="1" applyBorder="1" applyAlignment="1">
      <alignment horizontal="center"/>
    </xf>
    <xf numFmtId="164" fontId="29" fillId="24" borderId="18" xfId="28" applyNumberFormat="1" applyFont="1" applyFill="1" applyBorder="1" applyAlignment="1">
      <alignment horizontal="center"/>
    </xf>
    <xf numFmtId="164" fontId="33" fillId="24" borderId="19" xfId="28" applyNumberFormat="1" applyFont="1" applyFill="1" applyBorder="1" applyAlignment="1">
      <alignment horizontal="center" vertical="center" wrapText="1"/>
    </xf>
    <xf numFmtId="164" fontId="33" fillId="24" borderId="18" xfId="28" applyNumberFormat="1" applyFont="1" applyFill="1" applyBorder="1" applyAlignment="1">
      <alignment horizontal="center" vertical="center" wrapText="1"/>
    </xf>
    <xf numFmtId="0" fontId="27" fillId="0" borderId="0" xfId="0" applyFont="1" applyBorder="1" applyAlignment="1">
      <alignment vertical="top" wrapText="1"/>
    </xf>
    <xf numFmtId="0" fontId="27" fillId="0" borderId="0" xfId="0" applyFont="1" applyBorder="1" applyAlignment="1">
      <alignment horizontal="left" vertical="top" wrapText="1"/>
    </xf>
    <xf numFmtId="0" fontId="29" fillId="24" borderId="12"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20" xfId="0" applyFont="1" applyFill="1" applyBorder="1" applyAlignment="1">
      <alignment horizontal="center" vertical="center"/>
    </xf>
    <xf numFmtId="164" fontId="29" fillId="24" borderId="14" xfId="28" applyNumberFormat="1" applyFont="1" applyFill="1" applyBorder="1" applyAlignment="1">
      <alignment horizontal="center"/>
    </xf>
    <xf numFmtId="164" fontId="29" fillId="24" borderId="15" xfId="28" applyNumberFormat="1" applyFont="1" applyFill="1" applyBorder="1" applyAlignment="1">
      <alignment horizontal="center"/>
    </xf>
    <xf numFmtId="0" fontId="30" fillId="24" borderId="16" xfId="0" applyFont="1" applyFill="1" applyBorder="1" applyAlignment="1">
      <alignment horizontal="center" vertical="center" wrapText="1"/>
    </xf>
    <xf numFmtId="0" fontId="0" fillId="0" borderId="13" xfId="0" applyBorder="1"/>
    <xf numFmtId="0" fontId="29" fillId="24" borderId="16" xfId="0"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29" fillId="24" borderId="18" xfId="0"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3" xfId="44"/>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1"/>
  <sheetViews>
    <sheetView tabSelected="1" zoomScaleNormal="100" zoomScaleSheetLayoutView="100" workbookViewId="0">
      <pane xSplit="2" ySplit="6" topLeftCell="C55" activePane="bottomRight" state="frozen"/>
      <selection activeCell="B144" sqref="B144"/>
      <selection pane="topRight" activeCell="B144" sqref="B144"/>
      <selection pane="bottomLeft" activeCell="B144" sqref="B144"/>
      <selection pane="bottomRight" activeCell="I51" sqref="I51"/>
    </sheetView>
  </sheetViews>
  <sheetFormatPr defaultRowHeight="12.75" x14ac:dyDescent="0.2"/>
  <cols>
    <col min="1" max="1" width="2.140625" style="8" customWidth="1"/>
    <col min="2" max="2" width="44.42578125" style="8" customWidth="1"/>
    <col min="3" max="5" width="15.85546875" style="7" customWidth="1"/>
    <col min="6" max="6" width="14.85546875" style="3" customWidth="1"/>
    <col min="7" max="16384" width="9.140625" style="7"/>
  </cols>
  <sheetData>
    <row r="1" spans="1:6" ht="24.75" customHeight="1" x14ac:dyDescent="0.2">
      <c r="A1" s="91" t="s">
        <v>302</v>
      </c>
      <c r="B1" s="91"/>
      <c r="C1" s="91"/>
      <c r="D1" s="91"/>
      <c r="E1" s="91"/>
      <c r="F1" s="91"/>
    </row>
    <row r="2" spans="1:6" x14ac:dyDescent="0.2">
      <c r="A2" s="8" t="s">
        <v>287</v>
      </c>
    </row>
    <row r="3" spans="1:6" x14ac:dyDescent="0.2">
      <c r="A3" s="8" t="s">
        <v>0</v>
      </c>
    </row>
    <row r="5" spans="1:6" s="9" customFormat="1" ht="29.25" customHeight="1" x14ac:dyDescent="0.2">
      <c r="A5" s="92" t="s">
        <v>1</v>
      </c>
      <c r="B5" s="92"/>
      <c r="C5" s="93" t="s">
        <v>54</v>
      </c>
      <c r="D5" s="93" t="s">
        <v>55</v>
      </c>
      <c r="E5" s="93" t="s">
        <v>2</v>
      </c>
      <c r="F5" s="93" t="s">
        <v>301</v>
      </c>
    </row>
    <row r="6" spans="1:6" s="9" customFormat="1" ht="18" customHeight="1" x14ac:dyDescent="0.2">
      <c r="A6" s="92"/>
      <c r="B6" s="92"/>
      <c r="C6" s="94"/>
      <c r="D6" s="94"/>
      <c r="E6" s="94"/>
      <c r="F6" s="94"/>
    </row>
    <row r="7" spans="1:6" x14ac:dyDescent="0.2">
      <c r="A7" s="10"/>
      <c r="B7" s="10"/>
      <c r="C7" s="11"/>
      <c r="D7" s="11"/>
      <c r="E7" s="11"/>
    </row>
    <row r="8" spans="1:6" s="14" customFormat="1" x14ac:dyDescent="0.2">
      <c r="A8" s="12" t="s">
        <v>3</v>
      </c>
      <c r="B8" s="12"/>
      <c r="C8" s="13">
        <f>+C10+C48</f>
        <v>211942048.40000996</v>
      </c>
      <c r="D8" s="13">
        <f>+D10+D48</f>
        <v>126996966.31071004</v>
      </c>
      <c r="E8" s="13">
        <f>+E10+E48</f>
        <v>84945082.089300036</v>
      </c>
      <c r="F8" s="4">
        <f>+D8/C8*100</f>
        <v>59.920609086037345</v>
      </c>
    </row>
    <row r="9" spans="1:6" x14ac:dyDescent="0.2">
      <c r="C9" s="11"/>
      <c r="D9" s="11"/>
      <c r="E9" s="11"/>
      <c r="F9" s="5"/>
    </row>
    <row r="10" spans="1:6" ht="15" x14ac:dyDescent="0.35">
      <c r="A10" s="8" t="s">
        <v>4</v>
      </c>
      <c r="C10" s="15">
        <f>SUM(C12:C46)</f>
        <v>172249672.49300995</v>
      </c>
      <c r="D10" s="15">
        <f>SUM(D12:D46)</f>
        <v>126079417.11394005</v>
      </c>
      <c r="E10" s="15">
        <f>SUM(E12:E46)</f>
        <v>46170255.379070021</v>
      </c>
      <c r="F10" s="5">
        <f>+D10/C10*100</f>
        <v>73.195736914423719</v>
      </c>
    </row>
    <row r="11" spans="1:6" x14ac:dyDescent="0.2">
      <c r="C11" s="11"/>
      <c r="D11" s="11"/>
      <c r="E11" s="11"/>
      <c r="F11" s="5"/>
    </row>
    <row r="12" spans="1:6" x14ac:dyDescent="0.2">
      <c r="B12" s="1" t="s">
        <v>5</v>
      </c>
      <c r="C12" s="11">
        <v>1177315.0149999999</v>
      </c>
      <c r="D12" s="11">
        <v>883867.32183999999</v>
      </c>
      <c r="E12" s="11">
        <f t="shared" ref="E12:E46" si="0">+C12-D12</f>
        <v>293447.69315999991</v>
      </c>
      <c r="F12" s="5">
        <f t="shared" ref="F12:F46" si="1">+D12/C12*100</f>
        <v>75.074836435344366</v>
      </c>
    </row>
    <row r="13" spans="1:6" x14ac:dyDescent="0.2">
      <c r="B13" s="1" t="s">
        <v>6</v>
      </c>
      <c r="C13" s="11">
        <v>350446</v>
      </c>
      <c r="D13" s="11">
        <v>347196.19504000002</v>
      </c>
      <c r="E13" s="11">
        <f t="shared" si="0"/>
        <v>3249.8049599999795</v>
      </c>
      <c r="F13" s="5">
        <f t="shared" si="1"/>
        <v>99.072665985629754</v>
      </c>
    </row>
    <row r="14" spans="1:6" x14ac:dyDescent="0.2">
      <c r="B14" s="1" t="s">
        <v>7</v>
      </c>
      <c r="C14" s="11">
        <v>33657</v>
      </c>
      <c r="D14" s="11">
        <v>22920.78054</v>
      </c>
      <c r="E14" s="11">
        <f t="shared" si="0"/>
        <v>10736.21946</v>
      </c>
      <c r="F14" s="5">
        <f t="shared" si="1"/>
        <v>68.101080131919062</v>
      </c>
    </row>
    <row r="15" spans="1:6" x14ac:dyDescent="0.2">
      <c r="B15" s="1" t="s">
        <v>8</v>
      </c>
      <c r="C15" s="11">
        <v>467499.261</v>
      </c>
      <c r="D15" s="11">
        <v>356592.99702000001</v>
      </c>
      <c r="E15" s="11">
        <f t="shared" si="0"/>
        <v>110906.26397999999</v>
      </c>
      <c r="F15" s="5">
        <f t="shared" si="1"/>
        <v>76.27669747696136</v>
      </c>
    </row>
    <row r="16" spans="1:6" x14ac:dyDescent="0.2">
      <c r="B16" s="1" t="s">
        <v>9</v>
      </c>
      <c r="C16" s="11">
        <v>1898320.7109999999</v>
      </c>
      <c r="D16" s="11">
        <v>822012.59689000004</v>
      </c>
      <c r="E16" s="11">
        <f t="shared" si="0"/>
        <v>1076308.11411</v>
      </c>
      <c r="F16" s="5">
        <f t="shared" si="1"/>
        <v>43.30209285115891</v>
      </c>
    </row>
    <row r="17" spans="2:6" x14ac:dyDescent="0.2">
      <c r="B17" s="1" t="s">
        <v>300</v>
      </c>
      <c r="C17" s="11">
        <v>256309.49100000001</v>
      </c>
      <c r="D17" s="11">
        <v>209622.81768000007</v>
      </c>
      <c r="E17" s="11">
        <f t="shared" si="0"/>
        <v>46686.673319999943</v>
      </c>
      <c r="F17" s="5">
        <f t="shared" si="1"/>
        <v>81.785039197007364</v>
      </c>
    </row>
    <row r="18" spans="2:6" x14ac:dyDescent="0.2">
      <c r="B18" s="1" t="s">
        <v>49</v>
      </c>
      <c r="C18" s="11">
        <v>39165618.546110004</v>
      </c>
      <c r="D18" s="11">
        <v>25326632.331850003</v>
      </c>
      <c r="E18" s="11">
        <f t="shared" si="0"/>
        <v>13838986.214260001</v>
      </c>
      <c r="F18" s="5">
        <f t="shared" si="1"/>
        <v>64.665472605859023</v>
      </c>
    </row>
    <row r="19" spans="2:6" x14ac:dyDescent="0.2">
      <c r="B19" s="1" t="s">
        <v>10</v>
      </c>
      <c r="C19" s="11">
        <v>4259163.8321900005</v>
      </c>
      <c r="D19" s="11">
        <v>3093348.8558799997</v>
      </c>
      <c r="E19" s="11">
        <f t="shared" si="0"/>
        <v>1165814.9763100008</v>
      </c>
      <c r="F19" s="5">
        <f t="shared" si="1"/>
        <v>72.628078603152588</v>
      </c>
    </row>
    <row r="20" spans="2:6" x14ac:dyDescent="0.2">
      <c r="B20" s="1" t="s">
        <v>11</v>
      </c>
      <c r="C20" s="11">
        <v>168822.79399999999</v>
      </c>
      <c r="D20" s="11">
        <v>92921.417949999988</v>
      </c>
      <c r="E20" s="11">
        <f t="shared" si="0"/>
        <v>75901.376050000006</v>
      </c>
      <c r="F20" s="5">
        <f t="shared" si="1"/>
        <v>55.040800918150893</v>
      </c>
    </row>
    <row r="21" spans="2:6" x14ac:dyDescent="0.2">
      <c r="B21" s="1" t="s">
        <v>12</v>
      </c>
      <c r="C21" s="11">
        <v>1316785.392</v>
      </c>
      <c r="D21" s="11">
        <v>859806.82016</v>
      </c>
      <c r="E21" s="11">
        <f t="shared" si="0"/>
        <v>456978.57183999999</v>
      </c>
      <c r="F21" s="5">
        <f t="shared" si="1"/>
        <v>65.295896004289816</v>
      </c>
    </row>
    <row r="22" spans="2:6" x14ac:dyDescent="0.2">
      <c r="B22" s="1" t="s">
        <v>13</v>
      </c>
      <c r="C22" s="11">
        <v>2418712.852</v>
      </c>
      <c r="D22" s="11">
        <v>831113.2872299999</v>
      </c>
      <c r="E22" s="11">
        <f t="shared" si="0"/>
        <v>1587599.5647700001</v>
      </c>
      <c r="F22" s="5">
        <f t="shared" si="1"/>
        <v>34.361800597485718</v>
      </c>
    </row>
    <row r="23" spans="2:6" x14ac:dyDescent="0.2">
      <c r="B23" s="1" t="s">
        <v>14</v>
      </c>
      <c r="C23" s="11">
        <v>1042798.7290000001</v>
      </c>
      <c r="D23" s="11">
        <v>221252.35600999999</v>
      </c>
      <c r="E23" s="11">
        <f t="shared" si="0"/>
        <v>821546.37299000006</v>
      </c>
      <c r="F23" s="5">
        <f t="shared" si="1"/>
        <v>21.217167786747464</v>
      </c>
    </row>
    <row r="24" spans="2:6" x14ac:dyDescent="0.2">
      <c r="B24" s="1" t="s">
        <v>15</v>
      </c>
      <c r="C24" s="11">
        <v>3959076.3199</v>
      </c>
      <c r="D24" s="11">
        <v>2852820.6652299995</v>
      </c>
      <c r="E24" s="11">
        <f t="shared" si="0"/>
        <v>1106255.6546700005</v>
      </c>
      <c r="F24" s="5">
        <f t="shared" si="1"/>
        <v>72.057733539778212</v>
      </c>
    </row>
    <row r="25" spans="2:6" x14ac:dyDescent="0.2">
      <c r="B25" s="1" t="s">
        <v>56</v>
      </c>
      <c r="C25" s="11">
        <v>788423.31</v>
      </c>
      <c r="D25" s="11">
        <v>84788.776149999991</v>
      </c>
      <c r="E25" s="11">
        <f>+C25-D25</f>
        <v>703634.53385000001</v>
      </c>
      <c r="F25" s="5">
        <f>+D25/C25*100</f>
        <v>10.754219855574791</v>
      </c>
    </row>
    <row r="26" spans="2:6" x14ac:dyDescent="0.2">
      <c r="B26" s="1" t="s">
        <v>16</v>
      </c>
      <c r="C26" s="11">
        <v>16192490.755999999</v>
      </c>
      <c r="D26" s="11">
        <v>14455197.452609999</v>
      </c>
      <c r="E26" s="11">
        <f t="shared" si="0"/>
        <v>1737293.30339</v>
      </c>
      <c r="F26" s="5">
        <f t="shared" si="1"/>
        <v>89.270994008464939</v>
      </c>
    </row>
    <row r="27" spans="2:6" x14ac:dyDescent="0.2">
      <c r="B27" s="1" t="s">
        <v>17</v>
      </c>
      <c r="C27" s="11">
        <v>1455051.2209999999</v>
      </c>
      <c r="D27" s="11">
        <v>1156678.96196</v>
      </c>
      <c r="E27" s="11">
        <f t="shared" si="0"/>
        <v>298372.25903999992</v>
      </c>
      <c r="F27" s="5">
        <f t="shared" si="1"/>
        <v>79.494037410247302</v>
      </c>
    </row>
    <row r="28" spans="2:6" x14ac:dyDescent="0.2">
      <c r="B28" s="8" t="s">
        <v>18</v>
      </c>
      <c r="C28" s="11">
        <v>784121.08100000001</v>
      </c>
      <c r="D28" s="11">
        <v>623104.16217000003</v>
      </c>
      <c r="E28" s="11">
        <f t="shared" si="0"/>
        <v>161016.91882999998</v>
      </c>
      <c r="F28" s="5">
        <f t="shared" si="1"/>
        <v>79.465299080512793</v>
      </c>
    </row>
    <row r="29" spans="2:6" x14ac:dyDescent="0.2">
      <c r="B29" s="8" t="s">
        <v>19</v>
      </c>
      <c r="C29" s="11">
        <v>18445321.791370001</v>
      </c>
      <c r="D29" s="11">
        <v>16276299.196770001</v>
      </c>
      <c r="E29" s="11">
        <f t="shared" si="0"/>
        <v>2169022.5945999995</v>
      </c>
      <c r="F29" s="5">
        <f t="shared" si="1"/>
        <v>88.240798294910647</v>
      </c>
    </row>
    <row r="30" spans="2:6" x14ac:dyDescent="0.2">
      <c r="B30" s="8" t="s">
        <v>20</v>
      </c>
      <c r="C30" s="11">
        <v>48609466.127360009</v>
      </c>
      <c r="D30" s="11">
        <v>44410687.565369993</v>
      </c>
      <c r="E30" s="11">
        <f t="shared" si="0"/>
        <v>4198778.5619900152</v>
      </c>
      <c r="F30" s="5">
        <f t="shared" si="1"/>
        <v>91.362220372902385</v>
      </c>
    </row>
    <row r="31" spans="2:6" x14ac:dyDescent="0.2">
      <c r="B31" s="8" t="s">
        <v>21</v>
      </c>
      <c r="C31" s="11">
        <v>2143175.838</v>
      </c>
      <c r="D31" s="11">
        <v>1851010.5758500001</v>
      </c>
      <c r="E31" s="11">
        <f t="shared" si="0"/>
        <v>292165.26214999985</v>
      </c>
      <c r="F31" s="5">
        <f t="shared" si="1"/>
        <v>86.367648562954741</v>
      </c>
    </row>
    <row r="32" spans="2:6" x14ac:dyDescent="0.2">
      <c r="B32" s="8" t="s">
        <v>22</v>
      </c>
      <c r="C32" s="11">
        <v>7731513.4440000001</v>
      </c>
      <c r="D32" s="11">
        <v>1744541.5590799998</v>
      </c>
      <c r="E32" s="11">
        <f t="shared" si="0"/>
        <v>5986971.8849200001</v>
      </c>
      <c r="F32" s="5">
        <f t="shared" si="1"/>
        <v>22.564037063582191</v>
      </c>
    </row>
    <row r="33" spans="1:6" x14ac:dyDescent="0.2">
      <c r="B33" s="8" t="s">
        <v>23</v>
      </c>
      <c r="C33" s="11">
        <v>204297.19399999999</v>
      </c>
      <c r="D33" s="11">
        <v>104751.04821000001</v>
      </c>
      <c r="E33" s="11">
        <f t="shared" si="0"/>
        <v>99546.14578999998</v>
      </c>
      <c r="F33" s="5">
        <f t="shared" si="1"/>
        <v>51.273855582177021</v>
      </c>
    </row>
    <row r="34" spans="1:6" x14ac:dyDescent="0.2">
      <c r="B34" s="8" t="s">
        <v>24</v>
      </c>
      <c r="C34" s="11">
        <v>350456.054</v>
      </c>
      <c r="D34" s="11">
        <v>279517.25570000004</v>
      </c>
      <c r="E34" s="11">
        <f t="shared" si="0"/>
        <v>70938.798299999966</v>
      </c>
      <c r="F34" s="5">
        <f t="shared" si="1"/>
        <v>79.758147279715715</v>
      </c>
    </row>
    <row r="35" spans="1:6" x14ac:dyDescent="0.2">
      <c r="B35" s="8" t="s">
        <v>57</v>
      </c>
      <c r="C35" s="11">
        <v>2781837.7209999999</v>
      </c>
      <c r="D35" s="11">
        <v>1906863.5993900001</v>
      </c>
      <c r="E35" s="11">
        <f t="shared" si="0"/>
        <v>874974.1216099998</v>
      </c>
      <c r="F35" s="5">
        <f t="shared" si="1"/>
        <v>68.546902825968274</v>
      </c>
    </row>
    <row r="36" spans="1:6" x14ac:dyDescent="0.2">
      <c r="B36" s="16" t="s">
        <v>25</v>
      </c>
      <c r="C36" s="11">
        <v>722960.67700000003</v>
      </c>
      <c r="D36" s="11">
        <v>327715.10816</v>
      </c>
      <c r="E36" s="11">
        <f t="shared" si="0"/>
        <v>395245.56884000002</v>
      </c>
      <c r="F36" s="5">
        <f t="shared" si="1"/>
        <v>45.329589642397664</v>
      </c>
    </row>
    <row r="37" spans="1:6" x14ac:dyDescent="0.2">
      <c r="B37" s="8" t="s">
        <v>26</v>
      </c>
      <c r="C37" s="11">
        <v>110466.58199999999</v>
      </c>
      <c r="D37" s="11">
        <v>74446.461519999997</v>
      </c>
      <c r="E37" s="11">
        <f t="shared" si="0"/>
        <v>36020.120479999998</v>
      </c>
      <c r="F37" s="5">
        <f t="shared" si="1"/>
        <v>67.392744640184489</v>
      </c>
    </row>
    <row r="38" spans="1:6" x14ac:dyDescent="0.2">
      <c r="B38" s="8" t="s">
        <v>27</v>
      </c>
      <c r="C38" s="11">
        <v>6546852.5520799998</v>
      </c>
      <c r="D38" s="11">
        <v>870438.15156999987</v>
      </c>
      <c r="E38" s="11">
        <f t="shared" si="0"/>
        <v>5676414.4005100001</v>
      </c>
      <c r="F38" s="5">
        <f t="shared" si="1"/>
        <v>13.295520933848634</v>
      </c>
    </row>
    <row r="39" spans="1:6" x14ac:dyDescent="0.2">
      <c r="B39" s="8" t="s">
        <v>28</v>
      </c>
      <c r="C39" s="11">
        <v>237</v>
      </c>
      <c r="D39" s="11">
        <v>235.92285999999999</v>
      </c>
      <c r="E39" s="11">
        <f t="shared" si="0"/>
        <v>1.0771400000000142</v>
      </c>
      <c r="F39" s="5">
        <f t="shared" si="1"/>
        <v>99.545510548523197</v>
      </c>
    </row>
    <row r="40" spans="1:6" x14ac:dyDescent="0.2">
      <c r="B40" s="8" t="s">
        <v>29</v>
      </c>
      <c r="C40" s="11">
        <v>2380147.64</v>
      </c>
      <c r="D40" s="11">
        <v>2091847.4330500001</v>
      </c>
      <c r="E40" s="11">
        <f t="shared" si="0"/>
        <v>288300.20695000002</v>
      </c>
      <c r="F40" s="5">
        <f t="shared" si="1"/>
        <v>87.887297321186338</v>
      </c>
    </row>
    <row r="41" spans="1:6" x14ac:dyDescent="0.2">
      <c r="B41" s="8" t="s">
        <v>30</v>
      </c>
      <c r="C41" s="11">
        <v>84720</v>
      </c>
      <c r="D41" s="11">
        <v>62085.391659999994</v>
      </c>
      <c r="E41" s="11">
        <f t="shared" si="0"/>
        <v>22634.608340000006</v>
      </c>
      <c r="F41" s="5">
        <f t="shared" si="1"/>
        <v>73.283040203021713</v>
      </c>
    </row>
    <row r="42" spans="1:6" x14ac:dyDescent="0.2">
      <c r="B42" s="8" t="s">
        <v>31</v>
      </c>
      <c r="C42" s="11">
        <v>761295.53399999999</v>
      </c>
      <c r="D42" s="11">
        <v>574277.15023000003</v>
      </c>
      <c r="E42" s="11">
        <f t="shared" si="0"/>
        <v>187018.38376999996</v>
      </c>
      <c r="F42" s="5">
        <f t="shared" si="1"/>
        <v>75.434194026153321</v>
      </c>
    </row>
    <row r="43" spans="1:6" x14ac:dyDescent="0.2">
      <c r="B43" s="8" t="s">
        <v>32</v>
      </c>
      <c r="C43" s="11">
        <v>579411</v>
      </c>
      <c r="D43" s="11">
        <v>531971.72453000001</v>
      </c>
      <c r="E43" s="11">
        <f t="shared" si="0"/>
        <v>47439.275469999993</v>
      </c>
      <c r="F43" s="5">
        <f t="shared" si="1"/>
        <v>91.812500026751309</v>
      </c>
    </row>
    <row r="44" spans="1:6" x14ac:dyDescent="0.2">
      <c r="B44" s="8" t="s">
        <v>33</v>
      </c>
      <c r="C44" s="11">
        <v>185791</v>
      </c>
      <c r="D44" s="11">
        <v>106882.52941</v>
      </c>
      <c r="E44" s="11">
        <f t="shared" si="0"/>
        <v>78908.470589999997</v>
      </c>
      <c r="F44" s="5">
        <f t="shared" si="1"/>
        <v>57.528367579699768</v>
      </c>
    </row>
    <row r="45" spans="1:6" x14ac:dyDescent="0.2">
      <c r="B45" s="8" t="s">
        <v>34</v>
      </c>
      <c r="C45" s="11">
        <v>47916.451999999997</v>
      </c>
      <c r="D45" s="11">
        <v>46236.918519999999</v>
      </c>
      <c r="E45" s="11">
        <f t="shared" si="0"/>
        <v>1679.5334799999982</v>
      </c>
      <c r="F45" s="5">
        <f t="shared" si="1"/>
        <v>96.494870947456633</v>
      </c>
    </row>
    <row r="46" spans="1:6" x14ac:dyDescent="0.2">
      <c r="B46" s="8" t="s">
        <v>35</v>
      </c>
      <c r="C46" s="11">
        <v>4829193.5750000002</v>
      </c>
      <c r="D46" s="11">
        <v>2579731.72585</v>
      </c>
      <c r="E46" s="11">
        <f t="shared" si="0"/>
        <v>2249461.8491500001</v>
      </c>
      <c r="F46" s="5">
        <f t="shared" si="1"/>
        <v>53.419513750802579</v>
      </c>
    </row>
    <row r="47" spans="1:6" x14ac:dyDescent="0.2">
      <c r="C47" s="11"/>
      <c r="D47" s="11"/>
      <c r="E47" s="11"/>
      <c r="F47" s="5"/>
    </row>
    <row r="48" spans="1:6" ht="15" x14ac:dyDescent="0.35">
      <c r="A48" s="8" t="s">
        <v>36</v>
      </c>
      <c r="C48" s="15">
        <f>SUM(C50:C52)</f>
        <v>39692375.907000005</v>
      </c>
      <c r="D48" s="15">
        <f>SUM(D50:D52)</f>
        <v>917549.19676999992</v>
      </c>
      <c r="E48" s="15">
        <f>SUM(E50:E52)</f>
        <v>38774826.710230008</v>
      </c>
      <c r="F48" s="5">
        <f>+D48/C48*100</f>
        <v>2.3116509803289054</v>
      </c>
    </row>
    <row r="49" spans="1:6" x14ac:dyDescent="0.2">
      <c r="C49" s="11"/>
      <c r="D49" s="11"/>
      <c r="E49" s="11"/>
      <c r="F49" s="5"/>
    </row>
    <row r="50" spans="1:6" x14ac:dyDescent="0.2">
      <c r="B50" s="8" t="s">
        <v>37</v>
      </c>
      <c r="C50" s="11">
        <v>820853.69799999997</v>
      </c>
      <c r="D50" s="11">
        <v>820853.69799999997</v>
      </c>
      <c r="E50" s="11">
        <f>+C50-D50</f>
        <v>0</v>
      </c>
      <c r="F50" s="5">
        <f>+D50/C50*100</f>
        <v>100</v>
      </c>
    </row>
    <row r="51" spans="1:6" ht="14.25" x14ac:dyDescent="0.2">
      <c r="B51" s="8" t="s">
        <v>299</v>
      </c>
      <c r="C51" s="11"/>
      <c r="D51" s="11"/>
      <c r="E51" s="11"/>
      <c r="F51" s="5"/>
    </row>
    <row r="52" spans="1:6" ht="14.25" x14ac:dyDescent="0.2">
      <c r="B52" s="8" t="s">
        <v>298</v>
      </c>
      <c r="C52" s="11">
        <v>38871522.209000006</v>
      </c>
      <c r="D52" s="11">
        <v>96695.498769999962</v>
      </c>
      <c r="E52" s="11">
        <f>+C52-D52</f>
        <v>38774826.710230008</v>
      </c>
      <c r="F52" s="5">
        <f>+D52/C52*100</f>
        <v>0.24875665596551258</v>
      </c>
    </row>
    <row r="53" spans="1:6" x14ac:dyDescent="0.2">
      <c r="B53" s="8" t="s">
        <v>38</v>
      </c>
      <c r="C53" s="11">
        <v>132513.63</v>
      </c>
      <c r="D53" s="11">
        <v>96561.921770000001</v>
      </c>
      <c r="E53" s="11">
        <f>+C53-D53</f>
        <v>35951.708230000004</v>
      </c>
      <c r="F53" s="5">
        <f>+D53/C53*100</f>
        <v>72.869426163934975</v>
      </c>
    </row>
    <row r="54" spans="1:6" x14ac:dyDescent="0.2">
      <c r="B54" s="8" t="s">
        <v>50</v>
      </c>
      <c r="C54" s="11"/>
      <c r="D54" s="11"/>
      <c r="E54" s="11"/>
    </row>
    <row r="55" spans="1:6" x14ac:dyDescent="0.2">
      <c r="C55" s="11"/>
      <c r="D55" s="11"/>
      <c r="E55" s="11"/>
    </row>
    <row r="56" spans="1:6" x14ac:dyDescent="0.2">
      <c r="A56" s="17"/>
      <c r="B56" s="17"/>
      <c r="C56" s="18"/>
      <c r="D56" s="18"/>
      <c r="E56" s="18"/>
      <c r="F56" s="6"/>
    </row>
    <row r="57" spans="1:6" x14ac:dyDescent="0.2">
      <c r="A57" s="19"/>
      <c r="B57" s="19"/>
      <c r="C57" s="20"/>
      <c r="D57" s="20"/>
      <c r="E57" s="20"/>
      <c r="F57" s="2"/>
    </row>
    <row r="58" spans="1:6" x14ac:dyDescent="0.2">
      <c r="A58" s="21" t="s">
        <v>39</v>
      </c>
      <c r="B58" s="90" t="s">
        <v>288</v>
      </c>
      <c r="C58" s="90"/>
      <c r="D58" s="90"/>
      <c r="E58" s="90"/>
      <c r="F58" s="90"/>
    </row>
    <row r="59" spans="1:6" ht="38.25" customHeight="1" x14ac:dyDescent="0.2">
      <c r="A59" s="21" t="s">
        <v>40</v>
      </c>
      <c r="B59" s="90" t="s">
        <v>51</v>
      </c>
      <c r="C59" s="90"/>
      <c r="D59" s="90"/>
      <c r="E59" s="90"/>
      <c r="F59" s="90"/>
    </row>
    <row r="60" spans="1:6" x14ac:dyDescent="0.2">
      <c r="A60" s="19" t="s">
        <v>41</v>
      </c>
      <c r="B60" s="19" t="s">
        <v>48</v>
      </c>
      <c r="C60" s="20"/>
      <c r="D60" s="20"/>
      <c r="E60" s="20"/>
      <c r="F60" s="2"/>
    </row>
    <row r="61" spans="1:6" x14ac:dyDescent="0.2">
      <c r="A61" s="19" t="s">
        <v>42</v>
      </c>
      <c r="B61" s="19" t="s">
        <v>52</v>
      </c>
      <c r="C61" s="20"/>
      <c r="D61" s="20"/>
      <c r="E61" s="20"/>
      <c r="F61" s="2"/>
    </row>
    <row r="62" spans="1:6" x14ac:dyDescent="0.2">
      <c r="A62" s="19" t="s">
        <v>44</v>
      </c>
      <c r="B62" s="19" t="s">
        <v>43</v>
      </c>
      <c r="C62" s="20"/>
      <c r="D62" s="20"/>
      <c r="E62" s="20"/>
      <c r="F62" s="2"/>
    </row>
    <row r="63" spans="1:6" x14ac:dyDescent="0.2">
      <c r="A63" s="19" t="s">
        <v>45</v>
      </c>
      <c r="B63" s="19" t="s">
        <v>47</v>
      </c>
      <c r="C63" s="20"/>
      <c r="D63" s="20"/>
      <c r="E63" s="20"/>
      <c r="F63" s="2"/>
    </row>
    <row r="64" spans="1:6" x14ac:dyDescent="0.2">
      <c r="A64" s="19" t="s">
        <v>46</v>
      </c>
      <c r="B64" s="19" t="s">
        <v>53</v>
      </c>
      <c r="C64" s="20"/>
      <c r="D64" s="20"/>
      <c r="E64" s="20"/>
      <c r="F64" s="2"/>
    </row>
    <row r="65" spans="1:7" x14ac:dyDescent="0.2">
      <c r="A65" s="19"/>
      <c r="B65" s="19"/>
      <c r="C65" s="11"/>
      <c r="D65" s="11"/>
      <c r="E65" s="11"/>
    </row>
    <row r="66" spans="1:7" x14ac:dyDescent="0.2">
      <c r="A66" s="29"/>
      <c r="B66" s="29"/>
      <c r="C66" s="29"/>
      <c r="D66" s="29"/>
      <c r="E66" s="60"/>
      <c r="F66" s="61"/>
      <c r="G66" s="23"/>
    </row>
    <row r="67" spans="1:7" x14ac:dyDescent="0.2">
      <c r="C67" s="11"/>
      <c r="D67" s="11"/>
      <c r="E67" s="11"/>
    </row>
    <row r="68" spans="1:7" x14ac:dyDescent="0.2">
      <c r="C68" s="11"/>
      <c r="D68" s="11"/>
      <c r="E68" s="11"/>
    </row>
    <row r="131" hidden="1" x14ac:dyDescent="0.2"/>
  </sheetData>
  <mergeCells count="8">
    <mergeCell ref="B58:F58"/>
    <mergeCell ref="B59:F59"/>
    <mergeCell ref="A1:F1"/>
    <mergeCell ref="A5:B6"/>
    <mergeCell ref="C5:C6"/>
    <mergeCell ref="D5:D6"/>
    <mergeCell ref="E5:E6"/>
    <mergeCell ref="F5:F6"/>
  </mergeCells>
  <printOptions horizontalCentered="1"/>
  <pageMargins left="0.49" right="0.42" top="0.56000000000000005" bottom="0.23" header="0.17" footer="0.17"/>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88"/>
  <sheetViews>
    <sheetView view="pageBreakPreview" zoomScale="130" zoomScaleNormal="136" zoomScaleSheetLayoutView="130" workbookViewId="0">
      <pane xSplit="1" ySplit="7" topLeftCell="B168" activePane="bottomRight" state="frozen"/>
      <selection activeCell="I51" sqref="I51"/>
      <selection pane="topRight" activeCell="I51" sqref="I51"/>
      <selection pane="bottomLeft" activeCell="I51" sqref="I51"/>
      <selection pane="bottomRight" activeCell="I51" sqref="I51"/>
    </sheetView>
  </sheetViews>
  <sheetFormatPr defaultColWidth="9.140625" defaultRowHeight="11.25" x14ac:dyDescent="0.2"/>
  <cols>
    <col min="1" max="1" width="30.28515625" style="29" customWidth="1"/>
    <col min="2" max="2" width="14.28515625" style="29" customWidth="1"/>
    <col min="3" max="4" width="13.85546875" style="29" customWidth="1"/>
    <col min="5" max="5" width="13.85546875" style="60" customWidth="1"/>
    <col min="6" max="6" width="13.85546875" style="61" customWidth="1"/>
    <col min="7" max="7" width="13.85546875" style="23" customWidth="1"/>
    <col min="8" max="8" width="10.7109375" style="61" customWidth="1"/>
    <col min="9" max="16384" width="9.140625" style="61"/>
  </cols>
  <sheetData>
    <row r="1" spans="1:24" s="63" customFormat="1" ht="12.75" customHeight="1" x14ac:dyDescent="0.2">
      <c r="A1" s="62"/>
      <c r="F1" s="64"/>
      <c r="G1" s="64"/>
    </row>
    <row r="2" spans="1:24" s="67" customFormat="1" ht="14.25" x14ac:dyDescent="0.3">
      <c r="A2" s="65" t="s">
        <v>289</v>
      </c>
      <c r="B2" s="66"/>
      <c r="C2" s="66"/>
      <c r="D2" s="66"/>
      <c r="E2" s="66"/>
      <c r="F2" s="66"/>
      <c r="G2" s="66"/>
    </row>
    <row r="3" spans="1:24" s="67" customFormat="1" x14ac:dyDescent="0.2">
      <c r="A3" s="68" t="s">
        <v>58</v>
      </c>
      <c r="B3" s="66"/>
      <c r="C3" s="66"/>
      <c r="D3" s="66"/>
      <c r="E3" s="66"/>
      <c r="F3" s="69"/>
      <c r="G3" s="69"/>
    </row>
    <row r="4" spans="1:24" s="67" customFormat="1" x14ac:dyDescent="0.2">
      <c r="A4" s="70" t="s">
        <v>59</v>
      </c>
      <c r="B4" s="71"/>
      <c r="C4" s="71"/>
      <c r="D4" s="71"/>
      <c r="E4" s="71"/>
      <c r="F4" s="71"/>
      <c r="G4" s="71"/>
    </row>
    <row r="5" spans="1:24" s="22" customFormat="1" ht="6" customHeight="1" x14ac:dyDescent="0.2">
      <c r="A5" s="104" t="s">
        <v>60</v>
      </c>
      <c r="B5" s="24"/>
      <c r="C5" s="107"/>
      <c r="D5" s="107"/>
      <c r="E5" s="108"/>
      <c r="F5" s="24"/>
      <c r="G5" s="25"/>
      <c r="H5" s="25"/>
    </row>
    <row r="6" spans="1:24" s="22" customFormat="1" ht="14.25" customHeight="1" x14ac:dyDescent="0.2">
      <c r="A6" s="105"/>
      <c r="B6" s="109" t="s">
        <v>61</v>
      </c>
      <c r="C6" s="97" t="s">
        <v>62</v>
      </c>
      <c r="D6" s="98"/>
      <c r="E6" s="99"/>
      <c r="F6" s="111" t="s">
        <v>63</v>
      </c>
      <c r="G6" s="113" t="s">
        <v>64</v>
      </c>
      <c r="H6" s="100" t="s">
        <v>65</v>
      </c>
    </row>
    <row r="7" spans="1:24" s="22" customFormat="1" ht="37.15" customHeight="1" x14ac:dyDescent="0.2">
      <c r="A7" s="106"/>
      <c r="B7" s="110"/>
      <c r="C7" s="26" t="s">
        <v>66</v>
      </c>
      <c r="D7" s="26" t="s">
        <v>67</v>
      </c>
      <c r="E7" s="26" t="s">
        <v>3</v>
      </c>
      <c r="F7" s="112"/>
      <c r="G7" s="114"/>
      <c r="H7" s="101"/>
    </row>
    <row r="8" spans="1:24" s="29" customFormat="1" x14ac:dyDescent="0.2">
      <c r="A8" s="27"/>
      <c r="B8" s="28"/>
      <c r="C8" s="28"/>
      <c r="D8" s="28"/>
      <c r="E8" s="28"/>
      <c r="F8" s="28"/>
      <c r="G8" s="28"/>
      <c r="H8" s="28"/>
    </row>
    <row r="9" spans="1:24" s="29" customFormat="1" ht="13.5" x14ac:dyDescent="0.2">
      <c r="A9" s="30" t="s">
        <v>68</v>
      </c>
      <c r="B9" s="28"/>
      <c r="C9" s="28"/>
      <c r="D9" s="28"/>
      <c r="E9" s="28"/>
      <c r="F9" s="28"/>
      <c r="G9" s="28"/>
      <c r="H9" s="28"/>
    </row>
    <row r="10" spans="1:24" s="29" customFormat="1" ht="11.25" customHeight="1" x14ac:dyDescent="0.2">
      <c r="A10" s="31" t="s">
        <v>69</v>
      </c>
      <c r="B10" s="32">
        <f t="shared" ref="B10:G10" si="0">SUM(B11:B15)</f>
        <v>1177315.0150000001</v>
      </c>
      <c r="C10" s="32">
        <f t="shared" si="0"/>
        <v>845287.85979000002</v>
      </c>
      <c r="D10" s="32">
        <f t="shared" si="0"/>
        <v>38579.462050000002</v>
      </c>
      <c r="E10" s="32">
        <f t="shared" si="0"/>
        <v>883867.32184000011</v>
      </c>
      <c r="F10" s="32">
        <f t="shared" si="0"/>
        <v>293447.69315999997</v>
      </c>
      <c r="G10" s="32">
        <f t="shared" si="0"/>
        <v>332027.15521</v>
      </c>
      <c r="H10" s="33">
        <f t="shared" ref="H10:H15" si="1">E10/B10*100</f>
        <v>75.074836435344366</v>
      </c>
      <c r="I10" s="35"/>
      <c r="J10" s="35"/>
      <c r="K10" s="35"/>
      <c r="L10" s="35"/>
      <c r="M10" s="35"/>
      <c r="N10" s="35"/>
      <c r="O10" s="35"/>
      <c r="P10" s="35"/>
      <c r="Q10" s="35"/>
      <c r="R10" s="35"/>
      <c r="S10" s="35"/>
      <c r="T10" s="35"/>
      <c r="U10" s="35"/>
      <c r="V10" s="35"/>
      <c r="W10" s="35"/>
      <c r="X10" s="35"/>
    </row>
    <row r="11" spans="1:24" s="29" customFormat="1" ht="11.25" customHeight="1" x14ac:dyDescent="0.2">
      <c r="A11" s="36" t="s">
        <v>70</v>
      </c>
      <c r="B11" s="37">
        <v>283601.01500000001</v>
      </c>
      <c r="C11" s="38">
        <v>215623.46392000007</v>
      </c>
      <c r="D11" s="37">
        <v>15710.579469999997</v>
      </c>
      <c r="E11" s="38">
        <f>SUM(C11:D11)</f>
        <v>231334.04339000006</v>
      </c>
      <c r="F11" s="38">
        <f>B11-E11</f>
        <v>52266.97160999995</v>
      </c>
      <c r="G11" s="38">
        <f>B11-C11</f>
        <v>67977.551079999947</v>
      </c>
      <c r="H11" s="39">
        <f t="shared" si="1"/>
        <v>81.570245222852975</v>
      </c>
    </row>
    <row r="12" spans="1:24" s="29" customFormat="1" ht="11.25" customHeight="1" x14ac:dyDescent="0.2">
      <c r="A12" s="41" t="s">
        <v>71</v>
      </c>
      <c r="B12" s="37">
        <v>14868</v>
      </c>
      <c r="C12" s="38">
        <v>6238.1761799999995</v>
      </c>
      <c r="D12" s="37">
        <v>5029.0030099999994</v>
      </c>
      <c r="E12" s="38">
        <f>SUM(C12:D12)</f>
        <v>11267.179189999999</v>
      </c>
      <c r="F12" s="38">
        <f>B12-E12</f>
        <v>3600.8208100000011</v>
      </c>
      <c r="G12" s="38">
        <f>B12-C12</f>
        <v>8629.8238200000014</v>
      </c>
      <c r="H12" s="39">
        <f t="shared" si="1"/>
        <v>75.781404291094972</v>
      </c>
    </row>
    <row r="13" spans="1:24" s="29" customFormat="1" ht="11.25" customHeight="1" x14ac:dyDescent="0.2">
      <c r="A13" s="36" t="s">
        <v>72</v>
      </c>
      <c r="B13" s="37">
        <v>56288</v>
      </c>
      <c r="C13" s="38">
        <v>19913.347170000001</v>
      </c>
      <c r="D13" s="37">
        <v>5418.1496699999998</v>
      </c>
      <c r="E13" s="38">
        <f>SUM(C13:D13)</f>
        <v>25331.49684</v>
      </c>
      <c r="F13" s="38">
        <f>B13-E13</f>
        <v>30956.50316</v>
      </c>
      <c r="G13" s="38">
        <f>B13-C13</f>
        <v>36374.652829999999</v>
      </c>
      <c r="H13" s="39">
        <f t="shared" si="1"/>
        <v>45.003369883456507</v>
      </c>
    </row>
    <row r="14" spans="1:24" s="29" customFormat="1" ht="11.25" customHeight="1" x14ac:dyDescent="0.2">
      <c r="A14" s="36" t="s">
        <v>73</v>
      </c>
      <c r="B14" s="37">
        <v>807636</v>
      </c>
      <c r="C14" s="38">
        <v>596525.96389999997</v>
      </c>
      <c r="D14" s="37">
        <v>8848.9863000000005</v>
      </c>
      <c r="E14" s="38">
        <f>SUM(C14:D14)</f>
        <v>605374.95019999996</v>
      </c>
      <c r="F14" s="38">
        <f>B14-E14</f>
        <v>202261.04980000004</v>
      </c>
      <c r="G14" s="38">
        <f>B14-C14</f>
        <v>211110.03610000003</v>
      </c>
      <c r="H14" s="39">
        <f t="shared" si="1"/>
        <v>74.956409843048107</v>
      </c>
    </row>
    <row r="15" spans="1:24" s="29" customFormat="1" ht="11.25" customHeight="1" x14ac:dyDescent="0.2">
      <c r="A15" s="36" t="s">
        <v>74</v>
      </c>
      <c r="B15" s="37">
        <v>14922</v>
      </c>
      <c r="C15" s="38">
        <v>6986.9086200000002</v>
      </c>
      <c r="D15" s="37">
        <v>3572.7436000000002</v>
      </c>
      <c r="E15" s="38">
        <f>SUM(C15:D15)</f>
        <v>10559.65222</v>
      </c>
      <c r="F15" s="38">
        <f>B15-E15</f>
        <v>4362.3477800000001</v>
      </c>
      <c r="G15" s="38">
        <f>B15-C15</f>
        <v>7935.0913799999998</v>
      </c>
      <c r="H15" s="39">
        <f t="shared" si="1"/>
        <v>70.765662913818531</v>
      </c>
    </row>
    <row r="16" spans="1:24" s="29" customFormat="1" ht="11.25" customHeight="1" x14ac:dyDescent="0.2">
      <c r="B16" s="42"/>
      <c r="C16" s="42"/>
      <c r="D16" s="42"/>
      <c r="E16" s="42"/>
      <c r="F16" s="42"/>
      <c r="G16" s="42"/>
      <c r="H16" s="33"/>
    </row>
    <row r="17" spans="1:8" s="29" customFormat="1" ht="11.25" customHeight="1" x14ac:dyDescent="0.2">
      <c r="A17" s="31" t="s">
        <v>75</v>
      </c>
      <c r="B17" s="37">
        <v>350446</v>
      </c>
      <c r="C17" s="38">
        <v>327663.38951000001</v>
      </c>
      <c r="D17" s="37">
        <v>19532.805530000001</v>
      </c>
      <c r="E17" s="38">
        <f>SUM(C17:D17)</f>
        <v>347196.19504000002</v>
      </c>
      <c r="F17" s="38">
        <f>B17-E17</f>
        <v>3249.8049599999795</v>
      </c>
      <c r="G17" s="38">
        <f>B17-C17</f>
        <v>22782.610489999992</v>
      </c>
      <c r="H17" s="39">
        <f>E17/B17*100</f>
        <v>99.072665985629754</v>
      </c>
    </row>
    <row r="18" spans="1:8" s="29" customFormat="1" ht="11.25" customHeight="1" x14ac:dyDescent="0.2">
      <c r="A18" s="36"/>
      <c r="B18" s="44"/>
      <c r="C18" s="42"/>
      <c r="D18" s="44"/>
      <c r="E18" s="42"/>
      <c r="F18" s="42"/>
      <c r="G18" s="42"/>
      <c r="H18" s="33"/>
    </row>
    <row r="19" spans="1:8" s="29" customFormat="1" ht="11.25" customHeight="1" x14ac:dyDescent="0.2">
      <c r="A19" s="31" t="s">
        <v>76</v>
      </c>
      <c r="B19" s="37">
        <v>33657</v>
      </c>
      <c r="C19" s="38">
        <v>18468.253570000001</v>
      </c>
      <c r="D19" s="37">
        <v>4452.5269699999999</v>
      </c>
      <c r="E19" s="38">
        <f>SUM(C19:D19)</f>
        <v>22920.78054</v>
      </c>
      <c r="F19" s="38">
        <f>B19-E19</f>
        <v>10736.21946</v>
      </c>
      <c r="G19" s="38">
        <f>B19-C19</f>
        <v>15188.746429999999</v>
      </c>
      <c r="H19" s="39">
        <f>E19/B19*100</f>
        <v>68.101080131919062</v>
      </c>
    </row>
    <row r="20" spans="1:8" s="29" customFormat="1" ht="11.25" customHeight="1" x14ac:dyDescent="0.2">
      <c r="A20" s="36"/>
      <c r="B20" s="44"/>
      <c r="C20" s="42"/>
      <c r="D20" s="44"/>
      <c r="E20" s="42"/>
      <c r="F20" s="42"/>
      <c r="G20" s="42"/>
      <c r="H20" s="33"/>
    </row>
    <row r="21" spans="1:8" s="29" customFormat="1" ht="11.25" customHeight="1" x14ac:dyDescent="0.2">
      <c r="A21" s="31" t="s">
        <v>77</v>
      </c>
      <c r="B21" s="37">
        <v>467499.261</v>
      </c>
      <c r="C21" s="38">
        <v>304871.38060000003</v>
      </c>
      <c r="D21" s="37">
        <v>51721.616419999998</v>
      </c>
      <c r="E21" s="38">
        <f>SUM(C21:D21)</f>
        <v>356592.99702000001</v>
      </c>
      <c r="F21" s="38">
        <f>B21-E21</f>
        <v>110906.26397999999</v>
      </c>
      <c r="G21" s="38">
        <f>B21-C21</f>
        <v>162627.88039999997</v>
      </c>
      <c r="H21" s="39">
        <f>E21/B21*100</f>
        <v>76.27669747696136</v>
      </c>
    </row>
    <row r="22" spans="1:8" s="29" customFormat="1" ht="11.25" customHeight="1" x14ac:dyDescent="0.2">
      <c r="A22" s="36"/>
      <c r="B22" s="42"/>
      <c r="C22" s="42"/>
      <c r="D22" s="42"/>
      <c r="E22" s="42"/>
      <c r="F22" s="42"/>
      <c r="G22" s="42"/>
      <c r="H22" s="33"/>
    </row>
    <row r="23" spans="1:8" s="29" customFormat="1" ht="11.25" customHeight="1" x14ac:dyDescent="0.2">
      <c r="A23" s="31" t="s">
        <v>79</v>
      </c>
      <c r="B23" s="32">
        <f t="shared" ref="B23:G23" si="2">SUM(B24:B31)</f>
        <v>1898320.7109999999</v>
      </c>
      <c r="C23" s="32">
        <f t="shared" si="2"/>
        <v>720301.58796999988</v>
      </c>
      <c r="D23" s="32">
        <f t="shared" si="2"/>
        <v>101711.00892000002</v>
      </c>
      <c r="E23" s="32">
        <f t="shared" si="2"/>
        <v>822012.59688999993</v>
      </c>
      <c r="F23" s="32">
        <f t="shared" si="2"/>
        <v>1076308.1141100002</v>
      </c>
      <c r="G23" s="32">
        <f t="shared" si="2"/>
        <v>1178019.1230300001</v>
      </c>
      <c r="H23" s="33">
        <f t="shared" ref="H23:H31" si="3">E23/B23*100</f>
        <v>43.30209285115891</v>
      </c>
    </row>
    <row r="24" spans="1:8" s="29" customFormat="1" ht="11.25" customHeight="1" x14ac:dyDescent="0.2">
      <c r="A24" s="36" t="s">
        <v>78</v>
      </c>
      <c r="B24" s="37">
        <v>1149366.541</v>
      </c>
      <c r="C24" s="38">
        <v>292445.55383999995</v>
      </c>
      <c r="D24" s="37">
        <v>66284.885600000023</v>
      </c>
      <c r="E24" s="38">
        <f t="shared" ref="E24:E31" si="4">SUM(C24:D24)</f>
        <v>358730.43943999999</v>
      </c>
      <c r="F24" s="38">
        <f t="shared" ref="F24:F31" si="5">B24-E24</f>
        <v>790636.10155999998</v>
      </c>
      <c r="G24" s="38">
        <f t="shared" ref="G24:G31" si="6">B24-C24</f>
        <v>856920.98716000002</v>
      </c>
      <c r="H24" s="39">
        <f t="shared" si="3"/>
        <v>31.211143411908317</v>
      </c>
    </row>
    <row r="25" spans="1:8" s="29" customFormat="1" ht="11.25" customHeight="1" x14ac:dyDescent="0.2">
      <c r="A25" s="36" t="s">
        <v>80</v>
      </c>
      <c r="B25" s="37">
        <v>206217</v>
      </c>
      <c r="C25" s="38">
        <v>45948.741470000001</v>
      </c>
      <c r="D25" s="37">
        <v>755.10295999999994</v>
      </c>
      <c r="E25" s="38">
        <f t="shared" si="4"/>
        <v>46703.844429999997</v>
      </c>
      <c r="F25" s="38">
        <f t="shared" si="5"/>
        <v>159513.15557</v>
      </c>
      <c r="G25" s="38">
        <f t="shared" si="6"/>
        <v>160268.25852999999</v>
      </c>
      <c r="H25" s="39">
        <f t="shared" si="3"/>
        <v>22.64791187438475</v>
      </c>
    </row>
    <row r="26" spans="1:8" s="29" customFormat="1" ht="11.25" customHeight="1" x14ac:dyDescent="0.2">
      <c r="A26" s="36" t="s">
        <v>81</v>
      </c>
      <c r="B26" s="37">
        <v>378281.62599999999</v>
      </c>
      <c r="C26" s="38">
        <v>258512.15713999997</v>
      </c>
      <c r="D26" s="37">
        <v>22615.072479999992</v>
      </c>
      <c r="E26" s="38">
        <f t="shared" si="4"/>
        <v>281127.22961999994</v>
      </c>
      <c r="F26" s="38">
        <f t="shared" si="5"/>
        <v>97154.396380000049</v>
      </c>
      <c r="G26" s="38">
        <f t="shared" si="6"/>
        <v>119769.46886000002</v>
      </c>
      <c r="H26" s="39">
        <f t="shared" si="3"/>
        <v>74.316913721841715</v>
      </c>
    </row>
    <row r="27" spans="1:8" s="29" customFormat="1" ht="11.25" customHeight="1" x14ac:dyDescent="0.2">
      <c r="A27" s="36" t="s">
        <v>82</v>
      </c>
      <c r="B27" s="37">
        <v>28359.434000000001</v>
      </c>
      <c r="C27" s="38">
        <v>20922.35959</v>
      </c>
      <c r="D27" s="37">
        <v>41.405800000000006</v>
      </c>
      <c r="E27" s="38">
        <f t="shared" si="4"/>
        <v>20963.76539</v>
      </c>
      <c r="F27" s="38">
        <f t="shared" si="5"/>
        <v>7395.6686100000006</v>
      </c>
      <c r="G27" s="38">
        <f t="shared" si="6"/>
        <v>7437.0744100000011</v>
      </c>
      <c r="H27" s="39">
        <f t="shared" si="3"/>
        <v>73.921663563525271</v>
      </c>
    </row>
    <row r="28" spans="1:8" s="29" customFormat="1" ht="11.25" customHeight="1" x14ac:dyDescent="0.2">
      <c r="A28" s="36" t="s">
        <v>83</v>
      </c>
      <c r="B28" s="37">
        <v>79811</v>
      </c>
      <c r="C28" s="38">
        <v>73437.204129999998</v>
      </c>
      <c r="D28" s="37">
        <v>1708.0934999999999</v>
      </c>
      <c r="E28" s="38">
        <f t="shared" si="4"/>
        <v>75145.297630000001</v>
      </c>
      <c r="F28" s="38">
        <f t="shared" si="5"/>
        <v>4665.7023699999991</v>
      </c>
      <c r="G28" s="38">
        <f t="shared" si="6"/>
        <v>6373.7958700000017</v>
      </c>
      <c r="H28" s="39">
        <f t="shared" si="3"/>
        <v>94.154061006628169</v>
      </c>
    </row>
    <row r="29" spans="1:8" s="29" customFormat="1" ht="11.25" customHeight="1" x14ac:dyDescent="0.2">
      <c r="A29" s="36" t="s">
        <v>84</v>
      </c>
      <c r="B29" s="37">
        <v>17639.79</v>
      </c>
      <c r="C29" s="38">
        <v>8655.5363500000003</v>
      </c>
      <c r="D29" s="37">
        <v>5880.9708200000005</v>
      </c>
      <c r="E29" s="38">
        <f t="shared" si="4"/>
        <v>14536.507170000001</v>
      </c>
      <c r="F29" s="38">
        <f t="shared" si="5"/>
        <v>3103.2828300000001</v>
      </c>
      <c r="G29" s="38">
        <f t="shared" si="6"/>
        <v>8984.2536500000006</v>
      </c>
      <c r="H29" s="39">
        <f t="shared" si="3"/>
        <v>82.407484272771953</v>
      </c>
    </row>
    <row r="30" spans="1:8" s="29" customFormat="1" ht="11.25" customHeight="1" x14ac:dyDescent="0.2">
      <c r="A30" s="36" t="s">
        <v>85</v>
      </c>
      <c r="B30" s="37">
        <v>31806.506000000001</v>
      </c>
      <c r="C30" s="38">
        <v>14844.688980000001</v>
      </c>
      <c r="D30" s="37">
        <v>3174.9087200000004</v>
      </c>
      <c r="E30" s="38">
        <f t="shared" si="4"/>
        <v>18019.597700000002</v>
      </c>
      <c r="F30" s="38">
        <f t="shared" si="5"/>
        <v>13786.908299999999</v>
      </c>
      <c r="G30" s="38">
        <f t="shared" si="6"/>
        <v>16961.817020000002</v>
      </c>
      <c r="H30" s="39">
        <f t="shared" si="3"/>
        <v>56.653810701496113</v>
      </c>
    </row>
    <row r="31" spans="1:8" s="29" customFormat="1" ht="11.25" customHeight="1" x14ac:dyDescent="0.2">
      <c r="A31" s="36" t="s">
        <v>86</v>
      </c>
      <c r="B31" s="37">
        <v>6838.8140000000003</v>
      </c>
      <c r="C31" s="38">
        <v>5535.3464699999995</v>
      </c>
      <c r="D31" s="37">
        <v>1250.5690400000001</v>
      </c>
      <c r="E31" s="38">
        <f t="shared" si="4"/>
        <v>6785.9155099999998</v>
      </c>
      <c r="F31" s="38">
        <f t="shared" si="5"/>
        <v>52.898490000000493</v>
      </c>
      <c r="G31" s="38">
        <f t="shared" si="6"/>
        <v>1303.4675300000008</v>
      </c>
      <c r="H31" s="39">
        <f t="shared" si="3"/>
        <v>99.22649614392202</v>
      </c>
    </row>
    <row r="32" spans="1:8" s="29" customFormat="1" ht="11.25" customHeight="1" x14ac:dyDescent="0.2">
      <c r="A32" s="36"/>
      <c r="B32" s="42"/>
      <c r="C32" s="42"/>
      <c r="D32" s="42"/>
      <c r="E32" s="42"/>
      <c r="F32" s="42"/>
      <c r="G32" s="42"/>
      <c r="H32" s="33"/>
    </row>
    <row r="33" spans="1:8" s="29" customFormat="1" ht="11.25" customHeight="1" x14ac:dyDescent="0.2">
      <c r="A33" s="31" t="s">
        <v>87</v>
      </c>
      <c r="B33" s="43">
        <f t="shared" ref="B33:G33" si="7">+B34+B35</f>
        <v>256309.49100000001</v>
      </c>
      <c r="C33" s="43">
        <f t="shared" si="7"/>
        <v>199165.60673000003</v>
      </c>
      <c r="D33" s="43">
        <f t="shared" si="7"/>
        <v>10457.210949999999</v>
      </c>
      <c r="E33" s="43">
        <f t="shared" si="7"/>
        <v>209622.81768000004</v>
      </c>
      <c r="F33" s="43">
        <f t="shared" si="7"/>
        <v>46686.673319999987</v>
      </c>
      <c r="G33" s="43">
        <f t="shared" si="7"/>
        <v>57143.884269999988</v>
      </c>
      <c r="H33" s="33">
        <f>E33/B33*100</f>
        <v>81.78503919700735</v>
      </c>
    </row>
    <row r="34" spans="1:8" s="29" customFormat="1" ht="11.25" customHeight="1" x14ac:dyDescent="0.2">
      <c r="A34" s="36" t="s">
        <v>88</v>
      </c>
      <c r="B34" s="37">
        <v>252955.49100000001</v>
      </c>
      <c r="C34" s="38">
        <v>196941.05956000002</v>
      </c>
      <c r="D34" s="37">
        <v>10382.85824</v>
      </c>
      <c r="E34" s="38">
        <f>SUM(C34:D34)</f>
        <v>207323.91780000002</v>
      </c>
      <c r="F34" s="38">
        <f>B34-E34</f>
        <v>45631.573199999984</v>
      </c>
      <c r="G34" s="38">
        <f>B34-C34</f>
        <v>56014.431439999986</v>
      </c>
      <c r="H34" s="39">
        <f>E34/B34*100</f>
        <v>81.960631485165109</v>
      </c>
    </row>
    <row r="35" spans="1:8" s="29" customFormat="1" ht="11.25" customHeight="1" x14ac:dyDescent="0.2">
      <c r="A35" s="36" t="s">
        <v>89</v>
      </c>
      <c r="B35" s="37">
        <v>3354</v>
      </c>
      <c r="C35" s="38">
        <v>2224.5471699999998</v>
      </c>
      <c r="D35" s="37">
        <v>74.352710000000002</v>
      </c>
      <c r="E35" s="38">
        <f>SUM(C35:D35)</f>
        <v>2298.8998799999999</v>
      </c>
      <c r="F35" s="38">
        <f>B35-E35</f>
        <v>1055.1001200000001</v>
      </c>
      <c r="G35" s="38">
        <f>B35-C35</f>
        <v>1129.4528300000002</v>
      </c>
      <c r="H35" s="39">
        <f>E35/B35*100</f>
        <v>68.542035778175318</v>
      </c>
    </row>
    <row r="36" spans="1:8" s="29" customFormat="1" ht="11.25" customHeight="1" x14ac:dyDescent="0.2">
      <c r="A36" s="36"/>
      <c r="B36" s="42"/>
      <c r="C36" s="42"/>
      <c r="D36" s="42"/>
      <c r="E36" s="42"/>
      <c r="F36" s="42"/>
      <c r="G36" s="42"/>
      <c r="H36" s="33"/>
    </row>
    <row r="37" spans="1:8" s="29" customFormat="1" ht="11.25" customHeight="1" x14ac:dyDescent="0.2">
      <c r="A37" s="31" t="s">
        <v>90</v>
      </c>
      <c r="B37" s="43">
        <f t="shared" ref="B37:G37" si="8">SUM(B38:B43)</f>
        <v>39165618.546109997</v>
      </c>
      <c r="C37" s="43">
        <f t="shared" si="8"/>
        <v>22868563.380300004</v>
      </c>
      <c r="D37" s="43">
        <f t="shared" si="8"/>
        <v>2458068.9515499999</v>
      </c>
      <c r="E37" s="43">
        <f t="shared" si="8"/>
        <v>25326632.33185</v>
      </c>
      <c r="F37" s="43">
        <f t="shared" si="8"/>
        <v>13838986.214259997</v>
      </c>
      <c r="G37" s="43">
        <f t="shared" si="8"/>
        <v>16297055.165809998</v>
      </c>
      <c r="H37" s="33">
        <f t="shared" ref="H37:H43" si="9">E37/B37*100</f>
        <v>64.665472605859023</v>
      </c>
    </row>
    <row r="38" spans="1:8" s="29" customFormat="1" ht="11.25" customHeight="1" x14ac:dyDescent="0.2">
      <c r="A38" s="36" t="s">
        <v>91</v>
      </c>
      <c r="B38" s="37">
        <v>39076754.242109999</v>
      </c>
      <c r="C38" s="38">
        <v>22842536.164450001</v>
      </c>
      <c r="D38" s="37">
        <v>2455511.8265200001</v>
      </c>
      <c r="E38" s="38">
        <f t="shared" ref="E38:E43" si="10">SUM(C38:D38)</f>
        <v>25298047.990970001</v>
      </c>
      <c r="F38" s="38">
        <f t="shared" ref="F38:F43" si="11">B38-E38</f>
        <v>13778706.251139998</v>
      </c>
      <c r="G38" s="38">
        <f t="shared" ref="G38:G43" si="12">B38-C38</f>
        <v>16234218.077659998</v>
      </c>
      <c r="H38" s="39">
        <f t="shared" si="9"/>
        <v>64.739378900892049</v>
      </c>
    </row>
    <row r="39" spans="1:8" s="29" customFormat="1" ht="11.25" customHeight="1" x14ac:dyDescent="0.2">
      <c r="A39" s="46" t="s">
        <v>92</v>
      </c>
      <c r="B39" s="37">
        <v>3553</v>
      </c>
      <c r="C39" s="38">
        <v>3367.0681099999997</v>
      </c>
      <c r="D39" s="37">
        <v>179.91560000000001</v>
      </c>
      <c r="E39" s="38">
        <f t="shared" si="10"/>
        <v>3546.9837099999995</v>
      </c>
      <c r="F39" s="38">
        <f t="shared" si="11"/>
        <v>6.0162900000004811</v>
      </c>
      <c r="G39" s="38">
        <f t="shared" si="12"/>
        <v>185.93189000000029</v>
      </c>
      <c r="H39" s="39">
        <f t="shared" si="9"/>
        <v>99.830670137911611</v>
      </c>
    </row>
    <row r="40" spans="1:8" s="29" customFormat="1" ht="11.25" customHeight="1" x14ac:dyDescent="0.2">
      <c r="A40" s="46" t="s">
        <v>93</v>
      </c>
      <c r="B40" s="37">
        <v>1122</v>
      </c>
      <c r="C40" s="38">
        <v>507.15355</v>
      </c>
      <c r="D40" s="37">
        <v>59.811430000000001</v>
      </c>
      <c r="E40" s="38">
        <f t="shared" si="10"/>
        <v>566.96497999999997</v>
      </c>
      <c r="F40" s="38">
        <f t="shared" si="11"/>
        <v>555.03502000000003</v>
      </c>
      <c r="G40" s="38">
        <f t="shared" si="12"/>
        <v>614.84645</v>
      </c>
      <c r="H40" s="39">
        <f t="shared" si="9"/>
        <v>50.531638146167559</v>
      </c>
    </row>
    <row r="41" spans="1:8" s="29" customFormat="1" ht="11.25" customHeight="1" x14ac:dyDescent="0.2">
      <c r="A41" s="36" t="s">
        <v>94</v>
      </c>
      <c r="B41" s="37">
        <v>61161.303999999996</v>
      </c>
      <c r="C41" s="38">
        <v>14739.564269999999</v>
      </c>
      <c r="D41" s="37">
        <v>2025.05072</v>
      </c>
      <c r="E41" s="38">
        <f t="shared" si="10"/>
        <v>16764.614989999998</v>
      </c>
      <c r="F41" s="38">
        <f t="shared" si="11"/>
        <v>44396.689010000002</v>
      </c>
      <c r="G41" s="38">
        <f t="shared" si="12"/>
        <v>46421.739730000001</v>
      </c>
      <c r="H41" s="39">
        <f t="shared" si="9"/>
        <v>27.410493062737839</v>
      </c>
    </row>
    <row r="42" spans="1:8" s="29" customFormat="1" ht="11.25" customHeight="1" x14ac:dyDescent="0.2">
      <c r="A42" s="36" t="s">
        <v>95</v>
      </c>
      <c r="B42" s="37">
        <v>17058</v>
      </c>
      <c r="C42" s="38">
        <v>4164.55944</v>
      </c>
      <c r="D42" s="37">
        <v>198.20702</v>
      </c>
      <c r="E42" s="38">
        <f t="shared" si="10"/>
        <v>4362.7664599999998</v>
      </c>
      <c r="F42" s="38">
        <f t="shared" si="11"/>
        <v>12695.233540000001</v>
      </c>
      <c r="G42" s="38">
        <f t="shared" si="12"/>
        <v>12893.440559999999</v>
      </c>
      <c r="H42" s="39">
        <f t="shared" si="9"/>
        <v>25.576072575917458</v>
      </c>
    </row>
    <row r="43" spans="1:8" s="29" customFormat="1" ht="11.25" customHeight="1" x14ac:dyDescent="0.2">
      <c r="A43" s="36" t="s">
        <v>96</v>
      </c>
      <c r="B43" s="37">
        <v>5970</v>
      </c>
      <c r="C43" s="38">
        <v>3248.87048</v>
      </c>
      <c r="D43" s="37">
        <v>94.140259999999998</v>
      </c>
      <c r="E43" s="38">
        <f t="shared" si="10"/>
        <v>3343.0107400000002</v>
      </c>
      <c r="F43" s="38">
        <f t="shared" si="11"/>
        <v>2626.9892599999998</v>
      </c>
      <c r="G43" s="38">
        <f t="shared" si="12"/>
        <v>2721.12952</v>
      </c>
      <c r="H43" s="39">
        <f t="shared" si="9"/>
        <v>55.9968298157454</v>
      </c>
    </row>
    <row r="44" spans="1:8" s="29" customFormat="1" ht="11.25" customHeight="1" x14ac:dyDescent="0.2">
      <c r="A44" s="36"/>
      <c r="B44" s="38"/>
      <c r="C44" s="38"/>
      <c r="D44" s="38"/>
      <c r="E44" s="38"/>
      <c r="F44" s="38"/>
      <c r="G44" s="38"/>
      <c r="H44" s="39"/>
    </row>
    <row r="45" spans="1:8" s="29" customFormat="1" ht="11.25" customHeight="1" x14ac:dyDescent="0.2">
      <c r="A45" s="31" t="s">
        <v>97</v>
      </c>
      <c r="B45" s="37">
        <v>4259163.8321900005</v>
      </c>
      <c r="C45" s="38">
        <v>2748778.5914699999</v>
      </c>
      <c r="D45" s="37">
        <v>344570.26441</v>
      </c>
      <c r="E45" s="38">
        <f>SUM(C45:D45)</f>
        <v>3093348.8558799997</v>
      </c>
      <c r="F45" s="38">
        <f>B45-E45</f>
        <v>1165814.9763100008</v>
      </c>
      <c r="G45" s="38">
        <f>B45-C45</f>
        <v>1510385.2407200006</v>
      </c>
      <c r="H45" s="39">
        <f>E45/B45*100</f>
        <v>72.628078603152588</v>
      </c>
    </row>
    <row r="46" spans="1:8" s="29" customFormat="1" ht="11.25" customHeight="1" x14ac:dyDescent="0.2">
      <c r="A46" s="47"/>
      <c r="B46" s="42"/>
      <c r="C46" s="42"/>
      <c r="D46" s="42"/>
      <c r="E46" s="42"/>
      <c r="F46" s="42"/>
      <c r="G46" s="42"/>
      <c r="H46" s="33"/>
    </row>
    <row r="47" spans="1:8" s="29" customFormat="1" ht="11.25" customHeight="1" x14ac:dyDescent="0.2">
      <c r="A47" s="31" t="s">
        <v>98</v>
      </c>
      <c r="B47" s="37">
        <v>168822.79399999999</v>
      </c>
      <c r="C47" s="38">
        <v>91270.955439999991</v>
      </c>
      <c r="D47" s="37">
        <v>1650.4625100000001</v>
      </c>
      <c r="E47" s="38">
        <f>SUM(C47:D47)</f>
        <v>92921.417949999988</v>
      </c>
      <c r="F47" s="38">
        <f>B47-E47</f>
        <v>75901.376050000006</v>
      </c>
      <c r="G47" s="38">
        <f>B47-C47</f>
        <v>77551.838560000004</v>
      </c>
      <c r="H47" s="39">
        <f>E47/B47*100</f>
        <v>55.040800918150893</v>
      </c>
    </row>
    <row r="48" spans="1:8" s="29" customFormat="1" ht="11.25" customHeight="1" x14ac:dyDescent="0.2">
      <c r="A48" s="36"/>
      <c r="B48" s="42"/>
      <c r="C48" s="42"/>
      <c r="D48" s="42"/>
      <c r="E48" s="42"/>
      <c r="F48" s="42"/>
      <c r="G48" s="42"/>
      <c r="H48" s="33"/>
    </row>
    <row r="49" spans="1:8" s="29" customFormat="1" ht="11.25" customHeight="1" x14ac:dyDescent="0.2">
      <c r="A49" s="31" t="s">
        <v>99</v>
      </c>
      <c r="B49" s="43">
        <f t="shared" ref="B49:G49" si="13">SUM(B50:B55)</f>
        <v>1316785.392</v>
      </c>
      <c r="C49" s="43">
        <f t="shared" si="13"/>
        <v>767831.88297000015</v>
      </c>
      <c r="D49" s="43">
        <f t="shared" si="13"/>
        <v>91974.937189999997</v>
      </c>
      <c r="E49" s="43">
        <f t="shared" si="13"/>
        <v>859806.82016000012</v>
      </c>
      <c r="F49" s="43">
        <f t="shared" si="13"/>
        <v>456978.57183999993</v>
      </c>
      <c r="G49" s="43">
        <f t="shared" si="13"/>
        <v>548953.50902999996</v>
      </c>
      <c r="H49" s="33">
        <f t="shared" ref="H49:H55" si="14">E49/B49*100</f>
        <v>65.295896004289816</v>
      </c>
    </row>
    <row r="50" spans="1:8" s="29" customFormat="1" ht="11.25" customHeight="1" x14ac:dyDescent="0.2">
      <c r="A50" s="36" t="s">
        <v>78</v>
      </c>
      <c r="B50" s="37">
        <v>1026308</v>
      </c>
      <c r="C50" s="38">
        <v>559823.3639</v>
      </c>
      <c r="D50" s="37">
        <v>72845.34663</v>
      </c>
      <c r="E50" s="38">
        <f t="shared" ref="E50:E55" si="15">SUM(C50:D50)</f>
        <v>632668.71053000004</v>
      </c>
      <c r="F50" s="38">
        <f t="shared" ref="F50:F55" si="16">B50-E50</f>
        <v>393639.28946999996</v>
      </c>
      <c r="G50" s="38">
        <f t="shared" ref="G50:G55" si="17">B50-C50</f>
        <v>466484.6361</v>
      </c>
      <c r="H50" s="39">
        <f t="shared" si="14"/>
        <v>61.645111460692114</v>
      </c>
    </row>
    <row r="51" spans="1:8" s="29" customFormat="1" ht="11.25" customHeight="1" x14ac:dyDescent="0.2">
      <c r="A51" s="36" t="s">
        <v>100</v>
      </c>
      <c r="B51" s="37">
        <v>166846.71599999999</v>
      </c>
      <c r="C51" s="38">
        <v>125012.15364999999</v>
      </c>
      <c r="D51" s="37">
        <v>9645.2579399999995</v>
      </c>
      <c r="E51" s="38">
        <f t="shared" si="15"/>
        <v>134657.41159</v>
      </c>
      <c r="F51" s="38">
        <f t="shared" si="16"/>
        <v>32189.304409999982</v>
      </c>
      <c r="G51" s="38">
        <f t="shared" si="17"/>
        <v>41834.562349999993</v>
      </c>
      <c r="H51" s="39">
        <f t="shared" si="14"/>
        <v>80.707259224688613</v>
      </c>
    </row>
    <row r="52" spans="1:8" s="29" customFormat="1" ht="11.25" customHeight="1" x14ac:dyDescent="0.2">
      <c r="A52" s="36" t="s">
        <v>101</v>
      </c>
      <c r="B52" s="37">
        <v>72229.676000000007</v>
      </c>
      <c r="C52" s="38">
        <v>38135.595850000005</v>
      </c>
      <c r="D52" s="37">
        <v>7321.1484700000001</v>
      </c>
      <c r="E52" s="38">
        <f t="shared" si="15"/>
        <v>45456.744320000005</v>
      </c>
      <c r="F52" s="38">
        <f t="shared" si="16"/>
        <v>26772.931680000002</v>
      </c>
      <c r="G52" s="38">
        <f t="shared" si="17"/>
        <v>34094.080150000002</v>
      </c>
      <c r="H52" s="39">
        <f t="shared" si="14"/>
        <v>62.933612383918216</v>
      </c>
    </row>
    <row r="53" spans="1:8" s="29" customFormat="1" ht="11.25" customHeight="1" x14ac:dyDescent="0.2">
      <c r="A53" s="36" t="s">
        <v>102</v>
      </c>
      <c r="B53" s="37">
        <v>38007</v>
      </c>
      <c r="C53" s="38">
        <v>35052.181329999999</v>
      </c>
      <c r="D53" s="37">
        <v>1865.95856</v>
      </c>
      <c r="E53" s="38">
        <f t="shared" si="15"/>
        <v>36918.139889999999</v>
      </c>
      <c r="F53" s="38">
        <f t="shared" si="16"/>
        <v>1088.8601100000014</v>
      </c>
      <c r="G53" s="38">
        <f t="shared" si="17"/>
        <v>2954.8186700000006</v>
      </c>
      <c r="H53" s="39">
        <f t="shared" si="14"/>
        <v>97.135106401452362</v>
      </c>
    </row>
    <row r="54" spans="1:8" s="29" customFormat="1" ht="11.25" customHeight="1" x14ac:dyDescent="0.2">
      <c r="A54" s="36" t="s">
        <v>103</v>
      </c>
      <c r="B54" s="37">
        <v>7526</v>
      </c>
      <c r="C54" s="38">
        <v>7183.0895799999998</v>
      </c>
      <c r="D54" s="37">
        <v>291.81389000000001</v>
      </c>
      <c r="E54" s="38">
        <f t="shared" si="15"/>
        <v>7474.9034700000002</v>
      </c>
      <c r="F54" s="38">
        <f t="shared" si="16"/>
        <v>51.096529999999802</v>
      </c>
      <c r="G54" s="38">
        <f t="shared" si="17"/>
        <v>342.91042000000016</v>
      </c>
      <c r="H54" s="39">
        <f t="shared" si="14"/>
        <v>99.321066569226673</v>
      </c>
    </row>
    <row r="55" spans="1:8" s="29" customFormat="1" ht="11.25" customHeight="1" x14ac:dyDescent="0.2">
      <c r="A55" s="36" t="s">
        <v>104</v>
      </c>
      <c r="B55" s="37">
        <v>5868</v>
      </c>
      <c r="C55" s="38">
        <v>2625.4986600000002</v>
      </c>
      <c r="D55" s="37">
        <v>5.4116999999999997</v>
      </c>
      <c r="E55" s="38">
        <f t="shared" si="15"/>
        <v>2630.9103600000003</v>
      </c>
      <c r="F55" s="38">
        <f t="shared" si="16"/>
        <v>3237.0896399999997</v>
      </c>
      <c r="G55" s="38">
        <f t="shared" si="17"/>
        <v>3242.5013399999998</v>
      </c>
      <c r="H55" s="39">
        <f t="shared" si="14"/>
        <v>44.834873210633951</v>
      </c>
    </row>
    <row r="56" spans="1:8" s="29" customFormat="1" ht="11.25" customHeight="1" x14ac:dyDescent="0.2">
      <c r="A56" s="36"/>
      <c r="B56" s="42"/>
      <c r="C56" s="42"/>
      <c r="D56" s="42"/>
      <c r="E56" s="42"/>
      <c r="F56" s="42"/>
      <c r="G56" s="42"/>
      <c r="H56" s="33"/>
    </row>
    <row r="57" spans="1:8" s="29" customFormat="1" ht="11.25" customHeight="1" x14ac:dyDescent="0.2">
      <c r="A57" s="31" t="s">
        <v>105</v>
      </c>
      <c r="B57" s="48">
        <f t="shared" ref="B57:G57" si="18">SUM(B58:B67)</f>
        <v>2418712.8519999995</v>
      </c>
      <c r="C57" s="48">
        <f t="shared" si="18"/>
        <v>680661.42276999995</v>
      </c>
      <c r="D57" s="48">
        <f t="shared" si="18"/>
        <v>150451.86445999995</v>
      </c>
      <c r="E57" s="48">
        <f t="shared" si="18"/>
        <v>831113.2872299999</v>
      </c>
      <c r="F57" s="48">
        <f t="shared" si="18"/>
        <v>1587599.5647700001</v>
      </c>
      <c r="G57" s="48">
        <f t="shared" si="18"/>
        <v>1738051.4292299999</v>
      </c>
      <c r="H57" s="33">
        <f t="shared" ref="H57:H67" si="19">E57/B57*100</f>
        <v>34.361800597485725</v>
      </c>
    </row>
    <row r="58" spans="1:8" s="29" customFormat="1" ht="11.25" customHeight="1" x14ac:dyDescent="0.2">
      <c r="A58" s="36" t="s">
        <v>106</v>
      </c>
      <c r="B58" s="37">
        <v>90471</v>
      </c>
      <c r="C58" s="38">
        <v>22164.002270000048</v>
      </c>
      <c r="D58" s="37">
        <v>12530.398749999997</v>
      </c>
      <c r="E58" s="38">
        <f t="shared" ref="E58:E67" si="20">SUM(C58:D58)</f>
        <v>34694.401020000048</v>
      </c>
      <c r="F58" s="38">
        <f t="shared" ref="F58:F67" si="21">B58-E58</f>
        <v>55776.598979999952</v>
      </c>
      <c r="G58" s="38">
        <f t="shared" ref="G58:G67" si="22">B58-C58</f>
        <v>68306.997729999945</v>
      </c>
      <c r="H58" s="39">
        <f t="shared" si="19"/>
        <v>38.348643233743459</v>
      </c>
    </row>
    <row r="59" spans="1:8" s="29" customFormat="1" ht="11.25" customHeight="1" x14ac:dyDescent="0.2">
      <c r="A59" s="36" t="s">
        <v>107</v>
      </c>
      <c r="B59" s="37">
        <v>1317278.1629999999</v>
      </c>
      <c r="C59" s="38">
        <v>88682.280150000006</v>
      </c>
      <c r="D59" s="37">
        <v>54163.927240000005</v>
      </c>
      <c r="E59" s="38">
        <f t="shared" si="20"/>
        <v>142846.20739</v>
      </c>
      <c r="F59" s="38">
        <f t="shared" si="21"/>
        <v>1174431.9556100001</v>
      </c>
      <c r="G59" s="38">
        <f t="shared" si="22"/>
        <v>1228595.8828499999</v>
      </c>
      <c r="H59" s="39">
        <f t="shared" si="19"/>
        <v>10.844042769575617</v>
      </c>
    </row>
    <row r="60" spans="1:8" s="29" customFormat="1" ht="11.25" customHeight="1" x14ac:dyDescent="0.2">
      <c r="A60" s="36" t="s">
        <v>108</v>
      </c>
      <c r="B60" s="37">
        <v>756582.93799999997</v>
      </c>
      <c r="C60" s="38">
        <v>433947.44592999993</v>
      </c>
      <c r="D60" s="37">
        <v>62277.537499999999</v>
      </c>
      <c r="E60" s="38">
        <f t="shared" si="20"/>
        <v>496224.98342999991</v>
      </c>
      <c r="F60" s="38">
        <f t="shared" si="21"/>
        <v>260357.95457000006</v>
      </c>
      <c r="G60" s="38">
        <f t="shared" si="22"/>
        <v>322635.49207000004</v>
      </c>
      <c r="H60" s="39">
        <f t="shared" si="19"/>
        <v>65.587651862960712</v>
      </c>
    </row>
    <row r="61" spans="1:8" s="29" customFormat="1" ht="11.25" customHeight="1" x14ac:dyDescent="0.2">
      <c r="A61" s="36" t="s">
        <v>109</v>
      </c>
      <c r="B61" s="37">
        <v>18344.117999999999</v>
      </c>
      <c r="C61" s="38">
        <v>11554.383839999999</v>
      </c>
      <c r="D61" s="37">
        <v>3510.4283599999999</v>
      </c>
      <c r="E61" s="38">
        <f t="shared" si="20"/>
        <v>15064.812199999998</v>
      </c>
      <c r="F61" s="38">
        <f t="shared" si="21"/>
        <v>3279.3058000000001</v>
      </c>
      <c r="G61" s="38">
        <f t="shared" si="22"/>
        <v>6789.73416</v>
      </c>
      <c r="H61" s="39">
        <f t="shared" si="19"/>
        <v>82.123393449606013</v>
      </c>
    </row>
    <row r="62" spans="1:8" s="29" customFormat="1" ht="11.25" customHeight="1" x14ac:dyDescent="0.2">
      <c r="A62" s="36" t="s">
        <v>110</v>
      </c>
      <c r="B62" s="37">
        <v>126896.99999999999</v>
      </c>
      <c r="C62" s="38">
        <v>48958.409610000002</v>
      </c>
      <c r="D62" s="37">
        <v>1132.8458199999998</v>
      </c>
      <c r="E62" s="38">
        <f t="shared" si="20"/>
        <v>50091.255430000005</v>
      </c>
      <c r="F62" s="38">
        <f t="shared" si="21"/>
        <v>76805.744569999981</v>
      </c>
      <c r="G62" s="38">
        <f t="shared" si="22"/>
        <v>77938.590389999983</v>
      </c>
      <c r="H62" s="39">
        <f t="shared" si="19"/>
        <v>39.473947713499932</v>
      </c>
    </row>
    <row r="63" spans="1:8" s="29" customFormat="1" ht="11.25" customHeight="1" x14ac:dyDescent="0.2">
      <c r="A63" s="36" t="s">
        <v>111</v>
      </c>
      <c r="B63" s="37">
        <v>1225</v>
      </c>
      <c r="C63" s="38">
        <v>924.07750999999996</v>
      </c>
      <c r="D63" s="37">
        <v>170.25907999999998</v>
      </c>
      <c r="E63" s="38">
        <f t="shared" si="20"/>
        <v>1094.3365899999999</v>
      </c>
      <c r="F63" s="38">
        <f t="shared" si="21"/>
        <v>130.66341000000011</v>
      </c>
      <c r="G63" s="38">
        <f t="shared" si="22"/>
        <v>300.92249000000004</v>
      </c>
      <c r="H63" s="39">
        <f t="shared" si="19"/>
        <v>89.333599183673456</v>
      </c>
    </row>
    <row r="64" spans="1:8" s="29" customFormat="1" ht="11.25" customHeight="1" x14ac:dyDescent="0.2">
      <c r="A64" s="36" t="s">
        <v>112</v>
      </c>
      <c r="B64" s="37">
        <v>46843.921999999999</v>
      </c>
      <c r="C64" s="38">
        <v>29446.541280000001</v>
      </c>
      <c r="D64" s="37">
        <v>6383.1789200000003</v>
      </c>
      <c r="E64" s="38">
        <f t="shared" si="20"/>
        <v>35829.720200000003</v>
      </c>
      <c r="F64" s="38">
        <f t="shared" si="21"/>
        <v>11014.201799999995</v>
      </c>
      <c r="G64" s="38">
        <f t="shared" si="22"/>
        <v>17397.380719999997</v>
      </c>
      <c r="H64" s="39">
        <f t="shared" si="19"/>
        <v>76.487447400326573</v>
      </c>
    </row>
    <row r="65" spans="1:8" s="29" customFormat="1" ht="11.25" customHeight="1" x14ac:dyDescent="0.2">
      <c r="A65" s="36" t="s">
        <v>113</v>
      </c>
      <c r="B65" s="37">
        <v>4830.7110000000002</v>
      </c>
      <c r="C65" s="38">
        <v>2770.0618199999999</v>
      </c>
      <c r="D65" s="37">
        <v>916.22762</v>
      </c>
      <c r="E65" s="38">
        <f t="shared" si="20"/>
        <v>3686.28944</v>
      </c>
      <c r="F65" s="38">
        <f t="shared" si="21"/>
        <v>1144.4215600000002</v>
      </c>
      <c r="G65" s="38">
        <f t="shared" si="22"/>
        <v>2060.6491800000003</v>
      </c>
      <c r="H65" s="39">
        <f t="shared" si="19"/>
        <v>76.30945920797167</v>
      </c>
    </row>
    <row r="66" spans="1:8" s="29" customFormat="1" ht="11.25" customHeight="1" x14ac:dyDescent="0.2">
      <c r="A66" s="46" t="s">
        <v>114</v>
      </c>
      <c r="B66" s="37">
        <v>8600</v>
      </c>
      <c r="C66" s="38">
        <v>2762.6260699999998</v>
      </c>
      <c r="D66" s="37">
        <v>1280.54594</v>
      </c>
      <c r="E66" s="38">
        <f t="shared" si="20"/>
        <v>4043.1720099999998</v>
      </c>
      <c r="F66" s="38">
        <f t="shared" si="21"/>
        <v>4556.8279899999998</v>
      </c>
      <c r="G66" s="38">
        <f t="shared" si="22"/>
        <v>5837.3739299999997</v>
      </c>
      <c r="H66" s="39">
        <f t="shared" si="19"/>
        <v>47.013628023255812</v>
      </c>
    </row>
    <row r="67" spans="1:8" s="29" customFormat="1" ht="11.25" customHeight="1" x14ac:dyDescent="0.2">
      <c r="A67" s="36" t="s">
        <v>115</v>
      </c>
      <c r="B67" s="37">
        <v>47640</v>
      </c>
      <c r="C67" s="38">
        <v>39451.594290000001</v>
      </c>
      <c r="D67" s="37">
        <v>8086.5152300000009</v>
      </c>
      <c r="E67" s="38">
        <f t="shared" si="20"/>
        <v>47538.109519999998</v>
      </c>
      <c r="F67" s="38">
        <f t="shared" si="21"/>
        <v>101.89048000000184</v>
      </c>
      <c r="G67" s="38">
        <f t="shared" si="22"/>
        <v>8188.4057099999991</v>
      </c>
      <c r="H67" s="39">
        <f t="shared" si="19"/>
        <v>99.786124097397149</v>
      </c>
    </row>
    <row r="68" spans="1:8" s="29" customFormat="1" ht="11.25" customHeight="1" x14ac:dyDescent="0.2">
      <c r="A68" s="36"/>
      <c r="B68" s="42"/>
      <c r="C68" s="42"/>
      <c r="D68" s="42"/>
      <c r="E68" s="42"/>
      <c r="F68" s="42"/>
      <c r="G68" s="42"/>
      <c r="H68" s="33"/>
    </row>
    <row r="69" spans="1:8" s="29" customFormat="1" ht="11.25" customHeight="1" x14ac:dyDescent="0.2">
      <c r="A69" s="31" t="s">
        <v>116</v>
      </c>
      <c r="B69" s="43">
        <f t="shared" ref="B69:G69" si="23">SUM(B70:B73)</f>
        <v>1042798.7290000001</v>
      </c>
      <c r="C69" s="43">
        <f t="shared" si="23"/>
        <v>181466.49528</v>
      </c>
      <c r="D69" s="43">
        <f t="shared" si="23"/>
        <v>39785.86073</v>
      </c>
      <c r="E69" s="43">
        <f t="shared" si="23"/>
        <v>221252.35600999999</v>
      </c>
      <c r="F69" s="43">
        <f t="shared" si="23"/>
        <v>821546.37299000006</v>
      </c>
      <c r="G69" s="43">
        <f t="shared" si="23"/>
        <v>861332.23372000002</v>
      </c>
      <c r="H69" s="33">
        <f>E69/B69*100</f>
        <v>21.217167786747464</v>
      </c>
    </row>
    <row r="70" spans="1:8" s="29" customFormat="1" ht="11.25" customHeight="1" x14ac:dyDescent="0.2">
      <c r="A70" s="36" t="s">
        <v>78</v>
      </c>
      <c r="B70" s="37">
        <v>1036135.153</v>
      </c>
      <c r="C70" s="38">
        <v>176086.55733000001</v>
      </c>
      <c r="D70" s="37">
        <v>38984.969299999997</v>
      </c>
      <c r="E70" s="38">
        <f>SUM(C70:D70)</f>
        <v>215071.52663000001</v>
      </c>
      <c r="F70" s="38">
        <f>B70-E70</f>
        <v>821063.62637000007</v>
      </c>
      <c r="G70" s="38">
        <f>B70-C70</f>
        <v>860048.59567000007</v>
      </c>
      <c r="H70" s="39">
        <f>E70/B70*100</f>
        <v>20.757091968869819</v>
      </c>
    </row>
    <row r="71" spans="1:8" s="29" customFormat="1" ht="11.25" customHeight="1" x14ac:dyDescent="0.2">
      <c r="A71" s="36" t="s">
        <v>117</v>
      </c>
      <c r="B71" s="37">
        <v>4571</v>
      </c>
      <c r="C71" s="38">
        <v>4034.0104799999999</v>
      </c>
      <c r="D71" s="37">
        <v>534.09994999999992</v>
      </c>
      <c r="E71" s="38">
        <f>SUM(C71:D71)</f>
        <v>4568.1104299999997</v>
      </c>
      <c r="F71" s="38">
        <f>B71-E71</f>
        <v>2.8895700000002762</v>
      </c>
      <c r="G71" s="38">
        <f>B71-C71</f>
        <v>536.98952000000008</v>
      </c>
      <c r="H71" s="39">
        <f>E71/B71*100</f>
        <v>99.936784729818413</v>
      </c>
    </row>
    <row r="72" spans="1:8" s="29" customFormat="1" ht="11.25" customHeight="1" x14ac:dyDescent="0.2">
      <c r="A72" s="36" t="s">
        <v>118</v>
      </c>
      <c r="B72" s="37">
        <v>601.57600000000002</v>
      </c>
      <c r="C72" s="38">
        <v>445.33927</v>
      </c>
      <c r="D72" s="37">
        <v>25.09957</v>
      </c>
      <c r="E72" s="38">
        <f>SUM(C72:D72)</f>
        <v>470.43884000000003</v>
      </c>
      <c r="F72" s="38">
        <f>B72-E72</f>
        <v>131.13715999999999</v>
      </c>
      <c r="G72" s="38">
        <f>B72-C72</f>
        <v>156.23673000000002</v>
      </c>
      <c r="H72" s="39">
        <f>E72/B72*100</f>
        <v>78.201065202069231</v>
      </c>
    </row>
    <row r="73" spans="1:8" s="29" customFormat="1" ht="11.25" customHeight="1" x14ac:dyDescent="0.2">
      <c r="A73" s="36" t="s">
        <v>119</v>
      </c>
      <c r="B73" s="37">
        <v>1491</v>
      </c>
      <c r="C73" s="38">
        <v>900.58819999999992</v>
      </c>
      <c r="D73" s="37">
        <v>241.69191000000001</v>
      </c>
      <c r="E73" s="38">
        <f>SUM(C73:D73)</f>
        <v>1142.2801099999999</v>
      </c>
      <c r="F73" s="38">
        <f>B73-E73</f>
        <v>348.71989000000008</v>
      </c>
      <c r="G73" s="38">
        <f>B73-C73</f>
        <v>590.41180000000008</v>
      </c>
      <c r="H73" s="39">
        <f>E73/B73*100</f>
        <v>76.611677397719646</v>
      </c>
    </row>
    <row r="74" spans="1:8" s="29" customFormat="1" ht="11.25" customHeight="1" x14ac:dyDescent="0.2">
      <c r="A74" s="36"/>
      <c r="B74" s="42"/>
      <c r="C74" s="42"/>
      <c r="D74" s="42"/>
      <c r="E74" s="42"/>
      <c r="F74" s="42"/>
      <c r="G74" s="42"/>
      <c r="H74" s="33"/>
    </row>
    <row r="75" spans="1:8" s="29" customFormat="1" ht="11.25" customHeight="1" x14ac:dyDescent="0.2">
      <c r="A75" s="31" t="s">
        <v>120</v>
      </c>
      <c r="B75" s="43">
        <f t="shared" ref="B75:G75" si="24">SUM(B76:B78)</f>
        <v>3959076.3199</v>
      </c>
      <c r="C75" s="43">
        <f t="shared" si="24"/>
        <v>2536515.5861299997</v>
      </c>
      <c r="D75" s="43">
        <f t="shared" si="24"/>
        <v>316305.07909999997</v>
      </c>
      <c r="E75" s="43">
        <f t="shared" si="24"/>
        <v>2852820.6652299999</v>
      </c>
      <c r="F75" s="43">
        <f t="shared" si="24"/>
        <v>1106255.6546700001</v>
      </c>
      <c r="G75" s="43">
        <f t="shared" si="24"/>
        <v>1422560.73377</v>
      </c>
      <c r="H75" s="33">
        <f>E75/B75*100</f>
        <v>72.057733539778241</v>
      </c>
    </row>
    <row r="76" spans="1:8" s="29" customFormat="1" ht="11.25" customHeight="1" x14ac:dyDescent="0.2">
      <c r="A76" s="36" t="s">
        <v>121</v>
      </c>
      <c r="B76" s="37">
        <v>3912385.4128999999</v>
      </c>
      <c r="C76" s="38">
        <v>2511074.7929699998</v>
      </c>
      <c r="D76" s="37">
        <v>310746.18485999998</v>
      </c>
      <c r="E76" s="38">
        <f>SUM(C76:D76)</f>
        <v>2821820.9778299998</v>
      </c>
      <c r="F76" s="38">
        <f>B76-E76</f>
        <v>1090564.4350700001</v>
      </c>
      <c r="G76" s="38">
        <f>B76-C76</f>
        <v>1401310.61993</v>
      </c>
      <c r="H76" s="39">
        <f>E76/B76*100</f>
        <v>72.125332246813727</v>
      </c>
    </row>
    <row r="77" spans="1:8" s="29" customFormat="1" ht="11.25" customHeight="1" x14ac:dyDescent="0.2">
      <c r="A77" s="36" t="s">
        <v>122</v>
      </c>
      <c r="B77" s="37">
        <v>25373.906999999999</v>
      </c>
      <c r="C77" s="38">
        <v>17163.935550000002</v>
      </c>
      <c r="D77" s="37">
        <v>3101.3635799999997</v>
      </c>
      <c r="E77" s="38">
        <f>SUM(C77:D77)</f>
        <v>20265.299130000003</v>
      </c>
      <c r="F77" s="38">
        <f>B77-E77</f>
        <v>5108.6078699999962</v>
      </c>
      <c r="G77" s="38">
        <f>B77-C77</f>
        <v>8209.9714499999973</v>
      </c>
      <c r="H77" s="39">
        <f>E77/B77*100</f>
        <v>79.866687972017885</v>
      </c>
    </row>
    <row r="78" spans="1:8" s="29" customFormat="1" ht="11.25" customHeight="1" x14ac:dyDescent="0.2">
      <c r="A78" s="36" t="s">
        <v>123</v>
      </c>
      <c r="B78" s="37">
        <v>21317</v>
      </c>
      <c r="C78" s="38">
        <v>8276.8576100000009</v>
      </c>
      <c r="D78" s="37">
        <v>2457.5306600000004</v>
      </c>
      <c r="E78" s="38">
        <f>SUM(C78:D78)</f>
        <v>10734.388270000001</v>
      </c>
      <c r="F78" s="38">
        <f>B78-E78</f>
        <v>10582.611729999999</v>
      </c>
      <c r="G78" s="38">
        <f>B78-C78</f>
        <v>13040.142389999999</v>
      </c>
      <c r="H78" s="39">
        <f>E78/B78*100</f>
        <v>50.355998827227097</v>
      </c>
    </row>
    <row r="79" spans="1:8" s="29" customFormat="1" ht="11.25" customHeight="1" x14ac:dyDescent="0.2">
      <c r="A79" s="36"/>
      <c r="B79" s="42"/>
      <c r="C79" s="42"/>
      <c r="D79" s="42"/>
      <c r="E79" s="42"/>
      <c r="F79" s="42"/>
      <c r="G79" s="42"/>
      <c r="H79" s="33"/>
    </row>
    <row r="80" spans="1:8" s="29" customFormat="1" ht="11.25" customHeight="1" x14ac:dyDescent="0.2">
      <c r="A80" s="31" t="s">
        <v>124</v>
      </c>
      <c r="B80" s="43">
        <f t="shared" ref="B80:G80" si="25">SUM(B81:B84)</f>
        <v>788423.31</v>
      </c>
      <c r="C80" s="43">
        <f t="shared" si="25"/>
        <v>79837.809670000002</v>
      </c>
      <c r="D80" s="43">
        <f t="shared" si="25"/>
        <v>4950.96648</v>
      </c>
      <c r="E80" s="43">
        <f t="shared" si="25"/>
        <v>84788.776149999991</v>
      </c>
      <c r="F80" s="43">
        <f t="shared" si="25"/>
        <v>703634.53385000001</v>
      </c>
      <c r="G80" s="43">
        <f t="shared" si="25"/>
        <v>708585.50033000007</v>
      </c>
      <c r="H80" s="33">
        <f>E80/B80*100</f>
        <v>10.754219855574791</v>
      </c>
    </row>
    <row r="81" spans="1:8" s="29" customFormat="1" ht="11.25" customHeight="1" x14ac:dyDescent="0.2">
      <c r="A81" s="36" t="s">
        <v>91</v>
      </c>
      <c r="B81" s="37">
        <v>745409.31</v>
      </c>
      <c r="C81" s="38">
        <v>57847.700219999992</v>
      </c>
      <c r="D81" s="37">
        <v>306.79285999999939</v>
      </c>
      <c r="E81" s="38">
        <f>SUM(C81:D81)</f>
        <v>58154.493079999993</v>
      </c>
      <c r="F81" s="38">
        <f>B81-E81</f>
        <v>687254.81692000001</v>
      </c>
      <c r="G81" s="38">
        <f>B81-C81</f>
        <v>687561.60978000006</v>
      </c>
      <c r="H81" s="39">
        <f>E81/B81*100</f>
        <v>7.801685905962187</v>
      </c>
    </row>
    <row r="82" spans="1:8" s="29" customFormat="1" ht="11.25" customHeight="1" x14ac:dyDescent="0.2">
      <c r="A82" s="36" t="s">
        <v>125</v>
      </c>
      <c r="B82" s="37">
        <v>0</v>
      </c>
      <c r="C82" s="38">
        <v>0</v>
      </c>
      <c r="D82" s="37">
        <v>0</v>
      </c>
      <c r="E82" s="38">
        <f>SUM(C82:D82)</f>
        <v>0</v>
      </c>
      <c r="F82" s="38">
        <f>B82-E82</f>
        <v>0</v>
      </c>
      <c r="G82" s="38">
        <f>B82-C82</f>
        <v>0</v>
      </c>
      <c r="H82" s="39"/>
    </row>
    <row r="83" spans="1:8" s="29" customFormat="1" ht="11.25" customHeight="1" x14ac:dyDescent="0.2">
      <c r="A83" s="36" t="s">
        <v>126</v>
      </c>
      <c r="B83" s="37">
        <v>11550</v>
      </c>
      <c r="C83" s="38">
        <v>3880.6453199999996</v>
      </c>
      <c r="D83" s="37">
        <v>135.54579999999999</v>
      </c>
      <c r="E83" s="38">
        <f>SUM(C83:D83)</f>
        <v>4016.1911199999995</v>
      </c>
      <c r="F83" s="38">
        <f>B83-E83</f>
        <v>7533.8088800000005</v>
      </c>
      <c r="G83" s="38">
        <f>B83-C83</f>
        <v>7669.3546800000004</v>
      </c>
      <c r="H83" s="39">
        <f>E83/B83*100</f>
        <v>34.772217489177486</v>
      </c>
    </row>
    <row r="84" spans="1:8" s="29" customFormat="1" ht="11.25" customHeight="1" x14ac:dyDescent="0.2">
      <c r="A84" s="36" t="s">
        <v>127</v>
      </c>
      <c r="B84" s="37">
        <v>31464</v>
      </c>
      <c r="C84" s="38">
        <v>18109.464130000004</v>
      </c>
      <c r="D84" s="37">
        <v>4508.6278200000006</v>
      </c>
      <c r="E84" s="38">
        <f>SUM(C84:D84)</f>
        <v>22618.091950000005</v>
      </c>
      <c r="F84" s="38">
        <f>B84-E84</f>
        <v>8845.9080499999945</v>
      </c>
      <c r="G84" s="38">
        <f>B84-C84</f>
        <v>13354.535869999996</v>
      </c>
      <c r="H84" s="39">
        <f>E84/B84*100</f>
        <v>71.885621503941039</v>
      </c>
    </row>
    <row r="85" spans="1:8" s="29" customFormat="1" ht="11.25" customHeight="1" x14ac:dyDescent="0.2">
      <c r="A85" s="49"/>
      <c r="B85" s="37"/>
      <c r="C85" s="38"/>
      <c r="D85" s="37"/>
      <c r="E85" s="38"/>
      <c r="F85" s="38"/>
      <c r="G85" s="38"/>
      <c r="H85" s="39"/>
    </row>
    <row r="86" spans="1:8" s="29" customFormat="1" ht="11.25" customHeight="1" x14ac:dyDescent="0.2">
      <c r="A86" s="31" t="s">
        <v>128</v>
      </c>
      <c r="B86" s="43">
        <f t="shared" ref="B86:G86" si="26">SUM(B87:B93)</f>
        <v>16192490.756000001</v>
      </c>
      <c r="C86" s="43">
        <f t="shared" si="26"/>
        <v>14335326.647799999</v>
      </c>
      <c r="D86" s="43">
        <f t="shared" si="26"/>
        <v>119870.80481</v>
      </c>
      <c r="E86" s="43">
        <f t="shared" si="26"/>
        <v>14455197.452609999</v>
      </c>
      <c r="F86" s="43">
        <f t="shared" si="26"/>
        <v>1737293.30339</v>
      </c>
      <c r="G86" s="43">
        <f t="shared" si="26"/>
        <v>1857164.1082000006</v>
      </c>
      <c r="H86" s="33">
        <f t="shared" ref="H86:H93" si="27">E86/B86*100</f>
        <v>89.270994008464939</v>
      </c>
    </row>
    <row r="87" spans="1:8" s="29" customFormat="1" ht="11.25" customHeight="1" x14ac:dyDescent="0.2">
      <c r="A87" s="36" t="s">
        <v>106</v>
      </c>
      <c r="B87" s="37">
        <v>357643.53484000004</v>
      </c>
      <c r="C87" s="38">
        <v>306875.5306</v>
      </c>
      <c r="D87" s="37">
        <v>14806.4892</v>
      </c>
      <c r="E87" s="38">
        <f t="shared" ref="E87:E93" si="28">SUM(C87:D87)</f>
        <v>321682.01980000001</v>
      </c>
      <c r="F87" s="38">
        <f t="shared" ref="F87:F93" si="29">B87-E87</f>
        <v>35961.515040000028</v>
      </c>
      <c r="G87" s="38">
        <f t="shared" ref="G87:G93" si="30">B87-C87</f>
        <v>50768.004240000038</v>
      </c>
      <c r="H87" s="39">
        <f t="shared" si="27"/>
        <v>89.944872048060859</v>
      </c>
    </row>
    <row r="88" spans="1:8" s="29" customFormat="1" ht="11.25" customHeight="1" x14ac:dyDescent="0.2">
      <c r="A88" s="36" t="s">
        <v>129</v>
      </c>
      <c r="B88" s="37">
        <v>1365464.0519999999</v>
      </c>
      <c r="C88" s="38">
        <v>1208476.5891199999</v>
      </c>
      <c r="D88" s="37">
        <v>34589.260559999995</v>
      </c>
      <c r="E88" s="38">
        <f t="shared" si="28"/>
        <v>1243065.84968</v>
      </c>
      <c r="F88" s="38">
        <f t="shared" si="29"/>
        <v>122398.20231999992</v>
      </c>
      <c r="G88" s="38">
        <f t="shared" si="30"/>
        <v>156987.46288000001</v>
      </c>
      <c r="H88" s="39">
        <f t="shared" si="27"/>
        <v>91.036146126240169</v>
      </c>
    </row>
    <row r="89" spans="1:8" s="29" customFormat="1" ht="11.25" customHeight="1" x14ac:dyDescent="0.2">
      <c r="A89" s="36" t="s">
        <v>130</v>
      </c>
      <c r="B89" s="37">
        <v>1233752.6969999999</v>
      </c>
      <c r="C89" s="38">
        <v>1025279.4683299999</v>
      </c>
      <c r="D89" s="37">
        <v>14576.22784</v>
      </c>
      <c r="E89" s="38">
        <f t="shared" si="28"/>
        <v>1039855.6961699999</v>
      </c>
      <c r="F89" s="38">
        <f t="shared" si="29"/>
        <v>193897.00083000003</v>
      </c>
      <c r="G89" s="38">
        <f t="shared" si="30"/>
        <v>208473.22866999998</v>
      </c>
      <c r="H89" s="39">
        <f t="shared" si="27"/>
        <v>84.283965392620331</v>
      </c>
    </row>
    <row r="90" spans="1:8" s="29" customFormat="1" ht="11.25" customHeight="1" x14ac:dyDescent="0.2">
      <c r="A90" s="36" t="s">
        <v>131</v>
      </c>
      <c r="B90" s="37">
        <v>10717.666999999999</v>
      </c>
      <c r="C90" s="38">
        <v>3929.1820499999999</v>
      </c>
      <c r="D90" s="37">
        <v>1550.9493600000001</v>
      </c>
      <c r="E90" s="38">
        <f t="shared" si="28"/>
        <v>5480.13141</v>
      </c>
      <c r="F90" s="38">
        <f t="shared" si="29"/>
        <v>5237.5355899999995</v>
      </c>
      <c r="G90" s="38">
        <f t="shared" si="30"/>
        <v>6788.48495</v>
      </c>
      <c r="H90" s="39">
        <f t="shared" si="27"/>
        <v>51.131756659355062</v>
      </c>
    </row>
    <row r="91" spans="1:8" s="29" customFormat="1" ht="11.25" customHeight="1" x14ac:dyDescent="0.2">
      <c r="A91" s="36" t="s">
        <v>132</v>
      </c>
      <c r="B91" s="37">
        <v>82635.501999999993</v>
      </c>
      <c r="C91" s="38">
        <v>66479.948810000002</v>
      </c>
      <c r="D91" s="37">
        <v>3543.8776999999995</v>
      </c>
      <c r="E91" s="38">
        <f t="shared" si="28"/>
        <v>70023.826509999999</v>
      </c>
      <c r="F91" s="38">
        <f t="shared" si="29"/>
        <v>12611.675489999994</v>
      </c>
      <c r="G91" s="38">
        <f t="shared" si="30"/>
        <v>16155.553189999991</v>
      </c>
      <c r="H91" s="39">
        <f t="shared" si="27"/>
        <v>84.738187359229698</v>
      </c>
    </row>
    <row r="92" spans="1:8" s="29" customFormat="1" ht="11.25" customHeight="1" x14ac:dyDescent="0.2">
      <c r="A92" s="36" t="s">
        <v>133</v>
      </c>
      <c r="B92" s="37">
        <v>13022126.97016</v>
      </c>
      <c r="C92" s="38">
        <v>11659731.554719999</v>
      </c>
      <c r="D92" s="37">
        <v>39757.697480000003</v>
      </c>
      <c r="E92" s="38">
        <f t="shared" si="28"/>
        <v>11699489.2522</v>
      </c>
      <c r="F92" s="38">
        <f t="shared" si="29"/>
        <v>1322637.71796</v>
      </c>
      <c r="G92" s="38">
        <f t="shared" si="30"/>
        <v>1362395.4154400006</v>
      </c>
      <c r="H92" s="39">
        <f t="shared" si="27"/>
        <v>89.843151422261485</v>
      </c>
    </row>
    <row r="93" spans="1:8" s="29" customFormat="1" ht="11.25" customHeight="1" x14ac:dyDescent="0.2">
      <c r="A93" s="36" t="s">
        <v>134</v>
      </c>
      <c r="B93" s="37">
        <v>120150.333</v>
      </c>
      <c r="C93" s="38">
        <v>64554.374170000003</v>
      </c>
      <c r="D93" s="37">
        <v>11046.302669999999</v>
      </c>
      <c r="E93" s="38">
        <f t="shared" si="28"/>
        <v>75600.67684</v>
      </c>
      <c r="F93" s="38">
        <f t="shared" si="29"/>
        <v>44549.656159999999</v>
      </c>
      <c r="G93" s="38">
        <f t="shared" si="30"/>
        <v>55595.958829999996</v>
      </c>
      <c r="H93" s="39">
        <f t="shared" si="27"/>
        <v>62.921737253945018</v>
      </c>
    </row>
    <row r="94" spans="1:8" s="29" customFormat="1" ht="11.25" customHeight="1" x14ac:dyDescent="0.2">
      <c r="A94" s="36"/>
      <c r="B94" s="42"/>
      <c r="C94" s="42"/>
      <c r="D94" s="42"/>
      <c r="E94" s="42"/>
      <c r="F94" s="42"/>
      <c r="G94" s="42"/>
      <c r="H94" s="33"/>
    </row>
    <row r="95" spans="1:8" s="29" customFormat="1" ht="11.25" customHeight="1" x14ac:dyDescent="0.2">
      <c r="A95" s="31" t="s">
        <v>135</v>
      </c>
      <c r="B95" s="43">
        <f t="shared" ref="B95:G95" si="31">SUM(B96:B105)</f>
        <v>1455051.2209999999</v>
      </c>
      <c r="C95" s="43">
        <f t="shared" si="31"/>
        <v>938353.66156000015</v>
      </c>
      <c r="D95" s="43">
        <f t="shared" si="31"/>
        <v>218325.30039999998</v>
      </c>
      <c r="E95" s="43">
        <f t="shared" si="31"/>
        <v>1156678.96196</v>
      </c>
      <c r="F95" s="43">
        <f t="shared" si="31"/>
        <v>298372.25904000003</v>
      </c>
      <c r="G95" s="43">
        <f t="shared" si="31"/>
        <v>516697.55944000004</v>
      </c>
      <c r="H95" s="33">
        <f t="shared" ref="H95:H105" si="32">E95/B95*100</f>
        <v>79.494037410247302</v>
      </c>
    </row>
    <row r="96" spans="1:8" s="29" customFormat="1" ht="11.25" customHeight="1" x14ac:dyDescent="0.2">
      <c r="A96" s="36" t="s">
        <v>78</v>
      </c>
      <c r="B96" s="37">
        <v>512783.65600000002</v>
      </c>
      <c r="C96" s="38">
        <v>346894.51736</v>
      </c>
      <c r="D96" s="37">
        <v>50525.232539999997</v>
      </c>
      <c r="E96" s="38">
        <f t="shared" ref="E96:E105" si="33">SUM(C96:D96)</f>
        <v>397419.7499</v>
      </c>
      <c r="F96" s="38">
        <f t="shared" ref="F96:F105" si="34">B96-E96</f>
        <v>115363.90610000002</v>
      </c>
      <c r="G96" s="38">
        <f t="shared" ref="G96:G105" si="35">B96-C96</f>
        <v>165889.13864000002</v>
      </c>
      <c r="H96" s="39">
        <f t="shared" si="32"/>
        <v>77.502421391527349</v>
      </c>
    </row>
    <row r="97" spans="1:8" s="29" customFormat="1" ht="11.25" customHeight="1" x14ac:dyDescent="0.2">
      <c r="A97" s="36" t="s">
        <v>136</v>
      </c>
      <c r="B97" s="37">
        <v>212773.01699999999</v>
      </c>
      <c r="C97" s="38">
        <v>110875.94627000001</v>
      </c>
      <c r="D97" s="37">
        <v>14420.904480000001</v>
      </c>
      <c r="E97" s="38">
        <f t="shared" si="33"/>
        <v>125296.85075000001</v>
      </c>
      <c r="F97" s="38">
        <f t="shared" si="34"/>
        <v>87476.16624999998</v>
      </c>
      <c r="G97" s="38">
        <f t="shared" si="35"/>
        <v>101897.07072999998</v>
      </c>
      <c r="H97" s="39">
        <f t="shared" si="32"/>
        <v>58.887565968949914</v>
      </c>
    </row>
    <row r="98" spans="1:8" s="29" customFormat="1" ht="11.25" customHeight="1" x14ac:dyDescent="0.2">
      <c r="A98" s="36" t="s">
        <v>137</v>
      </c>
      <c r="B98" s="37">
        <v>77368.929999999993</v>
      </c>
      <c r="C98" s="38">
        <v>68210.409499999994</v>
      </c>
      <c r="D98" s="37">
        <v>7387.3973399999995</v>
      </c>
      <c r="E98" s="38">
        <f t="shared" si="33"/>
        <v>75597.80683999999</v>
      </c>
      <c r="F98" s="38">
        <f t="shared" si="34"/>
        <v>1771.1231600000028</v>
      </c>
      <c r="G98" s="38">
        <f t="shared" si="35"/>
        <v>9158.5204999999987</v>
      </c>
      <c r="H98" s="39">
        <f t="shared" si="32"/>
        <v>97.710808253390596</v>
      </c>
    </row>
    <row r="99" spans="1:8" s="29" customFormat="1" ht="11.25" customHeight="1" x14ac:dyDescent="0.2">
      <c r="A99" s="36" t="s">
        <v>138</v>
      </c>
      <c r="B99" s="37">
        <v>83519.888000000006</v>
      </c>
      <c r="C99" s="38">
        <v>59028.963320000003</v>
      </c>
      <c r="D99" s="37">
        <v>8311.0083799999993</v>
      </c>
      <c r="E99" s="38">
        <f t="shared" si="33"/>
        <v>67339.971699999995</v>
      </c>
      <c r="F99" s="38">
        <f t="shared" si="34"/>
        <v>16179.916300000012</v>
      </c>
      <c r="G99" s="38">
        <f t="shared" si="35"/>
        <v>24490.924680000004</v>
      </c>
      <c r="H99" s="39">
        <f t="shared" si="32"/>
        <v>80.627468873042545</v>
      </c>
    </row>
    <row r="100" spans="1:8" s="29" customFormat="1" ht="11.25" customHeight="1" x14ac:dyDescent="0.2">
      <c r="A100" s="36" t="s">
        <v>139</v>
      </c>
      <c r="B100" s="37">
        <v>119904</v>
      </c>
      <c r="C100" s="38">
        <v>47643.979319999999</v>
      </c>
      <c r="D100" s="37">
        <v>40708.929380000001</v>
      </c>
      <c r="E100" s="38">
        <f t="shared" si="33"/>
        <v>88352.9087</v>
      </c>
      <c r="F100" s="38">
        <f t="shared" si="34"/>
        <v>31551.0913</v>
      </c>
      <c r="G100" s="38">
        <f t="shared" si="35"/>
        <v>72260.020680000001</v>
      </c>
      <c r="H100" s="39">
        <f t="shared" si="32"/>
        <v>73.686373015078729</v>
      </c>
    </row>
    <row r="101" spans="1:8" s="29" customFormat="1" ht="11.25" customHeight="1" x14ac:dyDescent="0.2">
      <c r="A101" s="36" t="s">
        <v>140</v>
      </c>
      <c r="B101" s="37">
        <v>12527.053</v>
      </c>
      <c r="C101" s="38">
        <v>7416.8674199999996</v>
      </c>
      <c r="D101" s="37">
        <v>2296.6360099999997</v>
      </c>
      <c r="E101" s="38">
        <f t="shared" si="33"/>
        <v>9713.5034299999988</v>
      </c>
      <c r="F101" s="38">
        <f t="shared" si="34"/>
        <v>2813.549570000001</v>
      </c>
      <c r="G101" s="38">
        <f t="shared" si="35"/>
        <v>5110.1855800000003</v>
      </c>
      <c r="H101" s="39">
        <f t="shared" si="32"/>
        <v>77.540211811988016</v>
      </c>
    </row>
    <row r="102" spans="1:8" s="29" customFormat="1" ht="11.25" customHeight="1" x14ac:dyDescent="0.2">
      <c r="A102" s="36" t="s">
        <v>141</v>
      </c>
      <c r="B102" s="37">
        <v>100572.74800000001</v>
      </c>
      <c r="C102" s="38">
        <v>74723.080620000008</v>
      </c>
      <c r="D102" s="37">
        <v>1374.01125</v>
      </c>
      <c r="E102" s="38">
        <f t="shared" si="33"/>
        <v>76097.091870000004</v>
      </c>
      <c r="F102" s="38">
        <f t="shared" si="34"/>
        <v>24475.656130000003</v>
      </c>
      <c r="G102" s="38">
        <f t="shared" si="35"/>
        <v>25849.667379999999</v>
      </c>
      <c r="H102" s="39">
        <f t="shared" si="32"/>
        <v>75.663729373289073</v>
      </c>
    </row>
    <row r="103" spans="1:8" s="29" customFormat="1" ht="11.25" customHeight="1" x14ac:dyDescent="0.2">
      <c r="A103" s="36" t="s">
        <v>142</v>
      </c>
      <c r="B103" s="37">
        <v>59856.243999999999</v>
      </c>
      <c r="C103" s="38">
        <v>42668.092759999992</v>
      </c>
      <c r="D103" s="37">
        <v>6920.9492199999913</v>
      </c>
      <c r="E103" s="38">
        <f t="shared" si="33"/>
        <v>49589.04197999998</v>
      </c>
      <c r="F103" s="38">
        <f t="shared" si="34"/>
        <v>10267.202020000019</v>
      </c>
      <c r="G103" s="38">
        <f t="shared" si="35"/>
        <v>17188.151240000007</v>
      </c>
      <c r="H103" s="39">
        <f t="shared" si="32"/>
        <v>82.846898946749775</v>
      </c>
    </row>
    <row r="104" spans="1:8" s="29" customFormat="1" ht="11.25" customHeight="1" x14ac:dyDescent="0.2">
      <c r="A104" s="36" t="s">
        <v>143</v>
      </c>
      <c r="B104" s="37">
        <v>9770</v>
      </c>
      <c r="C104" s="38">
        <v>5575.0174500000003</v>
      </c>
      <c r="D104" s="37">
        <v>988.86806000000001</v>
      </c>
      <c r="E104" s="38">
        <f t="shared" si="33"/>
        <v>6563.8855100000001</v>
      </c>
      <c r="F104" s="38">
        <f t="shared" si="34"/>
        <v>3206.1144899999999</v>
      </c>
      <c r="G104" s="38">
        <f t="shared" si="35"/>
        <v>4194.9825499999997</v>
      </c>
      <c r="H104" s="39">
        <f t="shared" si="32"/>
        <v>67.184089150460593</v>
      </c>
    </row>
    <row r="105" spans="1:8" s="29" customFormat="1" ht="11.25" customHeight="1" x14ac:dyDescent="0.2">
      <c r="A105" s="36" t="s">
        <v>144</v>
      </c>
      <c r="B105" s="37">
        <v>265975.685</v>
      </c>
      <c r="C105" s="38">
        <v>175316.78753999999</v>
      </c>
      <c r="D105" s="37">
        <v>85391.363740000001</v>
      </c>
      <c r="E105" s="38">
        <f t="shared" si="33"/>
        <v>260708.15127999999</v>
      </c>
      <c r="F105" s="38">
        <f t="shared" si="34"/>
        <v>5267.5337200000067</v>
      </c>
      <c r="G105" s="38">
        <f t="shared" si="35"/>
        <v>90658.897460000007</v>
      </c>
      <c r="H105" s="39">
        <f t="shared" si="32"/>
        <v>98.019543132297969</v>
      </c>
    </row>
    <row r="106" spans="1:8" s="29" customFormat="1" ht="11.25" customHeight="1" x14ac:dyDescent="0.2">
      <c r="A106" s="36"/>
      <c r="B106" s="42"/>
      <c r="C106" s="42"/>
      <c r="D106" s="42"/>
      <c r="E106" s="42"/>
      <c r="F106" s="42"/>
      <c r="G106" s="42"/>
      <c r="H106" s="33"/>
    </row>
    <row r="107" spans="1:8" s="29" customFormat="1" ht="11.25" customHeight="1" x14ac:dyDescent="0.2">
      <c r="A107" s="31" t="s">
        <v>145</v>
      </c>
      <c r="B107" s="43">
        <f t="shared" ref="B107:G107" si="36">SUM(B108:B116)</f>
        <v>784121.08100000001</v>
      </c>
      <c r="C107" s="43">
        <f t="shared" si="36"/>
        <v>435478.4376200001</v>
      </c>
      <c r="D107" s="43">
        <f t="shared" si="36"/>
        <v>187625.72454999998</v>
      </c>
      <c r="E107" s="43">
        <f t="shared" si="36"/>
        <v>623104.16217000003</v>
      </c>
      <c r="F107" s="43">
        <f t="shared" si="36"/>
        <v>161016.91882999998</v>
      </c>
      <c r="G107" s="43">
        <f t="shared" si="36"/>
        <v>348642.64337999996</v>
      </c>
      <c r="H107" s="33">
        <f t="shared" ref="H107:H116" si="37">E107/B107*100</f>
        <v>79.465299080512793</v>
      </c>
    </row>
    <row r="108" spans="1:8" s="29" customFormat="1" ht="11.25" customHeight="1" x14ac:dyDescent="0.2">
      <c r="A108" s="36" t="s">
        <v>78</v>
      </c>
      <c r="B108" s="37">
        <v>449836.09299999999</v>
      </c>
      <c r="C108" s="38">
        <v>199049.74087000004</v>
      </c>
      <c r="D108" s="37">
        <v>149868.83602000002</v>
      </c>
      <c r="E108" s="38">
        <f t="shared" ref="E108:E116" si="38">SUM(C108:D108)</f>
        <v>348918.57689000003</v>
      </c>
      <c r="F108" s="38">
        <f t="shared" ref="F108:F116" si="39">B108-E108</f>
        <v>100917.51610999997</v>
      </c>
      <c r="G108" s="38">
        <f t="shared" ref="G108:G116" si="40">B108-C108</f>
        <v>250786.35212999996</v>
      </c>
      <c r="H108" s="39">
        <f t="shared" si="37"/>
        <v>77.56571389437174</v>
      </c>
    </row>
    <row r="109" spans="1:8" s="29" customFormat="1" ht="11.25" customHeight="1" x14ac:dyDescent="0.2">
      <c r="A109" s="36" t="s">
        <v>146</v>
      </c>
      <c r="B109" s="37">
        <v>2609</v>
      </c>
      <c r="C109" s="38">
        <v>1690.0369800000001</v>
      </c>
      <c r="D109" s="37">
        <v>817.11424</v>
      </c>
      <c r="E109" s="38">
        <f t="shared" si="38"/>
        <v>2507.1512200000002</v>
      </c>
      <c r="F109" s="38">
        <f t="shared" si="39"/>
        <v>101.84877999999981</v>
      </c>
      <c r="G109" s="38">
        <f t="shared" si="40"/>
        <v>918.96301999999991</v>
      </c>
      <c r="H109" s="39">
        <f t="shared" si="37"/>
        <v>96.096252203909543</v>
      </c>
    </row>
    <row r="110" spans="1:8" s="29" customFormat="1" ht="11.25" customHeight="1" x14ac:dyDescent="0.2">
      <c r="A110" s="36" t="s">
        <v>147</v>
      </c>
      <c r="B110" s="37">
        <v>18463.215</v>
      </c>
      <c r="C110" s="38">
        <v>13064.0389</v>
      </c>
      <c r="D110" s="37">
        <v>955.67914000000007</v>
      </c>
      <c r="E110" s="38">
        <f t="shared" si="38"/>
        <v>14019.71804</v>
      </c>
      <c r="F110" s="38">
        <f t="shared" si="39"/>
        <v>4443.4969600000004</v>
      </c>
      <c r="G110" s="38">
        <f t="shared" si="40"/>
        <v>5399.1761000000006</v>
      </c>
      <c r="H110" s="39">
        <f t="shared" si="37"/>
        <v>75.933243695640215</v>
      </c>
    </row>
    <row r="111" spans="1:8" s="29" customFormat="1" ht="11.25" customHeight="1" x14ac:dyDescent="0.2">
      <c r="A111" s="36" t="s">
        <v>148</v>
      </c>
      <c r="B111" s="37">
        <v>116840.33099999999</v>
      </c>
      <c r="C111" s="38">
        <v>106525.56872999998</v>
      </c>
      <c r="D111" s="37">
        <v>2841.8144499999999</v>
      </c>
      <c r="E111" s="38">
        <f t="shared" si="38"/>
        <v>109367.38317999999</v>
      </c>
      <c r="F111" s="38">
        <f t="shared" si="39"/>
        <v>7472.9478200000012</v>
      </c>
      <c r="G111" s="38">
        <f t="shared" si="40"/>
        <v>10314.762270000007</v>
      </c>
      <c r="H111" s="39">
        <f t="shared" si="37"/>
        <v>93.604136725699618</v>
      </c>
    </row>
    <row r="112" spans="1:8" s="29" customFormat="1" ht="11.25" customHeight="1" x14ac:dyDescent="0.2">
      <c r="A112" s="36" t="s">
        <v>149</v>
      </c>
      <c r="B112" s="37">
        <v>19729</v>
      </c>
      <c r="C112" s="38">
        <v>6062.2942200000007</v>
      </c>
      <c r="D112" s="37">
        <v>353.0342</v>
      </c>
      <c r="E112" s="38">
        <f t="shared" si="38"/>
        <v>6415.3284200000007</v>
      </c>
      <c r="F112" s="38">
        <f t="shared" si="39"/>
        <v>13313.671579999998</v>
      </c>
      <c r="G112" s="38">
        <f t="shared" si="40"/>
        <v>13666.70578</v>
      </c>
      <c r="H112" s="39">
        <f t="shared" si="37"/>
        <v>32.517250849004007</v>
      </c>
    </row>
    <row r="113" spans="1:8" s="29" customFormat="1" ht="11.25" customHeight="1" x14ac:dyDescent="0.2">
      <c r="A113" s="36" t="s">
        <v>150</v>
      </c>
      <c r="B113" s="37">
        <v>13890</v>
      </c>
      <c r="C113" s="38">
        <v>9819.3012500000004</v>
      </c>
      <c r="D113" s="37">
        <v>1385.1933100000003</v>
      </c>
      <c r="E113" s="38">
        <f t="shared" si="38"/>
        <v>11204.494560000001</v>
      </c>
      <c r="F113" s="38">
        <f t="shared" si="39"/>
        <v>2685.505439999999</v>
      </c>
      <c r="G113" s="38">
        <f t="shared" si="40"/>
        <v>4070.6987499999996</v>
      </c>
      <c r="H113" s="39">
        <f t="shared" si="37"/>
        <v>80.665907559395251</v>
      </c>
    </row>
    <row r="114" spans="1:8" s="29" customFormat="1" ht="11.25" customHeight="1" x14ac:dyDescent="0.2">
      <c r="A114" s="36" t="s">
        <v>290</v>
      </c>
      <c r="B114" s="37">
        <v>70432.332999999999</v>
      </c>
      <c r="C114" s="38">
        <v>42191.109340000003</v>
      </c>
      <c r="D114" s="37">
        <v>27923.239989999998</v>
      </c>
      <c r="E114" s="38">
        <f t="shared" si="38"/>
        <v>70114.349329999997</v>
      </c>
      <c r="F114" s="38">
        <f t="shared" si="39"/>
        <v>317.98367000000144</v>
      </c>
      <c r="G114" s="38">
        <f t="shared" si="40"/>
        <v>28241.223659999996</v>
      </c>
      <c r="H114" s="39">
        <f t="shared" si="37"/>
        <v>99.548526001545341</v>
      </c>
    </row>
    <row r="115" spans="1:8" s="29" customFormat="1" ht="11.25" customHeight="1" x14ac:dyDescent="0.2">
      <c r="A115" s="36" t="s">
        <v>151</v>
      </c>
      <c r="B115" s="37">
        <v>28553.109</v>
      </c>
      <c r="C115" s="38">
        <v>21663.466100000001</v>
      </c>
      <c r="D115" s="37">
        <v>2178.3015399999999</v>
      </c>
      <c r="E115" s="38">
        <f t="shared" si="38"/>
        <v>23841.767640000002</v>
      </c>
      <c r="F115" s="38">
        <f t="shared" si="39"/>
        <v>4711.3413599999985</v>
      </c>
      <c r="G115" s="38">
        <f t="shared" si="40"/>
        <v>6889.6428999999989</v>
      </c>
      <c r="H115" s="39">
        <f t="shared" si="37"/>
        <v>83.499725511502092</v>
      </c>
    </row>
    <row r="116" spans="1:8" s="29" customFormat="1" ht="11.25" customHeight="1" x14ac:dyDescent="0.2">
      <c r="A116" s="36" t="s">
        <v>152</v>
      </c>
      <c r="B116" s="42">
        <v>63768</v>
      </c>
      <c r="C116" s="42">
        <v>35412.881229999999</v>
      </c>
      <c r="D116" s="42">
        <v>1302.5116599999999</v>
      </c>
      <c r="E116" s="42">
        <f t="shared" si="38"/>
        <v>36715.392889999996</v>
      </c>
      <c r="F116" s="42">
        <f t="shared" si="39"/>
        <v>27052.607110000004</v>
      </c>
      <c r="G116" s="42">
        <f t="shared" si="40"/>
        <v>28355.118770000001</v>
      </c>
      <c r="H116" s="33">
        <f t="shared" si="37"/>
        <v>57.576516262075017</v>
      </c>
    </row>
    <row r="117" spans="1:8" s="29" customFormat="1" ht="11.25" customHeight="1" x14ac:dyDescent="0.2">
      <c r="A117" s="47"/>
      <c r="B117" s="42"/>
      <c r="C117" s="42"/>
      <c r="D117" s="42"/>
      <c r="E117" s="42"/>
      <c r="F117" s="42"/>
      <c r="G117" s="42"/>
      <c r="H117" s="33"/>
    </row>
    <row r="118" spans="1:8" s="29" customFormat="1" ht="12" x14ac:dyDescent="0.2">
      <c r="A118" s="72" t="s">
        <v>153</v>
      </c>
      <c r="B118" s="43">
        <f t="shared" ref="B118:G118" si="41">+B119+B127</f>
        <v>18445321.791369997</v>
      </c>
      <c r="C118" s="43">
        <f t="shared" si="41"/>
        <v>11374055.119660001</v>
      </c>
      <c r="D118" s="43">
        <f t="shared" si="41"/>
        <v>4902244.07711</v>
      </c>
      <c r="E118" s="43">
        <f t="shared" si="41"/>
        <v>16276299.196769999</v>
      </c>
      <c r="F118" s="43">
        <f t="shared" si="41"/>
        <v>2169022.5945999986</v>
      </c>
      <c r="G118" s="43">
        <f t="shared" si="41"/>
        <v>7071266.6717099985</v>
      </c>
      <c r="H118" s="39">
        <f t="shared" ref="H118:H130" si="42">E118/B118*100</f>
        <v>88.240798294910647</v>
      </c>
    </row>
    <row r="119" spans="1:8" s="29" customFormat="1" ht="11.25" hidden="1" customHeight="1" x14ac:dyDescent="0.2">
      <c r="A119" s="50" t="s">
        <v>154</v>
      </c>
      <c r="B119" s="73">
        <f t="shared" ref="B119:G119" si="43">SUM(B120:B124)</f>
        <v>1061500.3999999999</v>
      </c>
      <c r="C119" s="74">
        <f t="shared" si="43"/>
        <v>961146.80601000006</v>
      </c>
      <c r="D119" s="73">
        <f t="shared" si="43"/>
        <v>78730.551429999992</v>
      </c>
      <c r="E119" s="74">
        <f t="shared" si="43"/>
        <v>1039877.3574400002</v>
      </c>
      <c r="F119" s="74">
        <f t="shared" si="43"/>
        <v>21623.042559999856</v>
      </c>
      <c r="G119" s="74">
        <f t="shared" si="43"/>
        <v>100353.59398999994</v>
      </c>
      <c r="H119" s="39">
        <f t="shared" si="42"/>
        <v>97.962973677635944</v>
      </c>
    </row>
    <row r="120" spans="1:8" s="29" customFormat="1" ht="11.25" customHeight="1" x14ac:dyDescent="0.2">
      <c r="A120" s="51" t="s">
        <v>155</v>
      </c>
      <c r="B120" s="37">
        <v>30901</v>
      </c>
      <c r="C120" s="38">
        <v>26645.090579999996</v>
      </c>
      <c r="D120" s="37">
        <v>2256.2952700000001</v>
      </c>
      <c r="E120" s="38">
        <f t="shared" ref="E120:E126" si="44">SUM(C120:D120)</f>
        <v>28901.385849999995</v>
      </c>
      <c r="F120" s="38">
        <f t="shared" ref="F120:F126" si="45">B120-E120</f>
        <v>1999.6141500000049</v>
      </c>
      <c r="G120" s="38">
        <f t="shared" ref="G120:G126" si="46">B120-C120</f>
        <v>4255.9094200000036</v>
      </c>
      <c r="H120" s="39">
        <f t="shared" si="42"/>
        <v>93.528966214685596</v>
      </c>
    </row>
    <row r="121" spans="1:8" s="29" customFormat="1" ht="11.25" customHeight="1" x14ac:dyDescent="0.2">
      <c r="A121" s="51" t="s">
        <v>156</v>
      </c>
      <c r="B121" s="37">
        <v>93913</v>
      </c>
      <c r="C121" s="38">
        <v>76249.322440000004</v>
      </c>
      <c r="D121" s="37">
        <v>4290.0515700000005</v>
      </c>
      <c r="E121" s="38">
        <f t="shared" si="44"/>
        <v>80539.37401</v>
      </c>
      <c r="F121" s="38">
        <f t="shared" si="45"/>
        <v>13373.62599</v>
      </c>
      <c r="G121" s="38">
        <f t="shared" si="46"/>
        <v>17663.677559999996</v>
      </c>
      <c r="H121" s="39">
        <f t="shared" si="42"/>
        <v>85.759558325258482</v>
      </c>
    </row>
    <row r="122" spans="1:8" s="29" customFormat="1" ht="11.25" customHeight="1" x14ac:dyDescent="0.2">
      <c r="A122" s="51" t="s">
        <v>157</v>
      </c>
      <c r="B122" s="37">
        <v>5724</v>
      </c>
      <c r="C122" s="38">
        <v>4190.4040199999999</v>
      </c>
      <c r="D122" s="37">
        <v>289.30721999999997</v>
      </c>
      <c r="E122" s="38">
        <f t="shared" si="44"/>
        <v>4479.7112399999996</v>
      </c>
      <c r="F122" s="38">
        <f t="shared" si="45"/>
        <v>1244.2887600000004</v>
      </c>
      <c r="G122" s="38">
        <f t="shared" si="46"/>
        <v>1533.5959800000001</v>
      </c>
      <c r="H122" s="39">
        <f t="shared" si="42"/>
        <v>78.26190146750524</v>
      </c>
    </row>
    <row r="123" spans="1:8" s="29" customFormat="1" ht="11.25" customHeight="1" x14ac:dyDescent="0.2">
      <c r="A123" s="51" t="s">
        <v>158</v>
      </c>
      <c r="B123" s="42">
        <v>52341</v>
      </c>
      <c r="C123" s="42">
        <v>52277.249889999999</v>
      </c>
      <c r="D123" s="42">
        <v>63.598970000000001</v>
      </c>
      <c r="E123" s="42">
        <f t="shared" si="44"/>
        <v>52340.848859999998</v>
      </c>
      <c r="F123" s="42">
        <f t="shared" si="45"/>
        <v>0.1511400000017602</v>
      </c>
      <c r="G123" s="42">
        <f t="shared" si="46"/>
        <v>63.750110000000859</v>
      </c>
      <c r="H123" s="39">
        <f t="shared" si="42"/>
        <v>99.999711239754689</v>
      </c>
    </row>
    <row r="124" spans="1:8" s="29" customFormat="1" ht="11.25" customHeight="1" x14ac:dyDescent="0.2">
      <c r="A124" s="50" t="s">
        <v>159</v>
      </c>
      <c r="B124" s="75">
        <f>SUM(B125:B126)</f>
        <v>878621.4</v>
      </c>
      <c r="C124" s="75">
        <f t="shared" ref="C124:E124" si="47">SUM(C125:C126)</f>
        <v>801784.73908000009</v>
      </c>
      <c r="D124" s="75">
        <f t="shared" si="47"/>
        <v>71831.2984</v>
      </c>
      <c r="E124" s="75">
        <f t="shared" si="47"/>
        <v>873616.03748000017</v>
      </c>
      <c r="F124" s="43">
        <f t="shared" si="45"/>
        <v>5005.3625199998496</v>
      </c>
      <c r="G124" s="43">
        <f t="shared" si="46"/>
        <v>76836.660919999937</v>
      </c>
      <c r="H124" s="39">
        <f t="shared" si="42"/>
        <v>99.430316343307851</v>
      </c>
    </row>
    <row r="125" spans="1:8" s="29" customFormat="1" ht="11.25" customHeight="1" x14ac:dyDescent="0.2">
      <c r="A125" s="52" t="s">
        <v>159</v>
      </c>
      <c r="B125" s="37">
        <v>818345.4</v>
      </c>
      <c r="C125" s="38">
        <v>746567.1823000001</v>
      </c>
      <c r="D125" s="37">
        <v>66971.115890000001</v>
      </c>
      <c r="E125" s="38">
        <f t="shared" si="44"/>
        <v>813538.29819000012</v>
      </c>
      <c r="F125" s="38">
        <f t="shared" si="45"/>
        <v>4807.1018099999055</v>
      </c>
      <c r="G125" s="38">
        <f t="shared" si="46"/>
        <v>71778.217699999921</v>
      </c>
      <c r="H125" s="39">
        <f t="shared" si="42"/>
        <v>99.412582778616482</v>
      </c>
    </row>
    <row r="126" spans="1:8" s="29" customFormat="1" ht="11.25" customHeight="1" x14ac:dyDescent="0.2">
      <c r="A126" s="52" t="s">
        <v>160</v>
      </c>
      <c r="B126" s="42">
        <v>60276</v>
      </c>
      <c r="C126" s="42">
        <v>55217.556779999999</v>
      </c>
      <c r="D126" s="42">
        <v>4860.1825099999996</v>
      </c>
      <c r="E126" s="42">
        <f t="shared" si="44"/>
        <v>60077.739289999998</v>
      </c>
      <c r="F126" s="42">
        <f t="shared" si="45"/>
        <v>198.26071000000229</v>
      </c>
      <c r="G126" s="42">
        <f t="shared" si="46"/>
        <v>5058.443220000001</v>
      </c>
      <c r="H126" s="39">
        <f t="shared" si="42"/>
        <v>99.671078522131523</v>
      </c>
    </row>
    <row r="127" spans="1:8" s="29" customFormat="1" ht="11.25" customHeight="1" x14ac:dyDescent="0.2">
      <c r="A127" s="50" t="s">
        <v>161</v>
      </c>
      <c r="B127" s="75">
        <f t="shared" ref="B127:G127" si="48">SUM(B128:B131)</f>
        <v>17383821.391369998</v>
      </c>
      <c r="C127" s="76">
        <f t="shared" si="48"/>
        <v>10412908.313650001</v>
      </c>
      <c r="D127" s="75">
        <f t="shared" si="48"/>
        <v>4823513.52568</v>
      </c>
      <c r="E127" s="76">
        <f t="shared" si="48"/>
        <v>15236421.839329999</v>
      </c>
      <c r="F127" s="76">
        <f t="shared" si="48"/>
        <v>2147399.5520399986</v>
      </c>
      <c r="G127" s="76">
        <f t="shared" si="48"/>
        <v>6970913.0777199985</v>
      </c>
      <c r="H127" s="39">
        <f t="shared" si="42"/>
        <v>87.647137509672916</v>
      </c>
    </row>
    <row r="128" spans="1:8" s="29" customFormat="1" ht="11.25" customHeight="1" x14ac:dyDescent="0.2">
      <c r="A128" s="52" t="s">
        <v>162</v>
      </c>
      <c r="B128" s="37">
        <v>5564069.7953500003</v>
      </c>
      <c r="C128" s="38">
        <v>4866637.7373700002</v>
      </c>
      <c r="D128" s="37">
        <v>271397.58636000007</v>
      </c>
      <c r="E128" s="38">
        <f>SUM(C128:D128)</f>
        <v>5138035.3237300003</v>
      </c>
      <c r="F128" s="38">
        <f>B128-E128</f>
        <v>426034.47161999997</v>
      </c>
      <c r="G128" s="38">
        <f>B128-C128</f>
        <v>697432.05798000004</v>
      </c>
      <c r="H128" s="39">
        <f t="shared" si="42"/>
        <v>92.343114172003283</v>
      </c>
    </row>
    <row r="129" spans="1:8" s="29" customFormat="1" ht="11.25" customHeight="1" x14ac:dyDescent="0.2">
      <c r="A129" s="52" t="s">
        <v>163</v>
      </c>
      <c r="B129" s="37">
        <v>1239095.9990000001</v>
      </c>
      <c r="C129" s="38">
        <v>974421.02919999999</v>
      </c>
      <c r="D129" s="37">
        <v>230102.36185999998</v>
      </c>
      <c r="E129" s="38">
        <f>SUM(C129:D129)</f>
        <v>1204523.3910600001</v>
      </c>
      <c r="F129" s="38">
        <f>B129-E129</f>
        <v>34572.607940000016</v>
      </c>
      <c r="G129" s="38">
        <f>B129-C129</f>
        <v>264674.96980000008</v>
      </c>
      <c r="H129" s="39">
        <f t="shared" si="42"/>
        <v>97.209852346557369</v>
      </c>
    </row>
    <row r="130" spans="1:8" s="29" customFormat="1" ht="11.25" customHeight="1" x14ac:dyDescent="0.2">
      <c r="A130" s="52" t="s">
        <v>164</v>
      </c>
      <c r="B130" s="38">
        <v>1793542.5372899997</v>
      </c>
      <c r="C130" s="38">
        <v>1256980.59179</v>
      </c>
      <c r="D130" s="38">
        <v>30773.952600000001</v>
      </c>
      <c r="E130" s="38">
        <f>SUM(C130:D130)</f>
        <v>1287754.5443899999</v>
      </c>
      <c r="F130" s="38">
        <f>B130-E130</f>
        <v>505787.99289999972</v>
      </c>
      <c r="G130" s="38">
        <f>B130-C130</f>
        <v>536561.94549999968</v>
      </c>
      <c r="H130" s="39">
        <f t="shared" si="42"/>
        <v>71.799498345646512</v>
      </c>
    </row>
    <row r="131" spans="1:8" s="29" customFormat="1" ht="11.25" hidden="1" customHeight="1" x14ac:dyDescent="0.2">
      <c r="A131" s="53" t="s">
        <v>165</v>
      </c>
      <c r="B131" s="45">
        <f>SUM(B132)</f>
        <v>8787113.0597299989</v>
      </c>
      <c r="C131" s="45">
        <f t="shared" ref="C131:E131" si="49">SUM(C132)</f>
        <v>3314868.95529</v>
      </c>
      <c r="D131" s="45">
        <f t="shared" si="49"/>
        <v>4291239.6248599999</v>
      </c>
      <c r="E131" s="45">
        <f t="shared" si="49"/>
        <v>7606108.5801499998</v>
      </c>
      <c r="F131" s="76">
        <f>+F132</f>
        <v>1181004.4795799991</v>
      </c>
      <c r="G131" s="76">
        <f>+G132</f>
        <v>5472244.104439999</v>
      </c>
      <c r="H131" s="54">
        <f>+H132</f>
        <v>86.559812403093318</v>
      </c>
    </row>
    <row r="132" spans="1:8" s="29" customFormat="1" ht="11.25" customHeight="1" x14ac:dyDescent="0.2">
      <c r="A132" s="52" t="s">
        <v>166</v>
      </c>
      <c r="B132" s="42">
        <v>8787113.0597299989</v>
      </c>
      <c r="C132" s="42">
        <v>3314868.95529</v>
      </c>
      <c r="D132" s="42">
        <v>4291239.6248599999</v>
      </c>
      <c r="E132" s="42">
        <f>SUM(C132:D132)</f>
        <v>7606108.5801499998</v>
      </c>
      <c r="F132" s="42">
        <f>B132-E132</f>
        <v>1181004.4795799991</v>
      </c>
      <c r="G132" s="42">
        <f>B132-C132</f>
        <v>5472244.104439999</v>
      </c>
      <c r="H132" s="33">
        <f>E132/B132*100</f>
        <v>86.559812403093318</v>
      </c>
    </row>
    <row r="133" spans="1:8" s="29" customFormat="1" ht="11.25" customHeight="1" x14ac:dyDescent="0.2">
      <c r="A133" s="47"/>
      <c r="B133" s="37"/>
      <c r="C133" s="38"/>
      <c r="D133" s="37"/>
      <c r="E133" s="38"/>
      <c r="F133" s="38"/>
      <c r="G133" s="38"/>
      <c r="H133" s="39"/>
    </row>
    <row r="134" spans="1:8" s="29" customFormat="1" ht="11.25" customHeight="1" x14ac:dyDescent="0.2">
      <c r="A134" s="31" t="s">
        <v>167</v>
      </c>
      <c r="B134" s="42">
        <v>48609466.127360009</v>
      </c>
      <c r="C134" s="42">
        <v>41653196.619720004</v>
      </c>
      <c r="D134" s="42">
        <v>2757490.9456499997</v>
      </c>
      <c r="E134" s="42">
        <f>SUM(C134:D134)</f>
        <v>44410687.565370001</v>
      </c>
      <c r="F134" s="42">
        <f>B134-E134</f>
        <v>4198778.5619900078</v>
      </c>
      <c r="G134" s="42">
        <f>B134-C134</f>
        <v>6956269.5076400042</v>
      </c>
      <c r="H134" s="33">
        <f>E134/B134*100</f>
        <v>91.362220372902399</v>
      </c>
    </row>
    <row r="135" spans="1:8" s="29" customFormat="1" ht="11.25" customHeight="1" x14ac:dyDescent="0.2">
      <c r="A135" s="47"/>
      <c r="B135" s="42"/>
      <c r="C135" s="42"/>
      <c r="D135" s="42"/>
      <c r="E135" s="42"/>
      <c r="F135" s="42"/>
      <c r="G135" s="42"/>
      <c r="H135" s="33"/>
    </row>
    <row r="136" spans="1:8" s="29" customFormat="1" ht="11.25" customHeight="1" x14ac:dyDescent="0.2">
      <c r="A136" s="31" t="s">
        <v>168</v>
      </c>
      <c r="B136" s="45">
        <f t="shared" ref="B136:G136" si="50">SUM(B137:B155)</f>
        <v>2143175.838</v>
      </c>
      <c r="C136" s="43">
        <f t="shared" si="50"/>
        <v>1055070.9964299998</v>
      </c>
      <c r="D136" s="45">
        <f t="shared" si="50"/>
        <v>795939.57942000008</v>
      </c>
      <c r="E136" s="43">
        <f t="shared" si="50"/>
        <v>1851010.5758499999</v>
      </c>
      <c r="F136" s="43">
        <f t="shared" si="50"/>
        <v>292165.26215000014</v>
      </c>
      <c r="G136" s="43">
        <f t="shared" si="50"/>
        <v>1088104.8415700002</v>
      </c>
      <c r="H136" s="39">
        <f t="shared" ref="H136:H155" si="51">E136/B136*100</f>
        <v>86.367648562954727</v>
      </c>
    </row>
    <row r="137" spans="1:8" s="29" customFormat="1" ht="11.25" customHeight="1" x14ac:dyDescent="0.2">
      <c r="A137" s="36" t="s">
        <v>169</v>
      </c>
      <c r="B137" s="37">
        <v>954699.62600000005</v>
      </c>
      <c r="C137" s="38">
        <v>157857.11598999999</v>
      </c>
      <c r="D137" s="37">
        <v>737855.92262000008</v>
      </c>
      <c r="E137" s="38">
        <f t="shared" ref="E137:E155" si="52">SUM(C137:D137)</f>
        <v>895713.03861000005</v>
      </c>
      <c r="F137" s="38">
        <f t="shared" ref="F137:F155" si="53">B137-E137</f>
        <v>58986.587390000001</v>
      </c>
      <c r="G137" s="38">
        <f t="shared" ref="G137:G155" si="54">B137-C137</f>
        <v>796842.51001000009</v>
      </c>
      <c r="H137" s="39">
        <f t="shared" si="51"/>
        <v>93.821450665363514</v>
      </c>
    </row>
    <row r="138" spans="1:8" s="29" customFormat="1" ht="11.25" customHeight="1" x14ac:dyDescent="0.2">
      <c r="A138" s="36" t="s">
        <v>170</v>
      </c>
      <c r="B138" s="37">
        <v>37232.822999999997</v>
      </c>
      <c r="C138" s="38">
        <v>4325.0337399999999</v>
      </c>
      <c r="D138" s="37">
        <v>67.415000000000006</v>
      </c>
      <c r="E138" s="38">
        <f t="shared" si="52"/>
        <v>4392.4487399999998</v>
      </c>
      <c r="F138" s="38">
        <f t="shared" si="53"/>
        <v>32840.374259999997</v>
      </c>
      <c r="G138" s="38">
        <f t="shared" si="54"/>
        <v>32907.789259999998</v>
      </c>
      <c r="H138" s="39">
        <f t="shared" si="51"/>
        <v>11.797248734000105</v>
      </c>
    </row>
    <row r="139" spans="1:8" s="29" customFormat="1" ht="11.25" customHeight="1" x14ac:dyDescent="0.2">
      <c r="A139" s="36" t="s">
        <v>171</v>
      </c>
      <c r="B139" s="37">
        <v>24614</v>
      </c>
      <c r="C139" s="38">
        <v>20991.67526</v>
      </c>
      <c r="D139" s="37">
        <v>2878.6980400000002</v>
      </c>
      <c r="E139" s="38">
        <f t="shared" si="52"/>
        <v>23870.373299999999</v>
      </c>
      <c r="F139" s="38">
        <f t="shared" si="53"/>
        <v>743.62670000000071</v>
      </c>
      <c r="G139" s="38">
        <f t="shared" si="54"/>
        <v>3622.32474</v>
      </c>
      <c r="H139" s="39">
        <f t="shared" si="51"/>
        <v>96.978846591370754</v>
      </c>
    </row>
    <row r="140" spans="1:8" s="29" customFormat="1" ht="11.25" customHeight="1" x14ac:dyDescent="0.2">
      <c r="A140" s="55" t="s">
        <v>172</v>
      </c>
      <c r="B140" s="37">
        <v>13937.396000000001</v>
      </c>
      <c r="C140" s="38">
        <v>8892.8640199999991</v>
      </c>
      <c r="D140" s="37">
        <v>1679.13633</v>
      </c>
      <c r="E140" s="38">
        <f t="shared" si="52"/>
        <v>10572.000349999998</v>
      </c>
      <c r="F140" s="38">
        <f t="shared" si="53"/>
        <v>3365.3956500000022</v>
      </c>
      <c r="G140" s="38">
        <f t="shared" si="54"/>
        <v>5044.5319800000016</v>
      </c>
      <c r="H140" s="39">
        <f t="shared" si="51"/>
        <v>75.853483319265649</v>
      </c>
    </row>
    <row r="141" spans="1:8" s="29" customFormat="1" ht="11.25" customHeight="1" x14ac:dyDescent="0.2">
      <c r="A141" s="55" t="s">
        <v>173</v>
      </c>
      <c r="B141" s="37">
        <v>24555</v>
      </c>
      <c r="C141" s="38">
        <v>23572.58352</v>
      </c>
      <c r="D141" s="37">
        <v>402.46919000000003</v>
      </c>
      <c r="E141" s="38">
        <f t="shared" si="52"/>
        <v>23975.05271</v>
      </c>
      <c r="F141" s="38">
        <f t="shared" si="53"/>
        <v>579.94729000000007</v>
      </c>
      <c r="G141" s="38">
        <f t="shared" si="54"/>
        <v>982.41647999999986</v>
      </c>
      <c r="H141" s="39">
        <f t="shared" si="51"/>
        <v>97.638170270820595</v>
      </c>
    </row>
    <row r="142" spans="1:8" s="29" customFormat="1" ht="11.25" customHeight="1" x14ac:dyDescent="0.2">
      <c r="A142" s="36" t="s">
        <v>174</v>
      </c>
      <c r="B142" s="37">
        <v>13311</v>
      </c>
      <c r="C142" s="38">
        <v>12963.126480000001</v>
      </c>
      <c r="D142" s="37">
        <v>347.08365000000003</v>
      </c>
      <c r="E142" s="38">
        <f t="shared" si="52"/>
        <v>13310.210130000001</v>
      </c>
      <c r="F142" s="38">
        <f t="shared" si="53"/>
        <v>0.78986999999870022</v>
      </c>
      <c r="G142" s="38">
        <f t="shared" si="54"/>
        <v>347.87351999999919</v>
      </c>
      <c r="H142" s="39">
        <f t="shared" si="51"/>
        <v>99.994066035609649</v>
      </c>
    </row>
    <row r="143" spans="1:8" s="29" customFormat="1" ht="11.25" customHeight="1" x14ac:dyDescent="0.2">
      <c r="A143" s="36" t="s">
        <v>175</v>
      </c>
      <c r="B143" s="37">
        <v>4136</v>
      </c>
      <c r="C143" s="38">
        <v>2415.3613700000001</v>
      </c>
      <c r="D143" s="37">
        <v>517.40282000000002</v>
      </c>
      <c r="E143" s="38">
        <f t="shared" si="52"/>
        <v>2932.7641899999999</v>
      </c>
      <c r="F143" s="38">
        <f t="shared" si="53"/>
        <v>1203.2358100000001</v>
      </c>
      <c r="G143" s="38">
        <f t="shared" si="54"/>
        <v>1720.6386299999999</v>
      </c>
      <c r="H143" s="39">
        <f t="shared" si="51"/>
        <v>70.908225096711803</v>
      </c>
    </row>
    <row r="144" spans="1:8" s="29" customFormat="1" ht="11.25" customHeight="1" x14ac:dyDescent="0.2">
      <c r="A144" s="36" t="s">
        <v>176</v>
      </c>
      <c r="B144" s="37">
        <v>3317</v>
      </c>
      <c r="C144" s="38">
        <v>2904.0711900000001</v>
      </c>
      <c r="D144" s="37">
        <v>385.28328999999997</v>
      </c>
      <c r="E144" s="38">
        <f t="shared" si="52"/>
        <v>3289.35448</v>
      </c>
      <c r="F144" s="38">
        <f t="shared" si="53"/>
        <v>27.645520000000033</v>
      </c>
      <c r="G144" s="38">
        <f t="shared" si="54"/>
        <v>412.92880999999988</v>
      </c>
      <c r="H144" s="39">
        <f t="shared" si="51"/>
        <v>99.166550497437441</v>
      </c>
    </row>
    <row r="145" spans="1:8" s="29" customFormat="1" ht="11.25" customHeight="1" x14ac:dyDescent="0.2">
      <c r="A145" s="36" t="s">
        <v>177</v>
      </c>
      <c r="B145" s="37">
        <v>59205.875999999997</v>
      </c>
      <c r="C145" s="38">
        <v>55108.690210000001</v>
      </c>
      <c r="D145" s="37">
        <v>4078.0156099999999</v>
      </c>
      <c r="E145" s="38">
        <f t="shared" si="52"/>
        <v>59186.705820000003</v>
      </c>
      <c r="F145" s="38">
        <f t="shared" si="53"/>
        <v>19.170179999993707</v>
      </c>
      <c r="G145" s="38">
        <f t="shared" si="54"/>
        <v>4097.1857899999959</v>
      </c>
      <c r="H145" s="39">
        <f t="shared" si="51"/>
        <v>99.967621153008537</v>
      </c>
    </row>
    <row r="146" spans="1:8" s="29" customFormat="1" ht="11.25" customHeight="1" x14ac:dyDescent="0.2">
      <c r="A146" s="36" t="s">
        <v>291</v>
      </c>
      <c r="B146" s="37">
        <v>97310</v>
      </c>
      <c r="C146" s="38">
        <v>35210.788649999995</v>
      </c>
      <c r="D146" s="37">
        <v>13170.48906</v>
      </c>
      <c r="E146" s="38">
        <f t="shared" si="52"/>
        <v>48381.277709999995</v>
      </c>
      <c r="F146" s="38">
        <f t="shared" si="53"/>
        <v>48928.722290000005</v>
      </c>
      <c r="G146" s="38">
        <f t="shared" si="54"/>
        <v>62099.211350000005</v>
      </c>
      <c r="H146" s="39">
        <f t="shared" si="51"/>
        <v>49.718711036892401</v>
      </c>
    </row>
    <row r="147" spans="1:8" s="29" customFormat="1" ht="11.25" customHeight="1" x14ac:dyDescent="0.2">
      <c r="A147" s="55" t="s">
        <v>178</v>
      </c>
      <c r="B147" s="37">
        <v>32766.064999999999</v>
      </c>
      <c r="C147" s="38">
        <v>14644.02204</v>
      </c>
      <c r="D147" s="37">
        <v>3435.7661800000001</v>
      </c>
      <c r="E147" s="38">
        <f t="shared" si="52"/>
        <v>18079.788219999999</v>
      </c>
      <c r="F147" s="38">
        <f t="shared" si="53"/>
        <v>14686.27678</v>
      </c>
      <c r="G147" s="38">
        <f t="shared" si="54"/>
        <v>18122.042959999999</v>
      </c>
      <c r="H147" s="39">
        <f t="shared" si="51"/>
        <v>55.178393316377786</v>
      </c>
    </row>
    <row r="148" spans="1:8" s="29" customFormat="1" ht="11.25" customHeight="1" x14ac:dyDescent="0.2">
      <c r="A148" s="36" t="s">
        <v>292</v>
      </c>
      <c r="B148" s="37">
        <v>69690</v>
      </c>
      <c r="C148" s="38">
        <v>17642.496309999999</v>
      </c>
      <c r="D148" s="37">
        <v>4917.9061400000001</v>
      </c>
      <c r="E148" s="38">
        <f t="shared" si="52"/>
        <v>22560.402449999998</v>
      </c>
      <c r="F148" s="38">
        <f t="shared" si="53"/>
        <v>47129.597550000006</v>
      </c>
      <c r="G148" s="38">
        <f t="shared" si="54"/>
        <v>52047.503689999998</v>
      </c>
      <c r="H148" s="39">
        <f t="shared" si="51"/>
        <v>32.372510331467922</v>
      </c>
    </row>
    <row r="149" spans="1:8" s="29" customFormat="1" ht="11.25" customHeight="1" x14ac:dyDescent="0.2">
      <c r="A149" s="36" t="s">
        <v>179</v>
      </c>
      <c r="B149" s="37">
        <v>24041</v>
      </c>
      <c r="C149" s="38">
        <v>9503.0372100000004</v>
      </c>
      <c r="D149" s="37">
        <v>3236.60853</v>
      </c>
      <c r="E149" s="38">
        <f t="shared" si="52"/>
        <v>12739.64574</v>
      </c>
      <c r="F149" s="38">
        <f t="shared" si="53"/>
        <v>11301.35426</v>
      </c>
      <c r="G149" s="38">
        <f t="shared" si="54"/>
        <v>14537.96279</v>
      </c>
      <c r="H149" s="39">
        <f t="shared" si="51"/>
        <v>52.99133039391041</v>
      </c>
    </row>
    <row r="150" spans="1:8" s="29" customFormat="1" ht="11.25" customHeight="1" x14ac:dyDescent="0.2">
      <c r="A150" s="36" t="s">
        <v>180</v>
      </c>
      <c r="B150" s="37">
        <v>13447.503000000001</v>
      </c>
      <c r="C150" s="38">
        <v>12259.88731</v>
      </c>
      <c r="D150" s="37">
        <v>3.9375</v>
      </c>
      <c r="E150" s="38">
        <f t="shared" si="52"/>
        <v>12263.82481</v>
      </c>
      <c r="F150" s="38">
        <f t="shared" si="53"/>
        <v>1183.6781900000005</v>
      </c>
      <c r="G150" s="38">
        <f t="shared" si="54"/>
        <v>1187.6156900000005</v>
      </c>
      <c r="H150" s="39">
        <f t="shared" si="51"/>
        <v>91.197784525498889</v>
      </c>
    </row>
    <row r="151" spans="1:8" s="29" customFormat="1" ht="11.25" customHeight="1" x14ac:dyDescent="0.2">
      <c r="A151" s="36" t="s">
        <v>181</v>
      </c>
      <c r="B151" s="37">
        <v>162841</v>
      </c>
      <c r="C151" s="38">
        <v>82100.683800000013</v>
      </c>
      <c r="D151" s="37">
        <v>20216.555769999999</v>
      </c>
      <c r="E151" s="38">
        <f t="shared" si="52"/>
        <v>102317.23957000001</v>
      </c>
      <c r="F151" s="38">
        <f t="shared" si="53"/>
        <v>60523.760429999995</v>
      </c>
      <c r="G151" s="38">
        <f t="shared" si="54"/>
        <v>80740.316199999987</v>
      </c>
      <c r="H151" s="39">
        <f t="shared" si="51"/>
        <v>62.832603318574563</v>
      </c>
    </row>
    <row r="152" spans="1:8" s="29" customFormat="1" ht="11.25" customHeight="1" x14ac:dyDescent="0.2">
      <c r="A152" s="36" t="s">
        <v>182</v>
      </c>
      <c r="B152" s="37">
        <v>5604</v>
      </c>
      <c r="C152" s="38">
        <v>4405.6262800000004</v>
      </c>
      <c r="D152" s="37">
        <v>940.15521999999999</v>
      </c>
      <c r="E152" s="38">
        <f t="shared" si="52"/>
        <v>5345.7815000000001</v>
      </c>
      <c r="F152" s="38">
        <f t="shared" si="53"/>
        <v>258.21849999999995</v>
      </c>
      <c r="G152" s="38">
        <f t="shared" si="54"/>
        <v>1198.3737199999996</v>
      </c>
      <c r="H152" s="39">
        <f t="shared" si="51"/>
        <v>95.392246609564609</v>
      </c>
    </row>
    <row r="153" spans="1:8" s="29" customFormat="1" ht="11.25" customHeight="1" x14ac:dyDescent="0.2">
      <c r="A153" s="36" t="s">
        <v>183</v>
      </c>
      <c r="B153" s="37">
        <v>591614</v>
      </c>
      <c r="C153" s="38">
        <v>583575.43762999994</v>
      </c>
      <c r="D153" s="37">
        <v>299.07691</v>
      </c>
      <c r="E153" s="38">
        <f t="shared" si="52"/>
        <v>583874.51453999989</v>
      </c>
      <c r="F153" s="38">
        <f t="shared" si="53"/>
        <v>7739.4854600001127</v>
      </c>
      <c r="G153" s="38">
        <f t="shared" si="54"/>
        <v>8038.5623700000579</v>
      </c>
      <c r="H153" s="39">
        <f t="shared" si="51"/>
        <v>98.69180150233089</v>
      </c>
    </row>
    <row r="154" spans="1:8" s="29" customFormat="1" ht="11.25" customHeight="1" x14ac:dyDescent="0.2">
      <c r="A154" s="36" t="s">
        <v>184</v>
      </c>
      <c r="B154" s="37">
        <v>4286</v>
      </c>
      <c r="C154" s="38">
        <v>2517.8304399999997</v>
      </c>
      <c r="D154" s="37">
        <v>757.11602000000005</v>
      </c>
      <c r="E154" s="38">
        <f t="shared" si="52"/>
        <v>3274.9464599999997</v>
      </c>
      <c r="F154" s="38">
        <f t="shared" si="53"/>
        <v>1011.0535400000003</v>
      </c>
      <c r="G154" s="38">
        <f t="shared" si="54"/>
        <v>1768.1695600000003</v>
      </c>
      <c r="H154" s="39">
        <f t="shared" si="51"/>
        <v>76.410323378441419</v>
      </c>
    </row>
    <row r="155" spans="1:8" s="29" customFormat="1" ht="11.25" customHeight="1" x14ac:dyDescent="0.2">
      <c r="A155" s="36" t="s">
        <v>185</v>
      </c>
      <c r="B155" s="42">
        <v>6567.549</v>
      </c>
      <c r="C155" s="42">
        <v>4180.6649799999996</v>
      </c>
      <c r="D155" s="42">
        <v>750.54154000000005</v>
      </c>
      <c r="E155" s="42">
        <f t="shared" si="52"/>
        <v>4931.2065199999997</v>
      </c>
      <c r="F155" s="42">
        <f t="shared" si="53"/>
        <v>1636.3424800000003</v>
      </c>
      <c r="G155" s="42">
        <f t="shared" si="54"/>
        <v>2386.8840200000004</v>
      </c>
      <c r="H155" s="33">
        <f t="shared" si="51"/>
        <v>75.084426777782696</v>
      </c>
    </row>
    <row r="156" spans="1:8" s="29" customFormat="1" ht="11.25" customHeight="1" x14ac:dyDescent="0.2">
      <c r="A156" s="47"/>
      <c r="B156" s="42"/>
      <c r="C156" s="42"/>
      <c r="D156" s="42"/>
      <c r="E156" s="42"/>
      <c r="F156" s="42"/>
      <c r="G156" s="42"/>
      <c r="H156" s="33"/>
    </row>
    <row r="157" spans="1:8" s="29" customFormat="1" ht="11.25" customHeight="1" x14ac:dyDescent="0.2">
      <c r="A157" s="31" t="s">
        <v>186</v>
      </c>
      <c r="B157" s="45">
        <f t="shared" ref="B157:G157" si="55">SUM(B158:B162)</f>
        <v>7731513.4440000001</v>
      </c>
      <c r="C157" s="43">
        <f t="shared" si="55"/>
        <v>692091.86279000028</v>
      </c>
      <c r="D157" s="45">
        <f t="shared" si="55"/>
        <v>1052449.6962900001</v>
      </c>
      <c r="E157" s="43">
        <f t="shared" si="55"/>
        <v>1744541.5590800005</v>
      </c>
      <c r="F157" s="43">
        <f t="shared" si="55"/>
        <v>5986971.8849199992</v>
      </c>
      <c r="G157" s="43">
        <f t="shared" si="55"/>
        <v>7039421.5812100004</v>
      </c>
      <c r="H157" s="39">
        <f t="shared" ref="H157:H162" si="56">E157/B157*100</f>
        <v>22.564037063582198</v>
      </c>
    </row>
    <row r="158" spans="1:8" s="29" customFormat="1" ht="11.25" customHeight="1" x14ac:dyDescent="0.2">
      <c r="A158" s="36" t="s">
        <v>78</v>
      </c>
      <c r="B158" s="37">
        <v>7714704.4440000001</v>
      </c>
      <c r="C158" s="38">
        <v>682262.37773000018</v>
      </c>
      <c r="D158" s="37">
        <v>1051602.29893</v>
      </c>
      <c r="E158" s="38">
        <f>SUM(C158:D158)</f>
        <v>1733864.6766600003</v>
      </c>
      <c r="F158" s="38">
        <f>B158-E158</f>
        <v>5980839.7673399998</v>
      </c>
      <c r="G158" s="38">
        <f>B158-C158</f>
        <v>7032442.0662700003</v>
      </c>
      <c r="H158" s="39">
        <f t="shared" si="56"/>
        <v>22.474803658985127</v>
      </c>
    </row>
    <row r="159" spans="1:8" s="29" customFormat="1" ht="11.25" customHeight="1" x14ac:dyDescent="0.2">
      <c r="A159" s="36" t="s">
        <v>187</v>
      </c>
      <c r="B159" s="37">
        <v>2817</v>
      </c>
      <c r="C159" s="38">
        <v>1516.27864</v>
      </c>
      <c r="D159" s="37">
        <v>84.069980000000001</v>
      </c>
      <c r="E159" s="38">
        <f>SUM(C159:D159)</f>
        <v>1600.34862</v>
      </c>
      <c r="F159" s="38">
        <f>B159-E159</f>
        <v>1216.65138</v>
      </c>
      <c r="G159" s="38">
        <f>B159-C159</f>
        <v>1300.72136</v>
      </c>
      <c r="H159" s="39">
        <f t="shared" si="56"/>
        <v>56.810387646432368</v>
      </c>
    </row>
    <row r="160" spans="1:8" s="29" customFormat="1" ht="11.25" customHeight="1" x14ac:dyDescent="0.2">
      <c r="A160" s="36" t="s">
        <v>188</v>
      </c>
      <c r="B160" s="37">
        <v>3299</v>
      </c>
      <c r="C160" s="38">
        <v>2116.2309300000002</v>
      </c>
      <c r="D160" s="37">
        <v>505.78210999999999</v>
      </c>
      <c r="E160" s="38">
        <f>SUM(C160:D160)</f>
        <v>2622.0130400000003</v>
      </c>
      <c r="F160" s="38">
        <f>B160-E160</f>
        <v>676.98695999999973</v>
      </c>
      <c r="G160" s="38">
        <f>B160-C160</f>
        <v>1182.7690699999998</v>
      </c>
      <c r="H160" s="39">
        <f t="shared" si="56"/>
        <v>79.479025159139141</v>
      </c>
    </row>
    <row r="161" spans="1:8" s="29" customFormat="1" ht="11.25" customHeight="1" x14ac:dyDescent="0.2">
      <c r="A161" s="36" t="s">
        <v>189</v>
      </c>
      <c r="B161" s="37">
        <v>5623</v>
      </c>
      <c r="C161" s="38">
        <v>3046.19668</v>
      </c>
      <c r="D161" s="37">
        <v>183.38171</v>
      </c>
      <c r="E161" s="38">
        <f>SUM(C161:D161)</f>
        <v>3229.5783900000001</v>
      </c>
      <c r="F161" s="38">
        <f>B161-E161</f>
        <v>2393.4216099999999</v>
      </c>
      <c r="G161" s="38">
        <f>B161-C161</f>
        <v>2576.80332</v>
      </c>
      <c r="H161" s="39">
        <f t="shared" si="56"/>
        <v>57.435148319402451</v>
      </c>
    </row>
    <row r="162" spans="1:8" s="29" customFormat="1" ht="11.25" customHeight="1" x14ac:dyDescent="0.2">
      <c r="A162" s="36" t="s">
        <v>190</v>
      </c>
      <c r="B162" s="42">
        <v>5070</v>
      </c>
      <c r="C162" s="42">
        <v>3150.7788100000002</v>
      </c>
      <c r="D162" s="42">
        <v>74.163560000000004</v>
      </c>
      <c r="E162" s="42">
        <f>SUM(C162:D162)</f>
        <v>3224.9423700000002</v>
      </c>
      <c r="F162" s="42">
        <f>B162-E162</f>
        <v>1845.0576299999998</v>
      </c>
      <c r="G162" s="42">
        <f>B162-C162</f>
        <v>1919.2211899999998</v>
      </c>
      <c r="H162" s="33">
        <f t="shared" si="56"/>
        <v>63.608330769230768</v>
      </c>
    </row>
    <row r="163" spans="1:8" s="29" customFormat="1" ht="11.25" customHeight="1" x14ac:dyDescent="0.2">
      <c r="A163" s="47"/>
      <c r="B163" s="42"/>
      <c r="C163" s="42"/>
      <c r="D163" s="42"/>
      <c r="E163" s="42"/>
      <c r="F163" s="42"/>
      <c r="G163" s="42"/>
      <c r="H163" s="33"/>
    </row>
    <row r="164" spans="1:8" s="29" customFormat="1" ht="11.25" customHeight="1" x14ac:dyDescent="0.2">
      <c r="A164" s="31" t="s">
        <v>191</v>
      </c>
      <c r="B164" s="45">
        <f t="shared" ref="B164:G164" si="57">SUM(B165:B167)</f>
        <v>204297.19399999999</v>
      </c>
      <c r="C164" s="43">
        <f t="shared" si="57"/>
        <v>85128.307640000014</v>
      </c>
      <c r="D164" s="45">
        <f t="shared" si="57"/>
        <v>19622.740569999998</v>
      </c>
      <c r="E164" s="43">
        <f t="shared" si="57"/>
        <v>104751.04821000001</v>
      </c>
      <c r="F164" s="43">
        <f t="shared" si="57"/>
        <v>99546.145789999995</v>
      </c>
      <c r="G164" s="43">
        <f t="shared" si="57"/>
        <v>119168.88635999999</v>
      </c>
      <c r="H164" s="39">
        <f>E164/B164*100</f>
        <v>51.273855582177021</v>
      </c>
    </row>
    <row r="165" spans="1:8" s="29" customFormat="1" ht="11.25" customHeight="1" x14ac:dyDescent="0.2">
      <c r="A165" s="36" t="s">
        <v>169</v>
      </c>
      <c r="B165" s="37">
        <v>166252</v>
      </c>
      <c r="C165" s="38">
        <v>72701.479030000002</v>
      </c>
      <c r="D165" s="37">
        <v>17924.209129999999</v>
      </c>
      <c r="E165" s="38">
        <f>SUM(C165:D165)</f>
        <v>90625.688160000005</v>
      </c>
      <c r="F165" s="38">
        <f>B165-E165</f>
        <v>75626.311839999995</v>
      </c>
      <c r="G165" s="38">
        <f>B165-C165</f>
        <v>93550.520969999998</v>
      </c>
      <c r="H165" s="39">
        <f>E165/B165*100</f>
        <v>54.511036354449871</v>
      </c>
    </row>
    <row r="166" spans="1:8" s="29" customFormat="1" ht="11.25" customHeight="1" x14ac:dyDescent="0.2">
      <c r="A166" s="36" t="s">
        <v>192</v>
      </c>
      <c r="B166" s="37">
        <v>12152.194</v>
      </c>
      <c r="C166" s="38">
        <v>2257.3947499999999</v>
      </c>
      <c r="D166" s="37">
        <v>157.29643999999999</v>
      </c>
      <c r="E166" s="38">
        <f>SUM(C166:D166)</f>
        <v>2414.69119</v>
      </c>
      <c r="F166" s="38">
        <f>B166-E166</f>
        <v>9737.50281</v>
      </c>
      <c r="G166" s="38">
        <f>B166-C166</f>
        <v>9894.79925</v>
      </c>
      <c r="H166" s="39">
        <f>E166/B166*100</f>
        <v>19.870413441391737</v>
      </c>
    </row>
    <row r="167" spans="1:8" s="29" customFormat="1" ht="11.25" customHeight="1" x14ac:dyDescent="0.2">
      <c r="A167" s="36" t="s">
        <v>193</v>
      </c>
      <c r="B167" s="42">
        <v>25893</v>
      </c>
      <c r="C167" s="42">
        <v>10169.433859999999</v>
      </c>
      <c r="D167" s="42">
        <v>1541.2349999999999</v>
      </c>
      <c r="E167" s="42">
        <f>SUM(C167:D167)</f>
        <v>11710.66886</v>
      </c>
      <c r="F167" s="42">
        <f>B167-E167</f>
        <v>14182.33114</v>
      </c>
      <c r="G167" s="42">
        <f>B167-C167</f>
        <v>15723.566140000001</v>
      </c>
      <c r="H167" s="33">
        <f>E167/B167*100</f>
        <v>45.227161240489707</v>
      </c>
    </row>
    <row r="168" spans="1:8" s="29" customFormat="1" ht="11.25" customHeight="1" x14ac:dyDescent="0.2">
      <c r="A168" s="47" t="s">
        <v>194</v>
      </c>
      <c r="B168" s="42"/>
      <c r="C168" s="42"/>
      <c r="D168" s="42"/>
      <c r="E168" s="42"/>
      <c r="F168" s="42"/>
      <c r="G168" s="42"/>
      <c r="H168" s="33"/>
    </row>
    <row r="169" spans="1:8" s="29" customFormat="1" ht="11.25" customHeight="1" x14ac:dyDescent="0.2">
      <c r="A169" s="31" t="s">
        <v>195</v>
      </c>
      <c r="B169" s="45">
        <f t="shared" ref="B169:G169" si="58">SUM(B170:B174)</f>
        <v>350456.054</v>
      </c>
      <c r="C169" s="43">
        <f t="shared" si="58"/>
        <v>261592.44626999999</v>
      </c>
      <c r="D169" s="45">
        <f t="shared" si="58"/>
        <v>17924.809429999998</v>
      </c>
      <c r="E169" s="43">
        <f t="shared" si="58"/>
        <v>279517.25570000004</v>
      </c>
      <c r="F169" s="43">
        <f t="shared" si="58"/>
        <v>70938.798299999995</v>
      </c>
      <c r="G169" s="43">
        <f t="shared" si="58"/>
        <v>88863.607729999989</v>
      </c>
      <c r="H169" s="39">
        <f t="shared" ref="H169:H174" si="59">E169/B169*100</f>
        <v>79.758147279715715</v>
      </c>
    </row>
    <row r="170" spans="1:8" s="29" customFormat="1" ht="11.25" customHeight="1" x14ac:dyDescent="0.2">
      <c r="A170" s="36" t="s">
        <v>169</v>
      </c>
      <c r="B170" s="37">
        <v>298037.054</v>
      </c>
      <c r="C170" s="38">
        <v>240309.80876000001</v>
      </c>
      <c r="D170" s="37">
        <v>10980.923759999998</v>
      </c>
      <c r="E170" s="38">
        <f>SUM(C170:D170)</f>
        <v>251290.73252000002</v>
      </c>
      <c r="F170" s="38">
        <f>B170-E170</f>
        <v>46746.321479999984</v>
      </c>
      <c r="G170" s="38">
        <f>B170-C170</f>
        <v>57727.245239999989</v>
      </c>
      <c r="H170" s="39">
        <f t="shared" si="59"/>
        <v>84.315265215311115</v>
      </c>
    </row>
    <row r="171" spans="1:8" s="29" customFormat="1" ht="11.25" customHeight="1" x14ac:dyDescent="0.2">
      <c r="A171" s="36" t="s">
        <v>196</v>
      </c>
      <c r="B171" s="37">
        <v>19012</v>
      </c>
      <c r="C171" s="38">
        <v>13991.83503</v>
      </c>
      <c r="D171" s="37">
        <v>1507.60725</v>
      </c>
      <c r="E171" s="38">
        <f>SUM(C171:D171)</f>
        <v>15499.442279999999</v>
      </c>
      <c r="F171" s="38">
        <f>B171-E171</f>
        <v>3512.5577200000007</v>
      </c>
      <c r="G171" s="38">
        <f>B171-C171</f>
        <v>5020.1649699999998</v>
      </c>
      <c r="H171" s="39">
        <f t="shared" si="59"/>
        <v>81.524522827687775</v>
      </c>
    </row>
    <row r="172" spans="1:8" s="29" customFormat="1" ht="11.45" customHeight="1" x14ac:dyDescent="0.2">
      <c r="A172" s="36" t="s">
        <v>197</v>
      </c>
      <c r="B172" s="37">
        <v>4562</v>
      </c>
      <c r="C172" s="38">
        <v>1135.97101</v>
      </c>
      <c r="D172" s="37">
        <v>407.37371999999999</v>
      </c>
      <c r="E172" s="38">
        <f>SUM(C172:D172)</f>
        <v>1543.34473</v>
      </c>
      <c r="F172" s="38">
        <f>B172-E172</f>
        <v>3018.6552700000002</v>
      </c>
      <c r="G172" s="38">
        <f>B172-C172</f>
        <v>3426.0289899999998</v>
      </c>
      <c r="H172" s="39">
        <f t="shared" si="59"/>
        <v>33.830441253836035</v>
      </c>
    </row>
    <row r="173" spans="1:8" s="29" customFormat="1" ht="11.25" customHeight="1" x14ac:dyDescent="0.2">
      <c r="A173" s="36" t="s">
        <v>293</v>
      </c>
      <c r="B173" s="37">
        <v>20957</v>
      </c>
      <c r="C173" s="38">
        <v>2635.7335400000002</v>
      </c>
      <c r="D173" s="37">
        <v>3949.33113</v>
      </c>
      <c r="E173" s="38">
        <f>SUM(C173:D173)</f>
        <v>6585.0646699999998</v>
      </c>
      <c r="F173" s="38">
        <f>B173-E173</f>
        <v>14371.93533</v>
      </c>
      <c r="G173" s="38">
        <f>B173-C173</f>
        <v>18321.266459999999</v>
      </c>
      <c r="H173" s="39">
        <f t="shared" si="59"/>
        <v>31.421790666603044</v>
      </c>
    </row>
    <row r="174" spans="1:8" s="29" customFormat="1" ht="11.25" customHeight="1" x14ac:dyDescent="0.2">
      <c r="A174" s="36" t="s">
        <v>198</v>
      </c>
      <c r="B174" s="42">
        <v>7888</v>
      </c>
      <c r="C174" s="42">
        <v>3519.0979300000004</v>
      </c>
      <c r="D174" s="42">
        <v>1079.57357</v>
      </c>
      <c r="E174" s="42">
        <f>SUM(C174:D174)</f>
        <v>4598.6715000000004</v>
      </c>
      <c r="F174" s="42">
        <f>B174-E174</f>
        <v>3289.3284999999996</v>
      </c>
      <c r="G174" s="42">
        <f>B174-C174</f>
        <v>4368.9020700000001</v>
      </c>
      <c r="H174" s="33">
        <f t="shared" si="59"/>
        <v>58.29958798174443</v>
      </c>
    </row>
    <row r="175" spans="1:8" s="29" customFormat="1" ht="11.25" customHeight="1" x14ac:dyDescent="0.2">
      <c r="A175" s="47"/>
      <c r="B175" s="42"/>
      <c r="C175" s="42"/>
      <c r="D175" s="42"/>
      <c r="E175" s="42"/>
      <c r="F175" s="42"/>
      <c r="G175" s="42"/>
      <c r="H175" s="33"/>
    </row>
    <row r="176" spans="1:8" s="29" customFormat="1" ht="11.25" customHeight="1" x14ac:dyDescent="0.2">
      <c r="A176" s="31" t="s">
        <v>199</v>
      </c>
      <c r="B176" s="45">
        <f t="shared" ref="B176:G176" si="60">SUM(B177:B183)</f>
        <v>2781837.7209999999</v>
      </c>
      <c r="C176" s="43">
        <f t="shared" si="60"/>
        <v>1776027.8306199997</v>
      </c>
      <c r="D176" s="45">
        <f t="shared" si="60"/>
        <v>130835.76877000002</v>
      </c>
      <c r="E176" s="43">
        <f t="shared" si="60"/>
        <v>1906863.5993899996</v>
      </c>
      <c r="F176" s="43">
        <f t="shared" si="60"/>
        <v>874974.12161000026</v>
      </c>
      <c r="G176" s="43">
        <f t="shared" si="60"/>
        <v>1005809.8903800002</v>
      </c>
      <c r="H176" s="39">
        <f t="shared" ref="H176:H183" si="61">E176/B176*100</f>
        <v>68.546902825968246</v>
      </c>
    </row>
    <row r="177" spans="1:8" s="29" customFormat="1" ht="11.25" customHeight="1" x14ac:dyDescent="0.2">
      <c r="A177" s="36" t="s">
        <v>169</v>
      </c>
      <c r="B177" s="37">
        <v>1903786.2949999999</v>
      </c>
      <c r="C177" s="38">
        <v>967729.20347999979</v>
      </c>
      <c r="D177" s="37">
        <v>98709.423900000023</v>
      </c>
      <c r="E177" s="38">
        <f t="shared" ref="E177:E183" si="62">SUM(C177:D177)</f>
        <v>1066438.6273799997</v>
      </c>
      <c r="F177" s="38">
        <f t="shared" ref="F177:F183" si="63">B177-E177</f>
        <v>837347.6676200002</v>
      </c>
      <c r="G177" s="38">
        <f t="shared" ref="G177:G183" si="64">B177-C177</f>
        <v>936057.09152000013</v>
      </c>
      <c r="H177" s="39">
        <f t="shared" si="61"/>
        <v>56.016719428059538</v>
      </c>
    </row>
    <row r="178" spans="1:8" s="29" customFormat="1" ht="11.25" customHeight="1" x14ac:dyDescent="0.2">
      <c r="A178" s="36" t="s">
        <v>200</v>
      </c>
      <c r="B178" s="37">
        <v>6235</v>
      </c>
      <c r="C178" s="38">
        <v>5095.5646799999995</v>
      </c>
      <c r="D178" s="37">
        <v>1139.12195</v>
      </c>
      <c r="E178" s="38">
        <f t="shared" si="62"/>
        <v>6234.6866299999992</v>
      </c>
      <c r="F178" s="38">
        <f t="shared" si="63"/>
        <v>0.31337000000075932</v>
      </c>
      <c r="G178" s="38">
        <f t="shared" si="64"/>
        <v>1139.4353200000005</v>
      </c>
      <c r="H178" s="39">
        <f t="shared" si="61"/>
        <v>99.994974017642321</v>
      </c>
    </row>
    <row r="179" spans="1:8" s="29" customFormat="1" ht="11.25" customHeight="1" x14ac:dyDescent="0.2">
      <c r="A179" s="36" t="s">
        <v>201</v>
      </c>
      <c r="B179" s="37">
        <v>66142</v>
      </c>
      <c r="C179" s="38">
        <v>47146.023649999996</v>
      </c>
      <c r="D179" s="37">
        <v>9548.0636799999993</v>
      </c>
      <c r="E179" s="38">
        <f t="shared" si="62"/>
        <v>56694.087329999995</v>
      </c>
      <c r="F179" s="38">
        <f t="shared" si="63"/>
        <v>9447.9126700000052</v>
      </c>
      <c r="G179" s="38">
        <f t="shared" si="64"/>
        <v>18995.976350000004</v>
      </c>
      <c r="H179" s="39">
        <f t="shared" si="61"/>
        <v>85.715713661516119</v>
      </c>
    </row>
    <row r="180" spans="1:8" s="29" customFormat="1" ht="11.25" customHeight="1" x14ac:dyDescent="0.2">
      <c r="A180" s="36" t="s">
        <v>202</v>
      </c>
      <c r="B180" s="37">
        <v>2556</v>
      </c>
      <c r="C180" s="38">
        <v>2344.7855499999996</v>
      </c>
      <c r="D180" s="37">
        <v>208.32062999999999</v>
      </c>
      <c r="E180" s="38">
        <f t="shared" si="62"/>
        <v>2553.1061799999998</v>
      </c>
      <c r="F180" s="38">
        <f t="shared" si="63"/>
        <v>2.8938200000002325</v>
      </c>
      <c r="G180" s="38">
        <f t="shared" si="64"/>
        <v>211.2144500000004</v>
      </c>
      <c r="H180" s="39">
        <f t="shared" si="61"/>
        <v>99.886783255086058</v>
      </c>
    </row>
    <row r="181" spans="1:8" s="29" customFormat="1" ht="11.25" customHeight="1" x14ac:dyDescent="0.2">
      <c r="A181" s="36" t="s">
        <v>203</v>
      </c>
      <c r="B181" s="37">
        <v>88044</v>
      </c>
      <c r="C181" s="38">
        <v>49627.034009999996</v>
      </c>
      <c r="D181" s="37">
        <v>13551.08646</v>
      </c>
      <c r="E181" s="38">
        <f t="shared" si="62"/>
        <v>63178.120469999994</v>
      </c>
      <c r="F181" s="38">
        <f t="shared" si="63"/>
        <v>24865.879530000006</v>
      </c>
      <c r="G181" s="38">
        <f t="shared" si="64"/>
        <v>38416.965990000004</v>
      </c>
      <c r="H181" s="39">
        <f t="shared" si="61"/>
        <v>71.757439995911128</v>
      </c>
    </row>
    <row r="182" spans="1:8" s="29" customFormat="1" ht="11.25" customHeight="1" x14ac:dyDescent="0.2">
      <c r="A182" s="36" t="s">
        <v>204</v>
      </c>
      <c r="B182" s="37">
        <v>712819.42599999998</v>
      </c>
      <c r="C182" s="38">
        <v>702620.09652000002</v>
      </c>
      <c r="D182" s="37">
        <v>7324.8715700000002</v>
      </c>
      <c r="E182" s="38">
        <f t="shared" si="62"/>
        <v>709944.96808999998</v>
      </c>
      <c r="F182" s="38">
        <f t="shared" si="63"/>
        <v>2874.4579099999974</v>
      </c>
      <c r="G182" s="38">
        <f t="shared" si="64"/>
        <v>10199.329479999957</v>
      </c>
      <c r="H182" s="39">
        <f t="shared" si="61"/>
        <v>99.596748095639015</v>
      </c>
    </row>
    <row r="183" spans="1:8" s="29" customFormat="1" ht="11.25" customHeight="1" x14ac:dyDescent="0.2">
      <c r="A183" s="36" t="s">
        <v>205</v>
      </c>
      <c r="B183" s="42">
        <v>2255</v>
      </c>
      <c r="C183" s="42">
        <v>1465.12273</v>
      </c>
      <c r="D183" s="42">
        <v>354.88058000000001</v>
      </c>
      <c r="E183" s="42">
        <f t="shared" si="62"/>
        <v>1820.0033100000001</v>
      </c>
      <c r="F183" s="42">
        <f t="shared" si="63"/>
        <v>434.99668999999994</v>
      </c>
      <c r="G183" s="42">
        <f t="shared" si="64"/>
        <v>789.87726999999995</v>
      </c>
      <c r="H183" s="33">
        <f t="shared" si="61"/>
        <v>80.709681152993355</v>
      </c>
    </row>
    <row r="184" spans="1:8" s="29" customFormat="1" ht="11.25" customHeight="1" x14ac:dyDescent="0.2">
      <c r="A184" s="47"/>
      <c r="B184" s="77"/>
      <c r="C184" s="77"/>
      <c r="D184" s="77"/>
      <c r="E184" s="77"/>
      <c r="F184" s="77"/>
      <c r="G184" s="77"/>
      <c r="H184" s="33"/>
    </row>
    <row r="185" spans="1:8" s="29" customFormat="1" ht="11.25" customHeight="1" x14ac:dyDescent="0.2">
      <c r="A185" s="31" t="s">
        <v>206</v>
      </c>
      <c r="B185" s="78">
        <f t="shared" ref="B185:G185" si="65">SUM(B186:B191)</f>
        <v>722960.67700000003</v>
      </c>
      <c r="C185" s="79">
        <f t="shared" si="65"/>
        <v>302786.34644999995</v>
      </c>
      <c r="D185" s="78">
        <f t="shared" si="65"/>
        <v>24928.761709999999</v>
      </c>
      <c r="E185" s="79">
        <f t="shared" si="65"/>
        <v>327715.10815999995</v>
      </c>
      <c r="F185" s="79">
        <f t="shared" si="65"/>
        <v>395245.56884000002</v>
      </c>
      <c r="G185" s="79">
        <f t="shared" si="65"/>
        <v>420174.33055000007</v>
      </c>
      <c r="H185" s="39">
        <f t="shared" ref="H185:H191" si="66">E185/B185*100</f>
        <v>45.32958964239765</v>
      </c>
    </row>
    <row r="186" spans="1:8" s="29" customFormat="1" ht="11.25" customHeight="1" x14ac:dyDescent="0.2">
      <c r="A186" s="36" t="s">
        <v>207</v>
      </c>
      <c r="B186" s="37">
        <v>151068.677</v>
      </c>
      <c r="C186" s="38">
        <v>104551.30426999999</v>
      </c>
      <c r="D186" s="37">
        <v>12344.123619999998</v>
      </c>
      <c r="E186" s="38">
        <f t="shared" ref="E186:E191" si="67">SUM(C186:D186)</f>
        <v>116895.42788999999</v>
      </c>
      <c r="F186" s="38">
        <f t="shared" ref="F186:F191" si="68">B186-E186</f>
        <v>34173.249110000004</v>
      </c>
      <c r="G186" s="38">
        <f t="shared" ref="G186:G191" si="69">B186-C186</f>
        <v>46517.372730000003</v>
      </c>
      <c r="H186" s="39">
        <f t="shared" si="66"/>
        <v>77.378997560162659</v>
      </c>
    </row>
    <row r="187" spans="1:8" s="29" customFormat="1" ht="11.25" customHeight="1" x14ac:dyDescent="0.2">
      <c r="A187" s="36" t="s">
        <v>208</v>
      </c>
      <c r="B187" s="37">
        <v>2211</v>
      </c>
      <c r="C187" s="38">
        <v>1078.02449</v>
      </c>
      <c r="D187" s="37">
        <v>83.438320000000004</v>
      </c>
      <c r="E187" s="38">
        <f t="shared" si="67"/>
        <v>1161.46281</v>
      </c>
      <c r="F187" s="38">
        <f t="shared" si="68"/>
        <v>1049.53719</v>
      </c>
      <c r="G187" s="38">
        <f t="shared" si="69"/>
        <v>1132.97551</v>
      </c>
      <c r="H187" s="39">
        <f t="shared" si="66"/>
        <v>52.531108548168248</v>
      </c>
    </row>
    <row r="188" spans="1:8" s="29" customFormat="1" ht="11.25" customHeight="1" x14ac:dyDescent="0.2">
      <c r="A188" s="36" t="s">
        <v>209</v>
      </c>
      <c r="B188" s="37">
        <v>11238</v>
      </c>
      <c r="C188" s="38">
        <v>4570.51163</v>
      </c>
      <c r="D188" s="37">
        <v>0</v>
      </c>
      <c r="E188" s="38">
        <f t="shared" si="67"/>
        <v>4570.51163</v>
      </c>
      <c r="F188" s="38">
        <f t="shared" si="68"/>
        <v>6667.48837</v>
      </c>
      <c r="G188" s="38">
        <f t="shared" si="69"/>
        <v>6667.48837</v>
      </c>
      <c r="H188" s="39">
        <f t="shared" si="66"/>
        <v>40.670151539419827</v>
      </c>
    </row>
    <row r="189" spans="1:8" s="29" customFormat="1" ht="11.25" customHeight="1" x14ac:dyDescent="0.2">
      <c r="A189" s="36" t="s">
        <v>294</v>
      </c>
      <c r="B189" s="37">
        <v>2624</v>
      </c>
      <c r="C189" s="38">
        <v>2141.5619100000004</v>
      </c>
      <c r="D189" s="37">
        <v>482.02454</v>
      </c>
      <c r="E189" s="38">
        <f t="shared" si="67"/>
        <v>2623.5864500000002</v>
      </c>
      <c r="F189" s="38">
        <f t="shared" si="68"/>
        <v>0.41354999999975917</v>
      </c>
      <c r="G189" s="38">
        <f t="shared" si="69"/>
        <v>482.43808999999965</v>
      </c>
      <c r="H189" s="39">
        <f t="shared" si="66"/>
        <v>99.98423971036587</v>
      </c>
    </row>
    <row r="190" spans="1:8" s="29" customFormat="1" ht="11.25" customHeight="1" x14ac:dyDescent="0.2">
      <c r="A190" s="36" t="s">
        <v>210</v>
      </c>
      <c r="B190" s="37">
        <v>6182</v>
      </c>
      <c r="C190" s="38">
        <v>3260.69301</v>
      </c>
      <c r="D190" s="37">
        <v>779.01179999999999</v>
      </c>
      <c r="E190" s="38">
        <f t="shared" si="67"/>
        <v>4039.7048100000002</v>
      </c>
      <c r="F190" s="38">
        <f t="shared" si="68"/>
        <v>2142.2951899999998</v>
      </c>
      <c r="G190" s="38">
        <f t="shared" si="69"/>
        <v>2921.30699</v>
      </c>
      <c r="H190" s="39">
        <f t="shared" si="66"/>
        <v>65.34624409576189</v>
      </c>
    </row>
    <row r="191" spans="1:8" s="29" customFormat="1" ht="11.25" customHeight="1" x14ac:dyDescent="0.2">
      <c r="A191" s="36" t="s">
        <v>211</v>
      </c>
      <c r="B191" s="42">
        <v>549637</v>
      </c>
      <c r="C191" s="42">
        <v>187184.25113999998</v>
      </c>
      <c r="D191" s="42">
        <v>11240.163430000001</v>
      </c>
      <c r="E191" s="42">
        <f t="shared" si="67"/>
        <v>198424.41456999996</v>
      </c>
      <c r="F191" s="42">
        <f t="shared" si="68"/>
        <v>351212.58543000004</v>
      </c>
      <c r="G191" s="42">
        <f t="shared" si="69"/>
        <v>362452.74886000005</v>
      </c>
      <c r="H191" s="33">
        <f t="shared" si="66"/>
        <v>36.100992940795464</v>
      </c>
    </row>
    <row r="192" spans="1:8" s="29" customFormat="1" ht="11.25" customHeight="1" x14ac:dyDescent="0.2">
      <c r="A192" s="47"/>
      <c r="B192" s="42"/>
      <c r="C192" s="42"/>
      <c r="D192" s="42"/>
      <c r="E192" s="42"/>
      <c r="F192" s="42"/>
      <c r="G192" s="42"/>
      <c r="H192" s="33"/>
    </row>
    <row r="193" spans="1:8" s="29" customFormat="1" ht="11.25" customHeight="1" x14ac:dyDescent="0.2">
      <c r="A193" s="31" t="s">
        <v>212</v>
      </c>
      <c r="B193" s="45">
        <f t="shared" ref="B193:G193" si="70">SUM(B194:B200)</f>
        <v>110466.58199999999</v>
      </c>
      <c r="C193" s="43">
        <f t="shared" si="70"/>
        <v>68842.878129999997</v>
      </c>
      <c r="D193" s="45">
        <f t="shared" si="70"/>
        <v>5603.5833900000007</v>
      </c>
      <c r="E193" s="43">
        <f t="shared" si="70"/>
        <v>74446.461519999997</v>
      </c>
      <c r="F193" s="43">
        <f t="shared" si="70"/>
        <v>36020.120479999998</v>
      </c>
      <c r="G193" s="43">
        <f t="shared" si="70"/>
        <v>41623.703869999998</v>
      </c>
      <c r="H193" s="39">
        <f t="shared" ref="H193:H200" si="71">E193/B193*100</f>
        <v>67.392744640184489</v>
      </c>
    </row>
    <row r="194" spans="1:8" s="29" customFormat="1" ht="11.25" customHeight="1" x14ac:dyDescent="0.2">
      <c r="A194" s="36" t="s">
        <v>213</v>
      </c>
      <c r="B194" s="37">
        <v>21253.331999999999</v>
      </c>
      <c r="C194" s="38">
        <v>14131.489689999995</v>
      </c>
      <c r="D194" s="37">
        <v>2025.6890300000002</v>
      </c>
      <c r="E194" s="38">
        <f t="shared" ref="E194:E200" si="72">SUM(C194:D194)</f>
        <v>16157.178719999994</v>
      </c>
      <c r="F194" s="38">
        <f t="shared" ref="F194:F200" si="73">B194-E194</f>
        <v>5096.1532800000041</v>
      </c>
      <c r="G194" s="38">
        <f t="shared" ref="G194:G200" si="74">B194-C194</f>
        <v>7121.8423100000036</v>
      </c>
      <c r="H194" s="39">
        <f t="shared" si="71"/>
        <v>76.021861983805621</v>
      </c>
    </row>
    <row r="195" spans="1:8" s="29" customFormat="1" ht="11.25" customHeight="1" x14ac:dyDescent="0.2">
      <c r="A195" s="36" t="s">
        <v>214</v>
      </c>
      <c r="B195" s="37">
        <v>24259</v>
      </c>
      <c r="C195" s="38">
        <v>23249.876090000002</v>
      </c>
      <c r="D195" s="37">
        <v>985.61251000000004</v>
      </c>
      <c r="E195" s="38">
        <f t="shared" si="72"/>
        <v>24235.488600000001</v>
      </c>
      <c r="F195" s="38">
        <f t="shared" si="73"/>
        <v>23.511399999999412</v>
      </c>
      <c r="G195" s="38">
        <f t="shared" si="74"/>
        <v>1009.1239099999984</v>
      </c>
      <c r="H195" s="39">
        <f t="shared" si="71"/>
        <v>99.903081742858319</v>
      </c>
    </row>
    <row r="196" spans="1:8" s="29" customFormat="1" ht="11.25" customHeight="1" x14ac:dyDescent="0.2">
      <c r="A196" s="36" t="s">
        <v>215</v>
      </c>
      <c r="B196" s="37">
        <v>3385.9380000000001</v>
      </c>
      <c r="C196" s="38">
        <v>3145.8894100000002</v>
      </c>
      <c r="D196" s="37">
        <v>54.862670000000001</v>
      </c>
      <c r="E196" s="38">
        <f t="shared" si="72"/>
        <v>3200.7520800000002</v>
      </c>
      <c r="F196" s="38">
        <f t="shared" si="73"/>
        <v>185.1859199999999</v>
      </c>
      <c r="G196" s="38">
        <f t="shared" si="74"/>
        <v>240.04858999999988</v>
      </c>
      <c r="H196" s="39">
        <f t="shared" si="71"/>
        <v>94.530735057759472</v>
      </c>
    </row>
    <row r="197" spans="1:8" s="29" customFormat="1" ht="11.25" customHeight="1" x14ac:dyDescent="0.2">
      <c r="A197" s="36" t="s">
        <v>216</v>
      </c>
      <c r="B197" s="37">
        <v>10757</v>
      </c>
      <c r="C197" s="38">
        <v>0</v>
      </c>
      <c r="D197" s="37">
        <v>0</v>
      </c>
      <c r="E197" s="38">
        <f t="shared" si="72"/>
        <v>0</v>
      </c>
      <c r="F197" s="38">
        <f t="shared" si="73"/>
        <v>10757</v>
      </c>
      <c r="G197" s="38">
        <f t="shared" si="74"/>
        <v>10757</v>
      </c>
      <c r="H197" s="39">
        <f t="shared" si="71"/>
        <v>0</v>
      </c>
    </row>
    <row r="198" spans="1:8" s="29" customFormat="1" ht="11.25" customHeight="1" x14ac:dyDescent="0.2">
      <c r="A198" s="36" t="s">
        <v>217</v>
      </c>
      <c r="B198" s="37">
        <v>7750</v>
      </c>
      <c r="C198" s="38">
        <v>4829.4282599999997</v>
      </c>
      <c r="D198" s="37">
        <v>99.36806</v>
      </c>
      <c r="E198" s="38">
        <f t="shared" si="72"/>
        <v>4928.7963199999995</v>
      </c>
      <c r="F198" s="38">
        <f t="shared" si="73"/>
        <v>2821.2036800000005</v>
      </c>
      <c r="G198" s="38">
        <f t="shared" si="74"/>
        <v>2920.5717400000003</v>
      </c>
      <c r="H198" s="39">
        <f t="shared" si="71"/>
        <v>63.597371870967734</v>
      </c>
    </row>
    <row r="199" spans="1:8" s="29" customFormat="1" ht="11.25" customHeight="1" x14ac:dyDescent="0.2">
      <c r="A199" s="36" t="s">
        <v>218</v>
      </c>
      <c r="B199" s="37">
        <v>28461.312000000002</v>
      </c>
      <c r="C199" s="38">
        <v>19677.207670000003</v>
      </c>
      <c r="D199" s="37">
        <v>664.18229000000008</v>
      </c>
      <c r="E199" s="38">
        <f t="shared" si="72"/>
        <v>20341.389960000004</v>
      </c>
      <c r="F199" s="38">
        <f t="shared" si="73"/>
        <v>8119.9220399999977</v>
      </c>
      <c r="G199" s="38">
        <f t="shared" si="74"/>
        <v>8784.1043299999983</v>
      </c>
      <c r="H199" s="39">
        <f t="shared" si="71"/>
        <v>71.470317180037242</v>
      </c>
    </row>
    <row r="200" spans="1:8" s="29" customFormat="1" ht="11.25" customHeight="1" x14ac:dyDescent="0.2">
      <c r="A200" s="36" t="s">
        <v>219</v>
      </c>
      <c r="B200" s="42">
        <v>14600</v>
      </c>
      <c r="C200" s="42">
        <v>3808.9870099999998</v>
      </c>
      <c r="D200" s="42">
        <v>1773.8688300000001</v>
      </c>
      <c r="E200" s="42">
        <f t="shared" si="72"/>
        <v>5582.8558400000002</v>
      </c>
      <c r="F200" s="42">
        <f t="shared" si="73"/>
        <v>9017.1441599999998</v>
      </c>
      <c r="G200" s="42">
        <f t="shared" si="74"/>
        <v>10791.012989999999</v>
      </c>
      <c r="H200" s="33">
        <f t="shared" si="71"/>
        <v>38.238738630136986</v>
      </c>
    </row>
    <row r="201" spans="1:8" s="29" customFormat="1" ht="11.25" customHeight="1" x14ac:dyDescent="0.2">
      <c r="A201" s="47"/>
      <c r="B201" s="77"/>
      <c r="C201" s="77"/>
      <c r="D201" s="77"/>
      <c r="E201" s="77"/>
      <c r="F201" s="77"/>
      <c r="G201" s="77"/>
      <c r="H201" s="33"/>
    </row>
    <row r="202" spans="1:8" s="29" customFormat="1" ht="11.25" customHeight="1" x14ac:dyDescent="0.2">
      <c r="A202" s="31" t="s">
        <v>220</v>
      </c>
      <c r="B202" s="78">
        <f t="shared" ref="B202:G202" si="75">SUM(B203:B220)+SUM(B225:B241)</f>
        <v>6546852.5520799998</v>
      </c>
      <c r="C202" s="79">
        <f t="shared" si="75"/>
        <v>771445.12173000001</v>
      </c>
      <c r="D202" s="78">
        <f t="shared" si="75"/>
        <v>98993.029840000017</v>
      </c>
      <c r="E202" s="79">
        <f t="shared" si="75"/>
        <v>870438.1515700001</v>
      </c>
      <c r="F202" s="79">
        <f t="shared" si="75"/>
        <v>5676414.4005100019</v>
      </c>
      <c r="G202" s="79">
        <f t="shared" si="75"/>
        <v>5775407.4303499991</v>
      </c>
      <c r="H202" s="39">
        <f t="shared" ref="H202:H241" si="76">E202/B202*100</f>
        <v>13.295520933848637</v>
      </c>
    </row>
    <row r="203" spans="1:8" s="29" customFormat="1" ht="11.25" customHeight="1" x14ac:dyDescent="0.2">
      <c r="A203" s="36" t="s">
        <v>221</v>
      </c>
      <c r="B203" s="37">
        <v>3017</v>
      </c>
      <c r="C203" s="38">
        <v>1559.5890099999999</v>
      </c>
      <c r="D203" s="37">
        <v>0</v>
      </c>
      <c r="E203" s="38">
        <f t="shared" ref="E203:E219" si="77">SUM(C203:D203)</f>
        <v>1559.5890099999999</v>
      </c>
      <c r="F203" s="38">
        <f t="shared" ref="F203:F219" si="78">B203-E203</f>
        <v>1457.4109900000001</v>
      </c>
      <c r="G203" s="38">
        <f t="shared" ref="G203:G219" si="79">B203-C203</f>
        <v>1457.4109900000001</v>
      </c>
      <c r="H203" s="39">
        <f t="shared" si="76"/>
        <v>51.693371229698371</v>
      </c>
    </row>
    <row r="204" spans="1:8" s="29" customFormat="1" ht="11.25" customHeight="1" x14ac:dyDescent="0.2">
      <c r="A204" s="36" t="s">
        <v>222</v>
      </c>
      <c r="B204" s="37">
        <v>15674.764999999999</v>
      </c>
      <c r="C204" s="38">
        <v>8246.7728600000009</v>
      </c>
      <c r="D204" s="37">
        <v>497.40199000000001</v>
      </c>
      <c r="E204" s="38">
        <f t="shared" si="77"/>
        <v>8744.1748500000012</v>
      </c>
      <c r="F204" s="38">
        <f t="shared" si="78"/>
        <v>6930.5901499999982</v>
      </c>
      <c r="G204" s="38">
        <f t="shared" si="79"/>
        <v>7427.9921399999985</v>
      </c>
      <c r="H204" s="39">
        <f t="shared" si="76"/>
        <v>55.785045900209674</v>
      </c>
    </row>
    <row r="205" spans="1:8" s="29" customFormat="1" ht="11.25" customHeight="1" x14ac:dyDescent="0.2">
      <c r="A205" s="36" t="s">
        <v>223</v>
      </c>
      <c r="B205" s="37">
        <v>6118</v>
      </c>
      <c r="C205" s="38">
        <v>3864.6772900000001</v>
      </c>
      <c r="D205" s="37">
        <v>99.211490000000012</v>
      </c>
      <c r="E205" s="38">
        <f t="shared" si="77"/>
        <v>3963.8887800000002</v>
      </c>
      <c r="F205" s="38">
        <f t="shared" si="78"/>
        <v>2154.1112199999998</v>
      </c>
      <c r="G205" s="38">
        <f t="shared" si="79"/>
        <v>2253.3227099999999</v>
      </c>
      <c r="H205" s="39">
        <f t="shared" si="76"/>
        <v>64.790597907813023</v>
      </c>
    </row>
    <row r="206" spans="1:8" s="29" customFormat="1" ht="11.25" customHeight="1" x14ac:dyDescent="0.2">
      <c r="A206" s="36" t="s">
        <v>224</v>
      </c>
      <c r="B206" s="37">
        <v>5157846.7580000004</v>
      </c>
      <c r="C206" s="38">
        <v>76422.344270000031</v>
      </c>
      <c r="D206" s="37">
        <v>11415.134600000012</v>
      </c>
      <c r="E206" s="38">
        <f t="shared" si="77"/>
        <v>87837.47887000005</v>
      </c>
      <c r="F206" s="38">
        <f t="shared" si="78"/>
        <v>5070009.2791300006</v>
      </c>
      <c r="G206" s="38">
        <f t="shared" si="79"/>
        <v>5081424.4137300001</v>
      </c>
      <c r="H206" s="39">
        <f t="shared" si="76"/>
        <v>1.7029873703355194</v>
      </c>
    </row>
    <row r="207" spans="1:8" s="29" customFormat="1" ht="11.25" customHeight="1" x14ac:dyDescent="0.2">
      <c r="A207" s="36" t="s">
        <v>225</v>
      </c>
      <c r="B207" s="37">
        <v>30932</v>
      </c>
      <c r="C207" s="38">
        <v>25557.588450000003</v>
      </c>
      <c r="D207" s="37">
        <v>3085.2770900000005</v>
      </c>
      <c r="E207" s="38">
        <f t="shared" si="77"/>
        <v>28642.865540000003</v>
      </c>
      <c r="F207" s="38">
        <f t="shared" si="78"/>
        <v>2289.1344599999975</v>
      </c>
      <c r="G207" s="38">
        <f t="shared" si="79"/>
        <v>5374.4115499999971</v>
      </c>
      <c r="H207" s="39">
        <f t="shared" si="76"/>
        <v>92.599461851803966</v>
      </c>
    </row>
    <row r="208" spans="1:8" s="29" customFormat="1" ht="11.25" customHeight="1" x14ac:dyDescent="0.2">
      <c r="A208" s="36" t="s">
        <v>226</v>
      </c>
      <c r="B208" s="37">
        <v>12439.044</v>
      </c>
      <c r="C208" s="38">
        <v>2278.8909199999998</v>
      </c>
      <c r="D208" s="37">
        <v>798.00949000000003</v>
      </c>
      <c r="E208" s="38">
        <f t="shared" si="77"/>
        <v>3076.9004099999997</v>
      </c>
      <c r="F208" s="38">
        <f t="shared" si="78"/>
        <v>9362.1435899999997</v>
      </c>
      <c r="G208" s="38">
        <f t="shared" si="79"/>
        <v>10160.15308</v>
      </c>
      <c r="H208" s="39">
        <f t="shared" si="76"/>
        <v>24.735827045872654</v>
      </c>
    </row>
    <row r="209" spans="1:8" s="29" customFormat="1" ht="11.25" customHeight="1" x14ac:dyDescent="0.2">
      <c r="A209" s="36" t="s">
        <v>227</v>
      </c>
      <c r="B209" s="37">
        <v>9417</v>
      </c>
      <c r="C209" s="38">
        <v>6360.4942899999996</v>
      </c>
      <c r="D209" s="37">
        <v>0</v>
      </c>
      <c r="E209" s="38">
        <f t="shared" si="77"/>
        <v>6360.4942899999996</v>
      </c>
      <c r="F209" s="38">
        <f t="shared" si="78"/>
        <v>3056.5057100000004</v>
      </c>
      <c r="G209" s="38">
        <f t="shared" si="79"/>
        <v>3056.5057100000004</v>
      </c>
      <c r="H209" s="39">
        <f t="shared" si="76"/>
        <v>67.542681214824256</v>
      </c>
    </row>
    <row r="210" spans="1:8" s="29" customFormat="1" ht="11.25" customHeight="1" x14ac:dyDescent="0.2">
      <c r="A210" s="36" t="s">
        <v>228</v>
      </c>
      <c r="B210" s="37">
        <v>36445.591999999997</v>
      </c>
      <c r="C210" s="38">
        <v>17384.26568</v>
      </c>
      <c r="D210" s="37">
        <v>166.38279</v>
      </c>
      <c r="E210" s="38">
        <f t="shared" si="77"/>
        <v>17550.64847</v>
      </c>
      <c r="F210" s="38">
        <f t="shared" si="78"/>
        <v>18894.943529999997</v>
      </c>
      <c r="G210" s="38">
        <f t="shared" si="79"/>
        <v>19061.326319999996</v>
      </c>
      <c r="H210" s="39">
        <f t="shared" si="76"/>
        <v>48.155750824406972</v>
      </c>
    </row>
    <row r="211" spans="1:8" s="29" customFormat="1" ht="11.25" customHeight="1" x14ac:dyDescent="0.2">
      <c r="A211" s="36" t="s">
        <v>229</v>
      </c>
      <c r="B211" s="37">
        <v>10233</v>
      </c>
      <c r="C211" s="38">
        <v>5935.1680099999994</v>
      </c>
      <c r="D211" s="37">
        <v>2925.1172900000001</v>
      </c>
      <c r="E211" s="38">
        <f t="shared" si="77"/>
        <v>8860.2852999999996</v>
      </c>
      <c r="F211" s="38">
        <f t="shared" si="78"/>
        <v>1372.7147000000004</v>
      </c>
      <c r="G211" s="38">
        <f t="shared" si="79"/>
        <v>4297.8319900000006</v>
      </c>
      <c r="H211" s="39">
        <f t="shared" si="76"/>
        <v>86.585412879898357</v>
      </c>
    </row>
    <row r="212" spans="1:8" s="29" customFormat="1" ht="11.25" customHeight="1" x14ac:dyDescent="0.2">
      <c r="A212" s="36" t="s">
        <v>230</v>
      </c>
      <c r="B212" s="37">
        <v>24146.862000000001</v>
      </c>
      <c r="C212" s="38">
        <v>4501.4857699999993</v>
      </c>
      <c r="D212" s="37">
        <v>9765.4082200000012</v>
      </c>
      <c r="E212" s="38">
        <f t="shared" si="77"/>
        <v>14266.89399</v>
      </c>
      <c r="F212" s="38">
        <f t="shared" si="78"/>
        <v>9879.9680100000005</v>
      </c>
      <c r="G212" s="38">
        <f t="shared" si="79"/>
        <v>19645.376230000002</v>
      </c>
      <c r="H212" s="39">
        <f t="shared" si="76"/>
        <v>59.083842819824781</v>
      </c>
    </row>
    <row r="213" spans="1:8" s="29" customFormat="1" ht="11.25" customHeight="1" x14ac:dyDescent="0.2">
      <c r="A213" s="36" t="s">
        <v>231</v>
      </c>
      <c r="B213" s="37">
        <v>8126</v>
      </c>
      <c r="C213" s="38">
        <v>5413.9605199999996</v>
      </c>
      <c r="D213" s="37">
        <v>1221.02019</v>
      </c>
      <c r="E213" s="38">
        <f t="shared" si="77"/>
        <v>6634.9807099999998</v>
      </c>
      <c r="F213" s="38">
        <f t="shared" si="78"/>
        <v>1491.0192900000002</v>
      </c>
      <c r="G213" s="38">
        <f t="shared" si="79"/>
        <v>2712.0394800000004</v>
      </c>
      <c r="H213" s="39">
        <f t="shared" si="76"/>
        <v>81.651251661333987</v>
      </c>
    </row>
    <row r="214" spans="1:8" s="29" customFormat="1" ht="11.25" customHeight="1" x14ac:dyDescent="0.2">
      <c r="A214" s="36" t="s">
        <v>232</v>
      </c>
      <c r="B214" s="37">
        <v>11264.718000000001</v>
      </c>
      <c r="C214" s="38">
        <v>9082.1107599999996</v>
      </c>
      <c r="D214" s="37">
        <v>10.513399999999999</v>
      </c>
      <c r="E214" s="38">
        <f t="shared" si="77"/>
        <v>9092.6241599999994</v>
      </c>
      <c r="F214" s="38">
        <f t="shared" si="78"/>
        <v>2172.0938400000014</v>
      </c>
      <c r="G214" s="38">
        <f t="shared" si="79"/>
        <v>2182.6072400000012</v>
      </c>
      <c r="H214" s="39">
        <f t="shared" si="76"/>
        <v>80.717725556911404</v>
      </c>
    </row>
    <row r="215" spans="1:8" s="29" customFormat="1" ht="11.25" customHeight="1" x14ac:dyDescent="0.2">
      <c r="A215" s="36" t="s">
        <v>233</v>
      </c>
      <c r="B215" s="37">
        <v>35885.332999999999</v>
      </c>
      <c r="C215" s="38">
        <v>14280.093909999996</v>
      </c>
      <c r="D215" s="37">
        <v>5363.5193800000006</v>
      </c>
      <c r="E215" s="38">
        <f t="shared" si="77"/>
        <v>19643.613289999998</v>
      </c>
      <c r="F215" s="38">
        <f t="shared" si="78"/>
        <v>16241.719710000001</v>
      </c>
      <c r="G215" s="38">
        <f t="shared" si="79"/>
        <v>21605.239090000003</v>
      </c>
      <c r="H215" s="39">
        <f t="shared" si="76"/>
        <v>54.739949856393963</v>
      </c>
    </row>
    <row r="216" spans="1:8" s="29" customFormat="1" ht="11.25" customHeight="1" x14ac:dyDescent="0.2">
      <c r="A216" s="36" t="s">
        <v>234</v>
      </c>
      <c r="B216" s="37">
        <v>10822.665999999999</v>
      </c>
      <c r="C216" s="38">
        <v>3206.57593</v>
      </c>
      <c r="D216" s="37">
        <v>2518.3580499999998</v>
      </c>
      <c r="E216" s="38">
        <f t="shared" si="77"/>
        <v>5724.9339799999998</v>
      </c>
      <c r="F216" s="38">
        <f t="shared" si="78"/>
        <v>5097.7320199999995</v>
      </c>
      <c r="G216" s="38">
        <f t="shared" si="79"/>
        <v>7616.0900699999993</v>
      </c>
      <c r="H216" s="39">
        <f t="shared" si="76"/>
        <v>52.897631507800391</v>
      </c>
    </row>
    <row r="217" spans="1:8" s="29" customFormat="1" ht="11.25" customHeight="1" x14ac:dyDescent="0.2">
      <c r="A217" s="36" t="s">
        <v>235</v>
      </c>
      <c r="B217" s="37">
        <v>10705</v>
      </c>
      <c r="C217" s="38">
        <v>9295.7379399999991</v>
      </c>
      <c r="D217" s="37">
        <v>1162.6992499999999</v>
      </c>
      <c r="E217" s="38">
        <f t="shared" si="77"/>
        <v>10458.437189999999</v>
      </c>
      <c r="F217" s="38">
        <f t="shared" si="78"/>
        <v>246.56281000000126</v>
      </c>
      <c r="G217" s="38">
        <f t="shared" si="79"/>
        <v>1409.2620600000009</v>
      </c>
      <c r="H217" s="39">
        <f t="shared" si="76"/>
        <v>97.696750957496477</v>
      </c>
    </row>
    <row r="218" spans="1:8" s="29" customFormat="1" ht="11.25" customHeight="1" x14ac:dyDescent="0.2">
      <c r="A218" s="36" t="s">
        <v>236</v>
      </c>
      <c r="B218" s="37">
        <v>5374.05</v>
      </c>
      <c r="C218" s="38">
        <v>3786.5681999999997</v>
      </c>
      <c r="D218" s="37">
        <v>237.69071000000002</v>
      </c>
      <c r="E218" s="38">
        <f t="shared" si="77"/>
        <v>4024.2589099999996</v>
      </c>
      <c r="F218" s="38">
        <f t="shared" si="78"/>
        <v>1349.7910900000006</v>
      </c>
      <c r="G218" s="38">
        <f t="shared" si="79"/>
        <v>1587.4818000000005</v>
      </c>
      <c r="H218" s="39">
        <f t="shared" si="76"/>
        <v>74.883168373945153</v>
      </c>
    </row>
    <row r="219" spans="1:8" s="29" customFormat="1" ht="11.25" customHeight="1" x14ac:dyDescent="0.2">
      <c r="A219" s="36" t="s">
        <v>237</v>
      </c>
      <c r="B219" s="42">
        <v>19581</v>
      </c>
      <c r="C219" s="42">
        <v>13630.302</v>
      </c>
      <c r="D219" s="42">
        <v>3064.25405</v>
      </c>
      <c r="E219" s="42">
        <f t="shared" si="77"/>
        <v>16694.556049999999</v>
      </c>
      <c r="F219" s="42">
        <f t="shared" si="78"/>
        <v>2886.4439500000008</v>
      </c>
      <c r="G219" s="42">
        <f t="shared" si="79"/>
        <v>5950.6980000000003</v>
      </c>
      <c r="H219" s="33">
        <f t="shared" si="76"/>
        <v>85.258955364894547</v>
      </c>
    </row>
    <row r="220" spans="1:8" s="29" customFormat="1" ht="11.25" customHeight="1" x14ac:dyDescent="0.2">
      <c r="A220" s="36" t="s">
        <v>238</v>
      </c>
      <c r="B220" s="45">
        <f t="shared" ref="B220:G220" si="80">SUM(B221:B224)</f>
        <v>92088.773000000001</v>
      </c>
      <c r="C220" s="43">
        <f t="shared" si="80"/>
        <v>61457.28631000001</v>
      </c>
      <c r="D220" s="45">
        <f t="shared" si="80"/>
        <v>4082.28053</v>
      </c>
      <c r="E220" s="43">
        <f t="shared" si="80"/>
        <v>65539.56684</v>
      </c>
      <c r="F220" s="43">
        <f t="shared" si="80"/>
        <v>26549.206160000002</v>
      </c>
      <c r="G220" s="43">
        <f t="shared" si="80"/>
        <v>30631.486690000002</v>
      </c>
      <c r="H220" s="39">
        <f t="shared" si="76"/>
        <v>71.169985987325518</v>
      </c>
    </row>
    <row r="221" spans="1:8" s="29" customFormat="1" ht="11.25" customHeight="1" x14ac:dyDescent="0.2">
      <c r="A221" s="36" t="s">
        <v>295</v>
      </c>
      <c r="B221" s="37">
        <v>38683</v>
      </c>
      <c r="C221" s="38">
        <v>20448.795699999999</v>
      </c>
      <c r="D221" s="37">
        <v>2526.6536900000001</v>
      </c>
      <c r="E221" s="38">
        <f t="shared" ref="E221:E241" si="81">SUM(C221:D221)</f>
        <v>22975.449389999998</v>
      </c>
      <c r="F221" s="38">
        <f t="shared" ref="F221:F241" si="82">B221-E221</f>
        <v>15707.550610000002</v>
      </c>
      <c r="G221" s="38">
        <f t="shared" ref="G221:G241" si="83">B221-C221</f>
        <v>18234.204300000001</v>
      </c>
      <c r="H221" s="39">
        <f t="shared" si="76"/>
        <v>59.394176744306279</v>
      </c>
    </row>
    <row r="222" spans="1:8" s="29" customFormat="1" ht="11.25" customHeight="1" x14ac:dyDescent="0.2">
      <c r="A222" s="36" t="s">
        <v>239</v>
      </c>
      <c r="B222" s="37">
        <v>17601.001</v>
      </c>
      <c r="C222" s="38">
        <v>15298.68432</v>
      </c>
      <c r="D222" s="37">
        <v>363.25196</v>
      </c>
      <c r="E222" s="38">
        <f t="shared" si="81"/>
        <v>15661.93628</v>
      </c>
      <c r="F222" s="38">
        <f t="shared" si="82"/>
        <v>1939.0647200000003</v>
      </c>
      <c r="G222" s="38">
        <f t="shared" si="83"/>
        <v>2302.3166799999999</v>
      </c>
      <c r="H222" s="39">
        <f t="shared" si="76"/>
        <v>88.983213397919812</v>
      </c>
    </row>
    <row r="223" spans="1:8" s="29" customFormat="1" ht="11.25" customHeight="1" x14ac:dyDescent="0.2">
      <c r="A223" s="36" t="s">
        <v>240</v>
      </c>
      <c r="B223" s="37">
        <v>11565</v>
      </c>
      <c r="C223" s="38">
        <v>6091.0686999999998</v>
      </c>
      <c r="D223" s="37">
        <v>322.43227000000002</v>
      </c>
      <c r="E223" s="38">
        <f t="shared" si="81"/>
        <v>6413.5009700000001</v>
      </c>
      <c r="F223" s="38">
        <f t="shared" si="82"/>
        <v>5151.4990299999999</v>
      </c>
      <c r="G223" s="38">
        <f t="shared" si="83"/>
        <v>5473.9313000000002</v>
      </c>
      <c r="H223" s="39">
        <f t="shared" si="76"/>
        <v>55.456125983571127</v>
      </c>
    </row>
    <row r="224" spans="1:8" s="29" customFormat="1" ht="11.25" customHeight="1" x14ac:dyDescent="0.2">
      <c r="A224" s="36" t="s">
        <v>241</v>
      </c>
      <c r="B224" s="37">
        <v>24239.772000000001</v>
      </c>
      <c r="C224" s="38">
        <v>19618.737590000001</v>
      </c>
      <c r="D224" s="37">
        <v>869.94260999999995</v>
      </c>
      <c r="E224" s="38">
        <f t="shared" si="81"/>
        <v>20488.680199999999</v>
      </c>
      <c r="F224" s="38">
        <f t="shared" si="82"/>
        <v>3751.091800000002</v>
      </c>
      <c r="G224" s="38">
        <f t="shared" si="83"/>
        <v>4621.0344100000002</v>
      </c>
      <c r="H224" s="39">
        <f t="shared" si="76"/>
        <v>84.525053288455027</v>
      </c>
    </row>
    <row r="225" spans="1:8" s="29" customFormat="1" ht="11.25" customHeight="1" x14ac:dyDescent="0.2">
      <c r="A225" s="36" t="s">
        <v>242</v>
      </c>
      <c r="B225" s="37">
        <v>61277</v>
      </c>
      <c r="C225" s="38">
        <v>37123.409629999995</v>
      </c>
      <c r="D225" s="37">
        <v>8631.571820000001</v>
      </c>
      <c r="E225" s="38">
        <f t="shared" si="81"/>
        <v>45754.981449999992</v>
      </c>
      <c r="F225" s="38">
        <f t="shared" si="82"/>
        <v>15522.018550000008</v>
      </c>
      <c r="G225" s="38">
        <f t="shared" si="83"/>
        <v>24153.590370000005</v>
      </c>
      <c r="H225" s="39">
        <f t="shared" si="76"/>
        <v>74.669095174372103</v>
      </c>
    </row>
    <row r="226" spans="1:8" s="29" customFormat="1" ht="11.25" customHeight="1" x14ac:dyDescent="0.2">
      <c r="A226" s="36" t="s">
        <v>243</v>
      </c>
      <c r="B226" s="37">
        <v>37682</v>
      </c>
      <c r="C226" s="38">
        <v>30881.163530000002</v>
      </c>
      <c r="D226" s="37">
        <v>285.59783000000004</v>
      </c>
      <c r="E226" s="38">
        <f t="shared" si="81"/>
        <v>31166.76136</v>
      </c>
      <c r="F226" s="38">
        <f t="shared" si="82"/>
        <v>6515.2386399999996</v>
      </c>
      <c r="G226" s="38">
        <f t="shared" si="83"/>
        <v>6800.8364699999984</v>
      </c>
      <c r="H226" s="39">
        <f t="shared" si="76"/>
        <v>82.709944695079884</v>
      </c>
    </row>
    <row r="227" spans="1:8" s="29" customFormat="1" ht="11.25" customHeight="1" x14ac:dyDescent="0.2">
      <c r="A227" s="36" t="s">
        <v>244</v>
      </c>
      <c r="B227" s="37">
        <v>53170</v>
      </c>
      <c r="C227" s="38">
        <v>37287.361170000004</v>
      </c>
      <c r="D227" s="37">
        <v>15600.908609999999</v>
      </c>
      <c r="E227" s="38">
        <f t="shared" si="81"/>
        <v>52888.269780000002</v>
      </c>
      <c r="F227" s="38">
        <f t="shared" si="82"/>
        <v>281.73021999999764</v>
      </c>
      <c r="G227" s="38">
        <f t="shared" si="83"/>
        <v>15882.638829999996</v>
      </c>
      <c r="H227" s="39">
        <f t="shared" si="76"/>
        <v>99.470133120180563</v>
      </c>
    </row>
    <row r="228" spans="1:8" s="29" customFormat="1" ht="11.25" customHeight="1" x14ac:dyDescent="0.2">
      <c r="A228" s="36" t="s">
        <v>245</v>
      </c>
      <c r="B228" s="37">
        <v>11939</v>
      </c>
      <c r="C228" s="38">
        <v>6620.0751799999998</v>
      </c>
      <c r="D228" s="37">
        <v>133.00317000000001</v>
      </c>
      <c r="E228" s="38">
        <f t="shared" si="81"/>
        <v>6753.0783499999998</v>
      </c>
      <c r="F228" s="38">
        <f t="shared" si="82"/>
        <v>5185.9216500000002</v>
      </c>
      <c r="G228" s="38">
        <f t="shared" si="83"/>
        <v>5318.9248200000002</v>
      </c>
      <c r="H228" s="39">
        <f t="shared" si="76"/>
        <v>56.563182427338973</v>
      </c>
    </row>
    <row r="229" spans="1:8" s="29" customFormat="1" ht="11.25" customHeight="1" x14ac:dyDescent="0.2">
      <c r="A229" s="36" t="s">
        <v>246</v>
      </c>
      <c r="B229" s="37">
        <v>6302</v>
      </c>
      <c r="C229" s="38">
        <v>4216.3454000000002</v>
      </c>
      <c r="D229" s="37">
        <v>414.78401000000002</v>
      </c>
      <c r="E229" s="38">
        <f t="shared" si="81"/>
        <v>4631.1294100000005</v>
      </c>
      <c r="F229" s="38">
        <f t="shared" si="82"/>
        <v>1670.8705899999995</v>
      </c>
      <c r="G229" s="38">
        <f t="shared" si="83"/>
        <v>2085.6545999999998</v>
      </c>
      <c r="H229" s="39">
        <f t="shared" si="76"/>
        <v>73.486661536020321</v>
      </c>
    </row>
    <row r="230" spans="1:8" s="29" customFormat="1" ht="11.25" customHeight="1" x14ac:dyDescent="0.2">
      <c r="A230" s="36" t="s">
        <v>247</v>
      </c>
      <c r="B230" s="37">
        <v>34066</v>
      </c>
      <c r="C230" s="38">
        <v>29245.546589999998</v>
      </c>
      <c r="D230" s="37">
        <v>3120.4223500000003</v>
      </c>
      <c r="E230" s="38">
        <f t="shared" si="81"/>
        <v>32365.968939999999</v>
      </c>
      <c r="F230" s="38">
        <f t="shared" si="82"/>
        <v>1700.0310600000012</v>
      </c>
      <c r="G230" s="38">
        <f t="shared" si="83"/>
        <v>4820.4534100000019</v>
      </c>
      <c r="H230" s="39">
        <f t="shared" si="76"/>
        <v>95.009595902072448</v>
      </c>
    </row>
    <row r="231" spans="1:8" s="29" customFormat="1" ht="11.25" customHeight="1" x14ac:dyDescent="0.2">
      <c r="A231" s="36" t="s">
        <v>248</v>
      </c>
      <c r="B231" s="37">
        <v>6129</v>
      </c>
      <c r="C231" s="38">
        <v>4717.31826</v>
      </c>
      <c r="D231" s="37">
        <v>157.02463</v>
      </c>
      <c r="E231" s="38">
        <f t="shared" si="81"/>
        <v>4874.3428899999999</v>
      </c>
      <c r="F231" s="38">
        <f t="shared" si="82"/>
        <v>1254.6571100000001</v>
      </c>
      <c r="G231" s="38">
        <f t="shared" si="83"/>
        <v>1411.68174</v>
      </c>
      <c r="H231" s="39">
        <f t="shared" si="76"/>
        <v>79.529170990373629</v>
      </c>
    </row>
    <row r="232" spans="1:8" s="29" customFormat="1" ht="11.25" customHeight="1" x14ac:dyDescent="0.2">
      <c r="A232" s="36" t="s">
        <v>249</v>
      </c>
      <c r="B232" s="37">
        <v>8689</v>
      </c>
      <c r="C232" s="38">
        <v>6908.7407499999999</v>
      </c>
      <c r="D232" s="37">
        <v>737.27071999999998</v>
      </c>
      <c r="E232" s="38">
        <f t="shared" si="81"/>
        <v>7646.0114699999995</v>
      </c>
      <c r="F232" s="38">
        <f t="shared" si="82"/>
        <v>1042.9885300000005</v>
      </c>
      <c r="G232" s="38">
        <f t="shared" si="83"/>
        <v>1780.2592500000001</v>
      </c>
      <c r="H232" s="39">
        <f t="shared" si="76"/>
        <v>87.996449188629299</v>
      </c>
    </row>
    <row r="233" spans="1:8" s="29" customFormat="1" ht="11.25" customHeight="1" x14ac:dyDescent="0.2">
      <c r="A233" s="36" t="s">
        <v>250</v>
      </c>
      <c r="B233" s="37">
        <v>7672</v>
      </c>
      <c r="C233" s="38">
        <v>6605.4799699999994</v>
      </c>
      <c r="D233" s="37">
        <v>252.59100000000001</v>
      </c>
      <c r="E233" s="38">
        <f t="shared" si="81"/>
        <v>6858.0709699999998</v>
      </c>
      <c r="F233" s="38">
        <f t="shared" si="82"/>
        <v>813.92903000000024</v>
      </c>
      <c r="G233" s="38">
        <f t="shared" si="83"/>
        <v>1066.5200300000006</v>
      </c>
      <c r="H233" s="39">
        <f t="shared" si="76"/>
        <v>89.390914624608968</v>
      </c>
    </row>
    <row r="234" spans="1:8" s="29" customFormat="1" ht="11.25" customHeight="1" x14ac:dyDescent="0.2">
      <c r="A234" s="36" t="s">
        <v>83</v>
      </c>
      <c r="B234" s="37">
        <v>30851</v>
      </c>
      <c r="C234" s="38">
        <v>22989.252649999999</v>
      </c>
      <c r="D234" s="37">
        <v>2672.7367300000001</v>
      </c>
      <c r="E234" s="38">
        <f t="shared" si="81"/>
        <v>25661.989379999999</v>
      </c>
      <c r="F234" s="38">
        <f t="shared" si="82"/>
        <v>5189.0106200000009</v>
      </c>
      <c r="G234" s="38">
        <f t="shared" si="83"/>
        <v>7861.7473500000015</v>
      </c>
      <c r="H234" s="39">
        <f t="shared" si="76"/>
        <v>83.180413536027999</v>
      </c>
    </row>
    <row r="235" spans="1:8" s="29" customFormat="1" ht="11.25" customHeight="1" x14ac:dyDescent="0.2">
      <c r="A235" s="36" t="s">
        <v>251</v>
      </c>
      <c r="B235" s="37">
        <v>117594</v>
      </c>
      <c r="C235" s="38">
        <v>95160.350090000007</v>
      </c>
      <c r="D235" s="37">
        <v>1065.64465</v>
      </c>
      <c r="E235" s="38">
        <f t="shared" si="81"/>
        <v>96225.994740000009</v>
      </c>
      <c r="F235" s="38">
        <f t="shared" si="82"/>
        <v>21368.005259999991</v>
      </c>
      <c r="G235" s="38">
        <f t="shared" si="83"/>
        <v>22433.649909999993</v>
      </c>
      <c r="H235" s="39">
        <f t="shared" si="76"/>
        <v>81.8290004081841</v>
      </c>
    </row>
    <row r="236" spans="1:8" s="29" customFormat="1" ht="11.25" customHeight="1" x14ac:dyDescent="0.2">
      <c r="A236" s="36" t="s">
        <v>252</v>
      </c>
      <c r="B236" s="37">
        <v>14155</v>
      </c>
      <c r="C236" s="38">
        <v>8038.9672399999999</v>
      </c>
      <c r="D236" s="37">
        <v>2165.3582500000002</v>
      </c>
      <c r="E236" s="38">
        <f t="shared" si="81"/>
        <v>10204.325489999999</v>
      </c>
      <c r="F236" s="38">
        <f t="shared" si="82"/>
        <v>3950.6745100000007</v>
      </c>
      <c r="G236" s="38">
        <f t="shared" si="83"/>
        <v>6116.0327600000001</v>
      </c>
      <c r="H236" s="39">
        <f t="shared" si="76"/>
        <v>72.089901024373006</v>
      </c>
    </row>
    <row r="237" spans="1:8" s="29" customFormat="1" ht="11.25" customHeight="1" x14ac:dyDescent="0.2">
      <c r="A237" s="36" t="s">
        <v>253</v>
      </c>
      <c r="B237" s="37">
        <v>20004.332999999999</v>
      </c>
      <c r="C237" s="38">
        <v>4404.5563899999997</v>
      </c>
      <c r="D237" s="37">
        <v>5116.7049000000006</v>
      </c>
      <c r="E237" s="38">
        <f t="shared" si="81"/>
        <v>9521.2612900000004</v>
      </c>
      <c r="F237" s="38">
        <f t="shared" si="82"/>
        <v>10483.071709999998</v>
      </c>
      <c r="G237" s="38">
        <f t="shared" si="83"/>
        <v>15599.776609999999</v>
      </c>
      <c r="H237" s="39">
        <f t="shared" si="76"/>
        <v>47.595994777731413</v>
      </c>
    </row>
    <row r="238" spans="1:8" s="29" customFormat="1" ht="11.25" customHeight="1" x14ac:dyDescent="0.2">
      <c r="A238" s="36" t="s">
        <v>254</v>
      </c>
      <c r="B238" s="37">
        <v>12889.666999999999</v>
      </c>
      <c r="C238" s="38">
        <v>7122.36096</v>
      </c>
      <c r="D238" s="37">
        <v>46.629769999999994</v>
      </c>
      <c r="E238" s="38">
        <f t="shared" si="81"/>
        <v>7168.9907299999995</v>
      </c>
      <c r="F238" s="38">
        <f t="shared" si="82"/>
        <v>5720.6762699999999</v>
      </c>
      <c r="G238" s="38">
        <f t="shared" si="83"/>
        <v>5767.3060399999995</v>
      </c>
      <c r="H238" s="39">
        <f t="shared" si="76"/>
        <v>55.618122097335799</v>
      </c>
    </row>
    <row r="239" spans="1:8" s="29" customFormat="1" ht="11.25" customHeight="1" x14ac:dyDescent="0.2">
      <c r="A239" s="36" t="s">
        <v>255</v>
      </c>
      <c r="B239" s="37">
        <v>6338</v>
      </c>
      <c r="C239" s="38">
        <v>3265.3402299999998</v>
      </c>
      <c r="D239" s="37">
        <v>758.1120699999999</v>
      </c>
      <c r="E239" s="38">
        <f t="shared" si="81"/>
        <v>4023.4522999999999</v>
      </c>
      <c r="F239" s="38">
        <f t="shared" si="82"/>
        <v>2314.5477000000001</v>
      </c>
      <c r="G239" s="38">
        <f t="shared" si="83"/>
        <v>3072.6597700000002</v>
      </c>
      <c r="H239" s="39">
        <f t="shared" si="76"/>
        <v>63.481418428526347</v>
      </c>
    </row>
    <row r="240" spans="1:8" s="29" customFormat="1" ht="11.25" customHeight="1" x14ac:dyDescent="0.2">
      <c r="A240" s="36" t="s">
        <v>256</v>
      </c>
      <c r="B240" s="37">
        <v>35026</v>
      </c>
      <c r="C240" s="38">
        <v>22308.005850000001</v>
      </c>
      <c r="D240" s="37">
        <v>1202.91597</v>
      </c>
      <c r="E240" s="38">
        <f t="shared" si="81"/>
        <v>23510.921820000003</v>
      </c>
      <c r="F240" s="38">
        <f t="shared" si="82"/>
        <v>11515.078179999997</v>
      </c>
      <c r="G240" s="38">
        <f t="shared" si="83"/>
        <v>12717.994149999999</v>
      </c>
      <c r="H240" s="39">
        <f t="shared" si="76"/>
        <v>67.124198652429641</v>
      </c>
    </row>
    <row r="241" spans="1:8" s="29" customFormat="1" ht="11.25" customHeight="1" x14ac:dyDescent="0.2">
      <c r="A241" s="36" t="s">
        <v>257</v>
      </c>
      <c r="B241" s="42">
        <v>582950.99107999995</v>
      </c>
      <c r="C241" s="42">
        <v>172286.93572000001</v>
      </c>
      <c r="D241" s="42">
        <v>10219.474839999999</v>
      </c>
      <c r="E241" s="42">
        <f t="shared" si="81"/>
        <v>182506.41056000002</v>
      </c>
      <c r="F241" s="42">
        <f t="shared" si="82"/>
        <v>400444.58051999996</v>
      </c>
      <c r="G241" s="42">
        <f t="shared" si="83"/>
        <v>410664.05535999994</v>
      </c>
      <c r="H241" s="33">
        <f t="shared" si="76"/>
        <v>31.307333438421786</v>
      </c>
    </row>
    <row r="242" spans="1:8" s="29" customFormat="1" ht="11.25" customHeight="1" x14ac:dyDescent="0.2">
      <c r="A242" s="47"/>
      <c r="B242" s="37"/>
      <c r="C242" s="38"/>
      <c r="D242" s="37"/>
      <c r="E242" s="38"/>
      <c r="F242" s="38"/>
      <c r="G242" s="38"/>
      <c r="H242" s="33"/>
    </row>
    <row r="243" spans="1:8" s="29" customFormat="1" ht="11.25" customHeight="1" x14ac:dyDescent="0.2">
      <c r="A243" s="31" t="s">
        <v>296</v>
      </c>
      <c r="B243" s="42">
        <v>4829193.5750000002</v>
      </c>
      <c r="C243" s="42">
        <v>1547159.79902</v>
      </c>
      <c r="D243" s="42">
        <v>1032571.92683</v>
      </c>
      <c r="E243" s="42">
        <f>SUM(C243:D243)</f>
        <v>2579731.72585</v>
      </c>
      <c r="F243" s="42">
        <f>B243-E243</f>
        <v>2249461.8491500001</v>
      </c>
      <c r="G243" s="42">
        <f>B243-C243</f>
        <v>3282033.7759800004</v>
      </c>
      <c r="H243" s="33">
        <f>E243/B243*100</f>
        <v>53.419513750802579</v>
      </c>
    </row>
    <row r="244" spans="1:8" s="29" customFormat="1" ht="11.25" customHeight="1" x14ac:dyDescent="0.2">
      <c r="A244" s="47"/>
      <c r="B244" s="37"/>
      <c r="C244" s="38"/>
      <c r="D244" s="37"/>
      <c r="E244" s="38"/>
      <c r="F244" s="38"/>
      <c r="G244" s="38"/>
      <c r="H244" s="39"/>
    </row>
    <row r="245" spans="1:8" s="29" customFormat="1" ht="11.25" customHeight="1" x14ac:dyDescent="0.2">
      <c r="A245" s="31" t="s">
        <v>258</v>
      </c>
      <c r="B245" s="42">
        <v>237</v>
      </c>
      <c r="C245" s="42">
        <v>205.92285999999999</v>
      </c>
      <c r="D245" s="42">
        <v>30</v>
      </c>
      <c r="E245" s="42">
        <f>SUM(C245:D245)</f>
        <v>235.92285999999999</v>
      </c>
      <c r="F245" s="42">
        <f>B245-E245</f>
        <v>1.0771400000000142</v>
      </c>
      <c r="G245" s="42">
        <f>B245-C245</f>
        <v>31.077140000000014</v>
      </c>
      <c r="H245" s="33">
        <f>E245/B245*100</f>
        <v>99.545510548523197</v>
      </c>
    </row>
    <row r="246" spans="1:8" s="29" customFormat="1" ht="11.25" customHeight="1" x14ac:dyDescent="0.2">
      <c r="A246" s="47"/>
      <c r="B246" s="42"/>
      <c r="C246" s="42"/>
      <c r="D246" s="42"/>
      <c r="E246" s="42"/>
      <c r="F246" s="42"/>
      <c r="G246" s="42"/>
      <c r="H246" s="33"/>
    </row>
    <row r="247" spans="1:8" s="29" customFormat="1" ht="11.25" customHeight="1" x14ac:dyDescent="0.2">
      <c r="A247" s="31" t="s">
        <v>259</v>
      </c>
      <c r="B247" s="45">
        <f t="shared" ref="B247:G247" si="84">SUM(B248:B252)</f>
        <v>2380147.64</v>
      </c>
      <c r="C247" s="43">
        <f t="shared" si="84"/>
        <v>1533091.1939899996</v>
      </c>
      <c r="D247" s="45">
        <f t="shared" si="84"/>
        <v>558756.23905999982</v>
      </c>
      <c r="E247" s="43">
        <f t="shared" si="84"/>
        <v>2091847.4330499999</v>
      </c>
      <c r="F247" s="43">
        <f t="shared" si="84"/>
        <v>288300.20695000031</v>
      </c>
      <c r="G247" s="43">
        <f t="shared" si="84"/>
        <v>847056.44601000042</v>
      </c>
      <c r="H247" s="39">
        <f t="shared" ref="H247:H252" si="85">E247/B247*100</f>
        <v>87.887297321186324</v>
      </c>
    </row>
    <row r="248" spans="1:8" s="29" customFormat="1" ht="11.25" customHeight="1" x14ac:dyDescent="0.2">
      <c r="A248" s="36" t="s">
        <v>260</v>
      </c>
      <c r="B248" s="37">
        <v>2142985.577</v>
      </c>
      <c r="C248" s="38">
        <v>1383485.5354899997</v>
      </c>
      <c r="D248" s="37">
        <v>552092.96832999995</v>
      </c>
      <c r="E248" s="38">
        <f>SUM(C248:D248)</f>
        <v>1935578.5038199998</v>
      </c>
      <c r="F248" s="38">
        <f>B248-E248</f>
        <v>207407.0731800003</v>
      </c>
      <c r="G248" s="38">
        <f>B248-C248</f>
        <v>759500.04151000036</v>
      </c>
      <c r="H248" s="39">
        <f t="shared" si="85"/>
        <v>90.321583336535909</v>
      </c>
    </row>
    <row r="249" spans="1:8" s="29" customFormat="1" ht="11.25" customHeight="1" x14ac:dyDescent="0.2">
      <c r="A249" s="36" t="s">
        <v>261</v>
      </c>
      <c r="B249" s="37">
        <v>8366</v>
      </c>
      <c r="C249" s="38">
        <v>5599.1832199999999</v>
      </c>
      <c r="D249" s="37">
        <v>520.53539000000001</v>
      </c>
      <c r="E249" s="38">
        <f>SUM(C249:D249)</f>
        <v>6119.7186099999999</v>
      </c>
      <c r="F249" s="38">
        <f>B249-E249</f>
        <v>2246.2813900000001</v>
      </c>
      <c r="G249" s="38">
        <f>B249-C249</f>
        <v>2766.8167800000001</v>
      </c>
      <c r="H249" s="39">
        <f t="shared" si="85"/>
        <v>73.149875806837201</v>
      </c>
    </row>
    <row r="250" spans="1:8" s="29" customFormat="1" ht="11.25" customHeight="1" x14ac:dyDescent="0.2">
      <c r="A250" s="36" t="s">
        <v>262</v>
      </c>
      <c r="B250" s="37">
        <v>47507.063000000002</v>
      </c>
      <c r="C250" s="38">
        <v>22529.363430000001</v>
      </c>
      <c r="D250" s="37">
        <v>3366.9587299999998</v>
      </c>
      <c r="E250" s="38">
        <f>SUM(C250:D250)</f>
        <v>25896.32216</v>
      </c>
      <c r="F250" s="38">
        <f>B250-E250</f>
        <v>21610.740840000002</v>
      </c>
      <c r="G250" s="38">
        <f>B250-C250</f>
        <v>24977.699570000001</v>
      </c>
      <c r="H250" s="39">
        <f t="shared" si="85"/>
        <v>54.510467548793741</v>
      </c>
    </row>
    <row r="251" spans="1:8" s="29" customFormat="1" ht="11.25" customHeight="1" x14ac:dyDescent="0.2">
      <c r="A251" s="36" t="s">
        <v>263</v>
      </c>
      <c r="B251" s="37">
        <v>151862</v>
      </c>
      <c r="C251" s="38">
        <v>107773.79062</v>
      </c>
      <c r="D251" s="37">
        <v>1899.9857299999999</v>
      </c>
      <c r="E251" s="38">
        <f>SUM(C251:D251)</f>
        <v>109673.77635</v>
      </c>
      <c r="F251" s="38">
        <f>B251-E251</f>
        <v>42188.22365</v>
      </c>
      <c r="G251" s="38">
        <f>B251-C251</f>
        <v>44088.20938</v>
      </c>
      <c r="H251" s="39">
        <f t="shared" si="85"/>
        <v>72.219367814199728</v>
      </c>
    </row>
    <row r="252" spans="1:8" s="29" customFormat="1" ht="11.25" customHeight="1" x14ac:dyDescent="0.2">
      <c r="A252" s="36" t="s">
        <v>264</v>
      </c>
      <c r="B252" s="42">
        <v>29427</v>
      </c>
      <c r="C252" s="42">
        <v>13703.32123</v>
      </c>
      <c r="D252" s="42">
        <v>875.79088000000002</v>
      </c>
      <c r="E252" s="42">
        <f>SUM(C252:D252)</f>
        <v>14579.11211</v>
      </c>
      <c r="F252" s="42">
        <f>B252-E252</f>
        <v>14847.88789</v>
      </c>
      <c r="G252" s="42">
        <f>B252-C252</f>
        <v>15723.67877</v>
      </c>
      <c r="H252" s="33">
        <f t="shared" si="85"/>
        <v>49.543317735413055</v>
      </c>
    </row>
    <row r="253" spans="1:8" s="29" customFormat="1" ht="11.25" customHeight="1" x14ac:dyDescent="0.2">
      <c r="A253" s="47"/>
      <c r="B253" s="42"/>
      <c r="C253" s="42"/>
      <c r="D253" s="42"/>
      <c r="E253" s="42"/>
      <c r="F253" s="42"/>
      <c r="G253" s="42"/>
      <c r="H253" s="33"/>
    </row>
    <row r="254" spans="1:8" s="29" customFormat="1" ht="11.25" customHeight="1" x14ac:dyDescent="0.2">
      <c r="A254" s="31" t="s">
        <v>265</v>
      </c>
      <c r="B254" s="45">
        <f t="shared" ref="B254:G254" si="86">+B255+B256</f>
        <v>84720</v>
      </c>
      <c r="C254" s="43">
        <f t="shared" si="86"/>
        <v>55129.195099999997</v>
      </c>
      <c r="D254" s="45">
        <f t="shared" si="86"/>
        <v>6956.1965600000003</v>
      </c>
      <c r="E254" s="43">
        <f t="shared" si="86"/>
        <v>62085.391659999994</v>
      </c>
      <c r="F254" s="43">
        <f t="shared" si="86"/>
        <v>22634.608340000006</v>
      </c>
      <c r="G254" s="43">
        <f t="shared" si="86"/>
        <v>29590.804900000006</v>
      </c>
      <c r="H254" s="39">
        <f>E254/B254*100</f>
        <v>73.283040203021713</v>
      </c>
    </row>
    <row r="255" spans="1:8" s="29" customFormat="1" ht="11.25" customHeight="1" x14ac:dyDescent="0.2">
      <c r="A255" s="36" t="s">
        <v>266</v>
      </c>
      <c r="B255" s="37">
        <v>78486</v>
      </c>
      <c r="C255" s="38">
        <v>51156.956479999993</v>
      </c>
      <c r="D255" s="37">
        <v>5715.2961599999999</v>
      </c>
      <c r="E255" s="38">
        <f>SUM(C255:D255)</f>
        <v>56872.252639999992</v>
      </c>
      <c r="F255" s="38">
        <f>B255-E255</f>
        <v>21613.747360000008</v>
      </c>
      <c r="G255" s="38">
        <f>B255-C255</f>
        <v>27329.043520000007</v>
      </c>
      <c r="H255" s="39">
        <f>E255/B255*100</f>
        <v>72.461652574981514</v>
      </c>
    </row>
    <row r="256" spans="1:8" s="29" customFormat="1" ht="11.25" customHeight="1" x14ac:dyDescent="0.2">
      <c r="A256" s="36" t="s">
        <v>267</v>
      </c>
      <c r="B256" s="42">
        <v>6234</v>
      </c>
      <c r="C256" s="42">
        <v>3972.2386200000001</v>
      </c>
      <c r="D256" s="42">
        <v>1240.9004</v>
      </c>
      <c r="E256" s="42">
        <f>SUM(C256:D256)</f>
        <v>5213.1390200000005</v>
      </c>
      <c r="F256" s="42">
        <f>B256-E256</f>
        <v>1020.8609799999995</v>
      </c>
      <c r="G256" s="42">
        <f>B256-C256</f>
        <v>2261.7613799999999</v>
      </c>
      <c r="H256" s="33">
        <f>E256/B256*100</f>
        <v>83.624302534488308</v>
      </c>
    </row>
    <row r="257" spans="1:8" s="29" customFormat="1" ht="11.25" customHeight="1" x14ac:dyDescent="0.2">
      <c r="A257" s="47"/>
      <c r="B257" s="37"/>
      <c r="C257" s="38"/>
      <c r="D257" s="37"/>
      <c r="E257" s="38"/>
      <c r="F257" s="38"/>
      <c r="G257" s="38"/>
      <c r="H257" s="39"/>
    </row>
    <row r="258" spans="1:8" s="29" customFormat="1" ht="11.25" customHeight="1" x14ac:dyDescent="0.2">
      <c r="A258" s="31" t="s">
        <v>268</v>
      </c>
      <c r="B258" s="42">
        <v>761295.53399999999</v>
      </c>
      <c r="C258" s="42">
        <v>553824.16821000003</v>
      </c>
      <c r="D258" s="42">
        <v>20452.982019999999</v>
      </c>
      <c r="E258" s="42">
        <f>SUM(C258:D258)</f>
        <v>574277.15023000003</v>
      </c>
      <c r="F258" s="42">
        <f>B258-E258</f>
        <v>187018.38376999996</v>
      </c>
      <c r="G258" s="42">
        <f>B258-C258</f>
        <v>207471.36578999995</v>
      </c>
      <c r="H258" s="33">
        <f>E258/B258*100</f>
        <v>75.434194026153321</v>
      </c>
    </row>
    <row r="259" spans="1:8" s="29" customFormat="1" ht="11.25" customHeight="1" x14ac:dyDescent="0.2">
      <c r="A259" s="47"/>
      <c r="B259" s="37"/>
      <c r="C259" s="38"/>
      <c r="D259" s="37"/>
      <c r="E259" s="38"/>
      <c r="F259" s="38"/>
      <c r="G259" s="38"/>
      <c r="H259" s="33"/>
    </row>
    <row r="260" spans="1:8" s="29" customFormat="1" ht="11.25" customHeight="1" x14ac:dyDescent="0.2">
      <c r="A260" s="31" t="s">
        <v>269</v>
      </c>
      <c r="B260" s="42">
        <v>579411</v>
      </c>
      <c r="C260" s="42">
        <v>502477.06513</v>
      </c>
      <c r="D260" s="42">
        <v>29494.659399999997</v>
      </c>
      <c r="E260" s="42">
        <f>SUM(C260:D260)</f>
        <v>531971.72453000001</v>
      </c>
      <c r="F260" s="42">
        <f>B260-E260</f>
        <v>47439.275469999993</v>
      </c>
      <c r="G260" s="42">
        <f>B260-C260</f>
        <v>76933.934869999997</v>
      </c>
      <c r="H260" s="33">
        <f>E260/B260*100</f>
        <v>91.812500026751309</v>
      </c>
    </row>
    <row r="261" spans="1:8" s="29" customFormat="1" ht="11.25" customHeight="1" x14ac:dyDescent="0.2">
      <c r="A261" s="47"/>
      <c r="B261" s="37"/>
      <c r="C261" s="38"/>
      <c r="D261" s="37"/>
      <c r="E261" s="38"/>
      <c r="F261" s="38"/>
      <c r="G261" s="38"/>
      <c r="H261" s="33"/>
    </row>
    <row r="262" spans="1:8" s="29" customFormat="1" ht="11.25" customHeight="1" x14ac:dyDescent="0.2">
      <c r="A262" s="31" t="s">
        <v>270</v>
      </c>
      <c r="B262" s="42">
        <v>185791</v>
      </c>
      <c r="C262" s="42">
        <v>102000.30949</v>
      </c>
      <c r="D262" s="42">
        <v>4882.2199199999995</v>
      </c>
      <c r="E262" s="42">
        <f>SUM(C262:D262)</f>
        <v>106882.52941</v>
      </c>
      <c r="F262" s="42">
        <f>B262-E262</f>
        <v>78908.470589999997</v>
      </c>
      <c r="G262" s="42">
        <f>B262-C262</f>
        <v>83790.69051</v>
      </c>
      <c r="H262" s="33">
        <f>E262/B262*100</f>
        <v>57.528367579699768</v>
      </c>
    </row>
    <row r="263" spans="1:8" s="29" customFormat="1" ht="11.25" customHeight="1" x14ac:dyDescent="0.2">
      <c r="A263" s="47"/>
      <c r="B263" s="37"/>
      <c r="C263" s="38"/>
      <c r="D263" s="37"/>
      <c r="E263" s="38"/>
      <c r="F263" s="38"/>
      <c r="G263" s="38"/>
      <c r="H263" s="33"/>
    </row>
    <row r="264" spans="1:8" s="29" customFormat="1" ht="11.25" customHeight="1" x14ac:dyDescent="0.2">
      <c r="A264" s="31" t="s">
        <v>271</v>
      </c>
      <c r="B264" s="42">
        <v>47916.451999999997</v>
      </c>
      <c r="C264" s="42">
        <v>41606.977370000001</v>
      </c>
      <c r="D264" s="42">
        <v>4629.9411500000006</v>
      </c>
      <c r="E264" s="42">
        <f>SUM(C264:D264)</f>
        <v>46236.918519999999</v>
      </c>
      <c r="F264" s="42">
        <f>B264-E264</f>
        <v>1679.5334799999982</v>
      </c>
      <c r="G264" s="42">
        <f>B264-C264</f>
        <v>6309.474629999997</v>
      </c>
      <c r="H264" s="33">
        <f>E264/B264*100</f>
        <v>96.494870947456633</v>
      </c>
    </row>
    <row r="265" spans="1:8" s="29" customFormat="1" ht="11.25" customHeight="1" x14ac:dyDescent="0.2">
      <c r="A265" s="80"/>
      <c r="B265" s="42"/>
      <c r="C265" s="42"/>
      <c r="D265" s="42"/>
      <c r="E265" s="42"/>
      <c r="F265" s="42"/>
      <c r="G265" s="42"/>
      <c r="H265" s="33"/>
    </row>
    <row r="266" spans="1:8" s="29" customFormat="1" ht="11.25" customHeight="1" x14ac:dyDescent="0.2">
      <c r="A266" s="81" t="s">
        <v>272</v>
      </c>
      <c r="B266" s="56">
        <f t="shared" ref="B266:G266" si="87">B10+B17+B19+B21+B23+B33+B37+B45+B47+B49+B57+B69+B75+B80+B86+B95+B107+B118+B134+B136+B157+B164+B169+B176+B185+B193+B202+B243+B245+B247+B254+B258+B260+B262+B264</f>
        <v>172249672.49300995</v>
      </c>
      <c r="C266" s="56">
        <f t="shared" si="87"/>
        <v>110455575.10979001</v>
      </c>
      <c r="D266" s="56">
        <f t="shared" si="87"/>
        <v>15623842.004149994</v>
      </c>
      <c r="E266" s="56">
        <f t="shared" si="87"/>
        <v>126079417.11394006</v>
      </c>
      <c r="F266" s="56">
        <f t="shared" si="87"/>
        <v>46170255.379070029</v>
      </c>
      <c r="G266" s="56">
        <f t="shared" si="87"/>
        <v>61794097.38322001</v>
      </c>
      <c r="H266" s="57">
        <f>E266/B266*100</f>
        <v>73.195736914423719</v>
      </c>
    </row>
    <row r="267" spans="1:8" s="29" customFormat="1" ht="12" x14ac:dyDescent="0.2">
      <c r="A267" s="80"/>
      <c r="B267" s="42"/>
      <c r="C267" s="42"/>
      <c r="D267" s="42"/>
      <c r="E267" s="42"/>
      <c r="F267" s="42"/>
      <c r="G267" s="42"/>
      <c r="H267" s="33"/>
    </row>
    <row r="268" spans="1:8" s="29" customFormat="1" ht="11.25" customHeight="1" x14ac:dyDescent="0.2">
      <c r="A268" s="30" t="s">
        <v>273</v>
      </c>
      <c r="B268" s="37"/>
      <c r="C268" s="38"/>
      <c r="D268" s="37"/>
      <c r="E268" s="38"/>
      <c r="F268" s="38"/>
      <c r="G268" s="38"/>
      <c r="H268" s="39"/>
    </row>
    <row r="269" spans="1:8" s="29" customFormat="1" ht="11.25" customHeight="1" x14ac:dyDescent="0.2">
      <c r="A269" s="36" t="s">
        <v>274</v>
      </c>
      <c r="B269" s="42">
        <v>820853.69799999997</v>
      </c>
      <c r="C269" s="42">
        <v>799839</v>
      </c>
      <c r="D269" s="42">
        <v>21014.698</v>
      </c>
      <c r="E269" s="42">
        <f>SUM(C269:D269)</f>
        <v>820853.69799999997</v>
      </c>
      <c r="F269" s="42">
        <f>B269-E269</f>
        <v>0</v>
      </c>
      <c r="G269" s="42">
        <f>B269-C269</f>
        <v>21014.697999999975</v>
      </c>
      <c r="H269" s="33">
        <f>E269/B269*100</f>
        <v>100</v>
      </c>
    </row>
    <row r="270" spans="1:8" s="29" customFormat="1" ht="11.25" customHeight="1" x14ac:dyDescent="0.2">
      <c r="A270" s="58"/>
      <c r="B270" s="42"/>
      <c r="C270" s="42"/>
      <c r="D270" s="42"/>
      <c r="E270" s="42"/>
      <c r="F270" s="42"/>
      <c r="G270" s="42"/>
      <c r="H270" s="33"/>
    </row>
    <row r="271" spans="1:8" s="29" customFormat="1" ht="11.25" customHeight="1" x14ac:dyDescent="0.2">
      <c r="A271" s="55" t="s">
        <v>275</v>
      </c>
      <c r="B271" s="37">
        <v>38871522.209000006</v>
      </c>
      <c r="C271" s="37">
        <v>78391.764060000001</v>
      </c>
      <c r="D271" s="37">
        <v>18303.734710000001</v>
      </c>
      <c r="E271" s="37">
        <f>SUM(E272:E273)</f>
        <v>96695.498770000006</v>
      </c>
      <c r="F271" s="37">
        <f>SUM(F272:F273)</f>
        <v>38774826.710230008</v>
      </c>
      <c r="G271" s="37">
        <f>SUM(G272:G273)</f>
        <v>38793130.444940001</v>
      </c>
      <c r="H271" s="40">
        <f>E271/B271*100</f>
        <v>0.24875665596551269</v>
      </c>
    </row>
    <row r="272" spans="1:8" s="29" customFormat="1" ht="11.25" hidden="1" customHeight="1" x14ac:dyDescent="0.2">
      <c r="A272" s="55" t="s">
        <v>297</v>
      </c>
      <c r="B272" s="37">
        <v>38739008.579000004</v>
      </c>
      <c r="C272" s="37">
        <v>133.577</v>
      </c>
      <c r="D272" s="37">
        <v>0</v>
      </c>
      <c r="E272" s="37">
        <f t="shared" ref="E272:E273" si="88">SUM(C272:D272)</f>
        <v>133.577</v>
      </c>
      <c r="F272" s="37">
        <f>B272-E272</f>
        <v>38738875.002000004</v>
      </c>
      <c r="G272" s="37">
        <f>B272-C272</f>
        <v>38738875.002000004</v>
      </c>
      <c r="H272" s="40">
        <f>E272/B272*100</f>
        <v>3.4481264466951444E-4</v>
      </c>
    </row>
    <row r="273" spans="1:8" s="29" customFormat="1" ht="23.25" customHeight="1" x14ac:dyDescent="0.2">
      <c r="A273" s="82" t="s">
        <v>276</v>
      </c>
      <c r="B273" s="38">
        <v>132513.63</v>
      </c>
      <c r="C273" s="38">
        <v>78258.187059999997</v>
      </c>
      <c r="D273" s="38">
        <v>18303.734710000001</v>
      </c>
      <c r="E273" s="38">
        <f t="shared" si="88"/>
        <v>96561.921770000001</v>
      </c>
      <c r="F273" s="38">
        <f>B273-E273</f>
        <v>35951.708230000004</v>
      </c>
      <c r="G273" s="38">
        <f>B273-C273</f>
        <v>54255.442940000008</v>
      </c>
      <c r="H273" s="33">
        <f>E273/B273*100</f>
        <v>72.869426163934975</v>
      </c>
    </row>
    <row r="274" spans="1:8" s="29" customFormat="1" ht="11.25" customHeight="1" x14ac:dyDescent="0.2">
      <c r="A274" s="82"/>
      <c r="B274" s="77"/>
      <c r="C274" s="77"/>
      <c r="D274" s="77"/>
      <c r="E274" s="77"/>
      <c r="F274" s="77"/>
      <c r="G274" s="77"/>
      <c r="H274" s="33"/>
    </row>
    <row r="275" spans="1:8" s="29" customFormat="1" ht="11.25" customHeight="1" x14ac:dyDescent="0.2">
      <c r="A275" s="30" t="s">
        <v>277</v>
      </c>
      <c r="B275" s="83">
        <f>B269+B271</f>
        <v>39692375.907000005</v>
      </c>
      <c r="C275" s="83">
        <f t="shared" ref="C275:G275" si="89">C269+C271</f>
        <v>878230.76405999996</v>
      </c>
      <c r="D275" s="83">
        <f t="shared" si="89"/>
        <v>39318.432710000001</v>
      </c>
      <c r="E275" s="83">
        <f t="shared" si="89"/>
        <v>917549.19677000004</v>
      </c>
      <c r="F275" s="83">
        <f t="shared" si="89"/>
        <v>38774826.710230008</v>
      </c>
      <c r="G275" s="83">
        <f t="shared" si="89"/>
        <v>38814145.14294</v>
      </c>
      <c r="H275" s="33">
        <f>E275/B275*100</f>
        <v>2.3116509803289058</v>
      </c>
    </row>
    <row r="276" spans="1:8" s="29" customFormat="1" ht="11.25" hidden="1" customHeight="1" x14ac:dyDescent="0.2">
      <c r="A276" s="36"/>
      <c r="B276" s="42"/>
      <c r="C276" s="42"/>
      <c r="D276" s="42"/>
      <c r="E276" s="42"/>
      <c r="F276" s="42"/>
      <c r="G276" s="42"/>
      <c r="H276" s="33"/>
    </row>
    <row r="277" spans="1:8" s="29" customFormat="1" ht="11.25" hidden="1" customHeight="1" x14ac:dyDescent="0.2">
      <c r="A277" s="58" t="s">
        <v>278</v>
      </c>
      <c r="B277" s="43">
        <f t="shared" ref="B277:G277" si="90">+B275+B266</f>
        <v>211942048.40000996</v>
      </c>
      <c r="C277" s="43">
        <f t="shared" si="90"/>
        <v>111333805.87385002</v>
      </c>
      <c r="D277" s="43">
        <f t="shared" si="90"/>
        <v>15663160.436859993</v>
      </c>
      <c r="E277" s="43">
        <f t="shared" si="90"/>
        <v>126996966.31071006</v>
      </c>
      <c r="F277" s="43">
        <f t="shared" si="90"/>
        <v>84945082.089300036</v>
      </c>
      <c r="G277" s="43">
        <f t="shared" si="90"/>
        <v>100608242.52616</v>
      </c>
      <c r="H277" s="57">
        <f>E277/B277*100</f>
        <v>59.920609086037359</v>
      </c>
    </row>
    <row r="278" spans="1:8" s="29" customFormat="1" ht="16.5" customHeight="1" x14ac:dyDescent="0.2">
      <c r="A278" s="84"/>
      <c r="B278" s="44"/>
      <c r="C278" s="44"/>
      <c r="D278" s="44"/>
      <c r="E278" s="44"/>
      <c r="F278" s="44"/>
      <c r="G278" s="44"/>
      <c r="H278" s="34"/>
    </row>
    <row r="279" spans="1:8" s="29" customFormat="1" ht="11.25" customHeight="1" thickBot="1" x14ac:dyDescent="0.25">
      <c r="A279" s="85" t="s">
        <v>279</v>
      </c>
      <c r="B279" s="86">
        <f>+B277</f>
        <v>211942048.40000996</v>
      </c>
      <c r="C279" s="86">
        <f t="shared" ref="C279:G279" si="91">+C277</f>
        <v>111333805.87385002</v>
      </c>
      <c r="D279" s="86">
        <f t="shared" si="91"/>
        <v>15663160.436859993</v>
      </c>
      <c r="E279" s="86">
        <f t="shared" si="91"/>
        <v>126996966.31071006</v>
      </c>
      <c r="F279" s="86">
        <f t="shared" si="91"/>
        <v>84945082.089300036</v>
      </c>
      <c r="G279" s="86">
        <f t="shared" si="91"/>
        <v>100608242.52616</v>
      </c>
      <c r="H279" s="87">
        <f>E279/B279*100</f>
        <v>59.920609086037359</v>
      </c>
    </row>
    <row r="280" spans="1:8" s="59" customFormat="1" ht="16.5" customHeight="1" thickTop="1" x14ac:dyDescent="0.2">
      <c r="A280" s="88"/>
      <c r="B280" s="88"/>
      <c r="C280" s="88"/>
      <c r="D280" s="88"/>
      <c r="E280" s="88"/>
      <c r="F280" s="88"/>
      <c r="G280" s="89"/>
      <c r="H280" s="88"/>
    </row>
    <row r="281" spans="1:8" x14ac:dyDescent="0.2">
      <c r="A281" s="102" t="s">
        <v>280</v>
      </c>
      <c r="B281" s="102"/>
      <c r="C281" s="102"/>
      <c r="D281" s="102"/>
      <c r="E281" s="102"/>
      <c r="F281" s="102"/>
      <c r="G281" s="102"/>
      <c r="H281" s="102"/>
    </row>
    <row r="282" spans="1:8" ht="23.25" customHeight="1" x14ac:dyDescent="0.2">
      <c r="A282" s="95" t="s">
        <v>281</v>
      </c>
      <c r="B282" s="95"/>
      <c r="C282" s="95"/>
      <c r="D282" s="95"/>
      <c r="E282" s="95"/>
      <c r="F282" s="95"/>
      <c r="G282" s="95"/>
      <c r="H282" s="95"/>
    </row>
    <row r="283" spans="1:8" x14ac:dyDescent="0.2">
      <c r="A283" s="103" t="s">
        <v>282</v>
      </c>
      <c r="B283" s="103"/>
      <c r="C283" s="103"/>
      <c r="D283" s="103"/>
      <c r="E283" s="103"/>
      <c r="F283" s="103"/>
      <c r="G283" s="103"/>
      <c r="H283" s="103"/>
    </row>
    <row r="284" spans="1:8" ht="23.25" customHeight="1" x14ac:dyDescent="0.2">
      <c r="A284" s="95" t="s">
        <v>283</v>
      </c>
      <c r="B284" s="95"/>
      <c r="C284" s="95"/>
      <c r="D284" s="95"/>
      <c r="E284" s="95"/>
      <c r="F284" s="95"/>
      <c r="G284" s="95"/>
      <c r="H284" s="95"/>
    </row>
    <row r="285" spans="1:8" x14ac:dyDescent="0.2">
      <c r="A285" s="95" t="s">
        <v>284</v>
      </c>
      <c r="B285" s="95"/>
      <c r="C285" s="95"/>
      <c r="D285" s="95"/>
      <c r="E285" s="95"/>
      <c r="F285" s="95"/>
      <c r="G285" s="95"/>
      <c r="H285" s="95"/>
    </row>
    <row r="286" spans="1:8" x14ac:dyDescent="0.2">
      <c r="A286" s="95" t="s">
        <v>285</v>
      </c>
      <c r="B286" s="95"/>
      <c r="C286" s="95"/>
      <c r="D286" s="95"/>
      <c r="E286" s="95"/>
      <c r="F286" s="95"/>
      <c r="G286" s="95"/>
      <c r="H286" s="95"/>
    </row>
    <row r="287" spans="1:8" x14ac:dyDescent="0.2">
      <c r="A287" s="96" t="s">
        <v>286</v>
      </c>
      <c r="B287" s="96"/>
      <c r="C287" s="96"/>
      <c r="D287" s="96"/>
      <c r="E287" s="96"/>
      <c r="F287" s="96"/>
      <c r="G287" s="96"/>
      <c r="H287" s="96"/>
    </row>
    <row r="288" spans="1:8" x14ac:dyDescent="0.2">
      <c r="E288" s="29"/>
      <c r="F288" s="29"/>
      <c r="G288" s="60"/>
    </row>
  </sheetData>
  <mergeCells count="14">
    <mergeCell ref="F6:F7"/>
    <mergeCell ref="G6:G7"/>
    <mergeCell ref="A286:H286"/>
    <mergeCell ref="A287:H287"/>
    <mergeCell ref="C6:E6"/>
    <mergeCell ref="H6:H7"/>
    <mergeCell ref="A281:H281"/>
    <mergeCell ref="A282:H282"/>
    <mergeCell ref="A283:H283"/>
    <mergeCell ref="A284:H284"/>
    <mergeCell ref="A285:H285"/>
    <mergeCell ref="A5:A7"/>
    <mergeCell ref="C5:E5"/>
    <mergeCell ref="B6:B7"/>
  </mergeCells>
  <printOptions horizontalCentered="1"/>
  <pageMargins left="0.4" right="0.4" top="0.28000000000000003" bottom="0.38" header="0.2" footer="0.2"/>
  <pageSetup paperSize="9" scale="78" fitToHeight="0" orientation="portrait" r:id="rId1"/>
  <headerFooter alignWithMargins="0">
    <oddFooter>Page &amp;P of &amp;N</oddFooter>
  </headerFooter>
  <rowBreaks count="1" manualBreakCount="1">
    <brk id="25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By Department</vt:lpstr>
      <vt:lpstr>By Agency</vt:lpstr>
      <vt:lpstr>'By Agency'!Print_Area</vt:lpstr>
      <vt:lpstr>'By Department'!Print_Area</vt:lpstr>
      <vt:lpstr>'By Agency'!Print_Titles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jpablo</dc:creator>
  <cp:lastModifiedBy>Mary Joyce Marasigan</cp:lastModifiedBy>
  <cp:lastPrinted>2019-02-14T01:51:51Z</cp:lastPrinted>
  <dcterms:created xsi:type="dcterms:W3CDTF">2013-11-12T07:22:41Z</dcterms:created>
  <dcterms:modified xsi:type="dcterms:W3CDTF">2019-02-14T01:54:29Z</dcterms:modified>
</cp:coreProperties>
</file>