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18\WEBSITE\For website\For correction in the website\"/>
    </mc:Choice>
  </mc:AlternateContent>
  <bookViews>
    <workbookView xWindow="0" yWindow="0" windowWidth="24000" windowHeight="9135" activeTab="1"/>
  </bookViews>
  <sheets>
    <sheet name="By Department" sheetId="10" r:id="rId1"/>
    <sheet name="By Agency" sheetId="11" r:id="rId2"/>
  </sheets>
  <externalReferences>
    <externalReference r:id="rId3"/>
  </externalReferences>
  <definedNames>
    <definedName name="_xlnm.Print_Area" localSheetId="1">'By Agency'!$A$1:$H$328</definedName>
    <definedName name="_xlnm.Print_Area" localSheetId="0">'By Department'!$A$1:$F$65</definedName>
    <definedName name="_xlnm.Print_Titles" localSheetId="1">'By Agency'!$1:$8</definedName>
    <definedName name="Z_149BABA1_3CBB_4AB5_8307_CDFFE2416884_.wvu.Cols" localSheetId="1" hidden="1">'By Agency'!#REF!</definedName>
    <definedName name="Z_149BABA1_3CBB_4AB5_8307_CDFFE2416884_.wvu.PrintArea" localSheetId="1" hidden="1">'By Agency'!$A$1:$F$328</definedName>
    <definedName name="Z_149BABA1_3CBB_4AB5_8307_CDFFE2416884_.wvu.PrintTitles" localSheetId="1" hidden="1">'By Agency'!$1:$8</definedName>
    <definedName name="Z_149BABA1_3CBB_4AB5_8307_CDFFE2416884_.wvu.Rows" localSheetId="1" hidden="1">'By Agency'!$130:$130,'By Agency'!$186:$187,'By Agency'!$274:$277,'By Agency'!$280:$302,'By Agency'!$305:$318</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Cols" localSheetId="1" hidden="1">'By Agency'!#REF!</definedName>
    <definedName name="Z_63CE5467_86C0_4816_A6C7_6C3632652BD9_.wvu.PrintArea" localSheetId="1" hidden="1">'By Agency'!$A$1:$H$328</definedName>
    <definedName name="Z_63CE5467_86C0_4816_A6C7_6C3632652BD9_.wvu.PrintTitles" localSheetId="1" hidden="1">'By Agency'!$1:$8</definedName>
    <definedName name="Z_63CE5467_86C0_4816_A6C7_6C3632652BD9_.wvu.Rows" localSheetId="1" hidden="1">'By Agency'!$130:$130,'By Agency'!$186:$187,'By Agency'!$272:$276,'By Agency'!$278:$302,'By Agency'!$304:$318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E72949E6_F470_4685_A8B8_FC40C2B684D5_.wvu.Cols" localSheetId="1" hidden="1">'By Agency'!#REF!</definedName>
    <definedName name="Z_E72949E6_F470_4685_A8B8_FC40C2B684D5_.wvu.PrintArea" localSheetId="1" hidden="1">'By Agency'!$A$1:$F$328</definedName>
    <definedName name="Z_E72949E6_F470_4685_A8B8_FC40C2B684D5_.wvu.PrintTitles" localSheetId="1" hidden="1">'By Agency'!$1:$8</definedName>
    <definedName name="Z_E72949E6_F470_4685_A8B8_FC40C2B684D5_.wvu.Rows" localSheetId="1" hidden="1">'By Agency'!$130:$130,'By Agency'!$186:$187,'By Agency'!$274:$277,'By Agency'!$280:$302,'By Agency'!$305:$318</definedName>
  </definedNames>
  <calcPr calcId="152511"/>
</workbook>
</file>

<file path=xl/calcChain.xml><?xml version="1.0" encoding="utf-8"?>
<calcChain xmlns="http://schemas.openxmlformats.org/spreadsheetml/2006/main">
  <c r="G317" i="11" l="1"/>
  <c r="E317" i="11"/>
  <c r="D317" i="11"/>
  <c r="C317" i="11"/>
  <c r="B317" i="11"/>
  <c r="H316" i="11"/>
  <c r="G316" i="11"/>
  <c r="F316" i="11"/>
  <c r="E316" i="11"/>
  <c r="H315" i="11"/>
  <c r="G315" i="11"/>
  <c r="F315" i="11"/>
  <c r="E315" i="11"/>
  <c r="H314" i="11"/>
  <c r="G314" i="11"/>
  <c r="F314" i="11"/>
  <c r="E314" i="11"/>
  <c r="H313" i="11"/>
  <c r="G313" i="11"/>
  <c r="F313" i="11"/>
  <c r="E313" i="11"/>
  <c r="H312" i="11"/>
  <c r="G312" i="11"/>
  <c r="F312" i="11"/>
  <c r="E312" i="11"/>
  <c r="H311" i="11"/>
  <c r="G311" i="11"/>
  <c r="F311" i="11"/>
  <c r="E311" i="11"/>
  <c r="H310" i="11"/>
  <c r="G310" i="11"/>
  <c r="F310" i="11"/>
  <c r="E310" i="11"/>
  <c r="H309" i="11"/>
  <c r="G309" i="11"/>
  <c r="F309" i="11"/>
  <c r="E309" i="11"/>
  <c r="H308" i="11"/>
  <c r="G308" i="11"/>
  <c r="F308" i="11"/>
  <c r="F317" i="11" s="1"/>
  <c r="E308" i="11"/>
  <c r="G302" i="11"/>
  <c r="E302" i="11"/>
  <c r="D302" i="11"/>
  <c r="C302" i="11"/>
  <c r="B302" i="11"/>
  <c r="H299" i="11"/>
  <c r="G299" i="11"/>
  <c r="F299" i="11"/>
  <c r="E299" i="11"/>
  <c r="H295" i="11"/>
  <c r="G295" i="11"/>
  <c r="F295" i="11"/>
  <c r="E295" i="11"/>
  <c r="H293" i="11"/>
  <c r="G293" i="11"/>
  <c r="F293" i="11"/>
  <c r="E293" i="11"/>
  <c r="H291" i="11"/>
  <c r="G291" i="11"/>
  <c r="F291" i="11"/>
  <c r="E291" i="11"/>
  <c r="H289" i="11"/>
  <c r="G289" i="11"/>
  <c r="F289" i="11"/>
  <c r="E289" i="11"/>
  <c r="H287" i="11"/>
  <c r="G287" i="11"/>
  <c r="F287" i="11"/>
  <c r="E287" i="11"/>
  <c r="H285" i="11"/>
  <c r="G285" i="11"/>
  <c r="F285" i="11"/>
  <c r="E285" i="11"/>
  <c r="H283" i="11"/>
  <c r="G283" i="11"/>
  <c r="F283" i="11"/>
  <c r="E283" i="11"/>
  <c r="H281" i="11"/>
  <c r="G281" i="11"/>
  <c r="F281" i="11"/>
  <c r="E281" i="11"/>
  <c r="H279" i="11"/>
  <c r="G279" i="11"/>
  <c r="F279" i="11"/>
  <c r="E279" i="11"/>
  <c r="H277" i="11"/>
  <c r="G277" i="11"/>
  <c r="F277" i="11"/>
  <c r="E277" i="11"/>
  <c r="H276" i="11"/>
  <c r="G276" i="11"/>
  <c r="F276" i="11"/>
  <c r="E276" i="11"/>
  <c r="H275" i="11"/>
  <c r="G275" i="11"/>
  <c r="F275" i="11"/>
  <c r="E275" i="11"/>
  <c r="H274" i="11"/>
  <c r="G274" i="11"/>
  <c r="F274" i="11"/>
  <c r="E274" i="11"/>
  <c r="H273" i="11"/>
  <c r="G273" i="11"/>
  <c r="F273" i="11"/>
  <c r="E273" i="11"/>
  <c r="H272" i="11"/>
  <c r="G272" i="11"/>
  <c r="F272" i="11"/>
  <c r="E272" i="11"/>
  <c r="H271" i="11"/>
  <c r="G271" i="11"/>
  <c r="F271" i="11"/>
  <c r="E271" i="11"/>
  <c r="H269" i="11"/>
  <c r="G269" i="11"/>
  <c r="F269" i="11"/>
  <c r="F302" i="11" s="1"/>
  <c r="E269" i="11"/>
  <c r="G264" i="11"/>
  <c r="E264" i="11"/>
  <c r="G262" i="11"/>
  <c r="E262" i="11"/>
  <c r="G260" i="11"/>
  <c r="E260" i="11"/>
  <c r="G258" i="11"/>
  <c r="E258" i="11"/>
  <c r="G256" i="11"/>
  <c r="E256" i="11"/>
  <c r="G255" i="11"/>
  <c r="E255" i="11"/>
  <c r="G254" i="11"/>
  <c r="E254" i="11"/>
  <c r="H254" i="11" s="1"/>
  <c r="D254" i="11"/>
  <c r="C254" i="11"/>
  <c r="B254" i="11"/>
  <c r="H252" i="11"/>
  <c r="G252" i="11"/>
  <c r="F252" i="11"/>
  <c r="E252" i="11"/>
  <c r="H251" i="11"/>
  <c r="G251" i="11"/>
  <c r="F251" i="11"/>
  <c r="E251" i="11"/>
  <c r="H250" i="11"/>
  <c r="G250" i="11"/>
  <c r="F250" i="11"/>
  <c r="E250" i="11"/>
  <c r="H249" i="11"/>
  <c r="G249" i="11"/>
  <c r="F249" i="11"/>
  <c r="E249" i="11"/>
  <c r="H248" i="11"/>
  <c r="G248" i="11"/>
  <c r="F248" i="11"/>
  <c r="E248" i="11"/>
  <c r="G247" i="11"/>
  <c r="F247" i="11"/>
  <c r="E247" i="11"/>
  <c r="D247" i="11"/>
  <c r="C247" i="11"/>
  <c r="B247" i="11"/>
  <c r="H247" i="11" s="1"/>
  <c r="G245" i="11"/>
  <c r="E245" i="11"/>
  <c r="G243" i="11"/>
  <c r="E243" i="11"/>
  <c r="G241" i="11"/>
  <c r="E241" i="11"/>
  <c r="G240" i="11"/>
  <c r="E240" i="11"/>
  <c r="G239" i="11"/>
  <c r="E239" i="11"/>
  <c r="G238" i="11"/>
  <c r="E238" i="11"/>
  <c r="G237" i="11"/>
  <c r="E237" i="11"/>
  <c r="G236" i="11"/>
  <c r="E236" i="11"/>
  <c r="G235" i="11"/>
  <c r="E235" i="11"/>
  <c r="G234" i="11"/>
  <c r="E234" i="11"/>
  <c r="G233" i="11"/>
  <c r="E233" i="11"/>
  <c r="G232" i="11"/>
  <c r="E232" i="11"/>
  <c r="G231" i="11"/>
  <c r="E231" i="11"/>
  <c r="G230" i="11"/>
  <c r="E230" i="11"/>
  <c r="G229" i="11"/>
  <c r="E229" i="11"/>
  <c r="G228" i="11"/>
  <c r="E228" i="11"/>
  <c r="G227" i="11"/>
  <c r="E227" i="11"/>
  <c r="G226" i="11"/>
  <c r="E226" i="11"/>
  <c r="G225" i="11"/>
  <c r="E225" i="11"/>
  <c r="G224" i="11"/>
  <c r="E224" i="11"/>
  <c r="G223" i="11"/>
  <c r="E223" i="11"/>
  <c r="G222" i="11"/>
  <c r="E222" i="11"/>
  <c r="G221" i="11"/>
  <c r="E221" i="11"/>
  <c r="G220" i="11"/>
  <c r="G202" i="11" s="1"/>
  <c r="E220" i="11"/>
  <c r="D220" i="11"/>
  <c r="C220" i="11"/>
  <c r="C202" i="11" s="1"/>
  <c r="B220" i="11"/>
  <c r="H219" i="11"/>
  <c r="G219" i="11"/>
  <c r="F219" i="11"/>
  <c r="E219" i="11"/>
  <c r="H218" i="11"/>
  <c r="G218" i="11"/>
  <c r="F218" i="11"/>
  <c r="E218" i="11"/>
  <c r="H217" i="11"/>
  <c r="G217" i="11"/>
  <c r="F217" i="11"/>
  <c r="E217" i="11"/>
  <c r="H216" i="11"/>
  <c r="G216" i="11"/>
  <c r="F216" i="11"/>
  <c r="E216" i="11"/>
  <c r="H215" i="11"/>
  <c r="G215" i="11"/>
  <c r="F215" i="11"/>
  <c r="E215" i="11"/>
  <c r="H214" i="11"/>
  <c r="G214" i="11"/>
  <c r="F214" i="11"/>
  <c r="E214" i="11"/>
  <c r="H213" i="11"/>
  <c r="G213" i="11"/>
  <c r="F213" i="11"/>
  <c r="E213" i="11"/>
  <c r="H212" i="11"/>
  <c r="G212" i="11"/>
  <c r="F212" i="11"/>
  <c r="E212" i="11"/>
  <c r="H211" i="11"/>
  <c r="G211" i="11"/>
  <c r="F211" i="11"/>
  <c r="E211" i="11"/>
  <c r="H210" i="11"/>
  <c r="G210" i="11"/>
  <c r="F210" i="11"/>
  <c r="E210" i="11"/>
  <c r="H209" i="11"/>
  <c r="G209" i="11"/>
  <c r="F209" i="11"/>
  <c r="E209" i="11"/>
  <c r="H208" i="11"/>
  <c r="G208" i="11"/>
  <c r="F208" i="11"/>
  <c r="E208" i="11"/>
  <c r="H207" i="11"/>
  <c r="G207" i="11"/>
  <c r="F207" i="11"/>
  <c r="E207" i="11"/>
  <c r="H206" i="11"/>
  <c r="G206" i="11"/>
  <c r="F206" i="11"/>
  <c r="E206" i="11"/>
  <c r="H205" i="11"/>
  <c r="G205" i="11"/>
  <c r="F205" i="11"/>
  <c r="E205" i="11"/>
  <c r="H204" i="11"/>
  <c r="G204" i="11"/>
  <c r="F204" i="11"/>
  <c r="E204" i="11"/>
  <c r="H203" i="11"/>
  <c r="G203" i="11"/>
  <c r="F203" i="11"/>
  <c r="E203" i="11"/>
  <c r="D202" i="11"/>
  <c r="B202" i="11"/>
  <c r="G200" i="11"/>
  <c r="E200" i="11"/>
  <c r="G199" i="11"/>
  <c r="E199" i="11"/>
  <c r="G198" i="11"/>
  <c r="E198" i="11"/>
  <c r="G197" i="11"/>
  <c r="F197" i="11"/>
  <c r="E197" i="11"/>
  <c r="H197" i="11" s="1"/>
  <c r="H196" i="11"/>
  <c r="G196" i="11"/>
  <c r="F196" i="11"/>
  <c r="E196" i="11"/>
  <c r="H195" i="11"/>
  <c r="G195" i="11"/>
  <c r="F195" i="11"/>
  <c r="E195" i="11"/>
  <c r="H194" i="11"/>
  <c r="G194" i="11"/>
  <c r="F194" i="11"/>
  <c r="E194" i="11"/>
  <c r="G193" i="11"/>
  <c r="D193" i="11"/>
  <c r="C193" i="11"/>
  <c r="B193" i="11"/>
  <c r="G191" i="11"/>
  <c r="E191" i="11"/>
  <c r="G190" i="11"/>
  <c r="E190" i="11"/>
  <c r="G189" i="11"/>
  <c r="E189" i="11"/>
  <c r="G188" i="11"/>
  <c r="E188" i="11"/>
  <c r="G187" i="11"/>
  <c r="E187" i="11"/>
  <c r="G186" i="11"/>
  <c r="E186" i="11"/>
  <c r="G185" i="11"/>
  <c r="E185" i="11"/>
  <c r="H185" i="11" s="1"/>
  <c r="D185" i="11"/>
  <c r="C185" i="11"/>
  <c r="B185" i="11"/>
  <c r="H183" i="11"/>
  <c r="G183" i="11"/>
  <c r="F183" i="11"/>
  <c r="E183" i="11"/>
  <c r="H182" i="11"/>
  <c r="G182" i="11"/>
  <c r="F182" i="11"/>
  <c r="E182" i="11"/>
  <c r="H181" i="11"/>
  <c r="G181" i="11"/>
  <c r="F181" i="11"/>
  <c r="E181" i="11"/>
  <c r="H180" i="11"/>
  <c r="G180" i="11"/>
  <c r="F180" i="11"/>
  <c r="E180" i="11"/>
  <c r="H179" i="11"/>
  <c r="G179" i="11"/>
  <c r="F179" i="11"/>
  <c r="E179" i="11"/>
  <c r="H178" i="11"/>
  <c r="G178" i="11"/>
  <c r="F178" i="11"/>
  <c r="E178" i="11"/>
  <c r="H177" i="11"/>
  <c r="G177" i="11"/>
  <c r="F177" i="11"/>
  <c r="E177" i="11"/>
  <c r="G176" i="11"/>
  <c r="F176" i="11"/>
  <c r="E176" i="11"/>
  <c r="D176" i="11"/>
  <c r="C176" i="11"/>
  <c r="B176" i="11"/>
  <c r="H176" i="11" s="1"/>
  <c r="G174" i="11"/>
  <c r="E174" i="11"/>
  <c r="G173" i="11"/>
  <c r="E173" i="11"/>
  <c r="G172" i="11"/>
  <c r="E172" i="11"/>
  <c r="G171" i="11"/>
  <c r="E171" i="11"/>
  <c r="G170" i="11"/>
  <c r="E170" i="11"/>
  <c r="G169" i="11"/>
  <c r="E169" i="11"/>
  <c r="H169" i="11" s="1"/>
  <c r="D169" i="11"/>
  <c r="C169" i="11"/>
  <c r="B169" i="11"/>
  <c r="H167" i="11"/>
  <c r="G167" i="11"/>
  <c r="F167" i="11"/>
  <c r="E167" i="11"/>
  <c r="H166" i="11"/>
  <c r="G166" i="11"/>
  <c r="F166" i="11"/>
  <c r="E166" i="11"/>
  <c r="H165" i="11"/>
  <c r="G165" i="11"/>
  <c r="F165" i="11"/>
  <c r="E165" i="11"/>
  <c r="G164" i="11"/>
  <c r="F164" i="11"/>
  <c r="E164" i="11"/>
  <c r="D164" i="11"/>
  <c r="C164" i="11"/>
  <c r="B164" i="11"/>
  <c r="H164" i="11" s="1"/>
  <c r="G162" i="11"/>
  <c r="E162" i="11"/>
  <c r="G161" i="11"/>
  <c r="E161" i="11"/>
  <c r="G160" i="11"/>
  <c r="E160" i="11"/>
  <c r="G159" i="11"/>
  <c r="E159" i="11"/>
  <c r="G158" i="11"/>
  <c r="E158" i="11"/>
  <c r="G157" i="11"/>
  <c r="E157" i="11"/>
  <c r="H157" i="11" s="1"/>
  <c r="D157" i="11"/>
  <c r="C157" i="11"/>
  <c r="B157" i="11"/>
  <c r="H155" i="11"/>
  <c r="G155" i="11"/>
  <c r="F155" i="11"/>
  <c r="E155" i="11"/>
  <c r="H154" i="11"/>
  <c r="G154" i="11"/>
  <c r="F154" i="11"/>
  <c r="E154" i="11"/>
  <c r="H153" i="11"/>
  <c r="G153" i="11"/>
  <c r="F153" i="11"/>
  <c r="E153" i="11"/>
  <c r="H152" i="11"/>
  <c r="G152" i="11"/>
  <c r="F152" i="11"/>
  <c r="E152" i="11"/>
  <c r="H151" i="11"/>
  <c r="G151" i="11"/>
  <c r="F151" i="11"/>
  <c r="E151" i="11"/>
  <c r="H150" i="11"/>
  <c r="G150" i="11"/>
  <c r="F150" i="11"/>
  <c r="E150" i="11"/>
  <c r="H149" i="11"/>
  <c r="G149" i="11"/>
  <c r="F149" i="11"/>
  <c r="E149" i="11"/>
  <c r="H148" i="11"/>
  <c r="G148" i="11"/>
  <c r="F148" i="11"/>
  <c r="E148" i="11"/>
  <c r="H147" i="11"/>
  <c r="G147" i="11"/>
  <c r="F147" i="11"/>
  <c r="E147" i="11"/>
  <c r="H146" i="11"/>
  <c r="G146" i="11"/>
  <c r="F146" i="11"/>
  <c r="E146" i="11"/>
  <c r="H145" i="11"/>
  <c r="G145" i="11"/>
  <c r="F145" i="11"/>
  <c r="E145" i="11"/>
  <c r="H144" i="11"/>
  <c r="G144" i="11"/>
  <c r="F144" i="11"/>
  <c r="E144" i="11"/>
  <c r="H143" i="11"/>
  <c r="G143" i="11"/>
  <c r="F143" i="11"/>
  <c r="E143" i="11"/>
  <c r="H142" i="11"/>
  <c r="G142" i="11"/>
  <c r="F142" i="11"/>
  <c r="E142" i="11"/>
  <c r="H141" i="11"/>
  <c r="G141" i="11"/>
  <c r="F141" i="11"/>
  <c r="E141" i="11"/>
  <c r="H140" i="11"/>
  <c r="G140" i="11"/>
  <c r="F140" i="11"/>
  <c r="E140" i="11"/>
  <c r="H139" i="11"/>
  <c r="G139" i="11"/>
  <c r="F139" i="11"/>
  <c r="E139" i="11"/>
  <c r="H138" i="11"/>
  <c r="G138" i="11"/>
  <c r="F138" i="11"/>
  <c r="E138" i="11"/>
  <c r="H137" i="11"/>
  <c r="G137" i="11"/>
  <c r="F137" i="11"/>
  <c r="E137" i="11"/>
  <c r="G136" i="11"/>
  <c r="F136" i="11"/>
  <c r="E136" i="11"/>
  <c r="D136" i="11"/>
  <c r="C136" i="11"/>
  <c r="B136" i="11"/>
  <c r="H136" i="11" s="1"/>
  <c r="G134" i="11"/>
  <c r="E134" i="11"/>
  <c r="G132" i="11"/>
  <c r="E132" i="11"/>
  <c r="G131" i="11"/>
  <c r="G127" i="11" s="1"/>
  <c r="E131" i="11"/>
  <c r="E127" i="11" s="1"/>
  <c r="D131" i="11"/>
  <c r="C131" i="11"/>
  <c r="C127" i="11" s="1"/>
  <c r="B131" i="11"/>
  <c r="H130" i="11"/>
  <c r="G130" i="11"/>
  <c r="F130" i="11"/>
  <c r="E130" i="11"/>
  <c r="H129" i="11"/>
  <c r="G129" i="11"/>
  <c r="F129" i="11"/>
  <c r="E129" i="11"/>
  <c r="H128" i="11"/>
  <c r="G128" i="11"/>
  <c r="F128" i="11"/>
  <c r="E128" i="11"/>
  <c r="D127" i="11"/>
  <c r="B127" i="11"/>
  <c r="H127" i="11" s="1"/>
  <c r="G126" i="11"/>
  <c r="E126" i="11"/>
  <c r="G125" i="11"/>
  <c r="E125" i="11"/>
  <c r="D124" i="11"/>
  <c r="C124" i="11"/>
  <c r="C119" i="11" s="1"/>
  <c r="B124" i="11"/>
  <c r="H123" i="11"/>
  <c r="G123" i="11"/>
  <c r="F123" i="11"/>
  <c r="E123" i="11"/>
  <c r="H122" i="11"/>
  <c r="G122" i="11"/>
  <c r="F122" i="11"/>
  <c r="E122" i="11"/>
  <c r="H121" i="11"/>
  <c r="G121" i="11"/>
  <c r="F121" i="11"/>
  <c r="E121" i="11"/>
  <c r="H120" i="11"/>
  <c r="G120" i="11"/>
  <c r="F120" i="11"/>
  <c r="E120" i="11"/>
  <c r="D119" i="11"/>
  <c r="D118" i="11" s="1"/>
  <c r="B119" i="11"/>
  <c r="C118" i="11"/>
  <c r="H116" i="11"/>
  <c r="G116" i="11"/>
  <c r="F116" i="11"/>
  <c r="E116" i="11"/>
  <c r="H115" i="11"/>
  <c r="G115" i="11"/>
  <c r="F115" i="11"/>
  <c r="E115" i="11"/>
  <c r="H114" i="11"/>
  <c r="G114" i="11"/>
  <c r="F114" i="11"/>
  <c r="E114" i="11"/>
  <c r="H113" i="11"/>
  <c r="G113" i="11"/>
  <c r="F113" i="11"/>
  <c r="E113" i="11"/>
  <c r="H112" i="11"/>
  <c r="G112" i="11"/>
  <c r="F112" i="11"/>
  <c r="E112" i="11"/>
  <c r="H111" i="11"/>
  <c r="G111" i="11"/>
  <c r="F111" i="11"/>
  <c r="E111" i="11"/>
  <c r="H110" i="11"/>
  <c r="G110" i="11"/>
  <c r="F110" i="11"/>
  <c r="E110" i="11"/>
  <c r="H109" i="11"/>
  <c r="G109" i="11"/>
  <c r="F109" i="11"/>
  <c r="E109" i="11"/>
  <c r="H108" i="11"/>
  <c r="G108" i="11"/>
  <c r="F108" i="11"/>
  <c r="E108" i="11"/>
  <c r="G107" i="11"/>
  <c r="F107" i="11"/>
  <c r="E107" i="11"/>
  <c r="D107" i="11"/>
  <c r="C107" i="11"/>
  <c r="B107" i="11"/>
  <c r="H107" i="11" s="1"/>
  <c r="G105" i="11"/>
  <c r="E105" i="11"/>
  <c r="G104" i="11"/>
  <c r="E104" i="11"/>
  <c r="G103" i="11"/>
  <c r="E103" i="11"/>
  <c r="G102" i="11"/>
  <c r="E102" i="11"/>
  <c r="G101" i="11"/>
  <c r="E101" i="11"/>
  <c r="G100" i="11"/>
  <c r="E100" i="11"/>
  <c r="G99" i="11"/>
  <c r="E99" i="11"/>
  <c r="G98" i="11"/>
  <c r="E98" i="11"/>
  <c r="G97" i="11"/>
  <c r="E97" i="11"/>
  <c r="G96" i="11"/>
  <c r="E96" i="11"/>
  <c r="G95" i="11"/>
  <c r="E95" i="11"/>
  <c r="H95" i="11" s="1"/>
  <c r="D95" i="11"/>
  <c r="C95" i="11"/>
  <c r="B95" i="11"/>
  <c r="H93" i="11"/>
  <c r="G93" i="11"/>
  <c r="F93" i="11"/>
  <c r="E93" i="11"/>
  <c r="H92" i="11"/>
  <c r="G92" i="11"/>
  <c r="F92" i="11"/>
  <c r="E92" i="11"/>
  <c r="H91" i="11"/>
  <c r="G91" i="11"/>
  <c r="F91" i="11"/>
  <c r="E91" i="11"/>
  <c r="H90" i="11"/>
  <c r="G90" i="11"/>
  <c r="F90" i="11"/>
  <c r="E90" i="11"/>
  <c r="H89" i="11"/>
  <c r="G89" i="11"/>
  <c r="F89" i="11"/>
  <c r="E89" i="11"/>
  <c r="H88" i="11"/>
  <c r="G88" i="11"/>
  <c r="F88" i="11"/>
  <c r="E88" i="11"/>
  <c r="H87" i="11"/>
  <c r="G87" i="11"/>
  <c r="F87" i="11"/>
  <c r="E87" i="11"/>
  <c r="G86" i="11"/>
  <c r="F86" i="11"/>
  <c r="E86" i="11"/>
  <c r="D86" i="11"/>
  <c r="C86" i="11"/>
  <c r="B86" i="11"/>
  <c r="H86" i="11" s="1"/>
  <c r="G84" i="11"/>
  <c r="E84" i="11"/>
  <c r="G83" i="11"/>
  <c r="G80" i="11" s="1"/>
  <c r="E83" i="11"/>
  <c r="G82" i="11"/>
  <c r="F82" i="11"/>
  <c r="E82" i="11"/>
  <c r="H81" i="11"/>
  <c r="G81" i="11"/>
  <c r="F81" i="11"/>
  <c r="E81" i="11"/>
  <c r="D80" i="11"/>
  <c r="C80" i="11"/>
  <c r="B80" i="11"/>
  <c r="G78" i="11"/>
  <c r="E78" i="11"/>
  <c r="G77" i="11"/>
  <c r="E77" i="11"/>
  <c r="G76" i="11"/>
  <c r="E76" i="11"/>
  <c r="G75" i="11"/>
  <c r="E75" i="11"/>
  <c r="H75" i="11" s="1"/>
  <c r="D75" i="11"/>
  <c r="C75" i="11"/>
  <c r="B75" i="11"/>
  <c r="H73" i="11"/>
  <c r="G73" i="11"/>
  <c r="F73" i="11"/>
  <c r="E73" i="11"/>
  <c r="H72" i="11"/>
  <c r="G72" i="11"/>
  <c r="F72" i="11"/>
  <c r="E72" i="11"/>
  <c r="H71" i="11"/>
  <c r="G71" i="11"/>
  <c r="F71" i="11"/>
  <c r="E71" i="11"/>
  <c r="H70" i="11"/>
  <c r="G70" i="11"/>
  <c r="F70" i="11"/>
  <c r="E70" i="11"/>
  <c r="G69" i="11"/>
  <c r="F69" i="11"/>
  <c r="E69" i="11"/>
  <c r="D69" i="11"/>
  <c r="C69" i="11"/>
  <c r="B69" i="11"/>
  <c r="H69" i="11" s="1"/>
  <c r="G67" i="11"/>
  <c r="E67" i="11"/>
  <c r="G66" i="11"/>
  <c r="E66" i="11"/>
  <c r="G65" i="11"/>
  <c r="E65" i="11"/>
  <c r="G64" i="11"/>
  <c r="E64" i="11"/>
  <c r="G63" i="11"/>
  <c r="E63" i="11"/>
  <c r="G62" i="11"/>
  <c r="E62" i="11"/>
  <c r="G61" i="11"/>
  <c r="E61" i="11"/>
  <c r="G60" i="11"/>
  <c r="E60" i="11"/>
  <c r="G59" i="11"/>
  <c r="E59" i="11"/>
  <c r="G58" i="11"/>
  <c r="E58" i="11"/>
  <c r="G57" i="11"/>
  <c r="E57" i="11"/>
  <c r="H57" i="11" s="1"/>
  <c r="D57" i="11"/>
  <c r="C57" i="11"/>
  <c r="B57" i="11"/>
  <c r="H55" i="11"/>
  <c r="G55" i="11"/>
  <c r="F55" i="11"/>
  <c r="E55" i="11"/>
  <c r="H54" i="11"/>
  <c r="G54" i="11"/>
  <c r="F54" i="11"/>
  <c r="E54" i="11"/>
  <c r="H53" i="11"/>
  <c r="G53" i="11"/>
  <c r="F53" i="11"/>
  <c r="E53" i="11"/>
  <c r="H52" i="11"/>
  <c r="G52" i="11"/>
  <c r="F52" i="11"/>
  <c r="E52" i="11"/>
  <c r="H51" i="11"/>
  <c r="G51" i="11"/>
  <c r="F51" i="11"/>
  <c r="E51" i="11"/>
  <c r="H50" i="11"/>
  <c r="G50" i="11"/>
  <c r="F50" i="11"/>
  <c r="E50" i="11"/>
  <c r="G49" i="11"/>
  <c r="F49" i="11"/>
  <c r="E49" i="11"/>
  <c r="D49" i="11"/>
  <c r="C49" i="11"/>
  <c r="B49" i="11"/>
  <c r="H49" i="11" s="1"/>
  <c r="G47" i="11"/>
  <c r="E47" i="11"/>
  <c r="G45" i="11"/>
  <c r="E45" i="11"/>
  <c r="G43" i="11"/>
  <c r="E43" i="11"/>
  <c r="G42" i="11"/>
  <c r="E42" i="11"/>
  <c r="G41" i="11"/>
  <c r="E41" i="11"/>
  <c r="G40" i="11"/>
  <c r="E40" i="11"/>
  <c r="G39" i="11"/>
  <c r="E39" i="11"/>
  <c r="G38" i="11"/>
  <c r="E38" i="11"/>
  <c r="G37" i="11"/>
  <c r="E37" i="11"/>
  <c r="H37" i="11" s="1"/>
  <c r="D37" i="11"/>
  <c r="C37" i="11"/>
  <c r="B37" i="11"/>
  <c r="H35" i="11"/>
  <c r="G35" i="11"/>
  <c r="F35" i="11"/>
  <c r="E35" i="11"/>
  <c r="H34" i="11"/>
  <c r="G34" i="11"/>
  <c r="F34" i="11"/>
  <c r="E34" i="11"/>
  <c r="G33" i="11"/>
  <c r="F33" i="11"/>
  <c r="E33" i="11"/>
  <c r="D33" i="11"/>
  <c r="C33" i="11"/>
  <c r="B33" i="11"/>
  <c r="H33" i="11" s="1"/>
  <c r="G31" i="11"/>
  <c r="E31" i="11"/>
  <c r="G30" i="11"/>
  <c r="E30" i="11"/>
  <c r="G29" i="11"/>
  <c r="E29" i="11"/>
  <c r="G28" i="11"/>
  <c r="E28" i="11"/>
  <c r="G27" i="11"/>
  <c r="E27" i="11"/>
  <c r="G26" i="11"/>
  <c r="E26" i="11"/>
  <c r="G25" i="11"/>
  <c r="E25" i="11"/>
  <c r="H25" i="11" s="1"/>
  <c r="G24" i="11"/>
  <c r="E24" i="11"/>
  <c r="H24" i="11" s="1"/>
  <c r="G23" i="11"/>
  <c r="E23" i="11"/>
  <c r="H23" i="11" s="1"/>
  <c r="D23" i="11"/>
  <c r="C23" i="11"/>
  <c r="B23" i="11"/>
  <c r="H21" i="11"/>
  <c r="G21" i="11"/>
  <c r="F21" i="11"/>
  <c r="E21" i="11"/>
  <c r="H19" i="11"/>
  <c r="G19" i="11"/>
  <c r="F19" i="11"/>
  <c r="E19" i="11"/>
  <c r="H17" i="11"/>
  <c r="G17" i="11"/>
  <c r="F17" i="11"/>
  <c r="E17" i="11"/>
  <c r="H15" i="11"/>
  <c r="G15" i="11"/>
  <c r="F15" i="11"/>
  <c r="E15" i="11"/>
  <c r="H14" i="11"/>
  <c r="G14" i="11"/>
  <c r="F14" i="11"/>
  <c r="E14" i="11"/>
  <c r="H13" i="11"/>
  <c r="G13" i="11"/>
  <c r="F13" i="11"/>
  <c r="E13" i="11"/>
  <c r="H12" i="11"/>
  <c r="G12" i="11"/>
  <c r="F12" i="11"/>
  <c r="E12" i="11"/>
  <c r="H11" i="11"/>
  <c r="G11" i="11"/>
  <c r="F11" i="11"/>
  <c r="E11" i="11"/>
  <c r="G10" i="11"/>
  <c r="F10" i="11"/>
  <c r="E10" i="11"/>
  <c r="D10" i="11"/>
  <c r="D266" i="11" s="1"/>
  <c r="D304" i="11" s="1"/>
  <c r="D319" i="11" s="1"/>
  <c r="C10" i="11"/>
  <c r="B10" i="11"/>
  <c r="B266" i="11" l="1"/>
  <c r="B304" i="11" s="1"/>
  <c r="B319" i="11" s="1"/>
  <c r="H10" i="11"/>
  <c r="E124" i="11"/>
  <c r="H125" i="11"/>
  <c r="F125" i="11"/>
  <c r="H126" i="11"/>
  <c r="F126" i="11"/>
  <c r="H198" i="11"/>
  <c r="F198" i="11"/>
  <c r="E193" i="11"/>
  <c r="H193" i="11" s="1"/>
  <c r="H199" i="11"/>
  <c r="F199" i="11"/>
  <c r="H200" i="11"/>
  <c r="F200" i="11"/>
  <c r="H302" i="11"/>
  <c r="C266" i="11"/>
  <c r="C304" i="11" s="1"/>
  <c r="C319" i="11" s="1"/>
  <c r="F24" i="11"/>
  <c r="F23" i="11" s="1"/>
  <c r="F25" i="11"/>
  <c r="H26" i="11"/>
  <c r="F26" i="11"/>
  <c r="H27" i="11"/>
  <c r="F27" i="11"/>
  <c r="H28" i="11"/>
  <c r="F28" i="11"/>
  <c r="H29" i="11"/>
  <c r="F29" i="11"/>
  <c r="H30" i="11"/>
  <c r="F30" i="11"/>
  <c r="H31" i="11"/>
  <c r="F31" i="11"/>
  <c r="H38" i="11"/>
  <c r="F38" i="11"/>
  <c r="H39" i="11"/>
  <c r="F39" i="11"/>
  <c r="H40" i="11"/>
  <c r="F40" i="11"/>
  <c r="H41" i="11"/>
  <c r="F41" i="11"/>
  <c r="H42" i="11"/>
  <c r="F42" i="11"/>
  <c r="H43" i="11"/>
  <c r="F43" i="11"/>
  <c r="H45" i="11"/>
  <c r="F45" i="11"/>
  <c r="H47" i="11"/>
  <c r="F47" i="11"/>
  <c r="H58" i="11"/>
  <c r="F58" i="11"/>
  <c r="H59" i="11"/>
  <c r="F59" i="11"/>
  <c r="H60" i="11"/>
  <c r="F60" i="11"/>
  <c r="H61" i="11"/>
  <c r="F61" i="11"/>
  <c r="H62" i="11"/>
  <c r="F62" i="11"/>
  <c r="H63" i="11"/>
  <c r="F63" i="11"/>
  <c r="H64" i="11"/>
  <c r="F64" i="11"/>
  <c r="H65" i="11"/>
  <c r="F65" i="11"/>
  <c r="H66" i="11"/>
  <c r="F66" i="11"/>
  <c r="H67" i="11"/>
  <c r="F67" i="11"/>
  <c r="H76" i="11"/>
  <c r="F76" i="11"/>
  <c r="H77" i="11"/>
  <c r="F77" i="11"/>
  <c r="H78" i="11"/>
  <c r="F78" i="11"/>
  <c r="H83" i="11"/>
  <c r="F83" i="11"/>
  <c r="E80" i="11"/>
  <c r="H80" i="11" s="1"/>
  <c r="H84" i="11"/>
  <c r="F84" i="11"/>
  <c r="H96" i="11"/>
  <c r="F96" i="11"/>
  <c r="H97" i="11"/>
  <c r="F97" i="11"/>
  <c r="H98" i="11"/>
  <c r="F98" i="11"/>
  <c r="H99" i="11"/>
  <c r="F99" i="11"/>
  <c r="H100" i="11"/>
  <c r="F100" i="11"/>
  <c r="H101" i="11"/>
  <c r="F101" i="11"/>
  <c r="H102" i="11"/>
  <c r="F102" i="11"/>
  <c r="H103" i="11"/>
  <c r="F103" i="11"/>
  <c r="H104" i="11"/>
  <c r="F104" i="11"/>
  <c r="H105" i="11"/>
  <c r="F105" i="11"/>
  <c r="B118" i="11"/>
  <c r="F124" i="11"/>
  <c r="F119" i="11" s="1"/>
  <c r="F118" i="11" s="1"/>
  <c r="G124" i="11"/>
  <c r="G119" i="11" s="1"/>
  <c r="G118" i="11" s="1"/>
  <c r="G266" i="11" s="1"/>
  <c r="G304" i="11" s="1"/>
  <c r="G319" i="11" s="1"/>
  <c r="H132" i="11"/>
  <c r="H131" i="11" s="1"/>
  <c r="F132" i="11"/>
  <c r="F131" i="11" s="1"/>
  <c r="F127" i="11" s="1"/>
  <c r="H134" i="11"/>
  <c r="F134" i="11"/>
  <c r="H158" i="11"/>
  <c r="F158" i="11"/>
  <c r="H159" i="11"/>
  <c r="F159" i="11"/>
  <c r="H160" i="11"/>
  <c r="F160" i="11"/>
  <c r="H161" i="11"/>
  <c r="F161" i="11"/>
  <c r="H162" i="11"/>
  <c r="F162" i="11"/>
  <c r="H170" i="11"/>
  <c r="F170" i="11"/>
  <c r="H171" i="11"/>
  <c r="F171" i="11"/>
  <c r="H172" i="11"/>
  <c r="F172" i="11"/>
  <c r="H173" i="11"/>
  <c r="F173" i="11"/>
  <c r="H174" i="11"/>
  <c r="F174" i="11"/>
  <c r="H186" i="11"/>
  <c r="F186" i="11"/>
  <c r="H187" i="11"/>
  <c r="F187" i="11"/>
  <c r="H188" i="11"/>
  <c r="F188" i="11"/>
  <c r="H189" i="11"/>
  <c r="F189" i="11"/>
  <c r="H190" i="11"/>
  <c r="F190" i="11"/>
  <c r="H191" i="11"/>
  <c r="F191" i="11"/>
  <c r="H220" i="11"/>
  <c r="E202" i="11"/>
  <c r="H202" i="11" s="1"/>
  <c r="H221" i="11"/>
  <c r="F221" i="11"/>
  <c r="H222" i="11"/>
  <c r="F222" i="11"/>
  <c r="H223" i="11"/>
  <c r="F223" i="11"/>
  <c r="H224" i="11"/>
  <c r="F224" i="11"/>
  <c r="H225" i="11"/>
  <c r="F225" i="11"/>
  <c r="H226" i="11"/>
  <c r="F226" i="11"/>
  <c r="H227" i="11"/>
  <c r="F227" i="11"/>
  <c r="H228" i="11"/>
  <c r="F228" i="11"/>
  <c r="H229" i="11"/>
  <c r="F229" i="11"/>
  <c r="H230" i="11"/>
  <c r="F230" i="11"/>
  <c r="H231" i="11"/>
  <c r="F231" i="11"/>
  <c r="H232" i="11"/>
  <c r="F232" i="11"/>
  <c r="H233" i="11"/>
  <c r="F233" i="11"/>
  <c r="H234" i="11"/>
  <c r="F234" i="11"/>
  <c r="H235" i="11"/>
  <c r="F235" i="11"/>
  <c r="H236" i="11"/>
  <c r="F236" i="11"/>
  <c r="H237" i="11"/>
  <c r="F237" i="11"/>
  <c r="H238" i="11"/>
  <c r="F238" i="11"/>
  <c r="H239" i="11"/>
  <c r="F239" i="11"/>
  <c r="H240" i="11"/>
  <c r="F240" i="11"/>
  <c r="H241" i="11"/>
  <c r="F241" i="11"/>
  <c r="H243" i="11"/>
  <c r="F243" i="11"/>
  <c r="H245" i="11"/>
  <c r="F245" i="11"/>
  <c r="H255" i="11"/>
  <c r="F255" i="11"/>
  <c r="H256" i="11"/>
  <c r="F256" i="11"/>
  <c r="H258" i="11"/>
  <c r="F258" i="11"/>
  <c r="H260" i="11"/>
  <c r="F260" i="11"/>
  <c r="H262" i="11"/>
  <c r="F262" i="11"/>
  <c r="H264" i="11"/>
  <c r="F264" i="11"/>
  <c r="H317" i="11"/>
  <c r="C48" i="10"/>
  <c r="F254" i="11" l="1"/>
  <c r="F220" i="11"/>
  <c r="F202" i="11" s="1"/>
  <c r="F95" i="11"/>
  <c r="F185" i="11"/>
  <c r="F169" i="11"/>
  <c r="F157" i="11"/>
  <c r="F80" i="11"/>
  <c r="F75" i="11"/>
  <c r="F57" i="11"/>
  <c r="F266" i="11" s="1"/>
  <c r="F304" i="11" s="1"/>
  <c r="F319" i="11" s="1"/>
  <c r="F37" i="11"/>
  <c r="F193" i="11"/>
  <c r="H124" i="11"/>
  <c r="E119" i="11"/>
  <c r="F50" i="10"/>
  <c r="C10" i="10"/>
  <c r="C8" i="10" s="1"/>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D48" i="10"/>
  <c r="F48" i="10" s="1"/>
  <c r="D10" i="10"/>
  <c r="F52" i="10"/>
  <c r="F53"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50" i="10"/>
  <c r="E52" i="10"/>
  <c r="E53" i="10"/>
  <c r="E118" i="11" l="1"/>
  <c r="H119" i="11"/>
  <c r="E10" i="10"/>
  <c r="E48" i="10"/>
  <c r="D8" i="10"/>
  <c r="F10" i="10"/>
  <c r="H118" i="11" l="1"/>
  <c r="E266" i="11"/>
  <c r="E8" i="10"/>
  <c r="F8" i="10"/>
  <c r="H266" i="11" l="1"/>
  <c r="E304" i="11"/>
  <c r="H304" i="11" l="1"/>
  <c r="E319" i="11"/>
  <c r="H319" i="11" s="1"/>
</calcChain>
</file>

<file path=xl/sharedStrings.xml><?xml version="1.0" encoding="utf-8"?>
<sst xmlns="http://schemas.openxmlformats.org/spreadsheetml/2006/main" count="345" uniqueCount="332">
  <si>
    <t>(in thousand pesos)</t>
  </si>
  <si>
    <t>DEPARTMENT</t>
  </si>
  <si>
    <t xml:space="preserve">UNUSED NCAs </t>
  </si>
  <si>
    <t>TOTAL</t>
  </si>
  <si>
    <t>DEPARTMENTS</t>
  </si>
  <si>
    <t>Congress of the Philippines</t>
  </si>
  <si>
    <t>Office of the President</t>
  </si>
  <si>
    <t>Office of the Vice-President</t>
  </si>
  <si>
    <t>Department of Agrarian Reform</t>
  </si>
  <si>
    <t>Department of Agriculture</t>
  </si>
  <si>
    <t>State Universities and Colleges</t>
  </si>
  <si>
    <t>Department of Energy</t>
  </si>
  <si>
    <t>Department of Environment and Natural Resources</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</si>
  <si>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</si>
  <si>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</si>
  <si>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</si>
  <si>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</si>
  <si>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</si>
  <si>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</si>
  <si>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</si>
  <si>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</si>
  <si>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</si>
  <si>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</si>
  <si>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</si>
  <si>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</si>
  <si>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</si>
  <si>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</si>
  <si>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</si>
  <si>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</si>
  <si>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</si>
  <si>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</si>
  <si>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</si>
  <si>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</si>
  <si>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</si>
  <si>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</si>
  <si>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Autonomous Region in Muslim Mindanao</t>
  </si>
  <si>
    <t>OTHERS</t>
  </si>
  <si>
    <t xml:space="preserve">Budgetary Support to Government </t>
  </si>
  <si>
    <t>o.w.     Metropolitan Manila Development</t>
  </si>
  <si>
    <t>/1</t>
  </si>
  <si>
    <t>/2</t>
  </si>
  <si>
    <t>/3</t>
  </si>
  <si>
    <t>/4</t>
  </si>
  <si>
    <t>Percent of NCAs utilized over NCA releases</t>
  </si>
  <si>
    <t>/5</t>
  </si>
  <si>
    <t>/6</t>
  </si>
  <si>
    <t>/7</t>
  </si>
  <si>
    <t>BSGC: Total budget support covered by NCA releases (i.e. subsidy and equity). Details to be coordinated with Bureau of Treasury</t>
  </si>
  <si>
    <t>NCAs credited by MDS-Government Servicing Banks inclusive of Lapsed NCA, but net of NCAs for Trust and Working Fund</t>
  </si>
  <si>
    <t>Department of Education</t>
  </si>
  <si>
    <t xml:space="preserve">            Authority (Fund 101)</t>
  </si>
  <si>
    <t xml:space="preserve">Notice of Cash Allocation (NCA) refers to cash authority issued by the DBM to central, regional and provincial offices and operating units through the authorized government servicing banks of the MDS, to cover the cash requirements of the agencies. </t>
  </si>
  <si>
    <t>Refers to checks issued/ADA chargeable against NCAs credited</t>
  </si>
  <si>
    <t>ALGU: inclusive of IRA, special shares for LGUs, MMDA and other transfers to LGUs</t>
  </si>
  <si>
    <t>/8</t>
  </si>
  <si>
    <r>
      <t>NCA RELEASES</t>
    </r>
    <r>
      <rPr>
        <vertAlign val="superscript"/>
        <sz val="10"/>
        <rFont val="Arial"/>
        <family val="2"/>
      </rPr>
      <t>/3</t>
    </r>
  </si>
  <si>
    <r>
      <t xml:space="preserve">NCAs UTILIZED </t>
    </r>
    <r>
      <rPr>
        <vertAlign val="superscript"/>
        <sz val="10"/>
        <rFont val="Arial"/>
        <family val="2"/>
      </rPr>
      <t>/4</t>
    </r>
  </si>
  <si>
    <r>
      <t xml:space="preserve">UTILIZATION RATIO (%) </t>
    </r>
    <r>
      <rPr>
        <vertAlign val="superscript"/>
        <sz val="9"/>
        <rFont val="Arial"/>
        <family val="2"/>
      </rPr>
      <t>/5</t>
    </r>
  </si>
  <si>
    <r>
      <t>Department of Budget and Management</t>
    </r>
    <r>
      <rPr>
        <vertAlign val="superscript"/>
        <sz val="10"/>
        <rFont val="Arial"/>
        <family val="2"/>
      </rPr>
      <t>/6</t>
    </r>
  </si>
  <si>
    <r>
      <t xml:space="preserve">     Owned and Controlled Corporations </t>
    </r>
    <r>
      <rPr>
        <vertAlign val="superscript"/>
        <sz val="10"/>
        <rFont val="Arial"/>
        <family val="2"/>
      </rPr>
      <t>/7</t>
    </r>
  </si>
  <si>
    <r>
      <t xml:space="preserve">Allotment to Local Government Units </t>
    </r>
    <r>
      <rPr>
        <vertAlign val="superscript"/>
        <sz val="10"/>
        <rFont val="Arial"/>
        <family val="2"/>
      </rPr>
      <t>/8</t>
    </r>
  </si>
  <si>
    <t xml:space="preserve">DBM: inclusive of grants from AECID </t>
  </si>
  <si>
    <t>Department of Info and Communication Technology</t>
  </si>
  <si>
    <t xml:space="preserve">Dept. of Transportation </t>
  </si>
  <si>
    <t>AS OF JANUARY 31, 2018</t>
  </si>
  <si>
    <t>Source: Report of MDS-Government Servicing Banks as of January 2018</t>
  </si>
  <si>
    <r>
      <t xml:space="preserve">REPORT ON UTILIZATION </t>
    </r>
    <r>
      <rPr>
        <sz val="8"/>
        <rFont val="Arial"/>
        <family val="2"/>
      </rPr>
      <t>/1</t>
    </r>
    <r>
      <rPr>
        <sz val="10"/>
        <rFont val="Arial"/>
        <family val="2"/>
      </rPr>
      <t xml:space="preserve"> OF NOTICES OF CASH ALLOCATIONS (NCAs) </t>
    </r>
    <r>
      <rPr>
        <sz val="8"/>
        <rFont val="Arial"/>
        <family val="2"/>
      </rPr>
      <t>/2</t>
    </r>
    <r>
      <rPr>
        <sz val="10"/>
        <rFont val="Arial"/>
        <family val="2"/>
      </rPr>
      <t xml:space="preserve"> FOR NATIONAL GOVERNMENT AGENCIES AND BUDGETARY SUPPORT TO GOCCs AND LGUs</t>
    </r>
  </si>
  <si>
    <t>STATUS OF NCA UTILIZATION (Net Trust and Working Fund), as of January 31, 2018</t>
  </si>
  <si>
    <t>Based on Report of MDS-Government Servicing Banks</t>
  </si>
  <si>
    <t>In Thousand Pesos</t>
  </si>
  <si>
    <t>PARTICULARS</t>
  </si>
  <si>
    <t>RATIO OF NCA UTILIZED to NCA RELEASED (%)</t>
  </si>
  <si>
    <r>
      <t xml:space="preserve">NCA RELEASES </t>
    </r>
    <r>
      <rPr>
        <b/>
        <vertAlign val="superscript"/>
        <sz val="8.5"/>
        <rFont val="Arial"/>
        <family val="2"/>
      </rPr>
      <t>/1</t>
    </r>
  </si>
  <si>
    <t>NCAs UTILIZED /2</t>
  </si>
  <si>
    <r>
      <t xml:space="preserve">BOOK BALANCE </t>
    </r>
    <r>
      <rPr>
        <b/>
        <vertAlign val="superscript"/>
        <sz val="8"/>
        <rFont val="Arial"/>
        <family val="2"/>
      </rPr>
      <t>/5</t>
    </r>
  </si>
  <si>
    <r>
      <t xml:space="preserve">BANK BALANCE </t>
    </r>
    <r>
      <rPr>
        <b/>
        <vertAlign val="superscript"/>
        <sz val="8"/>
        <rFont val="Arial"/>
        <family val="2"/>
      </rPr>
      <t>/6</t>
    </r>
  </si>
  <si>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</si>
  <si>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</si>
  <si>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</si>
  <si>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</si>
  <si>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</si>
  <si>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</si>
  <si>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</si>
  <si>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</si>
  <si>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</si>
  <si>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</si>
  <si>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</si>
  <si>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</si>
  <si>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</si>
  <si>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</si>
  <si>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</si>
  <si>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</si>
  <si>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</si>
  <si>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</si>
  <si>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</si>
  <si>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</si>
  <si>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</si>
  <si>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</si>
  <si>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</si>
  <si>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</si>
  <si>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</si>
  <si>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</si>
  <si>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</si>
  <si>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</si>
  <si>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</si>
  <si>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</si>
  <si>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</si>
  <si>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</si>
  <si>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</si>
  <si>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</si>
  <si>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</si>
  <si>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</si>
  <si>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</si>
  <si>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</si>
  <si>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</si>
  <si>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</si>
  <si>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</si>
  <si>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</si>
  <si>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</si>
  <si>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</si>
  <si>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</si>
  <si>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</si>
  <si>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</si>
  <si>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</si>
  <si>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</si>
  <si>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</si>
  <si>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</si>
  <si>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</si>
  <si>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</si>
  <si>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</si>
  <si>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</si>
  <si>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</si>
  <si>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</si>
  <si>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</si>
  <si>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</si>
  <si>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</si>
  <si>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</si>
  <si>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</si>
  <si>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</si>
  <si>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</si>
  <si>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</si>
  <si>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</si>
  <si>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</si>
  <si>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</si>
  <si>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</si>
  <si>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</si>
  <si>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</si>
  <si>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</si>
  <si>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</si>
  <si>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</si>
  <si>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</si>
  <si>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</si>
  <si>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</si>
  <si>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</si>
  <si>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</si>
  <si>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</si>
  <si>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</si>
  <si>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</si>
  <si>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</si>
  <si>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</si>
  <si>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</si>
  <si>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</si>
  <si>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</si>
  <si>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</si>
  <si>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</si>
  <si>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</si>
  <si>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</si>
  <si>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</si>
  <si>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</si>
  <si>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</si>
  <si>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</si>
  <si>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</si>
  <si>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</si>
  <si>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</si>
  <si>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</si>
  <si>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</si>
  <si>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</si>
  <si>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</si>
  <si>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</si>
  <si>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</si>
  <si>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</si>
  <si>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</si>
  <si>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</si>
  <si>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</si>
  <si>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</si>
  <si>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</si>
  <si>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</si>
  <si>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</si>
  <si>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</si>
  <si>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</si>
  <si>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</si>
  <si>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</si>
  <si>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</si>
  <si>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</si>
  <si>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</si>
  <si>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</si>
  <si>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</si>
  <si>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</si>
  <si>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</si>
  <si>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</si>
  <si>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</si>
  <si>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</si>
  <si>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</si>
  <si>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</si>
  <si>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DOT</t>
  </si>
  <si>
    <t xml:space="preserve">    IA</t>
  </si>
  <si>
    <t xml:space="preserve">    NPDC</t>
  </si>
  <si>
    <t xml:space="preserve"> </t>
  </si>
  <si>
    <t>DTI</t>
  </si>
  <si>
    <t xml:space="preserve">    BOI</t>
  </si>
  <si>
    <t xml:space="preserve">    PTTC</t>
  </si>
  <si>
    <t xml:space="preserve">    DCP</t>
  </si>
  <si>
    <t xml:space="preserve">    CIAP</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</si>
  <si>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</si>
  <si>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</si>
  <si>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</si>
  <si>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</si>
  <si>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</si>
  <si>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</si>
  <si>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</si>
  <si>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</si>
  <si>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</si>
  <si>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</si>
  <si>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</si>
  <si>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</si>
  <si>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</si>
  <si>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</si>
  <si>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</si>
  <si>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</si>
  <si>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</si>
  <si>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</si>
  <si>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</si>
  <si>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</si>
  <si>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</si>
  <si>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</si>
  <si>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</si>
  <si>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</si>
  <si>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</si>
  <si>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</si>
  <si>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</si>
  <si>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CDA</t>
  </si>
  <si>
    <t xml:space="preserve">    CFL</t>
  </si>
  <si>
    <t xml:space="preserve">    DDB</t>
  </si>
  <si>
    <t xml:space="preserve">    ERC</t>
  </si>
  <si>
    <t xml:space="preserve">    FPA</t>
  </si>
  <si>
    <t xml:space="preserve">    FDCP</t>
  </si>
  <si>
    <t xml:space="preserve">    GAB</t>
  </si>
  <si>
    <t xml:space="preserve">    GCGOCC</t>
  </si>
  <si>
    <t xml:space="preserve">    HLURB</t>
  </si>
  <si>
    <t xml:space="preserve">    HUDCC</t>
  </si>
  <si>
    <t xml:space="preserve">    MDA</t>
  </si>
  <si>
    <t xml:space="preserve">    MTRCB</t>
  </si>
  <si>
    <t xml:space="preserve">    NAPC</t>
  </si>
  <si>
    <t xml:space="preserve">    NCCA</t>
  </si>
  <si>
    <t xml:space="preserve">     NCCA-Proper</t>
  </si>
  <si>
    <t xml:space="preserve">     NHCP (NHI)</t>
  </si>
  <si>
    <t xml:space="preserve">     NLP</t>
  </si>
  <si>
    <t xml:space="preserve">     NAP (RMAO) </t>
  </si>
  <si>
    <t xml:space="preserve">   NCIP</t>
  </si>
  <si>
    <t xml:space="preserve">   NCMF (OMA)</t>
  </si>
  <si>
    <t xml:space="preserve">   NICA</t>
  </si>
  <si>
    <t xml:space="preserve">   NSC  </t>
  </si>
  <si>
    <t xml:space="preserve">   NYC</t>
  </si>
  <si>
    <t xml:space="preserve">   OPAPP</t>
  </si>
  <si>
    <t xml:space="preserve">   OMB (VRB)</t>
  </si>
  <si>
    <t xml:space="preserve">   PRRC</t>
  </si>
  <si>
    <t xml:space="preserve">   PCW (NCRFW)</t>
  </si>
  <si>
    <t xml:space="preserve">   PDEA</t>
  </si>
  <si>
    <t xml:space="preserve">   PHILRACOM</t>
  </si>
  <si>
    <t xml:space="preserve">   PSC  </t>
  </si>
  <si>
    <t xml:space="preserve">   PCUP</t>
  </si>
  <si>
    <t xml:space="preserve">   PLLO</t>
  </si>
  <si>
    <t xml:space="preserve">   PMS</t>
  </si>
  <si>
    <t xml:space="preserve">   TESDA</t>
  </si>
  <si>
    <t>ARMM</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</si>
  <si>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</si>
  <si>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</si>
  <si>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</si>
  <si>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</si>
  <si>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</si>
  <si>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</si>
  <si>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</si>
  <si>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</si>
  <si>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</si>
  <si>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</si>
  <si>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</si>
  <si>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</si>
  <si>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</si>
  <si>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</si>
  <si>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</si>
  <si>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</si>
  <si>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</si>
  <si>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</si>
  <si>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LGUs</t>
  </si>
  <si>
    <t xml:space="preserve">    Spec. Shares </t>
  </si>
  <si>
    <t xml:space="preserve">    BODBF</t>
  </si>
  <si>
    <t xml:space="preserve">    LGSF (FSLGU)</t>
  </si>
  <si>
    <t>Shares of LGUs in the Proceeds of Fire Code Fees</t>
  </si>
  <si>
    <t xml:space="preserve">    o.w. MMDA (Fund 101)</t>
  </si>
  <si>
    <t xml:space="preserve">    ARF</t>
  </si>
  <si>
    <t>National Disaster Risk Reduction Management Fund (CALF)</t>
  </si>
  <si>
    <t>CF</t>
  </si>
  <si>
    <t>DepEd-School Building Program</t>
  </si>
  <si>
    <t>ICF</t>
  </si>
  <si>
    <t>MPBF</t>
  </si>
  <si>
    <t>Feasibility Studies Fund</t>
  </si>
  <si>
    <t xml:space="preserve">Rehabilitation and Reconstruction Fund </t>
  </si>
  <si>
    <t>PGF*</t>
  </si>
  <si>
    <t>PDAF</t>
  </si>
  <si>
    <t>E-Government Fund (inclusive of DigEFund)</t>
  </si>
  <si>
    <t>Sub-Total, SPFs</t>
  </si>
  <si>
    <t xml:space="preserve">     TOTAL (Departments &amp; SPFs)</t>
  </si>
  <si>
    <t>AUTOMATIC</t>
  </si>
  <si>
    <t>APPROPRIATION</t>
  </si>
  <si>
    <t>Interest Payments</t>
  </si>
  <si>
    <t>IRA</t>
  </si>
  <si>
    <t>Net Lending</t>
  </si>
  <si>
    <t>RLIP</t>
  </si>
  <si>
    <t>Tax Refund</t>
  </si>
  <si>
    <t>Special Account</t>
  </si>
  <si>
    <t>Grant Proceeds</t>
  </si>
  <si>
    <t>Pension</t>
  </si>
  <si>
    <t>Tax Expenditures Fund</t>
  </si>
  <si>
    <t>Sub-Total, Automatic Appropriation</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</si>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</sst>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3" formatCode="_(* #,##0.00_);_(* \(#,##0.00\);_(* &quot;-&quot;??_);_(@_)"/>
    <numFmt numFmtId="164" formatCode="_(* #,##0_);_(* \(#,##0\);_(* &quot;-&quot;??_);_(@_)"/>
  </numFmts>
  <fonts count="39"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i/>
      <sz val="10"/>
      <name val="Arial"/>
      <family val="2"/>
    </font>
    <font>
      <i/>
      <sz val="10"/>
      <name val="Arial"/>
      <family val="2"/>
    </font>
    <font>
      <u val="singleAccounting"/>
      <sz val="10"/>
      <name val="Arial"/>
      <family val="2"/>
    </font>
    <font>
      <vertAlign val="superscript"/>
      <sz val="10"/>
      <name val="Arial"/>
      <family val="2"/>
    </font>
    <font>
      <vertAlign val="superscript"/>
      <sz val="9"/>
      <name val="Arial"/>
      <family val="2"/>
    </font>
    <font>
      <sz val="8"/>
      <name val="Arial"/>
      <family val="2"/>
    </font>
    <font>
      <b/>
      <sz val="9"/>
      <name val="Arial"/>
      <family val="2"/>
    </font>
    <font>
      <b/>
      <sz val="9"/>
      <name val="Arial Black"/>
      <family val="2"/>
    </font>
    <font>
      <b/>
      <sz val="8"/>
      <name val="Arial"/>
      <family val="2"/>
    </font>
    <font>
      <b/>
      <sz val="7"/>
      <name val="Arial"/>
      <family val="2"/>
    </font>
    <font>
      <b/>
      <sz val="8.5"/>
      <name val="Arial"/>
      <family val="2"/>
    </font>
    <font>
      <b/>
      <vertAlign val="superscript"/>
      <sz val="8.5"/>
      <name val="Arial"/>
      <family val="2"/>
    </font>
    <font>
      <b/>
      <vertAlign val="superscript"/>
      <sz val="8"/>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top/>
      <bottom style="double">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1" fillId="0" borderId="0"/>
  </cellStyleXfs>
  <cellXfs count="124">
    <xf numFmtId="0" fontId="0" fillId="0" borderId="0" xfId="0"/>
    <xf numFmtId="0" fontId="1" fillId="0" borderId="0" xfId="28" applyNumberFormat="1" applyFont="1"/>
    <xf numFmtId="164" fontId="1" fillId="0" borderId="0" xfId="28" applyNumberFormat="1" applyFont="1" applyBorder="1"/>
    <xf numFmtId="164" fontId="1" fillId="0" borderId="0" xfId="28" applyNumberFormat="1" applyFont="1"/>
    <xf numFmtId="164" fontId="21" fillId="0" borderId="0" xfId="28" applyNumberFormat="1" applyFont="1"/>
    <xf numFmtId="164" fontId="22" fillId="0" borderId="0" xfId="28" applyNumberFormat="1" applyFont="1"/>
    <xf numFmtId="164" fontId="1" fillId="0" borderId="10" xfId="28" applyNumberFormat="1" applyFont="1" applyBorder="1"/>
    <xf numFmtId="0" fontId="1" fillId="0" borderId="0" xfId="0" applyFont="1"/>
    <xf numFmtId="0" fontId="1" fillId="0" borderId="0" xfId="0" applyNumberFormat="1" applyFont="1"/>
    <xf numFmtId="0" fontId="1" fillId="0" borderId="0" xfId="0" applyFont="1" applyAlignment="1">
      <alignment horizontal="center" wrapText="1"/>
    </xf>
    <xf numFmtId="0" fontId="1" fillId="0" borderId="0" xfId="0" applyNumberFormat="1" applyFont="1" applyAlignment="1">
      <alignment horizontal="center"/>
    </xf>
    <xf numFmtId="41" fontId="1" fillId="0" borderId="0" xfId="0" applyNumberFormat="1" applyFont="1"/>
    <xf numFmtId="0" fontId="20" fillId="0" borderId="0" xfId="0" applyNumberFormat="1" applyFont="1"/>
    <xf numFmtId="41" fontId="20" fillId="0" borderId="0" xfId="0" applyNumberFormat="1" applyFont="1"/>
    <xf numFmtId="0" fontId="20" fillId="0" borderId="0" xfId="0" applyFont="1"/>
    <xf numFmtId="41" fontId="23" fillId="0" borderId="0" xfId="0" applyNumberFormat="1" applyFont="1"/>
    <xf numFmtId="0" fontId="1" fillId="0" borderId="0" xfId="0" applyNumberFormat="1" applyFont="1" applyFill="1"/>
    <xf numFmtId="0" fontId="1" fillId="0" borderId="10" xfId="0" applyNumberFormat="1" applyFont="1" applyBorder="1"/>
    <xf numFmtId="41" fontId="1" fillId="0" borderId="10" xfId="0" applyNumberFormat="1" applyFont="1" applyBorder="1"/>
    <xf numFmtId="0" fontId="1" fillId="0" borderId="0" xfId="0" applyNumberFormat="1" applyFont="1" applyBorder="1"/>
    <xf numFmtId="41" fontId="1" fillId="0" borderId="0" xfId="0" applyNumberFormat="1" applyFont="1" applyBorder="1"/>
    <xf numFmtId="0" fontId="1" fillId="0" borderId="0" xfId="0" applyNumberFormat="1" applyFont="1" applyBorder="1" applyAlignment="1">
      <alignment vertical="center"/>
    </xf>
    <xf numFmtId="0" fontId="1" fillId="0" borderId="0" xfId="0" applyNumberFormat="1" applyFont="1" applyBorder="1" applyAlignment="1">
      <alignment horizontal="justify" wrapText="1"/>
    </xf>
    <xf numFmtId="0" fontId="1" fillId="0" borderId="0" xfId="0" applyNumberFormat="1" applyFont="1" applyAlignment="1">
      <alignment horizontal="left" wrapText="1"/>
    </xf>
    <xf numFmtId="0" fontId="1" fillId="0" borderId="11"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164" fontId="1" fillId="0" borderId="12" xfId="28" applyNumberFormat="1" applyFont="1" applyBorder="1" applyAlignment="1">
      <alignment horizontal="center" vertical="center" wrapText="1"/>
    </xf>
    <xf numFmtId="164" fontId="1" fillId="0" borderId="13" xfId="28" applyNumberFormat="1" applyFont="1" applyBorder="1" applyAlignment="1">
      <alignment horizontal="center" vertical="center" wrapText="1"/>
    </xf>
    <xf numFmtId="0" fontId="27" fillId="24" borderId="0" xfId="0" applyFont="1" applyFill="1" applyAlignment="1"/>
    <xf numFmtId="0" fontId="26" fillId="24" borderId="0" xfId="0" applyFont="1" applyFill="1"/>
    <xf numFmtId="164" fontId="26" fillId="24" borderId="0" xfId="28" applyNumberFormat="1" applyFont="1" applyFill="1" applyBorder="1"/>
    <xf numFmtId="0" fontId="28" fillId="24" borderId="0" xfId="0" applyFont="1" applyFill="1" applyBorder="1" applyAlignment="1">
      <alignment horizontal="left"/>
    </xf>
    <xf numFmtId="41" fontId="26" fillId="24" borderId="0" xfId="0" applyNumberFormat="1" applyFont="1" applyFill="1" applyBorder="1" applyAlignment="1">
      <alignment horizontal="left"/>
    </xf>
    <xf numFmtId="0" fontId="26" fillId="24" borderId="0" xfId="0" applyFont="1" applyFill="1" applyBorder="1"/>
    <xf numFmtId="0" fontId="29" fillId="24" borderId="0" xfId="0" applyFont="1" applyFill="1" applyBorder="1" applyAlignment="1">
      <alignment horizontal="left"/>
    </xf>
    <xf numFmtId="41" fontId="26" fillId="24" borderId="0" xfId="0" applyNumberFormat="1" applyFont="1" applyFill="1"/>
    <xf numFmtId="0" fontId="29" fillId="24" borderId="0" xfId="0" applyFont="1" applyFill="1" applyBorder="1"/>
    <xf numFmtId="41" fontId="26" fillId="24" borderId="0" xfId="0" applyNumberFormat="1" applyFont="1" applyFill="1" applyBorder="1"/>
    <xf numFmtId="0" fontId="29" fillId="25" borderId="12" xfId="0" applyFont="1" applyFill="1" applyBorder="1" applyAlignment="1">
      <alignment horizontal="center" vertical="center"/>
    </xf>
    <xf numFmtId="164" fontId="29" fillId="25" borderId="12" xfId="28" applyNumberFormat="1" applyFont="1" applyFill="1" applyBorder="1" applyAlignment="1"/>
    <xf numFmtId="164" fontId="29" fillId="25" borderId="14" xfId="28" applyNumberFormat="1" applyFont="1" applyFill="1" applyBorder="1" applyAlignment="1">
      <alignment horizontal="center"/>
    </xf>
    <xf numFmtId="164" fontId="29" fillId="25" borderId="15" xfId="28" applyNumberFormat="1" applyFont="1" applyFill="1" applyBorder="1" applyAlignment="1">
      <alignment horizontal="center"/>
    </xf>
    <xf numFmtId="164" fontId="29" fillId="25" borderId="15" xfId="28" applyNumberFormat="1" applyFont="1" applyFill="1" applyBorder="1" applyAlignment="1"/>
    <xf numFmtId="164" fontId="30" fillId="25" borderId="12" xfId="28" applyNumberFormat="1" applyFont="1" applyFill="1" applyBorder="1" applyAlignment="1">
      <alignment horizontal="center" vertical="center" wrapText="1"/>
    </xf>
    <xf numFmtId="0" fontId="26" fillId="0" borderId="0" xfId="0" applyFont="1" applyFill="1"/>
    <xf numFmtId="0" fontId="29" fillId="25" borderId="16" xfId="0" applyFont="1" applyFill="1" applyBorder="1" applyAlignment="1">
      <alignment horizontal="center" vertical="center"/>
    </xf>
    <xf numFmtId="0" fontId="31" fillId="25" borderId="16" xfId="0" applyFont="1" applyFill="1" applyBorder="1" applyAlignment="1">
      <alignment horizontal="center" vertical="center" wrapText="1"/>
    </xf>
    <xf numFmtId="164" fontId="29" fillId="25" borderId="10" xfId="28" applyNumberFormat="1" applyFont="1" applyFill="1" applyBorder="1" applyAlignment="1">
      <alignment horizontal="center"/>
    </xf>
    <xf numFmtId="164" fontId="29" fillId="25" borderId="17" xfId="28" applyNumberFormat="1" applyFont="1" applyFill="1" applyBorder="1" applyAlignment="1">
      <alignment horizontal="center"/>
    </xf>
    <xf numFmtId="0" fontId="29" fillId="25" borderId="16" xfId="0" applyFont="1" applyFill="1" applyBorder="1" applyAlignment="1">
      <alignment horizontal="center" vertical="center" wrapText="1"/>
    </xf>
    <xf numFmtId="0" fontId="29" fillId="25" borderId="18" xfId="0" applyFont="1" applyFill="1" applyBorder="1" applyAlignment="1">
      <alignment horizontal="center" vertical="center" wrapText="1"/>
    </xf>
    <xf numFmtId="164" fontId="30" fillId="25" borderId="16" xfId="28" applyNumberFormat="1" applyFont="1" applyFill="1" applyBorder="1" applyAlignment="1">
      <alignment horizontal="center" vertical="center" wrapText="1"/>
    </xf>
    <xf numFmtId="0" fontId="29" fillId="25" borderId="13" xfId="0" applyFont="1" applyFill="1" applyBorder="1" applyAlignment="1">
      <alignment horizontal="center" vertical="center"/>
    </xf>
    <xf numFmtId="0" fontId="0" fillId="0" borderId="13" xfId="0" applyBorder="1"/>
    <xf numFmtId="0" fontId="29" fillId="25" borderId="11" xfId="0" applyFont="1" applyFill="1" applyBorder="1" applyAlignment="1">
      <alignment horizontal="center" vertical="center" wrapText="1"/>
    </xf>
    <xf numFmtId="0" fontId="29" fillId="25" borderId="13" xfId="0" applyFont="1" applyFill="1" applyBorder="1" applyAlignment="1">
      <alignment horizontal="center" vertical="center" wrapText="1"/>
    </xf>
    <xf numFmtId="0" fontId="29" fillId="25" borderId="17" xfId="0" applyFont="1" applyFill="1" applyBorder="1" applyAlignment="1">
      <alignment horizontal="center" vertical="center" wrapText="1"/>
    </xf>
    <xf numFmtId="164" fontId="30" fillId="25" borderId="13" xfId="28" applyNumberFormat="1" applyFont="1" applyFill="1" applyBorder="1" applyAlignment="1">
      <alignment horizontal="center" vertical="center" wrapText="1"/>
    </xf>
    <xf numFmtId="0" fontId="29" fillId="0" borderId="0" xfId="0" applyFont="1" applyAlignment="1">
      <alignment horizontal="center"/>
    </xf>
    <xf numFmtId="164" fontId="26" fillId="0" borderId="0" xfId="28" applyNumberFormat="1" applyFont="1" applyBorder="1"/>
    <xf numFmtId="0" fontId="26" fillId="0" borderId="0" xfId="0" applyFont="1"/>
    <xf numFmtId="0" fontId="29" fillId="0" borderId="0" xfId="0" applyFont="1" applyAlignment="1">
      <alignment horizontal="left"/>
    </xf>
    <xf numFmtId="0" fontId="34" fillId="0" borderId="0" xfId="0" applyFont="1" applyAlignment="1">
      <alignment horizontal="left" indent="1"/>
    </xf>
    <xf numFmtId="164" fontId="35" fillId="0" borderId="10" xfId="28" applyNumberFormat="1" applyFont="1" applyBorder="1" applyAlignment="1">
      <alignment horizontal="right"/>
    </xf>
    <xf numFmtId="164" fontId="36" fillId="0" borderId="0" xfId="28" applyNumberFormat="1" applyFont="1" applyBorder="1" applyAlignment="1"/>
    <xf numFmtId="164" fontId="26" fillId="0" borderId="0" xfId="0" applyNumberFormat="1" applyFont="1"/>
    <xf numFmtId="0" fontId="26" fillId="0" borderId="0" xfId="0" applyFont="1" applyAlignment="1">
      <alignment horizontal="left" indent="1"/>
    </xf>
    <xf numFmtId="164" fontId="35" fillId="0" borderId="0" xfId="28" applyNumberFormat="1" applyFont="1" applyFill="1"/>
    <xf numFmtId="164" fontId="35" fillId="0" borderId="0" xfId="28" applyNumberFormat="1" applyFont="1"/>
    <xf numFmtId="164" fontId="36" fillId="0" borderId="0" xfId="28" applyNumberFormat="1" applyFont="1" applyAlignment="1"/>
    <xf numFmtId="0" fontId="26" fillId="0" borderId="0" xfId="0" applyFont="1" applyAlignment="1" applyProtection="1">
      <alignment horizontal="left" indent="1"/>
      <protection locked="0"/>
    </xf>
    <xf numFmtId="164" fontId="35" fillId="0" borderId="0" xfId="28" applyNumberFormat="1" applyFont="1" applyBorder="1"/>
    <xf numFmtId="164" fontId="35" fillId="0" borderId="0" xfId="28" applyNumberFormat="1" applyFont="1" applyFill="1" applyBorder="1"/>
    <xf numFmtId="164" fontId="35" fillId="0" borderId="10" xfId="28" applyNumberFormat="1" applyFont="1" applyBorder="1"/>
    <xf numFmtId="0" fontId="26" fillId="0" borderId="0" xfId="0" quotePrefix="1" applyFont="1" applyAlignment="1">
      <alignment horizontal="left" indent="1"/>
    </xf>
    <xf numFmtId="0" fontId="37" fillId="0" borderId="0" xfId="0" applyFont="1" applyAlignment="1">
      <alignment horizontal="left" indent="1"/>
    </xf>
    <xf numFmtId="37" fontId="35" fillId="0" borderId="10" xfId="28" applyNumberFormat="1" applyFont="1" applyBorder="1" applyAlignment="1">
      <alignment horizontal="right"/>
    </xf>
    <xf numFmtId="0" fontId="1" fillId="0" borderId="0" xfId="44" applyFont="1" applyFill="1" applyAlignment="1">
      <alignment horizontal="left" indent="2"/>
    </xf>
    <xf numFmtId="0" fontId="34" fillId="0" borderId="0" xfId="0" applyFont="1" applyAlignment="1">
      <alignment horizontal="left"/>
    </xf>
    <xf numFmtId="0" fontId="26" fillId="0" borderId="0" xfId="0" applyFont="1" applyAlignment="1">
      <alignment horizontal="left" wrapText="1" indent="2"/>
    </xf>
    <xf numFmtId="37" fontId="35" fillId="0" borderId="19" xfId="28" applyNumberFormat="1" applyFont="1" applyFill="1" applyBorder="1"/>
    <xf numFmtId="37" fontId="35" fillId="0" borderId="19" xfId="28" applyNumberFormat="1" applyFont="1" applyBorder="1"/>
    <xf numFmtId="0" fontId="26" fillId="0" borderId="0" xfId="0" applyFont="1" applyAlignment="1">
      <alignment horizontal="left" indent="2"/>
    </xf>
    <xf numFmtId="37" fontId="35" fillId="0" borderId="10" xfId="28" applyNumberFormat="1" applyFont="1" applyFill="1" applyBorder="1"/>
    <xf numFmtId="0" fontId="26" fillId="0" borderId="0" xfId="0" applyFont="1" applyAlignment="1">
      <alignment horizontal="left" indent="3"/>
    </xf>
    <xf numFmtId="37" fontId="35" fillId="0" borderId="10" xfId="28" applyNumberFormat="1" applyFont="1" applyBorder="1"/>
    <xf numFmtId="0" fontId="26" fillId="0" borderId="0" xfId="0" applyFont="1" applyAlignment="1">
      <alignment horizontal="left" wrapText="1" indent="3"/>
    </xf>
    <xf numFmtId="164" fontId="35" fillId="0" borderId="10" xfId="28" applyNumberFormat="1" applyFont="1" applyFill="1" applyBorder="1"/>
    <xf numFmtId="37" fontId="36" fillId="0" borderId="0" xfId="28" applyNumberFormat="1" applyFont="1" applyAlignment="1"/>
    <xf numFmtId="0" fontId="26" fillId="0" borderId="0" xfId="0" applyFont="1" applyFill="1" applyAlignment="1">
      <alignment horizontal="left" indent="1"/>
    </xf>
    <xf numFmtId="164" fontId="35" fillId="0" borderId="0" xfId="28" applyNumberFormat="1" applyFont="1" applyBorder="1" applyAlignment="1"/>
    <xf numFmtId="164" fontId="35" fillId="0" borderId="10" xfId="28" applyNumberFormat="1" applyFont="1" applyFill="1" applyBorder="1" applyAlignment="1">
      <alignment horizontal="right" vertical="top"/>
    </xf>
    <xf numFmtId="164" fontId="35" fillId="0" borderId="10" xfId="28" applyNumberFormat="1" applyFont="1" applyBorder="1" applyAlignment="1">
      <alignment horizontal="right" vertical="top"/>
    </xf>
    <xf numFmtId="0" fontId="34" fillId="0" borderId="0" xfId="0" applyFont="1" applyAlignment="1">
      <alignment horizontal="left" vertical="top"/>
    </xf>
    <xf numFmtId="0" fontId="26" fillId="0" borderId="0" xfId="0" applyFont="1" applyAlignment="1"/>
    <xf numFmtId="0" fontId="29" fillId="0" borderId="0" xfId="0" applyFont="1" applyAlignment="1">
      <alignment vertical="top" wrapText="1"/>
    </xf>
    <xf numFmtId="164" fontId="35" fillId="0" borderId="19" xfId="28" applyNumberFormat="1" applyFont="1" applyBorder="1"/>
    <xf numFmtId="164" fontId="36" fillId="0" borderId="10" xfId="28" applyNumberFormat="1" applyFont="1" applyBorder="1" applyAlignment="1"/>
    <xf numFmtId="0" fontId="29" fillId="0" borderId="0" xfId="0" applyFont="1" applyAlignment="1">
      <alignment horizontal="left" indent="1"/>
    </xf>
    <xf numFmtId="164" fontId="36" fillId="0" borderId="0" xfId="28" applyNumberFormat="1" applyFont="1" applyFill="1" applyAlignment="1"/>
    <xf numFmtId="0" fontId="26" fillId="26" borderId="0" xfId="0" applyFont="1" applyFill="1" applyAlignment="1">
      <alignment horizontal="left" indent="1"/>
    </xf>
    <xf numFmtId="164" fontId="35" fillId="26" borderId="0" xfId="28" applyNumberFormat="1" applyFont="1" applyFill="1"/>
    <xf numFmtId="41" fontId="36" fillId="26" borderId="0" xfId="28" applyNumberFormat="1" applyFont="1" applyFill="1" applyAlignment="1"/>
    <xf numFmtId="164" fontId="36" fillId="26" borderId="0" xfId="28" applyNumberFormat="1" applyFont="1" applyFill="1" applyAlignment="1"/>
    <xf numFmtId="0" fontId="26" fillId="0" borderId="0" xfId="0" applyFont="1" applyAlignment="1">
      <alignment horizontal="left"/>
    </xf>
    <xf numFmtId="0" fontId="26" fillId="0" borderId="0" xfId="0" applyFont="1" applyAlignment="1">
      <alignment horizontal="left" wrapText="1" indent="1"/>
    </xf>
    <xf numFmtId="164" fontId="35" fillId="0" borderId="19" xfId="28" applyNumberFormat="1" applyFont="1" applyBorder="1" applyAlignment="1">
      <alignment horizontal="right" vertical="top"/>
    </xf>
    <xf numFmtId="0" fontId="29" fillId="0" borderId="0" xfId="0" applyFont="1" applyAlignment="1">
      <alignment horizontal="left" wrapText="1" indent="1"/>
    </xf>
    <xf numFmtId="0" fontId="26" fillId="0" borderId="0" xfId="0" applyFont="1" applyFill="1" applyAlignment="1">
      <alignment horizontal="left"/>
    </xf>
    <xf numFmtId="164" fontId="36" fillId="0" borderId="0" xfId="28" applyNumberFormat="1" applyFont="1" applyFill="1" applyBorder="1" applyAlignment="1"/>
    <xf numFmtId="0" fontId="29" fillId="0" borderId="0" xfId="0" applyFont="1" applyAlignment="1">
      <alignment horizontal="left" vertical="top"/>
    </xf>
    <xf numFmtId="164" fontId="27" fillId="0" borderId="20" xfId="0" applyNumberFormat="1" applyFont="1" applyBorder="1"/>
    <xf numFmtId="164" fontId="38" fillId="0" borderId="20" xfId="0" applyNumberFormat="1" applyFont="1" applyBorder="1"/>
    <xf numFmtId="0" fontId="26" fillId="0" borderId="0" xfId="0" applyFont="1" applyBorder="1" applyAlignment="1"/>
    <xf numFmtId="0" fontId="37" fillId="0" borderId="0" xfId="0" applyFont="1" applyBorder="1" applyAlignment="1"/>
    <xf numFmtId="0" fontId="29" fillId="0" borderId="0" xfId="0" applyFont="1" applyFill="1"/>
    <xf numFmtId="0" fontId="26" fillId="0" borderId="0" xfId="0" applyFont="1" applyBorder="1" applyAlignment="1">
      <alignment vertical="top" wrapText="1"/>
    </xf>
    <xf numFmtId="0" fontId="26" fillId="0" borderId="0" xfId="0" applyFont="1" applyBorder="1"/>
    <xf numFmtId="0" fontId="26" fillId="0" borderId="0" xfId="0" applyFont="1" applyBorder="1" applyAlignment="1"/>
    <xf numFmtId="0" fontId="26" fillId="0" borderId="0" xfId="0" applyFont="1" applyBorder="1" applyAlignment="1">
      <alignment horizontal="left" vertical="top" wrapText="1"/>
    </xf>
    <xf numFmtId="0" fontId="26" fillId="0" borderId="0" xfId="0" applyFont="1" applyAlignment="1"/>
    <xf numFmtId="0" fontId="37" fillId="0" borderId="0" xfId="0" applyFont="1" applyBorder="1"/>
    <xf numFmtId="0" fontId="26" fillId="0" borderId="0" xfId="0" applyFont="1" applyFill="1" applyBorder="1"/>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cellStyle name="Normal 3" xfId="44"/>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arasigan/Desktop/CPD/Bank%20Report%20Worksheet/CY%202018/CY%202018%20Consolidated%20Bank%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of mo end by agcy_LBP"/>
      <sheetName val="as of mo end by agcy_DBP"/>
      <sheetName val="as of mo end by agcy_PVB"/>
      <sheetName val="as of Jan_all banks"/>
      <sheetName val="as of Feb_all banks"/>
      <sheetName val="as of Mar_all banks"/>
      <sheetName val="as of Apr_all banks"/>
      <sheetName val="as of May_all banks"/>
      <sheetName val="as of June_all banks"/>
      <sheetName val="as of July_all banks"/>
      <sheetName val="as of Aug_all banks"/>
      <sheetName val="as of Sept_all banks"/>
      <sheetName val="as of Oct_all banks"/>
      <sheetName val="as of Nov_all banks"/>
      <sheetName val="as of Dec_all banks"/>
      <sheetName val="ncarel_conso"/>
      <sheetName val="neg_ck"/>
      <sheetName val="nego+ADA"/>
      <sheetName val="out_ck"/>
      <sheetName val="nca_util"/>
      <sheetName val="book_bal"/>
      <sheetName val="bank_bal"/>
      <sheetName val="legend"/>
      <sheetName val="Sheet1"/>
    </sheetNames>
    <sheetDataSet>
      <sheetData sheetId="0"/>
      <sheetData sheetId="1"/>
      <sheetData sheetId="2"/>
      <sheetData sheetId="3">
        <row r="182">
          <cell r="B182">
            <v>12386830.559</v>
          </cell>
          <cell r="F182">
            <v>41820.649819999999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view="pageBreakPreview" zoomScaleNormal="100" zoomScaleSheetLayoutView="100" workbookViewId="0">
      <pane xSplit="2" ySplit="6" topLeftCell="C7" activePane="bottomRight" state="frozen"/>
      <selection pane="topRight" activeCell="C1" sqref="C1"/>
      <selection pane="bottomLeft" activeCell="A7" sqref="A7"/>
      <selection pane="bottomRight" activeCell="A66" sqref="A66"/>
    </sheetView>
  </sheetViews>
  <sheetFormatPr defaultRowHeight="12.75" x14ac:dyDescent="0.2"/>
  <cols>
    <col min="1" max="1" width="2.140625" style="8" customWidth="1"/>
    <col min="2" max="2" width="44.42578125" style="8" customWidth="1"/>
    <col min="3" max="5" width="15.85546875" style="7" customWidth="1"/>
    <col min="6" max="6" width="12.85546875" style="3" customWidth="1"/>
    <col min="7" max="16384" width="9.140625" style="7"/>
  </cols>
  <sheetData>
    <row r="1" spans="1:6" ht="24.75" customHeight="1" x14ac:dyDescent="0.2">
      <c r="A1" s="23" t="s">
        <v>66</v>
      </c>
      <c r="B1" s="23"/>
      <c r="C1" s="23"/>
      <c r="D1" s="23"/>
      <c r="E1" s="23"/>
      <c r="F1" s="23"/>
    </row>
    <row r="2" spans="1:6" x14ac:dyDescent="0.2">
      <c r="A2" s="8" t="s">
        <v>64</v>
      </c>
    </row>
    <row r="3" spans="1:6" x14ac:dyDescent="0.2">
      <c r="A3" s="8" t="s">
        <v>0</v>
      </c>
    </row>
    <row r="5" spans="1:6" s="9" customFormat="1" ht="29.25" customHeight="1" x14ac:dyDescent="0.2">
      <c r="A5" s="24" t="s">
        <v>1</v>
      </c>
      <c r="B5" s="24"/>
      <c r="C5" s="25" t="s">
        <v>55</v>
      </c>
      <c r="D5" s="25" t="s">
        <v>56</v>
      </c>
      <c r="E5" s="25" t="s">
        <v>2</v>
      </c>
      <c r="F5" s="27" t="s">
        <v>57</v>
      </c>
    </row>
    <row r="6" spans="1:6" s="9" customFormat="1" ht="18" customHeight="1" x14ac:dyDescent="0.2">
      <c r="A6" s="24"/>
      <c r="B6" s="24"/>
      <c r="C6" s="26"/>
      <c r="D6" s="26"/>
      <c r="E6" s="26"/>
      <c r="F6" s="28"/>
    </row>
    <row r="7" spans="1:6" x14ac:dyDescent="0.2">
      <c r="A7" s="10"/>
      <c r="B7" s="10"/>
      <c r="C7" s="11"/>
      <c r="D7" s="11"/>
      <c r="E7" s="11"/>
    </row>
    <row r="8" spans="1:6" s="14" customFormat="1" x14ac:dyDescent="0.2">
      <c r="A8" s="12" t="s">
        <v>3</v>
      </c>
      <c r="B8" s="12"/>
      <c r="C8" s="13">
        <f>+C10+C48</f>
        <v>405412649.63673002</v>
      </c>
      <c r="D8" s="13">
        <f>+D10+D48</f>
        <v>132068245.98658001</v>
      </c>
      <c r="E8" s="13">
        <f>+E10+E48</f>
        <v>273344403.65014994</v>
      </c>
      <c r="F8" s="4">
        <f>+D8/C8*100</f>
        <v>32.576251901592059</v>
      </c>
    </row>
    <row r="9" spans="1:6" x14ac:dyDescent="0.2">
      <c r="C9" s="11"/>
      <c r="D9" s="11"/>
      <c r="E9" s="11"/>
      <c r="F9" s="5"/>
    </row>
    <row r="10" spans="1:6" ht="15" x14ac:dyDescent="0.35">
      <c r="A10" s="8" t="s">
        <v>4</v>
      </c>
      <c r="C10" s="15">
        <f>SUM(C12:C46)</f>
        <v>281774641.32273</v>
      </c>
      <c r="D10" s="15">
        <f>SUM(D12:D46)</f>
        <v>87830536.864370003</v>
      </c>
      <c r="E10" s="15">
        <f>SUM(E12:E46)</f>
        <v>193944104.45835996</v>
      </c>
      <c r="F10" s="5">
        <f>+D10/C10*100</f>
        <v>31.170490166208211</v>
      </c>
    </row>
    <row r="11" spans="1:6" x14ac:dyDescent="0.2">
      <c r="C11" s="11"/>
      <c r="D11" s="11"/>
      <c r="E11" s="11"/>
      <c r="F11" s="5"/>
    </row>
    <row r="12" spans="1:6" x14ac:dyDescent="0.2">
      <c r="B12" s="1" t="s">
        <v>5</v>
      </c>
      <c r="C12" s="11">
        <v>1771743</v>
      </c>
      <c r="D12" s="11">
        <v>589022.37898000004</v>
      </c>
      <c r="E12" s="11">
        <f t="shared" ref="E12:E46" si="0">+C12-D12</f>
        <v>1182720.62102</v>
      </c>
      <c r="F12" s="5">
        <f t="shared" ref="F12:F46" si="1">+D12/C12*100</f>
        <v>33.245362277711834</v>
      </c>
    </row>
    <row r="13" spans="1:6" x14ac:dyDescent="0.2">
      <c r="B13" s="1" t="s">
        <v>6</v>
      </c>
      <c r="C13" s="11">
        <v>1235750.388</v>
      </c>
      <c r="D13" s="11">
        <v>298123.68563999998</v>
      </c>
      <c r="E13" s="11">
        <f t="shared" si="0"/>
        <v>937626.70236</v>
      </c>
      <c r="F13" s="5">
        <f t="shared" si="1"/>
        <v>24.124911352243085</v>
      </c>
    </row>
    <row r="14" spans="1:6" x14ac:dyDescent="0.2">
      <c r="B14" s="1" t="s">
        <v>7</v>
      </c>
      <c r="C14" s="11">
        <v>104901</v>
      </c>
      <c r="D14" s="11">
        <v>34892.699860000001</v>
      </c>
      <c r="E14" s="11">
        <f t="shared" si="0"/>
        <v>70008.300140000007</v>
      </c>
      <c r="F14" s="5">
        <f t="shared" si="1"/>
        <v>33.26250451377966</v>
      </c>
    </row>
    <row r="15" spans="1:6" x14ac:dyDescent="0.2">
      <c r="B15" s="1" t="s">
        <v>8</v>
      </c>
      <c r="C15" s="11">
        <v>1291826.794</v>
      </c>
      <c r="D15" s="11">
        <v>360706.43342000002</v>
      </c>
      <c r="E15" s="11">
        <f t="shared" si="0"/>
        <v>931120.36057999998</v>
      </c>
      <c r="F15" s="5">
        <f t="shared" si="1"/>
        <v>27.922197859289799</v>
      </c>
    </row>
    <row r="16" spans="1:6" x14ac:dyDescent="0.2">
      <c r="B16" s="1" t="s">
        <v>9</v>
      </c>
      <c r="C16" s="11">
        <v>4443231.9840000002</v>
      </c>
      <c r="D16" s="11">
        <v>717401.13535999996</v>
      </c>
      <c r="E16" s="11">
        <f t="shared" si="0"/>
        <v>3725830.8486400004</v>
      </c>
      <c r="F16" s="5">
        <f t="shared" si="1"/>
        <v>16.145930213487585</v>
      </c>
    </row>
    <row r="17" spans="2:6" ht="14.25" x14ac:dyDescent="0.2">
      <c r="B17" s="1" t="s">
        <v>58</v>
      </c>
      <c r="C17" s="11">
        <v>553585.32699999993</v>
      </c>
      <c r="D17" s="11">
        <v>194722.66928000003</v>
      </c>
      <c r="E17" s="11">
        <f t="shared" si="0"/>
        <v>358862.6577199999</v>
      </c>
      <c r="F17" s="5">
        <f t="shared" si="1"/>
        <v>35.174824870313095</v>
      </c>
    </row>
    <row r="18" spans="2:6" x14ac:dyDescent="0.2">
      <c r="B18" s="1" t="s">
        <v>49</v>
      </c>
      <c r="C18" s="11">
        <v>61837381.153099999</v>
      </c>
      <c r="D18" s="11">
        <v>21974974.462359998</v>
      </c>
      <c r="E18" s="11">
        <f t="shared" si="0"/>
        <v>39862406.690740004</v>
      </c>
      <c r="F18" s="5">
        <f t="shared" si="1"/>
        <v>35.536715903206321</v>
      </c>
    </row>
    <row r="19" spans="2:6" x14ac:dyDescent="0.2">
      <c r="B19" s="1" t="s">
        <v>10</v>
      </c>
      <c r="C19" s="11">
        <v>9807796.872440001</v>
      </c>
      <c r="D19" s="11">
        <v>4821695.2112499997</v>
      </c>
      <c r="E19" s="11">
        <f t="shared" si="0"/>
        <v>4986101.6611900013</v>
      </c>
      <c r="F19" s="5">
        <f t="shared" si="1"/>
        <v>49.161858406743796</v>
      </c>
    </row>
    <row r="20" spans="2:6" x14ac:dyDescent="0.2">
      <c r="B20" s="1" t="s">
        <v>11</v>
      </c>
      <c r="C20" s="11">
        <v>201164.283</v>
      </c>
      <c r="D20" s="11">
        <v>55838.178179999995</v>
      </c>
      <c r="E20" s="11">
        <f t="shared" si="0"/>
        <v>145326.10482000001</v>
      </c>
      <c r="F20" s="5">
        <f t="shared" si="1"/>
        <v>27.757501156405585</v>
      </c>
    </row>
    <row r="21" spans="2:6" x14ac:dyDescent="0.2">
      <c r="B21" s="1" t="s">
        <v>12</v>
      </c>
      <c r="C21" s="11">
        <v>4376391</v>
      </c>
      <c r="D21" s="11">
        <v>931227.68281000003</v>
      </c>
      <c r="E21" s="11">
        <f t="shared" si="0"/>
        <v>3445163.3171899999</v>
      </c>
      <c r="F21" s="5">
        <f t="shared" si="1"/>
        <v>21.278438850870501</v>
      </c>
    </row>
    <row r="22" spans="2:6" x14ac:dyDescent="0.2">
      <c r="B22" s="1" t="s">
        <v>13</v>
      </c>
      <c r="C22" s="11">
        <v>2813582.1059999997</v>
      </c>
      <c r="D22" s="11">
        <v>773478.04535000084</v>
      </c>
      <c r="E22" s="11">
        <f t="shared" si="0"/>
        <v>2040104.060649999</v>
      </c>
      <c r="F22" s="5">
        <f t="shared" si="1"/>
        <v>27.490864535303555</v>
      </c>
    </row>
    <row r="23" spans="2:6" x14ac:dyDescent="0.2">
      <c r="B23" s="1" t="s">
        <v>14</v>
      </c>
      <c r="C23" s="11">
        <v>2178935.196</v>
      </c>
      <c r="D23" s="11">
        <v>586768.70146000001</v>
      </c>
      <c r="E23" s="11">
        <f t="shared" si="0"/>
        <v>1592166.4945399999</v>
      </c>
      <c r="F23" s="5">
        <f t="shared" si="1"/>
        <v>26.929148812556058</v>
      </c>
    </row>
    <row r="24" spans="2:6" x14ac:dyDescent="0.2">
      <c r="B24" s="1" t="s">
        <v>15</v>
      </c>
      <c r="C24" s="11">
        <v>11663256.97607</v>
      </c>
      <c r="D24" s="11">
        <v>3187067.8108600001</v>
      </c>
      <c r="E24" s="11">
        <f t="shared" si="0"/>
        <v>8476189.1652099993</v>
      </c>
      <c r="F24" s="5">
        <f t="shared" si="1"/>
        <v>27.325710283148545</v>
      </c>
    </row>
    <row r="25" spans="2:6" x14ac:dyDescent="0.2">
      <c r="B25" s="1" t="s">
        <v>62</v>
      </c>
      <c r="C25" s="11">
        <v>355980.93</v>
      </c>
      <c r="D25" s="11">
        <v>95892.298899999994</v>
      </c>
      <c r="E25" s="11">
        <f>+C25-D25</f>
        <v>260088.6311</v>
      </c>
      <c r="F25" s="5">
        <f>+D25/C25*100</f>
        <v>26.937481988150321</v>
      </c>
    </row>
    <row r="26" spans="2:6" x14ac:dyDescent="0.2">
      <c r="B26" s="1" t="s">
        <v>16</v>
      </c>
      <c r="C26" s="11">
        <v>37925383.192000002</v>
      </c>
      <c r="D26" s="11">
        <v>13964037.906339999</v>
      </c>
      <c r="E26" s="11">
        <f t="shared" si="0"/>
        <v>23961345.285660002</v>
      </c>
      <c r="F26" s="5">
        <f t="shared" si="1"/>
        <v>36.819767477749785</v>
      </c>
    </row>
    <row r="27" spans="2:6" x14ac:dyDescent="0.2">
      <c r="B27" s="1" t="s">
        <v>17</v>
      </c>
      <c r="C27" s="11">
        <v>3521058.92</v>
      </c>
      <c r="D27" s="11">
        <v>1127156.3196699999</v>
      </c>
      <c r="E27" s="11">
        <f t="shared" si="0"/>
        <v>2393902.6003299998</v>
      </c>
      <c r="F27" s="5">
        <f t="shared" si="1"/>
        <v>32.011856242098894</v>
      </c>
    </row>
    <row r="28" spans="2:6" x14ac:dyDescent="0.2">
      <c r="B28" s="8" t="s">
        <v>18</v>
      </c>
      <c r="C28" s="11">
        <v>2171139.125</v>
      </c>
      <c r="D28" s="11">
        <v>628448.77260000003</v>
      </c>
      <c r="E28" s="11">
        <f t="shared" si="0"/>
        <v>1542690.3524</v>
      </c>
      <c r="F28" s="5">
        <f t="shared" si="1"/>
        <v>28.945578169708497</v>
      </c>
    </row>
    <row r="29" spans="2:6" x14ac:dyDescent="0.2">
      <c r="B29" s="8" t="s">
        <v>19</v>
      </c>
      <c r="C29" s="11">
        <v>32997056.426119998</v>
      </c>
      <c r="D29" s="11">
        <v>11424204.637809999</v>
      </c>
      <c r="E29" s="11">
        <f t="shared" si="0"/>
        <v>21572851.788309999</v>
      </c>
      <c r="F29" s="5">
        <f t="shared" si="1"/>
        <v>34.621890177957695</v>
      </c>
    </row>
    <row r="30" spans="2:6" x14ac:dyDescent="0.2">
      <c r="B30" s="8" t="s">
        <v>20</v>
      </c>
      <c r="C30" s="11">
        <v>39454044.412</v>
      </c>
      <c r="D30" s="11">
        <v>15926073.06532</v>
      </c>
      <c r="E30" s="11">
        <f t="shared" si="0"/>
        <v>23527971.34668</v>
      </c>
      <c r="F30" s="5">
        <f t="shared" si="1"/>
        <v>40.36613559566041</v>
      </c>
    </row>
    <row r="31" spans="2:6" x14ac:dyDescent="0.2">
      <c r="B31" s="8" t="s">
        <v>21</v>
      </c>
      <c r="C31" s="11">
        <v>3945891.3930000002</v>
      </c>
      <c r="D31" s="11">
        <v>559721.12996999989</v>
      </c>
      <c r="E31" s="11">
        <f t="shared" si="0"/>
        <v>3386170.26303</v>
      </c>
      <c r="F31" s="5">
        <f t="shared" si="1"/>
        <v>14.184909674983542</v>
      </c>
    </row>
    <row r="32" spans="2:6" x14ac:dyDescent="0.2">
      <c r="B32" s="8" t="s">
        <v>22</v>
      </c>
      <c r="C32" s="11">
        <v>24218207.372000001</v>
      </c>
      <c r="D32" s="11">
        <v>2374957.52189</v>
      </c>
      <c r="E32" s="11">
        <f t="shared" si="0"/>
        <v>21843249.850110002</v>
      </c>
      <c r="F32" s="5">
        <f t="shared" si="1"/>
        <v>9.8064959367546702</v>
      </c>
    </row>
    <row r="33" spans="1:6" x14ac:dyDescent="0.2">
      <c r="B33" s="8" t="s">
        <v>23</v>
      </c>
      <c r="C33" s="11">
        <v>608050</v>
      </c>
      <c r="D33" s="11">
        <v>233828.00872000001</v>
      </c>
      <c r="E33" s="11">
        <f t="shared" si="0"/>
        <v>374221.99127999996</v>
      </c>
      <c r="F33" s="5">
        <f t="shared" si="1"/>
        <v>38.455391615821071</v>
      </c>
    </row>
    <row r="34" spans="1:6" x14ac:dyDescent="0.2">
      <c r="B34" s="8" t="s">
        <v>24</v>
      </c>
      <c r="C34" s="11">
        <v>1021110.173</v>
      </c>
      <c r="D34" s="11">
        <v>319841.25237</v>
      </c>
      <c r="E34" s="11">
        <f t="shared" si="0"/>
        <v>701268.92062999995</v>
      </c>
      <c r="F34" s="5">
        <f t="shared" si="1"/>
        <v>31.322893535602841</v>
      </c>
    </row>
    <row r="35" spans="1:6" x14ac:dyDescent="0.2">
      <c r="B35" s="8" t="s">
        <v>63</v>
      </c>
      <c r="C35" s="11">
        <v>5646116.2860000003</v>
      </c>
      <c r="D35" s="11">
        <v>1580732.3683</v>
      </c>
      <c r="E35" s="11">
        <f t="shared" si="0"/>
        <v>4065383.9177000001</v>
      </c>
      <c r="F35" s="5">
        <f t="shared" si="1"/>
        <v>27.99680857122183</v>
      </c>
    </row>
    <row r="36" spans="1:6" x14ac:dyDescent="0.2">
      <c r="B36" s="16" t="s">
        <v>25</v>
      </c>
      <c r="C36" s="11">
        <v>1065406.6810000001</v>
      </c>
      <c r="D36" s="11">
        <v>237873.92126</v>
      </c>
      <c r="E36" s="11">
        <f t="shared" si="0"/>
        <v>827532.75974000013</v>
      </c>
      <c r="F36" s="5">
        <f t="shared" si="1"/>
        <v>22.327053650229548</v>
      </c>
    </row>
    <row r="37" spans="1:6" x14ac:dyDescent="0.2">
      <c r="B37" s="8" t="s">
        <v>26</v>
      </c>
      <c r="C37" s="11">
        <v>297731.28700000001</v>
      </c>
      <c r="D37" s="11">
        <v>86746.58124</v>
      </c>
      <c r="E37" s="11">
        <f t="shared" si="0"/>
        <v>210984.70576000001</v>
      </c>
      <c r="F37" s="5">
        <f t="shared" si="1"/>
        <v>29.135863453947312</v>
      </c>
    </row>
    <row r="38" spans="1:6" x14ac:dyDescent="0.2">
      <c r="B38" s="8" t="s">
        <v>27</v>
      </c>
      <c r="C38" s="11">
        <v>10789779.100000001</v>
      </c>
      <c r="D38" s="11">
        <v>890499.62472999981</v>
      </c>
      <c r="E38" s="11">
        <f t="shared" si="0"/>
        <v>9899279.4752700012</v>
      </c>
      <c r="F38" s="5">
        <f t="shared" si="1"/>
        <v>8.2531775347467455</v>
      </c>
    </row>
    <row r="39" spans="1:6" x14ac:dyDescent="0.2">
      <c r="B39" s="8" t="s">
        <v>28</v>
      </c>
      <c r="C39" s="11">
        <v>799</v>
      </c>
      <c r="D39" s="11">
        <v>198.59484</v>
      </c>
      <c r="E39" s="11">
        <f t="shared" si="0"/>
        <v>600.40516000000002</v>
      </c>
      <c r="F39" s="5">
        <f t="shared" si="1"/>
        <v>24.855424280350437</v>
      </c>
    </row>
    <row r="40" spans="1:6" x14ac:dyDescent="0.2">
      <c r="B40" s="8" t="s">
        <v>29</v>
      </c>
      <c r="C40" s="11">
        <v>6697831.585</v>
      </c>
      <c r="D40" s="11">
        <v>1438953.2088200001</v>
      </c>
      <c r="E40" s="11">
        <f t="shared" si="0"/>
        <v>5258878.3761799997</v>
      </c>
      <c r="F40" s="5">
        <f t="shared" si="1"/>
        <v>21.483866689669835</v>
      </c>
    </row>
    <row r="41" spans="1:6" x14ac:dyDescent="0.2">
      <c r="B41" s="8" t="s">
        <v>30</v>
      </c>
      <c r="C41" s="11">
        <v>350098.41800000001</v>
      </c>
      <c r="D41" s="11">
        <v>65788.067370000004</v>
      </c>
      <c r="E41" s="11">
        <f t="shared" si="0"/>
        <v>284310.35063</v>
      </c>
      <c r="F41" s="5">
        <f t="shared" si="1"/>
        <v>18.791306669086406</v>
      </c>
    </row>
    <row r="42" spans="1:6" x14ac:dyDescent="0.2">
      <c r="B42" s="8" t="s">
        <v>31</v>
      </c>
      <c r="C42" s="11">
        <v>2531766.858</v>
      </c>
      <c r="D42" s="11">
        <v>710200.66058000003</v>
      </c>
      <c r="E42" s="11">
        <f t="shared" si="0"/>
        <v>1821566.1974200001</v>
      </c>
      <c r="F42" s="5">
        <f t="shared" si="1"/>
        <v>28.051582172184357</v>
      </c>
    </row>
    <row r="43" spans="1:6" x14ac:dyDescent="0.2">
      <c r="B43" s="8" t="s">
        <v>32</v>
      </c>
      <c r="C43" s="11">
        <v>261091.663</v>
      </c>
      <c r="D43" s="11">
        <v>253639.02056999999</v>
      </c>
      <c r="E43" s="11">
        <f t="shared" si="0"/>
        <v>7452.6424300000072</v>
      </c>
      <c r="F43" s="5">
        <f t="shared" si="1"/>
        <v>97.14558391318684</v>
      </c>
    </row>
    <row r="44" spans="1:6" x14ac:dyDescent="0.2">
      <c r="B44" s="8" t="s">
        <v>33</v>
      </c>
      <c r="C44" s="11">
        <v>554647.65899999999</v>
      </c>
      <c r="D44" s="11">
        <v>98285.48741999999</v>
      </c>
      <c r="E44" s="11">
        <f t="shared" si="0"/>
        <v>456362.17157999997</v>
      </c>
      <c r="F44" s="5">
        <f t="shared" si="1"/>
        <v>17.720346570506305</v>
      </c>
    </row>
    <row r="45" spans="1:6" x14ac:dyDescent="0.2">
      <c r="B45" s="8" t="s">
        <v>34</v>
      </c>
      <c r="C45" s="11">
        <v>135823.06099999999</v>
      </c>
      <c r="D45" s="11">
        <v>47148.087879999999</v>
      </c>
      <c r="E45" s="11">
        <f t="shared" si="0"/>
        <v>88674.973119999981</v>
      </c>
      <c r="F45" s="5">
        <f t="shared" si="1"/>
        <v>34.712873891128112</v>
      </c>
    </row>
    <row r="46" spans="1:6" x14ac:dyDescent="0.2">
      <c r="B46" s="8" t="s">
        <v>35</v>
      </c>
      <c r="C46" s="11">
        <v>4946081.7019999996</v>
      </c>
      <c r="D46" s="11">
        <v>1240391.2329599999</v>
      </c>
      <c r="E46" s="11">
        <f t="shared" si="0"/>
        <v>3705690.4690399999</v>
      </c>
      <c r="F46" s="5">
        <f t="shared" si="1"/>
        <v>25.078260079254953</v>
      </c>
    </row>
    <row r="47" spans="1:6" x14ac:dyDescent="0.2">
      <c r="C47" s="11"/>
      <c r="D47" s="11"/>
      <c r="E47" s="11"/>
      <c r="F47" s="5"/>
    </row>
    <row r="48" spans="1:6" ht="15" x14ac:dyDescent="0.35">
      <c r="A48" s="8" t="s">
        <v>36</v>
      </c>
      <c r="C48" s="15">
        <f>SUM(C50:C52)</f>
        <v>123638008.314</v>
      </c>
      <c r="D48" s="15">
        <f>SUM(D50:D52)</f>
        <v>44237709.122210003</v>
      </c>
      <c r="E48" s="15">
        <f>SUM(E50:E52)</f>
        <v>79400299.19179</v>
      </c>
      <c r="F48" s="5">
        <f>+D48/C48*100</f>
        <v>35.780024060126181</v>
      </c>
    </row>
    <row r="49" spans="1:6" x14ac:dyDescent="0.2">
      <c r="C49" s="11"/>
      <c r="D49" s="11"/>
      <c r="E49" s="11"/>
      <c r="F49" s="5"/>
    </row>
    <row r="50" spans="1:6" x14ac:dyDescent="0.2">
      <c r="B50" s="8" t="s">
        <v>37</v>
      </c>
      <c r="C50" s="11">
        <v>8763964.5209999997</v>
      </c>
      <c r="D50" s="11">
        <v>922149.52599999995</v>
      </c>
      <c r="E50" s="11">
        <f>+C50-D50</f>
        <v>7841814.9950000001</v>
      </c>
      <c r="F50" s="5">
        <f>+D50/C50*100</f>
        <v>10.522059095405597</v>
      </c>
    </row>
    <row r="51" spans="1:6" ht="14.25" x14ac:dyDescent="0.2">
      <c r="B51" s="8" t="s">
        <v>59</v>
      </c>
      <c r="C51" s="11"/>
      <c r="D51" s="11"/>
      <c r="E51" s="11"/>
      <c r="F51" s="5"/>
    </row>
    <row r="52" spans="1:6" ht="14.25" x14ac:dyDescent="0.2">
      <c r="B52" s="8" t="s">
        <v>60</v>
      </c>
      <c r="C52" s="11">
        <v>114874043.793</v>
      </c>
      <c r="D52" s="11">
        <v>43315559.596210003</v>
      </c>
      <c r="E52" s="11">
        <f>+C52-D52</f>
        <v>71558484.196789995</v>
      </c>
      <c r="F52" s="5">
        <f>+D52/C52*100</f>
        <v>37.707003397794111</v>
      </c>
    </row>
    <row r="53" spans="1:6" x14ac:dyDescent="0.2">
      <c r="B53" s="8" t="s">
        <v>38</v>
      </c>
      <c r="C53" s="11">
        <v>547837</v>
      </c>
      <c r="D53" s="11">
        <v>7174.2462100000002</v>
      </c>
      <c r="E53" s="11">
        <f>+C53-D53</f>
        <v>540662.75378999999</v>
      </c>
      <c r="F53" s="5">
        <f>+D53/C53*100</f>
        <v>1.30955853839737</v>
      </c>
    </row>
    <row r="54" spans="1:6" x14ac:dyDescent="0.2">
      <c r="B54" s="8" t="s">
        <v>50</v>
      </c>
      <c r="C54" s="11"/>
      <c r="D54" s="11"/>
      <c r="E54" s="11"/>
    </row>
    <row r="55" spans="1:6" x14ac:dyDescent="0.2">
      <c r="C55" s="11"/>
      <c r="D55" s="11"/>
      <c r="E55" s="11"/>
    </row>
    <row r="56" spans="1:6" x14ac:dyDescent="0.2">
      <c r="A56" s="17"/>
      <c r="B56" s="17"/>
      <c r="C56" s="18"/>
      <c r="D56" s="18"/>
      <c r="E56" s="18"/>
      <c r="F56" s="6"/>
    </row>
    <row r="57" spans="1:6" x14ac:dyDescent="0.2">
      <c r="A57" s="19"/>
      <c r="B57" s="19"/>
      <c r="C57" s="20"/>
      <c r="D57" s="20"/>
      <c r="E57" s="20"/>
      <c r="F57" s="2"/>
    </row>
    <row r="58" spans="1:6" x14ac:dyDescent="0.2">
      <c r="A58" s="21" t="s">
        <v>39</v>
      </c>
      <c r="B58" s="22" t="s">
        <v>65</v>
      </c>
      <c r="C58" s="22"/>
      <c r="D58" s="22"/>
      <c r="E58" s="22"/>
      <c r="F58" s="22"/>
    </row>
    <row r="59" spans="1:6" ht="38.25" customHeight="1" x14ac:dyDescent="0.2">
      <c r="A59" s="21" t="s">
        <v>40</v>
      </c>
      <c r="B59" s="22" t="s">
        <v>51</v>
      </c>
      <c r="C59" s="22"/>
      <c r="D59" s="22"/>
      <c r="E59" s="22"/>
      <c r="F59" s="22"/>
    </row>
    <row r="60" spans="1:6" x14ac:dyDescent="0.2">
      <c r="A60" s="19" t="s">
        <v>41</v>
      </c>
      <c r="B60" s="19" t="s">
        <v>48</v>
      </c>
      <c r="C60" s="20"/>
      <c r="D60" s="20"/>
      <c r="E60" s="20"/>
      <c r="F60" s="2"/>
    </row>
    <row r="61" spans="1:6" x14ac:dyDescent="0.2">
      <c r="A61" s="19" t="s">
        <v>42</v>
      </c>
      <c r="B61" s="19" t="s">
        <v>52</v>
      </c>
      <c r="C61" s="20"/>
      <c r="D61" s="20"/>
      <c r="E61" s="20"/>
      <c r="F61" s="2"/>
    </row>
    <row r="62" spans="1:6" x14ac:dyDescent="0.2">
      <c r="A62" s="19" t="s">
        <v>44</v>
      </c>
      <c r="B62" s="19" t="s">
        <v>43</v>
      </c>
      <c r="C62" s="20"/>
      <c r="D62" s="20"/>
      <c r="E62" s="20"/>
      <c r="F62" s="2"/>
    </row>
    <row r="63" spans="1:6" x14ac:dyDescent="0.2">
      <c r="A63" s="19" t="s">
        <v>45</v>
      </c>
      <c r="B63" s="19" t="s">
        <v>61</v>
      </c>
      <c r="C63" s="20"/>
      <c r="D63" s="20"/>
      <c r="E63" s="20"/>
      <c r="F63" s="2"/>
    </row>
    <row r="64" spans="1:6" x14ac:dyDescent="0.2">
      <c r="A64" s="19" t="s">
        <v>46</v>
      </c>
      <c r="B64" s="19" t="s">
        <v>47</v>
      </c>
      <c r="C64" s="20"/>
      <c r="D64" s="20"/>
      <c r="E64" s="20"/>
      <c r="F64" s="2"/>
    </row>
    <row r="65" spans="1:6" x14ac:dyDescent="0.2">
      <c r="A65" s="19" t="s">
        <v>54</v>
      </c>
      <c r="B65" s="19" t="s">
        <v>53</v>
      </c>
      <c r="C65" s="20"/>
      <c r="D65" s="20"/>
      <c r="E65" s="20"/>
      <c r="F65" s="2"/>
    </row>
    <row r="66" spans="1:6" x14ac:dyDescent="0.2">
      <c r="A66" s="19"/>
      <c r="B66" s="19"/>
      <c r="C66" s="20"/>
      <c r="D66" s="20"/>
      <c r="E66" s="20"/>
      <c r="F66" s="2"/>
    </row>
    <row r="67" spans="1:6" x14ac:dyDescent="0.2">
      <c r="A67" s="19"/>
      <c r="B67" s="19"/>
      <c r="C67" s="11"/>
      <c r="D67" s="11"/>
      <c r="E67" s="11"/>
    </row>
    <row r="68" spans="1:6" x14ac:dyDescent="0.2">
      <c r="C68" s="11"/>
      <c r="D68" s="11"/>
      <c r="E68" s="11"/>
    </row>
    <row r="69" spans="1:6" x14ac:dyDescent="0.2">
      <c r="B69" s="22"/>
      <c r="C69" s="22"/>
      <c r="D69" s="22"/>
      <c r="E69" s="22"/>
      <c r="F69" s="22"/>
    </row>
    <row r="70" spans="1:6" x14ac:dyDescent="0.2">
      <c r="B70" s="19"/>
      <c r="C70" s="20"/>
      <c r="D70" s="20"/>
      <c r="E70" s="20"/>
      <c r="F70" s="2"/>
    </row>
    <row r="71" spans="1:6" x14ac:dyDescent="0.2">
      <c r="B71" s="19"/>
      <c r="C71" s="20"/>
      <c r="D71" s="20"/>
      <c r="E71" s="20"/>
      <c r="F71" s="2"/>
    </row>
    <row r="72" spans="1:6" x14ac:dyDescent="0.2">
      <c r="B72" s="19"/>
      <c r="C72" s="20"/>
      <c r="D72" s="20"/>
      <c r="E72" s="20"/>
      <c r="F72" s="2"/>
    </row>
    <row r="73" spans="1:6" x14ac:dyDescent="0.2">
      <c r="B73" s="19"/>
      <c r="C73" s="20"/>
      <c r="D73" s="20"/>
      <c r="E73" s="20"/>
      <c r="F73" s="2"/>
    </row>
    <row r="74" spans="1:6" x14ac:dyDescent="0.2">
      <c r="B74" s="19"/>
      <c r="C74" s="20"/>
      <c r="D74" s="20"/>
      <c r="E74" s="20"/>
      <c r="F74" s="2"/>
    </row>
    <row r="75" spans="1:6" x14ac:dyDescent="0.2">
      <c r="B75" s="19"/>
      <c r="C75" s="20"/>
      <c r="D75" s="20"/>
      <c r="E75" s="20"/>
      <c r="F75" s="2"/>
    </row>
    <row r="76" spans="1:6" x14ac:dyDescent="0.2">
      <c r="B76" s="19"/>
      <c r="C76" s="11"/>
      <c r="D76" s="11"/>
      <c r="E76" s="11"/>
    </row>
    <row r="77" spans="1:6" x14ac:dyDescent="0.2">
      <c r="C77" s="11"/>
      <c r="D77" s="11"/>
      <c r="E77" s="11"/>
    </row>
    <row r="78" spans="1:6" x14ac:dyDescent="0.2">
      <c r="C78" s="11"/>
      <c r="D78" s="11"/>
      <c r="E78" s="11"/>
    </row>
  </sheetData>
  <mergeCells count="9">
    <mergeCell ref="B58:F58"/>
    <mergeCell ref="B59:F59"/>
    <mergeCell ref="B69:F69"/>
    <mergeCell ref="A1:F1"/>
    <mergeCell ref="A5:B6"/>
    <mergeCell ref="C5:C6"/>
    <mergeCell ref="D5:D6"/>
    <mergeCell ref="E5:E6"/>
    <mergeCell ref="F5:F6"/>
  </mergeCells>
  <pageMargins left="0.49" right="0.2" top="0.61" bottom="0.23" header="0.17" footer="0.17"/>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8"/>
  <sheetViews>
    <sheetView tabSelected="1" view="pageBreakPreview" zoomScale="130" zoomScaleNormal="175" zoomScaleSheetLayoutView="130" workbookViewId="0">
      <pane xSplit="1" ySplit="7" topLeftCell="B303" activePane="bottomRight" state="frozen"/>
      <selection pane="topRight" activeCell="B1" sqref="B1"/>
      <selection pane="bottomLeft" activeCell="A8" sqref="A8"/>
      <selection pane="bottomRight" activeCell="E7" sqref="E7"/>
    </sheetView>
  </sheetViews>
  <sheetFormatPr defaultColWidth="9.140625" defaultRowHeight="11.25" x14ac:dyDescent="0.2"/>
  <cols>
    <col min="1" max="1" width="24.85546875" style="61" customWidth="1"/>
    <col min="2" max="4" width="15" style="61" customWidth="1"/>
    <col min="5" max="5" width="15" style="122" customWidth="1"/>
    <col min="6" max="6" width="15" style="118" customWidth="1"/>
    <col min="7" max="7" width="15" style="123" customWidth="1"/>
    <col min="8" max="8" width="12.140625" style="118" customWidth="1"/>
    <col min="9" max="16384" width="9.140625" style="118"/>
  </cols>
  <sheetData>
    <row r="1" spans="1:24" s="30" customFormat="1" ht="12.75" customHeight="1" x14ac:dyDescent="0.2">
      <c r="A1" s="29"/>
      <c r="F1" s="31"/>
      <c r="G1" s="31"/>
    </row>
    <row r="2" spans="1:24" s="34" customFormat="1" ht="14.25" x14ac:dyDescent="0.3">
      <c r="A2" s="32" t="s">
        <v>67</v>
      </c>
      <c r="B2" s="33"/>
      <c r="C2" s="33"/>
      <c r="D2" s="33"/>
      <c r="E2" s="33"/>
      <c r="F2" s="33"/>
      <c r="G2" s="33"/>
    </row>
    <row r="3" spans="1:24" s="34" customFormat="1" x14ac:dyDescent="0.2">
      <c r="A3" s="35" t="s">
        <v>68</v>
      </c>
      <c r="B3" s="33"/>
      <c r="C3" s="33"/>
      <c r="D3" s="33"/>
      <c r="E3" s="33"/>
      <c r="F3" s="36"/>
      <c r="G3" s="36"/>
    </row>
    <row r="4" spans="1:24" s="34" customFormat="1" x14ac:dyDescent="0.2">
      <c r="A4" s="37" t="s">
        <v>69</v>
      </c>
      <c r="B4" s="38"/>
      <c r="C4" s="38"/>
      <c r="D4" s="38"/>
      <c r="E4" s="38"/>
      <c r="F4" s="38"/>
      <c r="G4" s="38"/>
    </row>
    <row r="5" spans="1:24" s="45" customFormat="1" ht="6" customHeight="1" x14ac:dyDescent="0.2">
      <c r="A5" s="39" t="s">
        <v>70</v>
      </c>
      <c r="B5" s="40"/>
      <c r="C5" s="41"/>
      <c r="D5" s="41"/>
      <c r="E5" s="42"/>
      <c r="F5" s="40"/>
      <c r="G5" s="43"/>
      <c r="H5" s="44" t="s">
        <v>71</v>
      </c>
    </row>
    <row r="6" spans="1:24" s="45" customFormat="1" ht="14.25" customHeight="1" x14ac:dyDescent="0.2">
      <c r="A6" s="46"/>
      <c r="B6" s="47" t="s">
        <v>72</v>
      </c>
      <c r="C6" s="48" t="s">
        <v>73</v>
      </c>
      <c r="D6" s="48"/>
      <c r="E6" s="49"/>
      <c r="F6" s="50" t="s">
        <v>74</v>
      </c>
      <c r="G6" s="51" t="s">
        <v>75</v>
      </c>
      <c r="H6" s="52"/>
    </row>
    <row r="7" spans="1:24" s="45" customFormat="1" ht="37.15" customHeight="1" x14ac:dyDescent="0.2">
      <c r="A7" s="53"/>
      <c r="B7" s="54"/>
      <c r="C7" s="55" t="s">
        <v>76</v>
      </c>
      <c r="D7" s="55" t="s">
        <v>77</v>
      </c>
      <c r="E7" s="55" t="s">
        <v>3</v>
      </c>
      <c r="F7" s="56"/>
      <c r="G7" s="57"/>
      <c r="H7" s="58"/>
    </row>
    <row r="8" spans="1:24" s="61" customFormat="1" x14ac:dyDescent="0.2">
      <c r="A8" s="59"/>
      <c r="B8" s="60"/>
      <c r="C8" s="60"/>
      <c r="D8" s="60"/>
      <c r="E8" s="60"/>
      <c r="F8" s="60"/>
      <c r="G8" s="60"/>
      <c r="H8" s="60"/>
    </row>
    <row r="9" spans="1:24" s="61" customFormat="1" ht="13.5" x14ac:dyDescent="0.2">
      <c r="A9" s="62" t="s">
        <v>78</v>
      </c>
      <c r="B9" s="60"/>
      <c r="C9" s="60"/>
      <c r="D9" s="60"/>
      <c r="E9" s="60"/>
      <c r="F9" s="60"/>
      <c r="G9" s="60"/>
      <c r="H9" s="60"/>
    </row>
    <row r="10" spans="1:24" s="61" customFormat="1" ht="11.25" customHeight="1" x14ac:dyDescent="0.2">
      <c r="A10" s="63" t="s">
        <v>79</v>
      </c>
      <c r="B10" s="64">
        <f t="shared" ref="B10:G10" si="0">SUM(B11:B15)</f>
        <v>1771743</v>
      </c>
      <c r="C10" s="64">
        <f t="shared" si="0"/>
        <v>395261.58740000008</v>
      </c>
      <c r="D10" s="64">
        <f t="shared" si="0"/>
        <v>193760.79157999999</v>
      </c>
      <c r="E10" s="64">
        <f t="shared" si="0"/>
        <v>589022.37898000004</v>
      </c>
      <c r="F10" s="64">
        <f t="shared" si="0"/>
        <v>1182720.6210199997</v>
      </c>
      <c r="G10" s="64">
        <f t="shared" si="0"/>
        <v>1376481.4125999999</v>
      </c>
      <c r="H10" s="65">
        <f t="shared" ref="H10:H15" si="1">E10/B10*100</f>
        <v>33.245362277711834</v>
      </c>
      <c r="I10" s="66"/>
      <c r="J10" s="66"/>
      <c r="K10" s="66"/>
      <c r="L10" s="66"/>
      <c r="M10" s="66"/>
      <c r="N10" s="66"/>
      <c r="O10" s="66"/>
      <c r="P10" s="66"/>
      <c r="Q10" s="66"/>
      <c r="R10" s="66"/>
      <c r="S10" s="66"/>
      <c r="T10" s="66"/>
      <c r="U10" s="66"/>
      <c r="V10" s="66"/>
      <c r="W10" s="66"/>
      <c r="X10" s="66"/>
    </row>
    <row r="11" spans="1:24" s="61" customFormat="1" ht="11.25" customHeight="1" x14ac:dyDescent="0.2">
      <c r="A11" s="67" t="s">
        <v>80</v>
      </c>
      <c r="B11" s="68">
        <v>853189</v>
      </c>
      <c r="C11" s="69">
        <v>130207.77516000005</v>
      </c>
      <c r="D11" s="68">
        <v>63468.866639999986</v>
      </c>
      <c r="E11" s="69">
        <f>SUM(C11:D11)</f>
        <v>193676.64180000004</v>
      </c>
      <c r="F11" s="69">
        <f>B11-E11</f>
        <v>659512.3581999999</v>
      </c>
      <c r="G11" s="69">
        <f>B11-C11</f>
        <v>722981.22483999992</v>
      </c>
      <c r="H11" s="70">
        <f t="shared" si="1"/>
        <v>22.700321007420403</v>
      </c>
    </row>
    <row r="12" spans="1:24" s="61" customFormat="1" ht="11.25" customHeight="1" x14ac:dyDescent="0.2">
      <c r="A12" s="71" t="s">
        <v>81</v>
      </c>
      <c r="B12" s="68">
        <v>63303</v>
      </c>
      <c r="C12" s="69">
        <v>8132.4639100000004</v>
      </c>
      <c r="D12" s="68">
        <v>3190.9444199999998</v>
      </c>
      <c r="E12" s="69">
        <f>SUM(C12:D12)</f>
        <v>11323.40833</v>
      </c>
      <c r="F12" s="69">
        <f>B12-E12</f>
        <v>51979.591670000002</v>
      </c>
      <c r="G12" s="69">
        <f>B12-C12</f>
        <v>55170.536090000001</v>
      </c>
      <c r="H12" s="70">
        <f t="shared" si="1"/>
        <v>17.887633018972245</v>
      </c>
    </row>
    <row r="13" spans="1:24" s="61" customFormat="1" ht="11.25" customHeight="1" x14ac:dyDescent="0.2">
      <c r="A13" s="67" t="s">
        <v>82</v>
      </c>
      <c r="B13" s="68">
        <v>50227</v>
      </c>
      <c r="C13" s="69">
        <v>20005.901089999999</v>
      </c>
      <c r="D13" s="68">
        <v>1419.4315200000001</v>
      </c>
      <c r="E13" s="69">
        <f>SUM(C13:D13)</f>
        <v>21425.332609999998</v>
      </c>
      <c r="F13" s="69">
        <f>B13-E13</f>
        <v>28801.667390000002</v>
      </c>
      <c r="G13" s="69">
        <f>B13-C13</f>
        <v>30221.098910000001</v>
      </c>
      <c r="H13" s="70">
        <f t="shared" si="1"/>
        <v>42.657002428972461</v>
      </c>
    </row>
    <row r="14" spans="1:24" s="61" customFormat="1" ht="11.25" customHeight="1" x14ac:dyDescent="0.2">
      <c r="A14" s="67" t="s">
        <v>83</v>
      </c>
      <c r="B14" s="68">
        <v>758911</v>
      </c>
      <c r="C14" s="69">
        <v>231659.674</v>
      </c>
      <c r="D14" s="68">
        <v>122392.74417000001</v>
      </c>
      <c r="E14" s="69">
        <f>SUM(C14:D14)</f>
        <v>354052.41817000002</v>
      </c>
      <c r="F14" s="69">
        <f>B14-E14</f>
        <v>404858.58182999998</v>
      </c>
      <c r="G14" s="69">
        <f>B14-C14</f>
        <v>527251.326</v>
      </c>
      <c r="H14" s="70">
        <f t="shared" si="1"/>
        <v>46.652692894160182</v>
      </c>
    </row>
    <row r="15" spans="1:24" s="61" customFormat="1" ht="11.25" customHeight="1" x14ac:dyDescent="0.2">
      <c r="A15" s="67" t="s">
        <v>84</v>
      </c>
      <c r="B15" s="68">
        <v>46113</v>
      </c>
      <c r="C15" s="69">
        <v>5255.7732400000004</v>
      </c>
      <c r="D15" s="68">
        <v>3288.80483</v>
      </c>
      <c r="E15" s="69">
        <f>SUM(C15:D15)</f>
        <v>8544.5780699999996</v>
      </c>
      <c r="F15" s="69">
        <f>B15-E15</f>
        <v>37568.421929999997</v>
      </c>
      <c r="G15" s="69">
        <f>B15-C15</f>
        <v>40857.226759999998</v>
      </c>
      <c r="H15" s="70">
        <f t="shared" si="1"/>
        <v>18.529651226335307</v>
      </c>
    </row>
    <row r="16" spans="1:24" s="61" customFormat="1" ht="11.25" customHeight="1" x14ac:dyDescent="0.2">
      <c r="B16" s="72"/>
      <c r="C16" s="72"/>
      <c r="D16" s="72"/>
      <c r="E16" s="72"/>
      <c r="F16" s="72"/>
      <c r="G16" s="72"/>
      <c r="H16" s="65"/>
    </row>
    <row r="17" spans="1:8" s="61" customFormat="1" ht="11.25" customHeight="1" x14ac:dyDescent="0.2">
      <c r="A17" s="63" t="s">
        <v>85</v>
      </c>
      <c r="B17" s="68">
        <v>1235750.388</v>
      </c>
      <c r="C17" s="69">
        <v>280135.90736999997</v>
      </c>
      <c r="D17" s="68">
        <v>17987.778269999999</v>
      </c>
      <c r="E17" s="69">
        <f>SUM(C17:D17)</f>
        <v>298123.68563999998</v>
      </c>
      <c r="F17" s="69">
        <f>B17-E17</f>
        <v>937626.70236</v>
      </c>
      <c r="G17" s="69">
        <f>B17-C17</f>
        <v>955614.48063000012</v>
      </c>
      <c r="H17" s="70">
        <f>E17/B17*100</f>
        <v>24.124911352243085</v>
      </c>
    </row>
    <row r="18" spans="1:8" s="61" customFormat="1" ht="11.25" customHeight="1" x14ac:dyDescent="0.2">
      <c r="A18" s="67"/>
      <c r="B18" s="73"/>
      <c r="C18" s="72"/>
      <c r="D18" s="73"/>
      <c r="E18" s="72"/>
      <c r="F18" s="72"/>
      <c r="G18" s="72"/>
      <c r="H18" s="65"/>
    </row>
    <row r="19" spans="1:8" s="61" customFormat="1" ht="11.25" customHeight="1" x14ac:dyDescent="0.2">
      <c r="A19" s="63" t="s">
        <v>86</v>
      </c>
      <c r="B19" s="68">
        <v>104901</v>
      </c>
      <c r="C19" s="69">
        <v>32339.236639999999</v>
      </c>
      <c r="D19" s="68">
        <v>2553.4632200000001</v>
      </c>
      <c r="E19" s="69">
        <f>SUM(C19:D19)</f>
        <v>34892.699860000001</v>
      </c>
      <c r="F19" s="69">
        <f>B19-E19</f>
        <v>70008.300140000007</v>
      </c>
      <c r="G19" s="69">
        <f>B19-C19</f>
        <v>72561.763359999997</v>
      </c>
      <c r="H19" s="70">
        <f>E19/B19*100</f>
        <v>33.26250451377966</v>
      </c>
    </row>
    <row r="20" spans="1:8" s="61" customFormat="1" ht="11.25" customHeight="1" x14ac:dyDescent="0.2">
      <c r="A20" s="67"/>
      <c r="B20" s="73"/>
      <c r="C20" s="72"/>
      <c r="D20" s="73"/>
      <c r="E20" s="72"/>
      <c r="F20" s="72"/>
      <c r="G20" s="72"/>
      <c r="H20" s="65"/>
    </row>
    <row r="21" spans="1:8" s="61" customFormat="1" ht="11.25" customHeight="1" x14ac:dyDescent="0.2">
      <c r="A21" s="63" t="s">
        <v>87</v>
      </c>
      <c r="B21" s="68">
        <v>1291826.7939999998</v>
      </c>
      <c r="C21" s="69">
        <v>289343.99737</v>
      </c>
      <c r="D21" s="68">
        <v>71362.436050000004</v>
      </c>
      <c r="E21" s="69">
        <f>SUM(C21:D21)</f>
        <v>360706.43342000002</v>
      </c>
      <c r="F21" s="69">
        <f>B21-E21</f>
        <v>931120.36057999975</v>
      </c>
      <c r="G21" s="69">
        <f>B21-C21</f>
        <v>1002482.7966299998</v>
      </c>
      <c r="H21" s="70">
        <f>E21/B21*100</f>
        <v>27.922197859289806</v>
      </c>
    </row>
    <row r="22" spans="1:8" s="61" customFormat="1" ht="11.25" customHeight="1" x14ac:dyDescent="0.2">
      <c r="A22" s="67"/>
      <c r="B22" s="72"/>
      <c r="C22" s="72"/>
      <c r="D22" s="72"/>
      <c r="E22" s="72"/>
      <c r="F22" s="72"/>
      <c r="G22" s="72"/>
      <c r="H22" s="65"/>
    </row>
    <row r="23" spans="1:8" s="61" customFormat="1" ht="11.25" customHeight="1" x14ac:dyDescent="0.2">
      <c r="A23" s="63" t="s">
        <v>88</v>
      </c>
      <c r="B23" s="64">
        <f t="shared" ref="B23:G23" si="2">SUM(B24:B31)</f>
        <v>4443231.9839999992</v>
      </c>
      <c r="C23" s="64">
        <f t="shared" si="2"/>
        <v>630493.27327000001</v>
      </c>
      <c r="D23" s="64">
        <f t="shared" si="2"/>
        <v>86907.862089999966</v>
      </c>
      <c r="E23" s="64">
        <f t="shared" si="2"/>
        <v>717401.13536000007</v>
      </c>
      <c r="F23" s="64">
        <f t="shared" si="2"/>
        <v>3725830.84864</v>
      </c>
      <c r="G23" s="64">
        <f t="shared" si="2"/>
        <v>3812738.7107300004</v>
      </c>
      <c r="H23" s="65">
        <f t="shared" ref="H23:H31" si="3">E23/B23*100</f>
        <v>16.145930213487592</v>
      </c>
    </row>
    <row r="24" spans="1:8" s="61" customFormat="1" ht="11.25" customHeight="1" x14ac:dyDescent="0.2">
      <c r="A24" s="67" t="s">
        <v>89</v>
      </c>
      <c r="B24" s="68">
        <v>3025767.5819999999</v>
      </c>
      <c r="C24" s="69">
        <v>359082.79550000001</v>
      </c>
      <c r="D24" s="68">
        <v>47711.640189999984</v>
      </c>
      <c r="E24" s="69">
        <f t="shared" ref="E24:E31" si="4">SUM(C24:D24)</f>
        <v>406794.43569000001</v>
      </c>
      <c r="F24" s="69">
        <f t="shared" ref="F24:F31" si="5">B24-E24</f>
        <v>2618973.1463099997</v>
      </c>
      <c r="G24" s="69">
        <f t="shared" ref="G24:G31" si="6">B24-C24</f>
        <v>2666684.7864999999</v>
      </c>
      <c r="H24" s="70">
        <f t="shared" si="3"/>
        <v>13.444338491494884</v>
      </c>
    </row>
    <row r="25" spans="1:8" s="61" customFormat="1" ht="11.25" customHeight="1" x14ac:dyDescent="0.2">
      <c r="A25" s="67" t="s">
        <v>90</v>
      </c>
      <c r="B25" s="68">
        <v>293769</v>
      </c>
      <c r="C25" s="69">
        <v>3979.1253500000003</v>
      </c>
      <c r="D25" s="68">
        <v>1392.8237300000001</v>
      </c>
      <c r="E25" s="69">
        <f t="shared" si="4"/>
        <v>5371.9490800000003</v>
      </c>
      <c r="F25" s="69">
        <f t="shared" si="5"/>
        <v>288397.05092000001</v>
      </c>
      <c r="G25" s="69">
        <f t="shared" si="6"/>
        <v>289789.87465000001</v>
      </c>
      <c r="H25" s="70">
        <f t="shared" si="3"/>
        <v>1.8286303456116881</v>
      </c>
    </row>
    <row r="26" spans="1:8" s="61" customFormat="1" ht="11.25" customHeight="1" x14ac:dyDescent="0.2">
      <c r="A26" s="67" t="s">
        <v>91</v>
      </c>
      <c r="B26" s="68">
        <v>740345.71699999995</v>
      </c>
      <c r="C26" s="69">
        <v>176613.64420999997</v>
      </c>
      <c r="D26" s="68">
        <v>21270.808779999999</v>
      </c>
      <c r="E26" s="69">
        <f t="shared" si="4"/>
        <v>197884.45298999996</v>
      </c>
      <c r="F26" s="69">
        <f t="shared" si="5"/>
        <v>542461.26401000004</v>
      </c>
      <c r="G26" s="69">
        <f t="shared" si="6"/>
        <v>563732.07279000001</v>
      </c>
      <c r="H26" s="70">
        <f t="shared" si="3"/>
        <v>26.728655065617129</v>
      </c>
    </row>
    <row r="27" spans="1:8" s="61" customFormat="1" ht="11.25" customHeight="1" x14ac:dyDescent="0.2">
      <c r="A27" s="67" t="s">
        <v>92</v>
      </c>
      <c r="B27" s="68">
        <v>72117.684999999998</v>
      </c>
      <c r="C27" s="69">
        <v>16457.775580000001</v>
      </c>
      <c r="D27" s="68">
        <v>2368.3755900000001</v>
      </c>
      <c r="E27" s="69">
        <f t="shared" si="4"/>
        <v>18826.151170000001</v>
      </c>
      <c r="F27" s="69">
        <f t="shared" si="5"/>
        <v>53291.53383</v>
      </c>
      <c r="G27" s="69">
        <f t="shared" si="6"/>
        <v>55659.909419999996</v>
      </c>
      <c r="H27" s="70">
        <f t="shared" si="3"/>
        <v>26.10476358191476</v>
      </c>
    </row>
    <row r="28" spans="1:8" s="61" customFormat="1" ht="11.25" customHeight="1" x14ac:dyDescent="0.2">
      <c r="A28" s="67" t="s">
        <v>93</v>
      </c>
      <c r="B28" s="68">
        <v>138296</v>
      </c>
      <c r="C28" s="69">
        <v>48434.118920000001</v>
      </c>
      <c r="D28" s="68">
        <v>10916.618710000001</v>
      </c>
      <c r="E28" s="69">
        <f t="shared" si="4"/>
        <v>59350.737630000003</v>
      </c>
      <c r="F28" s="69">
        <f t="shared" si="5"/>
        <v>78945.262369999997</v>
      </c>
      <c r="G28" s="69">
        <f t="shared" si="6"/>
        <v>89861.881079999992</v>
      </c>
      <c r="H28" s="70">
        <f t="shared" si="3"/>
        <v>42.915729760802918</v>
      </c>
    </row>
    <row r="29" spans="1:8" s="61" customFormat="1" ht="11.25" customHeight="1" x14ac:dyDescent="0.2">
      <c r="A29" s="67" t="s">
        <v>94</v>
      </c>
      <c r="B29" s="68">
        <v>42237</v>
      </c>
      <c r="C29" s="69">
        <v>4791.5447999999997</v>
      </c>
      <c r="D29" s="68">
        <v>138.80938</v>
      </c>
      <c r="E29" s="69">
        <f t="shared" si="4"/>
        <v>4930.3541799999994</v>
      </c>
      <c r="F29" s="69">
        <f t="shared" si="5"/>
        <v>37306.645819999998</v>
      </c>
      <c r="G29" s="69">
        <f t="shared" si="6"/>
        <v>37445.455199999997</v>
      </c>
      <c r="H29" s="70">
        <f t="shared" si="3"/>
        <v>11.673069062670169</v>
      </c>
    </row>
    <row r="30" spans="1:8" s="61" customFormat="1" ht="11.25" customHeight="1" x14ac:dyDescent="0.2">
      <c r="A30" s="67" t="s">
        <v>95</v>
      </c>
      <c r="B30" s="68">
        <v>77729</v>
      </c>
      <c r="C30" s="69">
        <v>11568.00222</v>
      </c>
      <c r="D30" s="68">
        <v>2126.4756299999999</v>
      </c>
      <c r="E30" s="69">
        <f t="shared" si="4"/>
        <v>13694.477849999999</v>
      </c>
      <c r="F30" s="69">
        <f t="shared" si="5"/>
        <v>64034.522150000004</v>
      </c>
      <c r="G30" s="69">
        <f t="shared" si="6"/>
        <v>66160.997780000005</v>
      </c>
      <c r="H30" s="70">
        <f t="shared" si="3"/>
        <v>17.618234957351824</v>
      </c>
    </row>
    <row r="31" spans="1:8" s="61" customFormat="1" ht="11.25" customHeight="1" x14ac:dyDescent="0.2">
      <c r="A31" s="67" t="s">
        <v>96</v>
      </c>
      <c r="B31" s="68">
        <v>52970</v>
      </c>
      <c r="C31" s="69">
        <v>9566.2666900000004</v>
      </c>
      <c r="D31" s="68">
        <v>982.31007999999997</v>
      </c>
      <c r="E31" s="69">
        <f t="shared" si="4"/>
        <v>10548.57677</v>
      </c>
      <c r="F31" s="69">
        <f t="shared" si="5"/>
        <v>42421.42323</v>
      </c>
      <c r="G31" s="69">
        <f t="shared" si="6"/>
        <v>43403.733309999996</v>
      </c>
      <c r="H31" s="70">
        <f t="shared" si="3"/>
        <v>19.914247253162166</v>
      </c>
    </row>
    <row r="32" spans="1:8" s="61" customFormat="1" ht="11.25" customHeight="1" x14ac:dyDescent="0.2">
      <c r="A32" s="67"/>
      <c r="B32" s="72"/>
      <c r="C32" s="72"/>
      <c r="D32" s="72"/>
      <c r="E32" s="72"/>
      <c r="F32" s="72"/>
      <c r="G32" s="72"/>
      <c r="H32" s="65"/>
    </row>
    <row r="33" spans="1:8" s="61" customFormat="1" ht="11.25" customHeight="1" x14ac:dyDescent="0.2">
      <c r="A33" s="63" t="s">
        <v>97</v>
      </c>
      <c r="B33" s="74">
        <f t="shared" ref="B33:G33" si="7">+B34+B35</f>
        <v>553585.32699999993</v>
      </c>
      <c r="C33" s="74">
        <f t="shared" si="7"/>
        <v>172644.17780999999</v>
      </c>
      <c r="D33" s="74">
        <f t="shared" si="7"/>
        <v>22078.491470000004</v>
      </c>
      <c r="E33" s="74">
        <f t="shared" si="7"/>
        <v>194722.66928</v>
      </c>
      <c r="F33" s="74">
        <f t="shared" si="7"/>
        <v>358862.6577199999</v>
      </c>
      <c r="G33" s="74">
        <f t="shared" si="7"/>
        <v>380941.14918999991</v>
      </c>
      <c r="H33" s="65">
        <f>E33/B33*100</f>
        <v>35.174824870313088</v>
      </c>
    </row>
    <row r="34" spans="1:8" s="61" customFormat="1" ht="11.25" customHeight="1" x14ac:dyDescent="0.2">
      <c r="A34" s="67" t="s">
        <v>98</v>
      </c>
      <c r="B34" s="68">
        <v>539426.32699999993</v>
      </c>
      <c r="C34" s="69">
        <v>171060.03563</v>
      </c>
      <c r="D34" s="68">
        <v>21360.235600000004</v>
      </c>
      <c r="E34" s="69">
        <f>SUM(C34:D34)</f>
        <v>192420.27123000001</v>
      </c>
      <c r="F34" s="69">
        <f>B34-E34</f>
        <v>347006.05576999992</v>
      </c>
      <c r="G34" s="69">
        <f>B34-C34</f>
        <v>368366.29136999993</v>
      </c>
      <c r="H34" s="70">
        <f>E34/B34*100</f>
        <v>35.671279208810297</v>
      </c>
    </row>
    <row r="35" spans="1:8" s="61" customFormat="1" ht="11.25" customHeight="1" x14ac:dyDescent="0.2">
      <c r="A35" s="67" t="s">
        <v>99</v>
      </c>
      <c r="B35" s="68">
        <v>14159</v>
      </c>
      <c r="C35" s="69">
        <v>1584.1421799999998</v>
      </c>
      <c r="D35" s="68">
        <v>718.25586999999996</v>
      </c>
      <c r="E35" s="69">
        <f>SUM(C35:D35)</f>
        <v>2302.3980499999998</v>
      </c>
      <c r="F35" s="69">
        <f>B35-E35</f>
        <v>11856.60195</v>
      </c>
      <c r="G35" s="69">
        <f>B35-C35</f>
        <v>12574.857820000001</v>
      </c>
      <c r="H35" s="70">
        <f>E35/B35*100</f>
        <v>16.261021611695739</v>
      </c>
    </row>
    <row r="36" spans="1:8" s="61" customFormat="1" ht="11.25" customHeight="1" x14ac:dyDescent="0.2">
      <c r="A36" s="67"/>
      <c r="B36" s="72"/>
      <c r="C36" s="72"/>
      <c r="D36" s="72"/>
      <c r="E36" s="72"/>
      <c r="F36" s="72"/>
      <c r="G36" s="72"/>
      <c r="H36" s="65"/>
    </row>
    <row r="37" spans="1:8" s="61" customFormat="1" ht="11.25" customHeight="1" x14ac:dyDescent="0.2">
      <c r="A37" s="63" t="s">
        <v>100</v>
      </c>
      <c r="B37" s="74">
        <f t="shared" ref="B37:G37" si="8">SUM(B38:B43)</f>
        <v>61837381.153099999</v>
      </c>
      <c r="C37" s="74">
        <f t="shared" si="8"/>
        <v>19314013.639960002</v>
      </c>
      <c r="D37" s="74">
        <f t="shared" si="8"/>
        <v>2660960.8223999995</v>
      </c>
      <c r="E37" s="74">
        <f t="shared" si="8"/>
        <v>21974974.462359998</v>
      </c>
      <c r="F37" s="74">
        <f t="shared" si="8"/>
        <v>39862406.690739997</v>
      </c>
      <c r="G37" s="74">
        <f t="shared" si="8"/>
        <v>42523367.513139993</v>
      </c>
      <c r="H37" s="65">
        <f t="shared" ref="H37:H43" si="9">E37/B37*100</f>
        <v>35.536715903206321</v>
      </c>
    </row>
    <row r="38" spans="1:8" s="61" customFormat="1" ht="11.25" customHeight="1" x14ac:dyDescent="0.2">
      <c r="A38" s="67" t="s">
        <v>101</v>
      </c>
      <c r="B38" s="68">
        <v>61644515.686099999</v>
      </c>
      <c r="C38" s="69">
        <v>19294428.427240003</v>
      </c>
      <c r="D38" s="68">
        <v>2657108.9884499996</v>
      </c>
      <c r="E38" s="69">
        <f t="shared" ref="E38:E43" si="10">SUM(C38:D38)</f>
        <v>21951537.415690001</v>
      </c>
      <c r="F38" s="69">
        <f t="shared" ref="F38:F43" si="11">B38-E38</f>
        <v>39692978.270410001</v>
      </c>
      <c r="G38" s="69">
        <f t="shared" ref="G38:G43" si="12">B38-C38</f>
        <v>42350087.258859992</v>
      </c>
      <c r="H38" s="70">
        <f t="shared" si="9"/>
        <v>35.609878950901994</v>
      </c>
    </row>
    <row r="39" spans="1:8" s="61" customFormat="1" ht="11.25" customHeight="1" x14ac:dyDescent="0.2">
      <c r="A39" s="75" t="s">
        <v>102</v>
      </c>
      <c r="B39" s="68">
        <v>8292</v>
      </c>
      <c r="C39" s="69">
        <v>2411.1832000000004</v>
      </c>
      <c r="D39" s="68">
        <v>724.44918999999993</v>
      </c>
      <c r="E39" s="69">
        <f t="shared" si="10"/>
        <v>3135.6323900000002</v>
      </c>
      <c r="F39" s="69">
        <f t="shared" si="11"/>
        <v>5156.3676099999993</v>
      </c>
      <c r="G39" s="69">
        <f t="shared" si="12"/>
        <v>5880.8167999999996</v>
      </c>
      <c r="H39" s="70">
        <f t="shared" si="9"/>
        <v>37.815151833092145</v>
      </c>
    </row>
    <row r="40" spans="1:8" s="61" customFormat="1" ht="11.25" customHeight="1" x14ac:dyDescent="0.2">
      <c r="A40" s="75" t="s">
        <v>103</v>
      </c>
      <c r="B40" s="68">
        <v>3350</v>
      </c>
      <c r="C40" s="69">
        <v>452.71186999999998</v>
      </c>
      <c r="D40" s="68">
        <v>105.05652000000001</v>
      </c>
      <c r="E40" s="69">
        <f t="shared" si="10"/>
        <v>557.76838999999995</v>
      </c>
      <c r="F40" s="69">
        <f t="shared" si="11"/>
        <v>2792.2316099999998</v>
      </c>
      <c r="G40" s="69">
        <f t="shared" si="12"/>
        <v>2897.2881299999999</v>
      </c>
      <c r="H40" s="70">
        <f t="shared" si="9"/>
        <v>16.649802686567163</v>
      </c>
    </row>
    <row r="41" spans="1:8" s="61" customFormat="1" ht="11.25" customHeight="1" x14ac:dyDescent="0.2">
      <c r="A41" s="67" t="s">
        <v>104</v>
      </c>
      <c r="B41" s="68">
        <v>64520</v>
      </c>
      <c r="C41" s="69">
        <v>10180.99905</v>
      </c>
      <c r="D41" s="68">
        <v>2268.06095</v>
      </c>
      <c r="E41" s="69">
        <f t="shared" si="10"/>
        <v>12449.060000000001</v>
      </c>
      <c r="F41" s="69">
        <f t="shared" si="11"/>
        <v>52070.94</v>
      </c>
      <c r="G41" s="69">
        <f t="shared" si="12"/>
        <v>54339.000950000001</v>
      </c>
      <c r="H41" s="70">
        <f t="shared" si="9"/>
        <v>19.294885306881589</v>
      </c>
    </row>
    <row r="42" spans="1:8" s="61" customFormat="1" ht="11.25" customHeight="1" x14ac:dyDescent="0.2">
      <c r="A42" s="67" t="s">
        <v>105</v>
      </c>
      <c r="B42" s="68">
        <v>21871.467000000001</v>
      </c>
      <c r="C42" s="69">
        <v>4838.4844699999994</v>
      </c>
      <c r="D42" s="68">
        <v>554.10609999999997</v>
      </c>
      <c r="E42" s="69">
        <f t="shared" si="10"/>
        <v>5392.5905699999994</v>
      </c>
      <c r="F42" s="69">
        <f t="shared" si="11"/>
        <v>16478.87643</v>
      </c>
      <c r="G42" s="69">
        <f t="shared" si="12"/>
        <v>17032.982530000001</v>
      </c>
      <c r="H42" s="70">
        <f t="shared" si="9"/>
        <v>24.655824732744261</v>
      </c>
    </row>
    <row r="43" spans="1:8" s="61" customFormat="1" ht="11.25" customHeight="1" x14ac:dyDescent="0.2">
      <c r="A43" s="67" t="s">
        <v>106</v>
      </c>
      <c r="B43" s="68">
        <v>94832</v>
      </c>
      <c r="C43" s="69">
        <v>1701.83413</v>
      </c>
      <c r="D43" s="68">
        <v>200.16119</v>
      </c>
      <c r="E43" s="69">
        <f t="shared" si="10"/>
        <v>1901.99532</v>
      </c>
      <c r="F43" s="69">
        <f t="shared" si="11"/>
        <v>92930.004679999998</v>
      </c>
      <c r="G43" s="69">
        <f t="shared" si="12"/>
        <v>93130.165869999997</v>
      </c>
      <c r="H43" s="70">
        <f t="shared" si="9"/>
        <v>2.0056471655137504</v>
      </c>
    </row>
    <row r="44" spans="1:8" s="61" customFormat="1" ht="11.25" customHeight="1" x14ac:dyDescent="0.2">
      <c r="A44" s="67"/>
      <c r="B44" s="69"/>
      <c r="C44" s="69"/>
      <c r="D44" s="69"/>
      <c r="E44" s="69"/>
      <c r="F44" s="69"/>
      <c r="G44" s="69"/>
      <c r="H44" s="70"/>
    </row>
    <row r="45" spans="1:8" s="61" customFormat="1" ht="11.25" customHeight="1" x14ac:dyDescent="0.2">
      <c r="A45" s="63" t="s">
        <v>107</v>
      </c>
      <c r="B45" s="68">
        <v>9807796.872440001</v>
      </c>
      <c r="C45" s="69">
        <v>4556917.4261699999</v>
      </c>
      <c r="D45" s="68">
        <v>264777.78507999994</v>
      </c>
      <c r="E45" s="69">
        <f>SUM(C45:D45)</f>
        <v>4821695.2112499997</v>
      </c>
      <c r="F45" s="69">
        <f>B45-E45</f>
        <v>4986101.6611900013</v>
      </c>
      <c r="G45" s="69">
        <f>B45-C45</f>
        <v>5250879.4462700011</v>
      </c>
      <c r="H45" s="70">
        <f>E45/B45*100</f>
        <v>49.161858406743796</v>
      </c>
    </row>
    <row r="46" spans="1:8" s="61" customFormat="1" ht="11.25" customHeight="1" x14ac:dyDescent="0.2">
      <c r="A46" s="76"/>
      <c r="B46" s="72"/>
      <c r="C46" s="72"/>
      <c r="D46" s="72"/>
      <c r="E46" s="72"/>
      <c r="F46" s="72"/>
      <c r="G46" s="72"/>
      <c r="H46" s="65"/>
    </row>
    <row r="47" spans="1:8" s="61" customFormat="1" ht="11.25" customHeight="1" x14ac:dyDescent="0.2">
      <c r="A47" s="63" t="s">
        <v>108</v>
      </c>
      <c r="B47" s="68">
        <v>201164.283</v>
      </c>
      <c r="C47" s="69">
        <v>55446.396409999994</v>
      </c>
      <c r="D47" s="68">
        <v>391.78176999999999</v>
      </c>
      <c r="E47" s="69">
        <f>SUM(C47:D47)</f>
        <v>55838.178179999995</v>
      </c>
      <c r="F47" s="69">
        <f>B47-E47</f>
        <v>145326.10482000001</v>
      </c>
      <c r="G47" s="69">
        <f>B47-C47</f>
        <v>145717.88659000001</v>
      </c>
      <c r="H47" s="70">
        <f>E47/B47*100</f>
        <v>27.757501156405585</v>
      </c>
    </row>
    <row r="48" spans="1:8" s="61" customFormat="1" ht="11.25" customHeight="1" x14ac:dyDescent="0.2">
      <c r="A48" s="67"/>
      <c r="B48" s="72"/>
      <c r="C48" s="72"/>
      <c r="D48" s="72"/>
      <c r="E48" s="72"/>
      <c r="F48" s="72"/>
      <c r="G48" s="72"/>
      <c r="H48" s="65"/>
    </row>
    <row r="49" spans="1:8" s="61" customFormat="1" ht="11.25" customHeight="1" x14ac:dyDescent="0.2">
      <c r="A49" s="63" t="s">
        <v>109</v>
      </c>
      <c r="B49" s="74">
        <f t="shared" ref="B49:G49" si="13">SUM(B50:B55)</f>
        <v>4376391</v>
      </c>
      <c r="C49" s="74">
        <f t="shared" si="13"/>
        <v>810134.55574999982</v>
      </c>
      <c r="D49" s="74">
        <f t="shared" si="13"/>
        <v>121093.12706</v>
      </c>
      <c r="E49" s="74">
        <f t="shared" si="13"/>
        <v>931227.68280999979</v>
      </c>
      <c r="F49" s="74">
        <f t="shared" si="13"/>
        <v>3445163.3171900003</v>
      </c>
      <c r="G49" s="74">
        <f t="shared" si="13"/>
        <v>3566256.4442500002</v>
      </c>
      <c r="H49" s="65">
        <f t="shared" ref="H49:H55" si="14">E49/B49*100</f>
        <v>21.278438850870497</v>
      </c>
    </row>
    <row r="50" spans="1:8" s="61" customFormat="1" ht="11.25" customHeight="1" x14ac:dyDescent="0.2">
      <c r="A50" s="67" t="s">
        <v>89</v>
      </c>
      <c r="B50" s="68">
        <v>2742511</v>
      </c>
      <c r="C50" s="69">
        <v>572338.0982799998</v>
      </c>
      <c r="D50" s="68">
        <v>91190.496679000003</v>
      </c>
      <c r="E50" s="69">
        <f t="shared" ref="E50:E55" si="15">SUM(C50:D50)</f>
        <v>663528.59495899978</v>
      </c>
      <c r="F50" s="69">
        <f t="shared" ref="F50:F55" si="16">B50-E50</f>
        <v>2078982.4050410003</v>
      </c>
      <c r="G50" s="69">
        <f t="shared" ref="G50:G55" si="17">B50-C50</f>
        <v>2170172.9017200004</v>
      </c>
      <c r="H50" s="70">
        <f t="shared" si="14"/>
        <v>24.194199948842492</v>
      </c>
    </row>
    <row r="51" spans="1:8" s="61" customFormat="1" ht="11.25" customHeight="1" x14ac:dyDescent="0.2">
      <c r="A51" s="67" t="s">
        <v>110</v>
      </c>
      <c r="B51" s="68">
        <v>1200173</v>
      </c>
      <c r="C51" s="69">
        <v>60901.928479999995</v>
      </c>
      <c r="D51" s="68">
        <v>17518.031169999998</v>
      </c>
      <c r="E51" s="69">
        <f t="shared" si="15"/>
        <v>78419.95964999999</v>
      </c>
      <c r="F51" s="69">
        <f t="shared" si="16"/>
        <v>1121753.0403499999</v>
      </c>
      <c r="G51" s="69">
        <f t="shared" si="17"/>
        <v>1139271.07152</v>
      </c>
      <c r="H51" s="70">
        <f t="shared" si="14"/>
        <v>6.5340546446220653</v>
      </c>
    </row>
    <row r="52" spans="1:8" s="61" customFormat="1" ht="11.25" customHeight="1" x14ac:dyDescent="0.2">
      <c r="A52" s="67" t="s">
        <v>111</v>
      </c>
      <c r="B52" s="68">
        <v>196499</v>
      </c>
      <c r="C52" s="69">
        <v>37592.45955</v>
      </c>
      <c r="D52" s="68">
        <v>5809.9448310000007</v>
      </c>
      <c r="E52" s="69">
        <f t="shared" si="15"/>
        <v>43402.404381</v>
      </c>
      <c r="F52" s="69">
        <f t="shared" si="16"/>
        <v>153096.595619</v>
      </c>
      <c r="G52" s="69">
        <f t="shared" si="17"/>
        <v>158906.54045</v>
      </c>
      <c r="H52" s="70">
        <f t="shared" si="14"/>
        <v>22.087850004834632</v>
      </c>
    </row>
    <row r="53" spans="1:8" s="61" customFormat="1" ht="11.25" customHeight="1" x14ac:dyDescent="0.2">
      <c r="A53" s="67" t="s">
        <v>112</v>
      </c>
      <c r="B53" s="68">
        <v>179925</v>
      </c>
      <c r="C53" s="69">
        <v>131739.51798999999</v>
      </c>
      <c r="D53" s="68">
        <v>6317.5764600000002</v>
      </c>
      <c r="E53" s="69">
        <f t="shared" si="15"/>
        <v>138057.09445</v>
      </c>
      <c r="F53" s="69">
        <f t="shared" si="16"/>
        <v>41867.905549999996</v>
      </c>
      <c r="G53" s="69">
        <f t="shared" si="17"/>
        <v>48185.482010000007</v>
      </c>
      <c r="H53" s="70">
        <f t="shared" si="14"/>
        <v>76.730356787550363</v>
      </c>
    </row>
    <row r="54" spans="1:8" s="61" customFormat="1" ht="11.25" customHeight="1" x14ac:dyDescent="0.2">
      <c r="A54" s="67" t="s">
        <v>113</v>
      </c>
      <c r="B54" s="68">
        <v>23391</v>
      </c>
      <c r="C54" s="69">
        <v>4452.3523399999995</v>
      </c>
      <c r="D54" s="68">
        <v>257.07792000000001</v>
      </c>
      <c r="E54" s="69">
        <f t="shared" si="15"/>
        <v>4709.4302599999992</v>
      </c>
      <c r="F54" s="69">
        <f t="shared" si="16"/>
        <v>18681.569739999999</v>
      </c>
      <c r="G54" s="69">
        <f t="shared" si="17"/>
        <v>18938.647660000002</v>
      </c>
      <c r="H54" s="70">
        <f t="shared" si="14"/>
        <v>20.133514001111536</v>
      </c>
    </row>
    <row r="55" spans="1:8" s="61" customFormat="1" ht="11.25" customHeight="1" x14ac:dyDescent="0.2">
      <c r="A55" s="67" t="s">
        <v>114</v>
      </c>
      <c r="B55" s="68">
        <v>33892</v>
      </c>
      <c r="C55" s="69">
        <v>3110.19911</v>
      </c>
      <c r="D55" s="68">
        <v>0</v>
      </c>
      <c r="E55" s="69">
        <f t="shared" si="15"/>
        <v>3110.19911</v>
      </c>
      <c r="F55" s="69">
        <f t="shared" si="16"/>
        <v>30781.800889999999</v>
      </c>
      <c r="G55" s="69">
        <f t="shared" si="17"/>
        <v>30781.800889999999</v>
      </c>
      <c r="H55" s="70">
        <f t="shared" si="14"/>
        <v>9.1767942582320305</v>
      </c>
    </row>
    <row r="56" spans="1:8" s="61" customFormat="1" ht="11.25" customHeight="1" x14ac:dyDescent="0.2">
      <c r="A56" s="67"/>
      <c r="B56" s="72"/>
      <c r="C56" s="72"/>
      <c r="D56" s="72"/>
      <c r="E56" s="72"/>
      <c r="F56" s="72"/>
      <c r="G56" s="72"/>
      <c r="H56" s="65"/>
    </row>
    <row r="57" spans="1:8" s="61" customFormat="1" ht="11.25" customHeight="1" x14ac:dyDescent="0.2">
      <c r="A57" s="63" t="s">
        <v>115</v>
      </c>
      <c r="B57" s="77">
        <f t="shared" ref="B57:G57" si="18">SUM(B58:B67)</f>
        <v>2813582.1060000001</v>
      </c>
      <c r="C57" s="77">
        <f t="shared" si="18"/>
        <v>643865.82740000112</v>
      </c>
      <c r="D57" s="77">
        <f t="shared" si="18"/>
        <v>129612.21795000001</v>
      </c>
      <c r="E57" s="77">
        <f t="shared" si="18"/>
        <v>773478.04535000096</v>
      </c>
      <c r="F57" s="77">
        <f t="shared" si="18"/>
        <v>2040104.0606499987</v>
      </c>
      <c r="G57" s="77">
        <f t="shared" si="18"/>
        <v>2169716.2785999994</v>
      </c>
      <c r="H57" s="65">
        <f t="shared" ref="H57:H67" si="19">E57/B57*100</f>
        <v>27.490864535303555</v>
      </c>
    </row>
    <row r="58" spans="1:8" s="61" customFormat="1" ht="11.25" customHeight="1" x14ac:dyDescent="0.2">
      <c r="A58" s="67" t="s">
        <v>116</v>
      </c>
      <c r="B58" s="68">
        <v>180529.11300000001</v>
      </c>
      <c r="C58" s="69">
        <v>37978.505200000931</v>
      </c>
      <c r="D58" s="68">
        <v>16881.795690000006</v>
      </c>
      <c r="E58" s="69">
        <f t="shared" ref="E58:E67" si="20">SUM(C58:D58)</f>
        <v>54860.300890000937</v>
      </c>
      <c r="F58" s="69">
        <f t="shared" ref="F58:F67" si="21">B58-E58</f>
        <v>125668.81210999907</v>
      </c>
      <c r="G58" s="69">
        <f t="shared" ref="G58:G67" si="22">B58-C58</f>
        <v>142550.60779999907</v>
      </c>
      <c r="H58" s="70">
        <f t="shared" si="19"/>
        <v>30.388617092469143</v>
      </c>
    </row>
    <row r="59" spans="1:8" s="61" customFormat="1" ht="11.25" customHeight="1" x14ac:dyDescent="0.2">
      <c r="A59" s="67" t="s">
        <v>117</v>
      </c>
      <c r="B59" s="68">
        <v>443050.53200000001</v>
      </c>
      <c r="C59" s="69">
        <v>120656.50241</v>
      </c>
      <c r="D59" s="68">
        <v>42108.205459999997</v>
      </c>
      <c r="E59" s="69">
        <f t="shared" si="20"/>
        <v>162764.70786999998</v>
      </c>
      <c r="F59" s="69">
        <f t="shared" si="21"/>
        <v>280285.82413000002</v>
      </c>
      <c r="G59" s="69">
        <f t="shared" si="22"/>
        <v>322394.02958999999</v>
      </c>
      <c r="H59" s="70">
        <f t="shared" si="19"/>
        <v>36.737278507545042</v>
      </c>
    </row>
    <row r="60" spans="1:8" s="61" customFormat="1" ht="11.25" customHeight="1" x14ac:dyDescent="0.2">
      <c r="A60" s="67" t="s">
        <v>118</v>
      </c>
      <c r="B60" s="68">
        <v>1654786.855</v>
      </c>
      <c r="C60" s="69">
        <v>396891.82686000003</v>
      </c>
      <c r="D60" s="68">
        <v>53226.864249999991</v>
      </c>
      <c r="E60" s="69">
        <f t="shared" si="20"/>
        <v>450118.69111000001</v>
      </c>
      <c r="F60" s="69">
        <f t="shared" si="21"/>
        <v>1204668.16389</v>
      </c>
      <c r="G60" s="69">
        <f t="shared" si="22"/>
        <v>1257895.0281400001</v>
      </c>
      <c r="H60" s="70">
        <f t="shared" si="19"/>
        <v>27.201007172008268</v>
      </c>
    </row>
    <row r="61" spans="1:8" s="61" customFormat="1" ht="11.25" customHeight="1" x14ac:dyDescent="0.2">
      <c r="A61" s="67" t="s">
        <v>119</v>
      </c>
      <c r="B61" s="68">
        <v>72059</v>
      </c>
      <c r="C61" s="69">
        <v>11643.981860000004</v>
      </c>
      <c r="D61" s="68">
        <v>6073.1744499999995</v>
      </c>
      <c r="E61" s="69">
        <f t="shared" si="20"/>
        <v>17717.156310000002</v>
      </c>
      <c r="F61" s="69">
        <f t="shared" si="21"/>
        <v>54341.843689999994</v>
      </c>
      <c r="G61" s="69">
        <f t="shared" si="22"/>
        <v>60415.01814</v>
      </c>
      <c r="H61" s="70">
        <f t="shared" si="19"/>
        <v>24.587013849762005</v>
      </c>
    </row>
    <row r="62" spans="1:8" s="61" customFormat="1" ht="11.25" customHeight="1" x14ac:dyDescent="0.2">
      <c r="A62" s="67" t="s">
        <v>120</v>
      </c>
      <c r="B62" s="68">
        <v>195811.66000000003</v>
      </c>
      <c r="C62" s="69">
        <v>32895.821889999999</v>
      </c>
      <c r="D62" s="68">
        <v>4286.9899700000005</v>
      </c>
      <c r="E62" s="69">
        <f t="shared" si="20"/>
        <v>37182.811860000002</v>
      </c>
      <c r="F62" s="69">
        <f t="shared" si="21"/>
        <v>158628.84814000002</v>
      </c>
      <c r="G62" s="69">
        <f t="shared" si="22"/>
        <v>162915.83811000004</v>
      </c>
      <c r="H62" s="70">
        <f t="shared" si="19"/>
        <v>18.989069323042354</v>
      </c>
    </row>
    <row r="63" spans="1:8" s="61" customFormat="1" ht="11.25" customHeight="1" x14ac:dyDescent="0.2">
      <c r="A63" s="67" t="s">
        <v>121</v>
      </c>
      <c r="B63" s="68">
        <v>4403</v>
      </c>
      <c r="C63" s="69">
        <v>872.33920000000001</v>
      </c>
      <c r="D63" s="68">
        <v>24.627849999999999</v>
      </c>
      <c r="E63" s="69">
        <f t="shared" si="20"/>
        <v>896.96704999999997</v>
      </c>
      <c r="F63" s="69">
        <f t="shared" si="21"/>
        <v>3506.0329499999998</v>
      </c>
      <c r="G63" s="69">
        <f t="shared" si="22"/>
        <v>3530.6608000000001</v>
      </c>
      <c r="H63" s="70">
        <f t="shared" si="19"/>
        <v>20.371724960254372</v>
      </c>
    </row>
    <row r="64" spans="1:8" s="61" customFormat="1" ht="11.25" customHeight="1" x14ac:dyDescent="0.2">
      <c r="A64" s="67" t="s">
        <v>122</v>
      </c>
      <c r="B64" s="68">
        <v>84455.945999999996</v>
      </c>
      <c r="C64" s="69">
        <v>16246.164360000001</v>
      </c>
      <c r="D64" s="68">
        <v>5577.2877900000003</v>
      </c>
      <c r="E64" s="69">
        <f t="shared" si="20"/>
        <v>21823.452150000001</v>
      </c>
      <c r="F64" s="69">
        <f t="shared" si="21"/>
        <v>62632.493849999999</v>
      </c>
      <c r="G64" s="69">
        <f t="shared" si="22"/>
        <v>68209.781640000001</v>
      </c>
      <c r="H64" s="70">
        <f t="shared" si="19"/>
        <v>25.840042274821005</v>
      </c>
    </row>
    <row r="65" spans="1:8" s="61" customFormat="1" ht="11.25" customHeight="1" x14ac:dyDescent="0.2">
      <c r="A65" s="67" t="s">
        <v>123</v>
      </c>
      <c r="B65" s="68">
        <v>12878</v>
      </c>
      <c r="C65" s="69">
        <v>2551.94913</v>
      </c>
      <c r="D65" s="68">
        <v>228.20563000000001</v>
      </c>
      <c r="E65" s="69">
        <f t="shared" si="20"/>
        <v>2780.1547599999999</v>
      </c>
      <c r="F65" s="69">
        <f t="shared" si="21"/>
        <v>10097.845240000001</v>
      </c>
      <c r="G65" s="69">
        <f t="shared" si="22"/>
        <v>10326.050869999999</v>
      </c>
      <c r="H65" s="70">
        <f t="shared" si="19"/>
        <v>21.588404721230003</v>
      </c>
    </row>
    <row r="66" spans="1:8" s="61" customFormat="1" ht="11.25" customHeight="1" x14ac:dyDescent="0.2">
      <c r="A66" s="75" t="s">
        <v>124</v>
      </c>
      <c r="B66" s="68">
        <v>15745</v>
      </c>
      <c r="C66" s="69">
        <v>2608.3353900000002</v>
      </c>
      <c r="D66" s="68">
        <v>1180.0353799999998</v>
      </c>
      <c r="E66" s="69">
        <f t="shared" si="20"/>
        <v>3788.37077</v>
      </c>
      <c r="F66" s="69">
        <f t="shared" si="21"/>
        <v>11956.62923</v>
      </c>
      <c r="G66" s="69">
        <f t="shared" si="22"/>
        <v>13136.66461</v>
      </c>
      <c r="H66" s="70">
        <f t="shared" si="19"/>
        <v>24.060786090822482</v>
      </c>
    </row>
    <row r="67" spans="1:8" s="61" customFormat="1" ht="11.25" customHeight="1" x14ac:dyDescent="0.2">
      <c r="A67" s="67" t="s">
        <v>125</v>
      </c>
      <c r="B67" s="68">
        <v>149863</v>
      </c>
      <c r="C67" s="69">
        <v>21520.401100000003</v>
      </c>
      <c r="D67" s="68">
        <v>25.031479999999998</v>
      </c>
      <c r="E67" s="69">
        <f t="shared" si="20"/>
        <v>21545.432580000004</v>
      </c>
      <c r="F67" s="69">
        <f t="shared" si="21"/>
        <v>128317.56741999999</v>
      </c>
      <c r="G67" s="69">
        <f t="shared" si="22"/>
        <v>128342.5989</v>
      </c>
      <c r="H67" s="70">
        <f t="shared" si="19"/>
        <v>14.376752487271711</v>
      </c>
    </row>
    <row r="68" spans="1:8" s="61" customFormat="1" ht="11.25" customHeight="1" x14ac:dyDescent="0.2">
      <c r="A68" s="67"/>
      <c r="B68" s="72"/>
      <c r="C68" s="72"/>
      <c r="D68" s="72"/>
      <c r="E68" s="72"/>
      <c r="F68" s="72"/>
      <c r="G68" s="72"/>
      <c r="H68" s="65"/>
    </row>
    <row r="69" spans="1:8" s="61" customFormat="1" ht="11.25" customHeight="1" x14ac:dyDescent="0.2">
      <c r="A69" s="63" t="s">
        <v>126</v>
      </c>
      <c r="B69" s="74">
        <f t="shared" ref="B69:G69" si="23">SUM(B70:B73)</f>
        <v>2178935.196</v>
      </c>
      <c r="C69" s="74">
        <f t="shared" si="23"/>
        <v>552398.14122000011</v>
      </c>
      <c r="D69" s="74">
        <f t="shared" si="23"/>
        <v>34370.560240000006</v>
      </c>
      <c r="E69" s="74">
        <f t="shared" si="23"/>
        <v>586768.70146000001</v>
      </c>
      <c r="F69" s="74">
        <f t="shared" si="23"/>
        <v>1592166.4945400001</v>
      </c>
      <c r="G69" s="74">
        <f t="shared" si="23"/>
        <v>1626537.0547800001</v>
      </c>
      <c r="H69" s="65">
        <f>E69/B69*100</f>
        <v>26.929148812556058</v>
      </c>
    </row>
    <row r="70" spans="1:8" s="61" customFormat="1" ht="11.25" customHeight="1" x14ac:dyDescent="0.2">
      <c r="A70" s="67" t="s">
        <v>89</v>
      </c>
      <c r="B70" s="68">
        <v>2158534.196</v>
      </c>
      <c r="C70" s="69">
        <v>545968.24914000009</v>
      </c>
      <c r="D70" s="68">
        <v>33512.954810000003</v>
      </c>
      <c r="E70" s="69">
        <f>SUM(C70:D70)</f>
        <v>579481.20395000011</v>
      </c>
      <c r="F70" s="69">
        <f>B70-E70</f>
        <v>1579052.99205</v>
      </c>
      <c r="G70" s="69">
        <f>B70-C70</f>
        <v>1612565.94686</v>
      </c>
      <c r="H70" s="70">
        <f>E70/B70*100</f>
        <v>26.846051594820324</v>
      </c>
    </row>
    <row r="71" spans="1:8" s="61" customFormat="1" ht="11.25" customHeight="1" x14ac:dyDescent="0.2">
      <c r="A71" s="67" t="s">
        <v>127</v>
      </c>
      <c r="B71" s="68">
        <v>13862</v>
      </c>
      <c r="C71" s="69">
        <v>3511.2199300000002</v>
      </c>
      <c r="D71" s="68">
        <v>619.02823000000001</v>
      </c>
      <c r="E71" s="69">
        <f>SUM(C71:D71)</f>
        <v>4130.2481600000001</v>
      </c>
      <c r="F71" s="69">
        <f>B71-E71</f>
        <v>9731.7518400000008</v>
      </c>
      <c r="G71" s="69">
        <f>B71-C71</f>
        <v>10350.780070000001</v>
      </c>
      <c r="H71" s="70">
        <f>E71/B71*100</f>
        <v>29.795470783436734</v>
      </c>
    </row>
    <row r="72" spans="1:8" s="61" customFormat="1" ht="11.25" customHeight="1" x14ac:dyDescent="0.2">
      <c r="A72" s="67" t="s">
        <v>128</v>
      </c>
      <c r="B72" s="68">
        <v>2072</v>
      </c>
      <c r="C72" s="69">
        <v>1765.4440500000001</v>
      </c>
      <c r="D72" s="68">
        <v>31.67361</v>
      </c>
      <c r="E72" s="69">
        <f>SUM(C72:D72)</f>
        <v>1797.1176600000001</v>
      </c>
      <c r="F72" s="69">
        <f>B72-E72</f>
        <v>274.88233999999989</v>
      </c>
      <c r="G72" s="69">
        <f>B72-C72</f>
        <v>306.55594999999994</v>
      </c>
      <c r="H72" s="70">
        <f>E72/B72*100</f>
        <v>86.733477799227813</v>
      </c>
    </row>
    <row r="73" spans="1:8" s="61" customFormat="1" ht="11.25" customHeight="1" x14ac:dyDescent="0.2">
      <c r="A73" s="67" t="s">
        <v>129</v>
      </c>
      <c r="B73" s="68">
        <v>4467</v>
      </c>
      <c r="C73" s="69">
        <v>1153.2281</v>
      </c>
      <c r="D73" s="68">
        <v>206.90359000000001</v>
      </c>
      <c r="E73" s="69">
        <f>SUM(C73:D73)</f>
        <v>1360.1316900000002</v>
      </c>
      <c r="F73" s="69">
        <f>B73-E73</f>
        <v>3106.8683099999998</v>
      </c>
      <c r="G73" s="69">
        <f>B73-C73</f>
        <v>3313.7718999999997</v>
      </c>
      <c r="H73" s="70">
        <f>E73/B73*100</f>
        <v>30.448437206178646</v>
      </c>
    </row>
    <row r="74" spans="1:8" s="61" customFormat="1" ht="11.25" customHeight="1" x14ac:dyDescent="0.2">
      <c r="A74" s="67"/>
      <c r="B74" s="72"/>
      <c r="C74" s="72"/>
      <c r="D74" s="72"/>
      <c r="E74" s="72"/>
      <c r="F74" s="72"/>
      <c r="G74" s="72"/>
      <c r="H74" s="65"/>
    </row>
    <row r="75" spans="1:8" s="61" customFormat="1" ht="11.25" customHeight="1" x14ac:dyDescent="0.2">
      <c r="A75" s="63" t="s">
        <v>130</v>
      </c>
      <c r="B75" s="74">
        <f t="shared" ref="B75:G75" si="24">SUM(B76:B78)</f>
        <v>11663256.97607</v>
      </c>
      <c r="C75" s="74">
        <f t="shared" si="24"/>
        <v>2761314.12378</v>
      </c>
      <c r="D75" s="74">
        <f t="shared" si="24"/>
        <v>425753.68708</v>
      </c>
      <c r="E75" s="74">
        <f t="shared" si="24"/>
        <v>3187067.8108600001</v>
      </c>
      <c r="F75" s="74">
        <f t="shared" si="24"/>
        <v>8476189.1652099993</v>
      </c>
      <c r="G75" s="74">
        <f t="shared" si="24"/>
        <v>8901942.8522900008</v>
      </c>
      <c r="H75" s="65">
        <f>E75/B75*100</f>
        <v>27.325710283148545</v>
      </c>
    </row>
    <row r="76" spans="1:8" s="61" customFormat="1" ht="11.25" customHeight="1" x14ac:dyDescent="0.2">
      <c r="A76" s="67" t="s">
        <v>131</v>
      </c>
      <c r="B76" s="68">
        <v>11462113.97607</v>
      </c>
      <c r="C76" s="69">
        <v>2720271.5394600001</v>
      </c>
      <c r="D76" s="68">
        <v>421271.92147</v>
      </c>
      <c r="E76" s="69">
        <f>SUM(C76:D76)</f>
        <v>3141543.4609300001</v>
      </c>
      <c r="F76" s="69">
        <f>B76-E76</f>
        <v>8320570.5151399998</v>
      </c>
      <c r="G76" s="69">
        <f>B76-C76</f>
        <v>8741842.4366100002</v>
      </c>
      <c r="H76" s="70">
        <f>E76/B76*100</f>
        <v>27.408063359767226</v>
      </c>
    </row>
    <row r="77" spans="1:8" s="61" customFormat="1" ht="11.25" customHeight="1" x14ac:dyDescent="0.2">
      <c r="A77" s="67" t="s">
        <v>132</v>
      </c>
      <c r="B77" s="68">
        <v>91427</v>
      </c>
      <c r="C77" s="69">
        <v>19688.105739999999</v>
      </c>
      <c r="D77" s="68">
        <v>1200.6336999999999</v>
      </c>
      <c r="E77" s="69">
        <f>SUM(C77:D77)</f>
        <v>20888.739439999998</v>
      </c>
      <c r="F77" s="69">
        <f>B77-E77</f>
        <v>70538.260559999995</v>
      </c>
      <c r="G77" s="69">
        <f>B77-C77</f>
        <v>71738.894260000001</v>
      </c>
      <c r="H77" s="70">
        <f>E77/B77*100</f>
        <v>22.847451453071844</v>
      </c>
    </row>
    <row r="78" spans="1:8" s="61" customFormat="1" ht="11.25" customHeight="1" x14ac:dyDescent="0.2">
      <c r="A78" s="67" t="s">
        <v>133</v>
      </c>
      <c r="B78" s="68">
        <v>109716</v>
      </c>
      <c r="C78" s="69">
        <v>21354.478579999999</v>
      </c>
      <c r="D78" s="68">
        <v>3281.1319100000001</v>
      </c>
      <c r="E78" s="69">
        <f>SUM(C78:D78)</f>
        <v>24635.610489999999</v>
      </c>
      <c r="F78" s="69">
        <f>B78-E78</f>
        <v>85080.389510000008</v>
      </c>
      <c r="G78" s="69">
        <f>B78-C78</f>
        <v>88361.521420000005</v>
      </c>
      <c r="H78" s="70">
        <f>E78/B78*100</f>
        <v>22.453981634401547</v>
      </c>
    </row>
    <row r="79" spans="1:8" s="61" customFormat="1" ht="11.25" customHeight="1" x14ac:dyDescent="0.2">
      <c r="A79" s="67"/>
      <c r="B79" s="72"/>
      <c r="C79" s="72"/>
      <c r="D79" s="72"/>
      <c r="E79" s="72"/>
      <c r="F79" s="72"/>
      <c r="G79" s="72"/>
      <c r="H79" s="65"/>
    </row>
    <row r="80" spans="1:8" s="61" customFormat="1" ht="11.25" customHeight="1" x14ac:dyDescent="0.2">
      <c r="A80" s="63" t="s">
        <v>134</v>
      </c>
      <c r="B80" s="74">
        <f t="shared" ref="B80:G80" si="25">SUM(B81:B84)</f>
        <v>355980.93</v>
      </c>
      <c r="C80" s="74">
        <f t="shared" si="25"/>
        <v>89580.675929999998</v>
      </c>
      <c r="D80" s="74">
        <f t="shared" si="25"/>
        <v>6311.6229700000004</v>
      </c>
      <c r="E80" s="74">
        <f t="shared" si="25"/>
        <v>95892.298899999994</v>
      </c>
      <c r="F80" s="74">
        <f t="shared" si="25"/>
        <v>260088.6311</v>
      </c>
      <c r="G80" s="74">
        <f t="shared" si="25"/>
        <v>266400.25407000002</v>
      </c>
      <c r="H80" s="65">
        <f>E80/B80*100</f>
        <v>26.937481988150321</v>
      </c>
    </row>
    <row r="81" spans="1:8" s="61" customFormat="1" ht="11.25" customHeight="1" x14ac:dyDescent="0.2">
      <c r="A81" s="67" t="s">
        <v>101</v>
      </c>
      <c r="B81" s="68">
        <v>219544.93</v>
      </c>
      <c r="C81" s="69">
        <v>66685.043579999998</v>
      </c>
      <c r="D81" s="68">
        <v>3215.8042399999999</v>
      </c>
      <c r="E81" s="69">
        <f>SUM(C81:D81)</f>
        <v>69900.847819999995</v>
      </c>
      <c r="F81" s="69">
        <f>B81-E81</f>
        <v>149644.08218</v>
      </c>
      <c r="G81" s="69">
        <f>B81-C81</f>
        <v>152859.88642</v>
      </c>
      <c r="H81" s="70">
        <f>E81/B81*100</f>
        <v>31.83897155812252</v>
      </c>
    </row>
    <row r="82" spans="1:8" s="61" customFormat="1" ht="11.25" customHeight="1" x14ac:dyDescent="0.2">
      <c r="A82" s="67" t="s">
        <v>135</v>
      </c>
      <c r="B82" s="68">
        <v>0</v>
      </c>
      <c r="C82" s="69">
        <v>0</v>
      </c>
      <c r="D82" s="68">
        <v>0</v>
      </c>
      <c r="E82" s="69">
        <f>SUM(C82:D82)</f>
        <v>0</v>
      </c>
      <c r="F82" s="69">
        <f>B82-E82</f>
        <v>0</v>
      </c>
      <c r="G82" s="69">
        <f>B82-C82</f>
        <v>0</v>
      </c>
      <c r="H82" s="70"/>
    </row>
    <row r="83" spans="1:8" s="61" customFormat="1" ht="11.25" customHeight="1" x14ac:dyDescent="0.2">
      <c r="A83" s="67" t="s">
        <v>136</v>
      </c>
      <c r="B83" s="68">
        <v>32650</v>
      </c>
      <c r="C83" s="69">
        <v>5876.7501299999994</v>
      </c>
      <c r="D83" s="68">
        <v>62.6</v>
      </c>
      <c r="E83" s="69">
        <f>SUM(C83:D83)</f>
        <v>5939.3501299999998</v>
      </c>
      <c r="F83" s="69">
        <f>B83-E83</f>
        <v>26710.649870000001</v>
      </c>
      <c r="G83" s="69">
        <f>B83-C83</f>
        <v>26773.24987</v>
      </c>
      <c r="H83" s="70">
        <f>E83/B83*100</f>
        <v>18.190965176110261</v>
      </c>
    </row>
    <row r="84" spans="1:8" s="61" customFormat="1" ht="11.25" customHeight="1" x14ac:dyDescent="0.2">
      <c r="A84" s="67" t="s">
        <v>137</v>
      </c>
      <c r="B84" s="68">
        <v>103786</v>
      </c>
      <c r="C84" s="69">
        <v>17018.88222</v>
      </c>
      <c r="D84" s="68">
        <v>3033.2187300000001</v>
      </c>
      <c r="E84" s="69">
        <f>SUM(C84:D84)</f>
        <v>20052.10095</v>
      </c>
      <c r="F84" s="69">
        <f>B84-E84</f>
        <v>83733.899050000007</v>
      </c>
      <c r="G84" s="69">
        <f>B84-C84</f>
        <v>86767.11778</v>
      </c>
      <c r="H84" s="70">
        <f>E84/B84*100</f>
        <v>19.320622193744821</v>
      </c>
    </row>
    <row r="85" spans="1:8" s="61" customFormat="1" ht="11.25" customHeight="1" x14ac:dyDescent="0.2">
      <c r="A85" s="78"/>
      <c r="B85" s="68"/>
      <c r="C85" s="69"/>
      <c r="D85" s="68"/>
      <c r="E85" s="69"/>
      <c r="F85" s="69"/>
      <c r="G85" s="69"/>
      <c r="H85" s="70"/>
    </row>
    <row r="86" spans="1:8" s="61" customFormat="1" ht="11.25" customHeight="1" x14ac:dyDescent="0.2">
      <c r="A86" s="63" t="s">
        <v>138</v>
      </c>
      <c r="B86" s="74">
        <f t="shared" ref="B86:G86" si="26">SUM(B87:B93)</f>
        <v>37925383.191999994</v>
      </c>
      <c r="C86" s="74">
        <f t="shared" si="26"/>
        <v>13587232.590609999</v>
      </c>
      <c r="D86" s="74">
        <f t="shared" si="26"/>
        <v>376805.31573000003</v>
      </c>
      <c r="E86" s="74">
        <f t="shared" si="26"/>
        <v>13964037.906339999</v>
      </c>
      <c r="F86" s="74">
        <f t="shared" si="26"/>
        <v>23961345.285659999</v>
      </c>
      <c r="G86" s="74">
        <f t="shared" si="26"/>
        <v>24338150.601389997</v>
      </c>
      <c r="H86" s="65">
        <f t="shared" ref="H86:H93" si="27">E86/B86*100</f>
        <v>36.819767477749792</v>
      </c>
    </row>
    <row r="87" spans="1:8" s="61" customFormat="1" ht="11.25" customHeight="1" x14ac:dyDescent="0.2">
      <c r="A87" s="67" t="s">
        <v>116</v>
      </c>
      <c r="B87" s="68">
        <v>1219281.64638</v>
      </c>
      <c r="C87" s="69">
        <v>359930.3016399999</v>
      </c>
      <c r="D87" s="68">
        <v>21227.860270000005</v>
      </c>
      <c r="E87" s="69">
        <f t="shared" ref="E87:E93" si="28">SUM(C87:D87)</f>
        <v>381158.16190999991</v>
      </c>
      <c r="F87" s="69">
        <f t="shared" ref="F87:F93" si="29">B87-E87</f>
        <v>838123.48447000014</v>
      </c>
      <c r="G87" s="69">
        <f t="shared" ref="G87:G93" si="30">B87-C87</f>
        <v>859351.34474000009</v>
      </c>
      <c r="H87" s="70">
        <f t="shared" si="27"/>
        <v>31.26087914483448</v>
      </c>
    </row>
    <row r="88" spans="1:8" s="61" customFormat="1" ht="11.25" customHeight="1" x14ac:dyDescent="0.2">
      <c r="A88" s="67" t="s">
        <v>139</v>
      </c>
      <c r="B88" s="68">
        <v>2982787.9829999995</v>
      </c>
      <c r="C88" s="69">
        <v>1294031.07382</v>
      </c>
      <c r="D88" s="68">
        <v>17848.501240000001</v>
      </c>
      <c r="E88" s="69">
        <f t="shared" si="28"/>
        <v>1311879.5750599999</v>
      </c>
      <c r="F88" s="69">
        <f t="shared" si="29"/>
        <v>1670908.4079399996</v>
      </c>
      <c r="G88" s="69">
        <f t="shared" si="30"/>
        <v>1688756.9091799995</v>
      </c>
      <c r="H88" s="70">
        <f t="shared" si="27"/>
        <v>43.981656843760994</v>
      </c>
    </row>
    <row r="89" spans="1:8" s="61" customFormat="1" ht="11.25" customHeight="1" x14ac:dyDescent="0.2">
      <c r="A89" s="67" t="s">
        <v>140</v>
      </c>
      <c r="B89" s="68">
        <v>2854195.4509999999</v>
      </c>
      <c r="C89" s="69">
        <v>884355.13027999992</v>
      </c>
      <c r="D89" s="68">
        <v>41103.160480000006</v>
      </c>
      <c r="E89" s="69">
        <f t="shared" si="28"/>
        <v>925458.29075999989</v>
      </c>
      <c r="F89" s="69">
        <f t="shared" si="29"/>
        <v>1928737.1602400001</v>
      </c>
      <c r="G89" s="69">
        <f t="shared" si="30"/>
        <v>1969840.32072</v>
      </c>
      <c r="H89" s="70">
        <f t="shared" si="27"/>
        <v>32.424489024945892</v>
      </c>
    </row>
    <row r="90" spans="1:8" s="61" customFormat="1" ht="11.25" customHeight="1" x14ac:dyDescent="0.2">
      <c r="A90" s="67" t="s">
        <v>141</v>
      </c>
      <c r="B90" s="68">
        <v>38369.860999999997</v>
      </c>
      <c r="C90" s="69">
        <v>9049.2046699999992</v>
      </c>
      <c r="D90" s="68">
        <v>2470.09</v>
      </c>
      <c r="E90" s="69">
        <f t="shared" si="28"/>
        <v>11519.294669999999</v>
      </c>
      <c r="F90" s="69">
        <f t="shared" si="29"/>
        <v>26850.566329999998</v>
      </c>
      <c r="G90" s="69">
        <f t="shared" si="30"/>
        <v>29320.656329999998</v>
      </c>
      <c r="H90" s="70">
        <f t="shared" si="27"/>
        <v>30.021726349230192</v>
      </c>
    </row>
    <row r="91" spans="1:8" s="61" customFormat="1" ht="11.25" customHeight="1" x14ac:dyDescent="0.2">
      <c r="A91" s="67" t="s">
        <v>142</v>
      </c>
      <c r="B91" s="68">
        <v>248913.372</v>
      </c>
      <c r="C91" s="69">
        <v>63039.48474</v>
      </c>
      <c r="D91" s="68">
        <v>7216.181309999999</v>
      </c>
      <c r="E91" s="69">
        <f t="shared" si="28"/>
        <v>70255.66605</v>
      </c>
      <c r="F91" s="69">
        <f t="shared" si="29"/>
        <v>178657.70595</v>
      </c>
      <c r="G91" s="69">
        <f t="shared" si="30"/>
        <v>185873.88725999999</v>
      </c>
      <c r="H91" s="70">
        <f t="shared" si="27"/>
        <v>28.224946488612112</v>
      </c>
    </row>
    <row r="92" spans="1:8" s="61" customFormat="1" ht="11.25" customHeight="1" x14ac:dyDescent="0.2">
      <c r="A92" s="67" t="s">
        <v>143</v>
      </c>
      <c r="B92" s="68">
        <v>30224065.838619996</v>
      </c>
      <c r="C92" s="69">
        <v>10874285.77978</v>
      </c>
      <c r="D92" s="68">
        <v>282481.98534000001</v>
      </c>
      <c r="E92" s="69">
        <f t="shared" si="28"/>
        <v>11156767.76512</v>
      </c>
      <c r="F92" s="69">
        <f t="shared" si="29"/>
        <v>19067298.073499996</v>
      </c>
      <c r="G92" s="69">
        <f t="shared" si="30"/>
        <v>19349780.058839995</v>
      </c>
      <c r="H92" s="70">
        <f t="shared" si="27"/>
        <v>36.913523894141335</v>
      </c>
    </row>
    <row r="93" spans="1:8" s="61" customFormat="1" ht="11.25" customHeight="1" x14ac:dyDescent="0.2">
      <c r="A93" s="67" t="s">
        <v>144</v>
      </c>
      <c r="B93" s="68">
        <v>357769.04</v>
      </c>
      <c r="C93" s="69">
        <v>102541.61568</v>
      </c>
      <c r="D93" s="68">
        <v>4457.5370899999998</v>
      </c>
      <c r="E93" s="69">
        <f t="shared" si="28"/>
        <v>106999.15277</v>
      </c>
      <c r="F93" s="69">
        <f t="shared" si="29"/>
        <v>250769.88722999999</v>
      </c>
      <c r="G93" s="69">
        <f t="shared" si="30"/>
        <v>255227.42431999999</v>
      </c>
      <c r="H93" s="70">
        <f t="shared" si="27"/>
        <v>29.907325902207749</v>
      </c>
    </row>
    <row r="94" spans="1:8" s="61" customFormat="1" ht="11.25" customHeight="1" x14ac:dyDescent="0.2">
      <c r="A94" s="67"/>
      <c r="B94" s="72"/>
      <c r="C94" s="72"/>
      <c r="D94" s="72"/>
      <c r="E94" s="72"/>
      <c r="F94" s="72"/>
      <c r="G94" s="72"/>
      <c r="H94" s="65"/>
    </row>
    <row r="95" spans="1:8" s="61" customFormat="1" ht="11.25" customHeight="1" x14ac:dyDescent="0.2">
      <c r="A95" s="63" t="s">
        <v>145</v>
      </c>
      <c r="B95" s="74">
        <f t="shared" ref="B95:G95" si="31">SUM(B96:B105)</f>
        <v>3521058.92</v>
      </c>
      <c r="C95" s="74">
        <f t="shared" si="31"/>
        <v>953684.89437999984</v>
      </c>
      <c r="D95" s="74">
        <f t="shared" si="31"/>
        <v>173471.42528999998</v>
      </c>
      <c r="E95" s="74">
        <f t="shared" si="31"/>
        <v>1127156.3196699996</v>
      </c>
      <c r="F95" s="74">
        <f t="shared" si="31"/>
        <v>2393902.6003299998</v>
      </c>
      <c r="G95" s="74">
        <f t="shared" si="31"/>
        <v>2567374.0256200004</v>
      </c>
      <c r="H95" s="65">
        <f t="shared" ref="H95:H105" si="32">E95/B95*100</f>
        <v>32.011856242098887</v>
      </c>
    </row>
    <row r="96" spans="1:8" s="61" customFormat="1" ht="11.25" customHeight="1" x14ac:dyDescent="0.2">
      <c r="A96" s="67" t="s">
        <v>89</v>
      </c>
      <c r="B96" s="68">
        <v>1432448.398</v>
      </c>
      <c r="C96" s="69">
        <v>395308.79717999999</v>
      </c>
      <c r="D96" s="68">
        <v>29182.502210000002</v>
      </c>
      <c r="E96" s="69">
        <f t="shared" ref="E96:E105" si="33">SUM(C96:D96)</f>
        <v>424491.29939</v>
      </c>
      <c r="F96" s="69">
        <f t="shared" ref="F96:F105" si="34">B96-E96</f>
        <v>1007957.09861</v>
      </c>
      <c r="G96" s="69">
        <f t="shared" ref="G96:G105" si="35">B96-C96</f>
        <v>1037139.6008200001</v>
      </c>
      <c r="H96" s="70">
        <f t="shared" si="32"/>
        <v>29.633967965804516</v>
      </c>
    </row>
    <row r="97" spans="1:8" s="61" customFormat="1" ht="11.25" customHeight="1" x14ac:dyDescent="0.2">
      <c r="A97" s="67" t="s">
        <v>146</v>
      </c>
      <c r="B97" s="68">
        <v>241987.95499999999</v>
      </c>
      <c r="C97" s="69">
        <v>69721.947990000001</v>
      </c>
      <c r="D97" s="68">
        <v>62163.00303</v>
      </c>
      <c r="E97" s="69">
        <f t="shared" si="33"/>
        <v>131884.95102000001</v>
      </c>
      <c r="F97" s="69">
        <f t="shared" si="34"/>
        <v>110103.00397999998</v>
      </c>
      <c r="G97" s="69">
        <f t="shared" si="35"/>
        <v>172266.00701</v>
      </c>
      <c r="H97" s="70">
        <f t="shared" si="32"/>
        <v>54.500626289436603</v>
      </c>
    </row>
    <row r="98" spans="1:8" s="61" customFormat="1" ht="11.25" customHeight="1" x14ac:dyDescent="0.2">
      <c r="A98" s="67" t="s">
        <v>147</v>
      </c>
      <c r="B98" s="68">
        <v>202637</v>
      </c>
      <c r="C98" s="69">
        <v>58978.39875</v>
      </c>
      <c r="D98" s="68">
        <v>762.04211999999995</v>
      </c>
      <c r="E98" s="69">
        <f t="shared" si="33"/>
        <v>59740.440869999999</v>
      </c>
      <c r="F98" s="69">
        <f t="shared" si="34"/>
        <v>142896.55913000001</v>
      </c>
      <c r="G98" s="69">
        <f t="shared" si="35"/>
        <v>143658.60125000001</v>
      </c>
      <c r="H98" s="70">
        <f t="shared" si="32"/>
        <v>29.481506768260484</v>
      </c>
    </row>
    <row r="99" spans="1:8" s="61" customFormat="1" ht="11.25" customHeight="1" x14ac:dyDescent="0.2">
      <c r="A99" s="67" t="s">
        <v>148</v>
      </c>
      <c r="B99" s="68">
        <v>277516</v>
      </c>
      <c r="C99" s="69">
        <v>62447.226969999996</v>
      </c>
      <c r="D99" s="68">
        <v>4183.8696200000004</v>
      </c>
      <c r="E99" s="69">
        <f t="shared" si="33"/>
        <v>66631.096590000001</v>
      </c>
      <c r="F99" s="69">
        <f t="shared" si="34"/>
        <v>210884.90341</v>
      </c>
      <c r="G99" s="69">
        <f t="shared" si="35"/>
        <v>215068.77303000001</v>
      </c>
      <c r="H99" s="70">
        <f t="shared" si="32"/>
        <v>24.009821628302515</v>
      </c>
    </row>
    <row r="100" spans="1:8" s="61" customFormat="1" ht="11.25" customHeight="1" x14ac:dyDescent="0.2">
      <c r="A100" s="67" t="s">
        <v>149</v>
      </c>
      <c r="B100" s="68">
        <v>304880</v>
      </c>
      <c r="C100" s="69">
        <v>115480.87762</v>
      </c>
      <c r="D100" s="68">
        <v>1899.96758</v>
      </c>
      <c r="E100" s="69">
        <f t="shared" si="33"/>
        <v>117380.8452</v>
      </c>
      <c r="F100" s="69">
        <f t="shared" si="34"/>
        <v>187499.15480000002</v>
      </c>
      <c r="G100" s="69">
        <f t="shared" si="35"/>
        <v>189399.12238000002</v>
      </c>
      <c r="H100" s="70">
        <f t="shared" si="32"/>
        <v>38.500670821306741</v>
      </c>
    </row>
    <row r="101" spans="1:8" s="61" customFormat="1" ht="11.25" customHeight="1" x14ac:dyDescent="0.2">
      <c r="A101" s="67" t="s">
        <v>150</v>
      </c>
      <c r="B101" s="68">
        <v>29676</v>
      </c>
      <c r="C101" s="69">
        <v>6576.6732400000001</v>
      </c>
      <c r="D101" s="68">
        <v>2654.9836299999997</v>
      </c>
      <c r="E101" s="69">
        <f t="shared" si="33"/>
        <v>9231.6568699999989</v>
      </c>
      <c r="F101" s="69">
        <f t="shared" si="34"/>
        <v>20444.343130000001</v>
      </c>
      <c r="G101" s="69">
        <f t="shared" si="35"/>
        <v>23099.32676</v>
      </c>
      <c r="H101" s="70">
        <f t="shared" si="32"/>
        <v>31.108157669497231</v>
      </c>
    </row>
    <row r="102" spans="1:8" s="61" customFormat="1" ht="11.25" customHeight="1" x14ac:dyDescent="0.2">
      <c r="A102" s="67" t="s">
        <v>151</v>
      </c>
      <c r="B102" s="68">
        <v>169782.73300000001</v>
      </c>
      <c r="C102" s="69">
        <v>34653.888619999998</v>
      </c>
      <c r="D102" s="68">
        <v>872.39325000000008</v>
      </c>
      <c r="E102" s="69">
        <f t="shared" si="33"/>
        <v>35526.281869999999</v>
      </c>
      <c r="F102" s="69">
        <f t="shared" si="34"/>
        <v>134256.45113</v>
      </c>
      <c r="G102" s="69">
        <f t="shared" si="35"/>
        <v>135128.84438000002</v>
      </c>
      <c r="H102" s="70">
        <f t="shared" si="32"/>
        <v>20.924555307988825</v>
      </c>
    </row>
    <row r="103" spans="1:8" s="61" customFormat="1" ht="11.25" customHeight="1" x14ac:dyDescent="0.2">
      <c r="A103" s="67" t="s">
        <v>152</v>
      </c>
      <c r="B103" s="68">
        <v>172960.283</v>
      </c>
      <c r="C103" s="69">
        <v>40318.970419999838</v>
      </c>
      <c r="D103" s="68">
        <v>6287.6544500000027</v>
      </c>
      <c r="E103" s="69">
        <f t="shared" si="33"/>
        <v>46606.62486999984</v>
      </c>
      <c r="F103" s="69">
        <f t="shared" si="34"/>
        <v>126353.65813000016</v>
      </c>
      <c r="G103" s="69">
        <f t="shared" si="35"/>
        <v>132641.31258000014</v>
      </c>
      <c r="H103" s="70">
        <f t="shared" si="32"/>
        <v>26.946431898472227</v>
      </c>
    </row>
    <row r="104" spans="1:8" s="61" customFormat="1" ht="11.25" customHeight="1" x14ac:dyDescent="0.2">
      <c r="A104" s="67" t="s">
        <v>153</v>
      </c>
      <c r="B104" s="68">
        <v>28167</v>
      </c>
      <c r="C104" s="69">
        <v>3894.33149</v>
      </c>
      <c r="D104" s="68">
        <v>446.71689000000003</v>
      </c>
      <c r="E104" s="69">
        <f t="shared" si="33"/>
        <v>4341.0483800000002</v>
      </c>
      <c r="F104" s="69">
        <f t="shared" si="34"/>
        <v>23825.95162</v>
      </c>
      <c r="G104" s="69">
        <f t="shared" si="35"/>
        <v>24272.66851</v>
      </c>
      <c r="H104" s="70">
        <f t="shared" si="32"/>
        <v>15.411823694394149</v>
      </c>
    </row>
    <row r="105" spans="1:8" s="61" customFormat="1" ht="11.25" customHeight="1" x14ac:dyDescent="0.2">
      <c r="A105" s="67" t="s">
        <v>154</v>
      </c>
      <c r="B105" s="68">
        <v>661003.55099999998</v>
      </c>
      <c r="C105" s="69">
        <v>166303.78209999998</v>
      </c>
      <c r="D105" s="68">
        <v>65018.292509999999</v>
      </c>
      <c r="E105" s="69">
        <f t="shared" si="33"/>
        <v>231322.07460999998</v>
      </c>
      <c r="F105" s="69">
        <f t="shared" si="34"/>
        <v>429681.47638999997</v>
      </c>
      <c r="G105" s="69">
        <f t="shared" si="35"/>
        <v>494699.76890000002</v>
      </c>
      <c r="H105" s="70">
        <f t="shared" si="32"/>
        <v>34.995587279379073</v>
      </c>
    </row>
    <row r="106" spans="1:8" s="61" customFormat="1" ht="11.25" customHeight="1" x14ac:dyDescent="0.2">
      <c r="A106" s="67"/>
      <c r="B106" s="72"/>
      <c r="C106" s="72"/>
      <c r="D106" s="72"/>
      <c r="E106" s="72"/>
      <c r="F106" s="72"/>
      <c r="G106" s="72"/>
      <c r="H106" s="65"/>
    </row>
    <row r="107" spans="1:8" s="61" customFormat="1" ht="11.25" customHeight="1" x14ac:dyDescent="0.2">
      <c r="A107" s="63" t="s">
        <v>155</v>
      </c>
      <c r="B107" s="74">
        <f t="shared" ref="B107:G107" si="36">SUM(B108:B116)</f>
        <v>2171139.1253999998</v>
      </c>
      <c r="C107" s="74">
        <f t="shared" si="36"/>
        <v>542686.73921000003</v>
      </c>
      <c r="D107" s="74">
        <f t="shared" si="36"/>
        <v>85762.033390000011</v>
      </c>
      <c r="E107" s="74">
        <f t="shared" si="36"/>
        <v>628448.77260000003</v>
      </c>
      <c r="F107" s="74">
        <f t="shared" si="36"/>
        <v>1542690.3527999998</v>
      </c>
      <c r="G107" s="74">
        <f t="shared" si="36"/>
        <v>1628452.3861899998</v>
      </c>
      <c r="H107" s="65">
        <f t="shared" ref="H107:H116" si="37">E107/B107*100</f>
        <v>28.945578164375707</v>
      </c>
    </row>
    <row r="108" spans="1:8" s="61" customFormat="1" ht="11.25" customHeight="1" x14ac:dyDescent="0.2">
      <c r="A108" s="67" t="s">
        <v>89</v>
      </c>
      <c r="B108" s="68">
        <v>1355495.7309999999</v>
      </c>
      <c r="C108" s="69">
        <v>310562.34412000008</v>
      </c>
      <c r="D108" s="68">
        <v>53870.723460000008</v>
      </c>
      <c r="E108" s="69">
        <f t="shared" ref="E108:E116" si="38">SUM(C108:D108)</f>
        <v>364433.06758000009</v>
      </c>
      <c r="F108" s="69">
        <f t="shared" ref="F108:F116" si="39">B108-E108</f>
        <v>991062.66341999988</v>
      </c>
      <c r="G108" s="69">
        <f t="shared" ref="G108:G116" si="40">B108-C108</f>
        <v>1044933.3868799999</v>
      </c>
      <c r="H108" s="70">
        <f t="shared" si="37"/>
        <v>26.885593163111192</v>
      </c>
    </row>
    <row r="109" spans="1:8" s="61" customFormat="1" ht="11.25" customHeight="1" x14ac:dyDescent="0.2">
      <c r="A109" s="67" t="s">
        <v>156</v>
      </c>
      <c r="B109" s="68">
        <v>6587</v>
      </c>
      <c r="C109" s="69">
        <v>1925.51827</v>
      </c>
      <c r="D109" s="68">
        <v>48.08643</v>
      </c>
      <c r="E109" s="69">
        <f t="shared" si="38"/>
        <v>1973.6047000000001</v>
      </c>
      <c r="F109" s="69">
        <f t="shared" si="39"/>
        <v>4613.3953000000001</v>
      </c>
      <c r="G109" s="69">
        <f t="shared" si="40"/>
        <v>4661.4817299999995</v>
      </c>
      <c r="H109" s="70">
        <f t="shared" si="37"/>
        <v>29.962117807803253</v>
      </c>
    </row>
    <row r="110" spans="1:8" s="61" customFormat="1" ht="11.25" customHeight="1" x14ac:dyDescent="0.2">
      <c r="A110" s="67" t="s">
        <v>157</v>
      </c>
      <c r="B110" s="68">
        <v>45441.993400000007</v>
      </c>
      <c r="C110" s="69">
        <v>9974.8324799999973</v>
      </c>
      <c r="D110" s="68">
        <v>1709.27979</v>
      </c>
      <c r="E110" s="69">
        <f t="shared" si="38"/>
        <v>11684.112269999998</v>
      </c>
      <c r="F110" s="69">
        <f t="shared" si="39"/>
        <v>33757.881130000009</v>
      </c>
      <c r="G110" s="69">
        <f t="shared" si="40"/>
        <v>35467.160920000009</v>
      </c>
      <c r="H110" s="70">
        <f t="shared" si="37"/>
        <v>25.71214728005307</v>
      </c>
    </row>
    <row r="111" spans="1:8" s="61" customFormat="1" ht="11.25" customHeight="1" x14ac:dyDescent="0.2">
      <c r="A111" s="67" t="s">
        <v>158</v>
      </c>
      <c r="B111" s="68">
        <v>226585.63200000001</v>
      </c>
      <c r="C111" s="69">
        <v>58076.304930000006</v>
      </c>
      <c r="D111" s="68">
        <v>23994.135850000002</v>
      </c>
      <c r="E111" s="69">
        <f t="shared" si="38"/>
        <v>82070.440780000004</v>
      </c>
      <c r="F111" s="69">
        <f t="shared" si="39"/>
        <v>144515.19122000001</v>
      </c>
      <c r="G111" s="69">
        <f t="shared" si="40"/>
        <v>168509.32707</v>
      </c>
      <c r="H111" s="70">
        <f t="shared" si="37"/>
        <v>36.220496443481466</v>
      </c>
    </row>
    <row r="112" spans="1:8" s="61" customFormat="1" ht="11.25" customHeight="1" x14ac:dyDescent="0.2">
      <c r="A112" s="67" t="s">
        <v>159</v>
      </c>
      <c r="B112" s="68">
        <v>6553</v>
      </c>
      <c r="C112" s="69">
        <v>3532.80231</v>
      </c>
      <c r="D112" s="68">
        <v>436.80149999999998</v>
      </c>
      <c r="E112" s="69">
        <f t="shared" si="38"/>
        <v>3969.6038100000001</v>
      </c>
      <c r="F112" s="69">
        <f t="shared" si="39"/>
        <v>2583.3961899999999</v>
      </c>
      <c r="G112" s="69">
        <f t="shared" si="40"/>
        <v>3020.19769</v>
      </c>
      <c r="H112" s="70">
        <f t="shared" si="37"/>
        <v>60.576893178696778</v>
      </c>
    </row>
    <row r="113" spans="1:8" s="61" customFormat="1" ht="11.25" customHeight="1" x14ac:dyDescent="0.2">
      <c r="A113" s="67" t="s">
        <v>160</v>
      </c>
      <c r="B113" s="68">
        <v>46911</v>
      </c>
      <c r="C113" s="69">
        <v>12818.78745</v>
      </c>
      <c r="D113" s="68">
        <v>2114.4475499999999</v>
      </c>
      <c r="E113" s="69">
        <f t="shared" si="38"/>
        <v>14933.235000000001</v>
      </c>
      <c r="F113" s="69">
        <f t="shared" si="39"/>
        <v>31977.764999999999</v>
      </c>
      <c r="G113" s="69">
        <f t="shared" si="40"/>
        <v>34092.212549999997</v>
      </c>
      <c r="H113" s="70">
        <f t="shared" si="37"/>
        <v>31.83312016371427</v>
      </c>
    </row>
    <row r="114" spans="1:8" s="61" customFormat="1" ht="11.25" customHeight="1" x14ac:dyDescent="0.2">
      <c r="A114" s="67" t="s">
        <v>161</v>
      </c>
      <c r="B114" s="68">
        <v>216381.234</v>
      </c>
      <c r="C114" s="69">
        <v>73284.804749999996</v>
      </c>
      <c r="D114" s="68">
        <v>2396.98848</v>
      </c>
      <c r="E114" s="69">
        <f t="shared" si="38"/>
        <v>75681.793229999996</v>
      </c>
      <c r="F114" s="69">
        <f t="shared" si="39"/>
        <v>140699.44076999999</v>
      </c>
      <c r="G114" s="69">
        <f t="shared" si="40"/>
        <v>143096.42924999999</v>
      </c>
      <c r="H114" s="70">
        <f t="shared" si="37"/>
        <v>34.976135328815069</v>
      </c>
    </row>
    <row r="115" spans="1:8" s="61" customFormat="1" ht="11.25" customHeight="1" x14ac:dyDescent="0.2">
      <c r="A115" s="67" t="s">
        <v>162</v>
      </c>
      <c r="B115" s="68">
        <v>93026</v>
      </c>
      <c r="C115" s="69">
        <v>17083.277959999999</v>
      </c>
      <c r="D115" s="68">
        <v>824.4271</v>
      </c>
      <c r="E115" s="69">
        <f t="shared" si="38"/>
        <v>17907.70506</v>
      </c>
      <c r="F115" s="69">
        <f t="shared" si="39"/>
        <v>75118.294939999992</v>
      </c>
      <c r="G115" s="69">
        <f t="shared" si="40"/>
        <v>75942.722039999993</v>
      </c>
      <c r="H115" s="70">
        <f t="shared" si="37"/>
        <v>19.250215058155785</v>
      </c>
    </row>
    <row r="116" spans="1:8" s="61" customFormat="1" ht="11.25" customHeight="1" x14ac:dyDescent="0.2">
      <c r="A116" s="67" t="s">
        <v>163</v>
      </c>
      <c r="B116" s="72">
        <v>174157.535</v>
      </c>
      <c r="C116" s="72">
        <v>55428.066940000004</v>
      </c>
      <c r="D116" s="72">
        <v>367.14322999999996</v>
      </c>
      <c r="E116" s="72">
        <f t="shared" si="38"/>
        <v>55795.210170000006</v>
      </c>
      <c r="F116" s="72">
        <f t="shared" si="39"/>
        <v>118362.32483</v>
      </c>
      <c r="G116" s="72">
        <f t="shared" si="40"/>
        <v>118729.46806</v>
      </c>
      <c r="H116" s="65">
        <f t="shared" si="37"/>
        <v>32.037207101030688</v>
      </c>
    </row>
    <row r="117" spans="1:8" s="61" customFormat="1" ht="11.25" customHeight="1" x14ac:dyDescent="0.2">
      <c r="A117" s="76"/>
      <c r="B117" s="72"/>
      <c r="C117" s="72"/>
      <c r="D117" s="72"/>
      <c r="E117" s="72"/>
      <c r="F117" s="72"/>
      <c r="G117" s="72"/>
      <c r="H117" s="65"/>
    </row>
    <row r="118" spans="1:8" s="61" customFormat="1" ht="12" x14ac:dyDescent="0.2">
      <c r="A118" s="79" t="s">
        <v>164</v>
      </c>
      <c r="B118" s="74">
        <f t="shared" ref="B118:G118" si="41">+B119+B127</f>
        <v>32997056.426119998</v>
      </c>
      <c r="C118" s="74">
        <f t="shared" si="41"/>
        <v>9471490.9627999999</v>
      </c>
      <c r="D118" s="74">
        <f t="shared" si="41"/>
        <v>1952713.6750100004</v>
      </c>
      <c r="E118" s="74">
        <f t="shared" si="41"/>
        <v>11424204.637810001</v>
      </c>
      <c r="F118" s="74">
        <f t="shared" si="41"/>
        <v>21572851.788309999</v>
      </c>
      <c r="G118" s="74">
        <f t="shared" si="41"/>
        <v>23525565.463319995</v>
      </c>
      <c r="H118" s="70">
        <f t="shared" ref="H118:H130" si="42">E118/B118*100</f>
        <v>34.621890177957702</v>
      </c>
    </row>
    <row r="119" spans="1:8" s="61" customFormat="1" ht="11.25" customHeight="1" x14ac:dyDescent="0.2">
      <c r="A119" s="80" t="s">
        <v>165</v>
      </c>
      <c r="B119" s="81">
        <f t="shared" ref="B119:G119" si="43">SUM(B120:B124)</f>
        <v>1982576.0789999999</v>
      </c>
      <c r="C119" s="82">
        <f t="shared" si="43"/>
        <v>771864.46303999994</v>
      </c>
      <c r="D119" s="81">
        <f t="shared" si="43"/>
        <v>560479.36128999991</v>
      </c>
      <c r="E119" s="82">
        <f t="shared" si="43"/>
        <v>1332343.82433</v>
      </c>
      <c r="F119" s="82">
        <f t="shared" si="43"/>
        <v>650232.25466999994</v>
      </c>
      <c r="G119" s="82">
        <f t="shared" si="43"/>
        <v>1210711.6159600001</v>
      </c>
      <c r="H119" s="70">
        <f t="shared" si="42"/>
        <v>67.202658119532373</v>
      </c>
    </row>
    <row r="120" spans="1:8" s="61" customFormat="1" ht="11.25" customHeight="1" x14ac:dyDescent="0.2">
      <c r="A120" s="83" t="s">
        <v>166</v>
      </c>
      <c r="B120" s="68">
        <v>90359</v>
      </c>
      <c r="C120" s="69">
        <v>29818.181270000001</v>
      </c>
      <c r="D120" s="68">
        <v>861.49369999999999</v>
      </c>
      <c r="E120" s="69">
        <f t="shared" ref="E120:E126" si="44">SUM(C120:D120)</f>
        <v>30679.67497</v>
      </c>
      <c r="F120" s="69">
        <f t="shared" ref="F120:F126" si="45">B120-E120</f>
        <v>59679.32503</v>
      </c>
      <c r="G120" s="69">
        <f t="shared" ref="G120:G126" si="46">B120-C120</f>
        <v>60540.818729999999</v>
      </c>
      <c r="H120" s="70">
        <f t="shared" si="42"/>
        <v>33.9530926305072</v>
      </c>
    </row>
    <row r="121" spans="1:8" s="61" customFormat="1" ht="11.25" customHeight="1" x14ac:dyDescent="0.2">
      <c r="A121" s="83" t="s">
        <v>167</v>
      </c>
      <c r="B121" s="68">
        <v>330702.75</v>
      </c>
      <c r="C121" s="69">
        <v>41539.731460000003</v>
      </c>
      <c r="D121" s="68">
        <v>11422.308789999999</v>
      </c>
      <c r="E121" s="69">
        <f t="shared" si="44"/>
        <v>52962.040250000005</v>
      </c>
      <c r="F121" s="69">
        <f t="shared" si="45"/>
        <v>277740.70974999998</v>
      </c>
      <c r="G121" s="69">
        <f t="shared" si="46"/>
        <v>289163.01854000002</v>
      </c>
      <c r="H121" s="70">
        <f t="shared" si="42"/>
        <v>16.01499843893043</v>
      </c>
    </row>
    <row r="122" spans="1:8" s="61" customFormat="1" ht="11.25" customHeight="1" x14ac:dyDescent="0.2">
      <c r="A122" s="83" t="s">
        <v>168</v>
      </c>
      <c r="B122" s="68">
        <v>18412</v>
      </c>
      <c r="C122" s="69">
        <v>3693.3537000000001</v>
      </c>
      <c r="D122" s="68">
        <v>1022.56667</v>
      </c>
      <c r="E122" s="69">
        <f t="shared" si="44"/>
        <v>4715.9203699999998</v>
      </c>
      <c r="F122" s="69">
        <f t="shared" si="45"/>
        <v>13696.07963</v>
      </c>
      <c r="G122" s="69">
        <f t="shared" si="46"/>
        <v>14718.6463</v>
      </c>
      <c r="H122" s="70">
        <f t="shared" si="42"/>
        <v>25.613297686291546</v>
      </c>
    </row>
    <row r="123" spans="1:8" s="61" customFormat="1" ht="11.25" customHeight="1" x14ac:dyDescent="0.2">
      <c r="A123" s="83" t="s">
        <v>169</v>
      </c>
      <c r="B123" s="72">
        <v>91364.851999999999</v>
      </c>
      <c r="C123" s="72">
        <v>58009.086599999995</v>
      </c>
      <c r="D123" s="72">
        <v>548.86608000000001</v>
      </c>
      <c r="E123" s="72">
        <f t="shared" si="44"/>
        <v>58557.952679999995</v>
      </c>
      <c r="F123" s="72">
        <f t="shared" si="45"/>
        <v>32806.899320000004</v>
      </c>
      <c r="G123" s="72">
        <f t="shared" si="46"/>
        <v>33355.765400000004</v>
      </c>
      <c r="H123" s="70">
        <f t="shared" si="42"/>
        <v>64.092428760241404</v>
      </c>
    </row>
    <row r="124" spans="1:8" s="61" customFormat="1" ht="11.25" customHeight="1" x14ac:dyDescent="0.2">
      <c r="A124" s="80" t="s">
        <v>170</v>
      </c>
      <c r="B124" s="84">
        <f>SUM(B125:B126)</f>
        <v>1451737.477</v>
      </c>
      <c r="C124" s="84">
        <f>SUM(C125:C126)</f>
        <v>638804.11000999995</v>
      </c>
      <c r="D124" s="84">
        <f>SUM(D125:D126)</f>
        <v>546624.12604999996</v>
      </c>
      <c r="E124" s="74">
        <f t="shared" si="44"/>
        <v>1185428.23606</v>
      </c>
      <c r="F124" s="74">
        <f t="shared" si="45"/>
        <v>266309.24093999993</v>
      </c>
      <c r="G124" s="74">
        <f t="shared" si="46"/>
        <v>812933.36699000001</v>
      </c>
      <c r="H124" s="70">
        <f t="shared" si="42"/>
        <v>81.655826541701941</v>
      </c>
    </row>
    <row r="125" spans="1:8" s="61" customFormat="1" ht="11.25" customHeight="1" x14ac:dyDescent="0.2">
      <c r="A125" s="85" t="s">
        <v>170</v>
      </c>
      <c r="B125" s="68">
        <v>1118639.1229999999</v>
      </c>
      <c r="C125" s="69">
        <v>584045.24272999994</v>
      </c>
      <c r="D125" s="68">
        <v>524137.04839000001</v>
      </c>
      <c r="E125" s="69">
        <f t="shared" si="44"/>
        <v>1108182.29112</v>
      </c>
      <c r="F125" s="69">
        <f t="shared" si="45"/>
        <v>10456.831879999954</v>
      </c>
      <c r="G125" s="69">
        <f t="shared" si="46"/>
        <v>534593.88026999997</v>
      </c>
      <c r="H125" s="70">
        <f t="shared" si="42"/>
        <v>99.06521847260656</v>
      </c>
    </row>
    <row r="126" spans="1:8" s="61" customFormat="1" ht="11.25" customHeight="1" x14ac:dyDescent="0.2">
      <c r="A126" s="85" t="s">
        <v>171</v>
      </c>
      <c r="B126" s="72">
        <v>333098.35399999999</v>
      </c>
      <c r="C126" s="72">
        <v>54758.867280000006</v>
      </c>
      <c r="D126" s="72">
        <v>22487.077659999999</v>
      </c>
      <c r="E126" s="72">
        <f t="shared" si="44"/>
        <v>77245.944940000001</v>
      </c>
      <c r="F126" s="72">
        <f t="shared" si="45"/>
        <v>255852.40905999998</v>
      </c>
      <c r="G126" s="72">
        <f t="shared" si="46"/>
        <v>278339.48671999999</v>
      </c>
      <c r="H126" s="70">
        <f t="shared" si="42"/>
        <v>23.190131086627947</v>
      </c>
    </row>
    <row r="127" spans="1:8" s="61" customFormat="1" ht="11.25" customHeight="1" x14ac:dyDescent="0.2">
      <c r="A127" s="80" t="s">
        <v>172</v>
      </c>
      <c r="B127" s="84">
        <f t="shared" ref="B127:G127" si="47">SUM(B128:B131)</f>
        <v>31014480.347119998</v>
      </c>
      <c r="C127" s="86">
        <f t="shared" si="47"/>
        <v>8699626.49976</v>
      </c>
      <c r="D127" s="84">
        <f t="shared" si="47"/>
        <v>1392234.3137200004</v>
      </c>
      <c r="E127" s="86">
        <f t="shared" si="47"/>
        <v>10091860.813480001</v>
      </c>
      <c r="F127" s="86">
        <f t="shared" si="47"/>
        <v>20922619.533639997</v>
      </c>
      <c r="G127" s="86">
        <f t="shared" si="47"/>
        <v>22314853.847359996</v>
      </c>
      <c r="H127" s="70">
        <f t="shared" si="42"/>
        <v>32.539190405674908</v>
      </c>
    </row>
    <row r="128" spans="1:8" s="61" customFormat="1" ht="11.25" customHeight="1" x14ac:dyDescent="0.2">
      <c r="A128" s="85" t="s">
        <v>173</v>
      </c>
      <c r="B128" s="68">
        <v>11883326.370129997</v>
      </c>
      <c r="C128" s="69">
        <v>3388840.7152499999</v>
      </c>
      <c r="D128" s="68">
        <v>1196170.6328700003</v>
      </c>
      <c r="E128" s="69">
        <f>SUM(C128:D128)</f>
        <v>4585011.3481200002</v>
      </c>
      <c r="F128" s="69">
        <f>B128-E128</f>
        <v>7298315.0220099967</v>
      </c>
      <c r="G128" s="69">
        <f>B128-C128</f>
        <v>8494485.6548799966</v>
      </c>
      <c r="H128" s="70">
        <f t="shared" si="42"/>
        <v>38.583568315054556</v>
      </c>
    </row>
    <row r="129" spans="1:8" s="61" customFormat="1" ht="11.25" customHeight="1" x14ac:dyDescent="0.2">
      <c r="A129" s="85" t="s">
        <v>174</v>
      </c>
      <c r="B129" s="68">
        <v>2784071.5533200004</v>
      </c>
      <c r="C129" s="69">
        <v>875781.24202000012</v>
      </c>
      <c r="D129" s="68">
        <v>59829.939899999998</v>
      </c>
      <c r="E129" s="69">
        <f>SUM(C129:D129)</f>
        <v>935611.18192000012</v>
      </c>
      <c r="F129" s="69">
        <f>B129-E129</f>
        <v>1848460.3714000003</v>
      </c>
      <c r="G129" s="69">
        <f>B129-C129</f>
        <v>1908290.3113000002</v>
      </c>
      <c r="H129" s="70">
        <f t="shared" si="42"/>
        <v>33.60585976334859</v>
      </c>
    </row>
    <row r="130" spans="1:8" s="61" customFormat="1" ht="11.25" customHeight="1" x14ac:dyDescent="0.2">
      <c r="A130" s="85" t="s">
        <v>175</v>
      </c>
      <c r="B130" s="69">
        <v>3960251.86467</v>
      </c>
      <c r="C130" s="69">
        <v>1223981.6514100002</v>
      </c>
      <c r="D130" s="69">
        <v>94413.091130000001</v>
      </c>
      <c r="E130" s="69">
        <f>SUM(C130:D130)</f>
        <v>1318394.7425400002</v>
      </c>
      <c r="F130" s="69">
        <f>B130-E130</f>
        <v>2641857.12213</v>
      </c>
      <c r="G130" s="69">
        <f>B130-C130</f>
        <v>2736270.2132599996</v>
      </c>
      <c r="H130" s="70">
        <f t="shared" si="42"/>
        <v>33.290679168706347</v>
      </c>
    </row>
    <row r="131" spans="1:8" s="61" customFormat="1" ht="11.25" customHeight="1" x14ac:dyDescent="0.2">
      <c r="A131" s="87" t="s">
        <v>176</v>
      </c>
      <c r="B131" s="88">
        <f>'[1]as of Jan_all banks'!$B182</f>
        <v>12386830.559</v>
      </c>
      <c r="C131" s="86">
        <f>+C132</f>
        <v>3211022.89108</v>
      </c>
      <c r="D131" s="88">
        <f>'[1]as of Jan_all banks'!$F182</f>
        <v>41820.649819999999</v>
      </c>
      <c r="E131" s="86">
        <f>+E132</f>
        <v>3252843.5408999999</v>
      </c>
      <c r="F131" s="86">
        <f>+F132</f>
        <v>9133987.0181000009</v>
      </c>
      <c r="G131" s="86">
        <f>+G132</f>
        <v>9175807.6679200009</v>
      </c>
      <c r="H131" s="89">
        <f>+H132</f>
        <v>26.260499208464228</v>
      </c>
    </row>
    <row r="132" spans="1:8" s="61" customFormat="1" ht="11.25" customHeight="1" x14ac:dyDescent="0.2">
      <c r="A132" s="85" t="s">
        <v>177</v>
      </c>
      <c r="B132" s="72">
        <v>12386830.559</v>
      </c>
      <c r="C132" s="72">
        <v>3211022.89108</v>
      </c>
      <c r="D132" s="72">
        <v>41820.649819999999</v>
      </c>
      <c r="E132" s="72">
        <f>SUM(C132:D132)</f>
        <v>3252843.5408999999</v>
      </c>
      <c r="F132" s="72">
        <f>B132-E132</f>
        <v>9133987.0181000009</v>
      </c>
      <c r="G132" s="72">
        <f>B132-C132</f>
        <v>9175807.6679200009</v>
      </c>
      <c r="H132" s="65">
        <f>E132/B132*100</f>
        <v>26.260499208464228</v>
      </c>
    </row>
    <row r="133" spans="1:8" s="61" customFormat="1" ht="11.25" customHeight="1" x14ac:dyDescent="0.2">
      <c r="A133" s="76"/>
      <c r="B133" s="68"/>
      <c r="C133" s="69"/>
      <c r="D133" s="68"/>
      <c r="E133" s="69"/>
      <c r="F133" s="69"/>
      <c r="G133" s="69"/>
      <c r="H133" s="70"/>
    </row>
    <row r="134" spans="1:8" s="61" customFormat="1" ht="11.25" customHeight="1" x14ac:dyDescent="0.2">
      <c r="A134" s="63" t="s">
        <v>178</v>
      </c>
      <c r="B134" s="72">
        <v>39454044.412</v>
      </c>
      <c r="C134" s="72">
        <v>14202920.161939999</v>
      </c>
      <c r="D134" s="72">
        <v>1723152.90338</v>
      </c>
      <c r="E134" s="72">
        <f>SUM(C134:D134)</f>
        <v>15926073.06532</v>
      </c>
      <c r="F134" s="72">
        <f>B134-E134</f>
        <v>23527971.34668</v>
      </c>
      <c r="G134" s="72">
        <f>B134-C134</f>
        <v>25251124.25006</v>
      </c>
      <c r="H134" s="65">
        <f>E134/B134*100</f>
        <v>40.36613559566041</v>
      </c>
    </row>
    <row r="135" spans="1:8" s="61" customFormat="1" ht="11.25" customHeight="1" x14ac:dyDescent="0.2">
      <c r="A135" s="76"/>
      <c r="B135" s="72"/>
      <c r="C135" s="72"/>
      <c r="D135" s="72"/>
      <c r="E135" s="72"/>
      <c r="F135" s="72"/>
      <c r="G135" s="72"/>
      <c r="H135" s="65"/>
    </row>
    <row r="136" spans="1:8" s="61" customFormat="1" ht="11.25" customHeight="1" x14ac:dyDescent="0.2">
      <c r="A136" s="63" t="s">
        <v>179</v>
      </c>
      <c r="B136" s="88">
        <f t="shared" ref="B136:G136" si="48">SUM(B137:B155)</f>
        <v>3945891.3930000002</v>
      </c>
      <c r="C136" s="74">
        <f t="shared" si="48"/>
        <v>377141.09149999998</v>
      </c>
      <c r="D136" s="88">
        <f t="shared" si="48"/>
        <v>182580.03846999994</v>
      </c>
      <c r="E136" s="74">
        <f t="shared" si="48"/>
        <v>559721.12996999978</v>
      </c>
      <c r="F136" s="74">
        <f t="shared" si="48"/>
        <v>3386170.26303</v>
      </c>
      <c r="G136" s="74">
        <f t="shared" si="48"/>
        <v>3568750.3014999996</v>
      </c>
      <c r="H136" s="70">
        <f t="shared" ref="H136:H155" si="49">E136/B136*100</f>
        <v>14.18490967498354</v>
      </c>
    </row>
    <row r="137" spans="1:8" s="61" customFormat="1" ht="11.25" customHeight="1" x14ac:dyDescent="0.2">
      <c r="A137" s="67" t="s">
        <v>180</v>
      </c>
      <c r="B137" s="68">
        <v>843355.42599999998</v>
      </c>
      <c r="C137" s="69">
        <v>78207.789349999919</v>
      </c>
      <c r="D137" s="68">
        <v>35859.050949999975</v>
      </c>
      <c r="E137" s="69">
        <f t="shared" ref="E137:E155" si="50">SUM(C137:D137)</f>
        <v>114066.84029999989</v>
      </c>
      <c r="F137" s="69">
        <f t="shared" ref="F137:F155" si="51">B137-E137</f>
        <v>729288.58570000005</v>
      </c>
      <c r="G137" s="69">
        <f t="shared" ref="G137:G155" si="52">B137-C137</f>
        <v>765147.63665</v>
      </c>
      <c r="H137" s="70">
        <f t="shared" si="49"/>
        <v>13.525357966926736</v>
      </c>
    </row>
    <row r="138" spans="1:8" s="61" customFormat="1" ht="11.25" customHeight="1" x14ac:dyDescent="0.2">
      <c r="A138" s="67" t="s">
        <v>181</v>
      </c>
      <c r="B138" s="68">
        <v>61140</v>
      </c>
      <c r="C138" s="69">
        <v>2752.8216600000001</v>
      </c>
      <c r="D138" s="68">
        <v>5965.1783399999995</v>
      </c>
      <c r="E138" s="69">
        <f t="shared" si="50"/>
        <v>8718</v>
      </c>
      <c r="F138" s="69">
        <f t="shared" si="51"/>
        <v>52422</v>
      </c>
      <c r="G138" s="69">
        <f t="shared" si="52"/>
        <v>58387.178339999999</v>
      </c>
      <c r="H138" s="70">
        <f t="shared" si="49"/>
        <v>14.259077526987243</v>
      </c>
    </row>
    <row r="139" spans="1:8" s="61" customFormat="1" ht="11.25" customHeight="1" x14ac:dyDescent="0.2">
      <c r="A139" s="67" t="s">
        <v>182</v>
      </c>
      <c r="B139" s="68">
        <v>91278.569000000003</v>
      </c>
      <c r="C139" s="69">
        <v>30719.550340000002</v>
      </c>
      <c r="D139" s="68">
        <v>1559.7853700000001</v>
      </c>
      <c r="E139" s="69">
        <f t="shared" si="50"/>
        <v>32279.335710000003</v>
      </c>
      <c r="F139" s="69">
        <f t="shared" si="51"/>
        <v>58999.233290000004</v>
      </c>
      <c r="G139" s="69">
        <f t="shared" si="52"/>
        <v>60559.018660000002</v>
      </c>
      <c r="H139" s="70">
        <f t="shared" si="49"/>
        <v>35.363542684373158</v>
      </c>
    </row>
    <row r="140" spans="1:8" s="61" customFormat="1" ht="11.25" customHeight="1" x14ac:dyDescent="0.2">
      <c r="A140" s="90" t="s">
        <v>183</v>
      </c>
      <c r="B140" s="68">
        <v>40712</v>
      </c>
      <c r="C140" s="69">
        <v>8942.6167699999987</v>
      </c>
      <c r="D140" s="68">
        <v>1868.43172</v>
      </c>
      <c r="E140" s="69">
        <f t="shared" si="50"/>
        <v>10811.048489999999</v>
      </c>
      <c r="F140" s="69">
        <f t="shared" si="51"/>
        <v>29900.951509999999</v>
      </c>
      <c r="G140" s="69">
        <f t="shared" si="52"/>
        <v>31769.383229999999</v>
      </c>
      <c r="H140" s="70">
        <f t="shared" si="49"/>
        <v>26.554943235409706</v>
      </c>
    </row>
    <row r="141" spans="1:8" s="61" customFormat="1" ht="11.25" customHeight="1" x14ac:dyDescent="0.2">
      <c r="A141" s="90" t="s">
        <v>184</v>
      </c>
      <c r="B141" s="68">
        <v>90495.957999999999</v>
      </c>
      <c r="C141" s="69">
        <v>12721.83736</v>
      </c>
      <c r="D141" s="68">
        <v>17715.340540000001</v>
      </c>
      <c r="E141" s="69">
        <f t="shared" si="50"/>
        <v>30437.177900000002</v>
      </c>
      <c r="F141" s="69">
        <f t="shared" si="51"/>
        <v>60058.780099999996</v>
      </c>
      <c r="G141" s="69">
        <f t="shared" si="52"/>
        <v>77774.120639999994</v>
      </c>
      <c r="H141" s="70">
        <f t="shared" si="49"/>
        <v>33.633742956784879</v>
      </c>
    </row>
    <row r="142" spans="1:8" s="61" customFormat="1" ht="11.25" customHeight="1" x14ac:dyDescent="0.2">
      <c r="A142" s="67" t="s">
        <v>185</v>
      </c>
      <c r="B142" s="68">
        <v>82350.44</v>
      </c>
      <c r="C142" s="69">
        <v>18470.403409999999</v>
      </c>
      <c r="D142" s="68">
        <v>32357.007170000001</v>
      </c>
      <c r="E142" s="69">
        <f t="shared" si="50"/>
        <v>50827.410579999996</v>
      </c>
      <c r="F142" s="69">
        <f t="shared" si="51"/>
        <v>31523.029420000006</v>
      </c>
      <c r="G142" s="69">
        <f t="shared" si="52"/>
        <v>63880.036590000003</v>
      </c>
      <c r="H142" s="70">
        <f t="shared" si="49"/>
        <v>61.720873112517673</v>
      </c>
    </row>
    <row r="143" spans="1:8" s="61" customFormat="1" ht="11.25" customHeight="1" x14ac:dyDescent="0.2">
      <c r="A143" s="67" t="s">
        <v>186</v>
      </c>
      <c r="B143" s="68">
        <v>14016</v>
      </c>
      <c r="C143" s="69">
        <v>3391.8206</v>
      </c>
      <c r="D143" s="68">
        <v>109.87701</v>
      </c>
      <c r="E143" s="69">
        <f t="shared" si="50"/>
        <v>3501.6976100000002</v>
      </c>
      <c r="F143" s="69">
        <f t="shared" si="51"/>
        <v>10514.302390000001</v>
      </c>
      <c r="G143" s="69">
        <f t="shared" si="52"/>
        <v>10624.179400000001</v>
      </c>
      <c r="H143" s="70">
        <f t="shared" si="49"/>
        <v>24.983573130707764</v>
      </c>
    </row>
    <row r="144" spans="1:8" s="61" customFormat="1" ht="11.25" customHeight="1" x14ac:dyDescent="0.2">
      <c r="A144" s="67" t="s">
        <v>187</v>
      </c>
      <c r="B144" s="68">
        <v>11994</v>
      </c>
      <c r="C144" s="69">
        <v>2569.7882300000001</v>
      </c>
      <c r="D144" s="68">
        <v>252.82924</v>
      </c>
      <c r="E144" s="69">
        <f t="shared" si="50"/>
        <v>2822.6174700000001</v>
      </c>
      <c r="F144" s="69">
        <f t="shared" si="51"/>
        <v>9171.382529999999</v>
      </c>
      <c r="G144" s="69">
        <f t="shared" si="52"/>
        <v>9424.2117699999999</v>
      </c>
      <c r="H144" s="70">
        <f t="shared" si="49"/>
        <v>23.533579039519761</v>
      </c>
    </row>
    <row r="145" spans="1:8" s="61" customFormat="1" ht="11.25" customHeight="1" x14ac:dyDescent="0.2">
      <c r="A145" s="67" t="s">
        <v>188</v>
      </c>
      <c r="B145" s="68">
        <v>175403</v>
      </c>
      <c r="C145" s="69">
        <v>53113.066800000001</v>
      </c>
      <c r="D145" s="68">
        <v>5266.1975999999995</v>
      </c>
      <c r="E145" s="69">
        <f t="shared" si="50"/>
        <v>58379.2644</v>
      </c>
      <c r="F145" s="69">
        <f t="shared" si="51"/>
        <v>117023.7356</v>
      </c>
      <c r="G145" s="69">
        <f t="shared" si="52"/>
        <v>122289.9332</v>
      </c>
      <c r="H145" s="70">
        <f t="shared" si="49"/>
        <v>33.282933815271122</v>
      </c>
    </row>
    <row r="146" spans="1:8" s="61" customFormat="1" ht="11.25" customHeight="1" x14ac:dyDescent="0.2">
      <c r="A146" s="67" t="s">
        <v>189</v>
      </c>
      <c r="B146" s="68">
        <v>367967</v>
      </c>
      <c r="C146" s="69">
        <v>25786.557960000002</v>
      </c>
      <c r="D146" s="68">
        <v>21660.373769999998</v>
      </c>
      <c r="E146" s="69">
        <f t="shared" si="50"/>
        <v>47446.931729999997</v>
      </c>
      <c r="F146" s="69">
        <f t="shared" si="51"/>
        <v>320520.06826999999</v>
      </c>
      <c r="G146" s="69">
        <f t="shared" si="52"/>
        <v>342180.44203999999</v>
      </c>
      <c r="H146" s="70">
        <f t="shared" si="49"/>
        <v>12.894344256414298</v>
      </c>
    </row>
    <row r="147" spans="1:8" s="61" customFormat="1" ht="11.25" customHeight="1" x14ac:dyDescent="0.2">
      <c r="A147" s="90" t="s">
        <v>190</v>
      </c>
      <c r="B147" s="68">
        <v>97134</v>
      </c>
      <c r="C147" s="69">
        <v>6268.62273</v>
      </c>
      <c r="D147" s="68">
        <v>4777.7672000000002</v>
      </c>
      <c r="E147" s="69">
        <f t="shared" si="50"/>
        <v>11046.389930000001</v>
      </c>
      <c r="F147" s="69">
        <f t="shared" si="51"/>
        <v>86087.610069999995</v>
      </c>
      <c r="G147" s="69">
        <f t="shared" si="52"/>
        <v>90865.377269999997</v>
      </c>
      <c r="H147" s="70">
        <f t="shared" si="49"/>
        <v>11.372320639528899</v>
      </c>
    </row>
    <row r="148" spans="1:8" s="61" customFormat="1" ht="11.25" customHeight="1" x14ac:dyDescent="0.2">
      <c r="A148" s="67" t="s">
        <v>191</v>
      </c>
      <c r="B148" s="68">
        <v>213324</v>
      </c>
      <c r="C148" s="69">
        <v>7765.3640400000004</v>
      </c>
      <c r="D148" s="68">
        <v>37277.55229</v>
      </c>
      <c r="E148" s="69">
        <f t="shared" si="50"/>
        <v>45042.91633</v>
      </c>
      <c r="F148" s="69">
        <f t="shared" si="51"/>
        <v>168281.08366999999</v>
      </c>
      <c r="G148" s="69">
        <f t="shared" si="52"/>
        <v>205558.63595999999</v>
      </c>
      <c r="H148" s="70">
        <f t="shared" si="49"/>
        <v>21.114790801785077</v>
      </c>
    </row>
    <row r="149" spans="1:8" s="61" customFormat="1" ht="11.25" customHeight="1" x14ac:dyDescent="0.2">
      <c r="A149" s="67" t="s">
        <v>192</v>
      </c>
      <c r="B149" s="68">
        <v>68486</v>
      </c>
      <c r="C149" s="69">
        <v>14092.37284</v>
      </c>
      <c r="D149" s="68">
        <v>1135.0364199999999</v>
      </c>
      <c r="E149" s="69">
        <f t="shared" si="50"/>
        <v>15227.40926</v>
      </c>
      <c r="F149" s="69">
        <f t="shared" si="51"/>
        <v>53258.59074</v>
      </c>
      <c r="G149" s="69">
        <f t="shared" si="52"/>
        <v>54393.627160000004</v>
      </c>
      <c r="H149" s="70">
        <f t="shared" si="49"/>
        <v>22.234338784569111</v>
      </c>
    </row>
    <row r="150" spans="1:8" s="61" customFormat="1" ht="11.25" customHeight="1" x14ac:dyDescent="0.2">
      <c r="A150" s="67" t="s">
        <v>193</v>
      </c>
      <c r="B150" s="68">
        <v>42259</v>
      </c>
      <c r="C150" s="69">
        <v>9548.7572899999996</v>
      </c>
      <c r="D150" s="68">
        <v>3087.5980800000002</v>
      </c>
      <c r="E150" s="69">
        <f t="shared" si="50"/>
        <v>12636.355369999999</v>
      </c>
      <c r="F150" s="69">
        <f t="shared" si="51"/>
        <v>29622.644630000003</v>
      </c>
      <c r="G150" s="69">
        <f t="shared" si="52"/>
        <v>32710.242709999999</v>
      </c>
      <c r="H150" s="70">
        <f t="shared" si="49"/>
        <v>29.902163728436541</v>
      </c>
    </row>
    <row r="151" spans="1:8" s="61" customFormat="1" ht="11.25" customHeight="1" x14ac:dyDescent="0.2">
      <c r="A151" s="67" t="s">
        <v>194</v>
      </c>
      <c r="B151" s="68">
        <v>515592</v>
      </c>
      <c r="C151" s="69">
        <v>84359.239060000022</v>
      </c>
      <c r="D151" s="68">
        <v>9776.6698199999992</v>
      </c>
      <c r="E151" s="69">
        <f t="shared" si="50"/>
        <v>94135.908880000017</v>
      </c>
      <c r="F151" s="69">
        <f t="shared" si="51"/>
        <v>421456.09112</v>
      </c>
      <c r="G151" s="69">
        <f t="shared" si="52"/>
        <v>431232.76093999995</v>
      </c>
      <c r="H151" s="70">
        <f t="shared" si="49"/>
        <v>18.257829617216718</v>
      </c>
    </row>
    <row r="152" spans="1:8" s="61" customFormat="1" ht="11.25" customHeight="1" x14ac:dyDescent="0.2">
      <c r="A152" s="67" t="s">
        <v>195</v>
      </c>
      <c r="B152" s="68">
        <v>14974</v>
      </c>
      <c r="C152" s="69">
        <v>2653.2807000000003</v>
      </c>
      <c r="D152" s="68">
        <v>725.27213000000006</v>
      </c>
      <c r="E152" s="69">
        <f t="shared" si="50"/>
        <v>3378.5528300000005</v>
      </c>
      <c r="F152" s="69">
        <f t="shared" si="51"/>
        <v>11595.447169999999</v>
      </c>
      <c r="G152" s="69">
        <f t="shared" si="52"/>
        <v>12320.719300000001</v>
      </c>
      <c r="H152" s="70">
        <f t="shared" si="49"/>
        <v>22.562794376919999</v>
      </c>
    </row>
    <row r="153" spans="1:8" s="61" customFormat="1" ht="11.25" customHeight="1" x14ac:dyDescent="0.2">
      <c r="A153" s="67" t="s">
        <v>196</v>
      </c>
      <c r="B153" s="68">
        <v>1171329</v>
      </c>
      <c r="C153" s="69">
        <v>8538.3506899999993</v>
      </c>
      <c r="D153" s="68">
        <v>1410.47515</v>
      </c>
      <c r="E153" s="69">
        <f t="shared" si="50"/>
        <v>9948.8258399999995</v>
      </c>
      <c r="F153" s="69">
        <f t="shared" si="51"/>
        <v>1161380.1741599999</v>
      </c>
      <c r="G153" s="69">
        <f t="shared" si="52"/>
        <v>1162790.64931</v>
      </c>
      <c r="H153" s="70">
        <f t="shared" si="49"/>
        <v>0.84936220651926142</v>
      </c>
    </row>
    <row r="154" spans="1:8" s="61" customFormat="1" ht="11.25" customHeight="1" x14ac:dyDescent="0.2">
      <c r="A154" s="67" t="s">
        <v>197</v>
      </c>
      <c r="B154" s="68">
        <v>14609</v>
      </c>
      <c r="C154" s="69">
        <v>3389.78163</v>
      </c>
      <c r="D154" s="68">
        <v>853.31618000000003</v>
      </c>
      <c r="E154" s="69">
        <f t="shared" si="50"/>
        <v>4243.0978100000002</v>
      </c>
      <c r="F154" s="69">
        <f t="shared" si="51"/>
        <v>10365.902190000001</v>
      </c>
      <c r="G154" s="69">
        <f t="shared" si="52"/>
        <v>11219.218370000001</v>
      </c>
      <c r="H154" s="70">
        <f t="shared" si="49"/>
        <v>29.044409678965021</v>
      </c>
    </row>
    <row r="155" spans="1:8" s="61" customFormat="1" ht="11.25" customHeight="1" x14ac:dyDescent="0.2">
      <c r="A155" s="67" t="s">
        <v>198</v>
      </c>
      <c r="B155" s="72">
        <v>29472</v>
      </c>
      <c r="C155" s="72">
        <v>3849.0700400000001</v>
      </c>
      <c r="D155" s="72">
        <v>922.27949000000001</v>
      </c>
      <c r="E155" s="72">
        <f t="shared" si="50"/>
        <v>4771.3495300000004</v>
      </c>
      <c r="F155" s="72">
        <f t="shared" si="51"/>
        <v>24700.65047</v>
      </c>
      <c r="G155" s="72">
        <f t="shared" si="52"/>
        <v>25622.929960000001</v>
      </c>
      <c r="H155" s="65">
        <f t="shared" si="49"/>
        <v>16.189432444353965</v>
      </c>
    </row>
    <row r="156" spans="1:8" s="61" customFormat="1" ht="11.25" customHeight="1" x14ac:dyDescent="0.2">
      <c r="A156" s="76"/>
      <c r="B156" s="72"/>
      <c r="C156" s="72"/>
      <c r="D156" s="72"/>
      <c r="E156" s="72"/>
      <c r="F156" s="72"/>
      <c r="G156" s="72"/>
      <c r="H156" s="65"/>
    </row>
    <row r="157" spans="1:8" s="61" customFormat="1" ht="11.25" customHeight="1" x14ac:dyDescent="0.2">
      <c r="A157" s="63" t="s">
        <v>199</v>
      </c>
      <c r="B157" s="88">
        <f t="shared" ref="B157:G157" si="53">SUM(B158:B162)</f>
        <v>24218207.372000001</v>
      </c>
      <c r="C157" s="74">
        <f t="shared" si="53"/>
        <v>1975005.91591</v>
      </c>
      <c r="D157" s="88">
        <f t="shared" si="53"/>
        <v>399951.60597999999</v>
      </c>
      <c r="E157" s="74">
        <f t="shared" si="53"/>
        <v>2374957.5218900004</v>
      </c>
      <c r="F157" s="74">
        <f t="shared" si="53"/>
        <v>21843249.850110002</v>
      </c>
      <c r="G157" s="74">
        <f t="shared" si="53"/>
        <v>22243201.45609</v>
      </c>
      <c r="H157" s="70">
        <f t="shared" ref="H157:H162" si="54">E157/B157*100</f>
        <v>9.8064959367546702</v>
      </c>
    </row>
    <row r="158" spans="1:8" s="61" customFormat="1" ht="11.25" customHeight="1" x14ac:dyDescent="0.2">
      <c r="A158" s="67" t="s">
        <v>89</v>
      </c>
      <c r="B158" s="68">
        <v>24135652.372000001</v>
      </c>
      <c r="C158" s="69">
        <v>1965809.4839999999</v>
      </c>
      <c r="D158" s="68">
        <v>398929.82889000006</v>
      </c>
      <c r="E158" s="69">
        <f>SUM(C158:D158)</f>
        <v>2364739.3128900002</v>
      </c>
      <c r="F158" s="69">
        <f>B158-E158</f>
        <v>21770913.059110001</v>
      </c>
      <c r="G158" s="69">
        <f>B158-C158</f>
        <v>22169842.888</v>
      </c>
      <c r="H158" s="70">
        <f t="shared" si="54"/>
        <v>9.797702073441183</v>
      </c>
    </row>
    <row r="159" spans="1:8" s="61" customFormat="1" ht="11.25" customHeight="1" x14ac:dyDescent="0.2">
      <c r="A159" s="67" t="s">
        <v>200</v>
      </c>
      <c r="B159" s="68">
        <v>14013</v>
      </c>
      <c r="C159" s="69">
        <v>1914.50179</v>
      </c>
      <c r="D159" s="68">
        <v>1.6555299999999999</v>
      </c>
      <c r="E159" s="69">
        <f>SUM(C159:D159)</f>
        <v>1916.15732</v>
      </c>
      <c r="F159" s="69">
        <f>B159-E159</f>
        <v>12096.84268</v>
      </c>
      <c r="G159" s="69">
        <f>B159-C159</f>
        <v>12098.49821</v>
      </c>
      <c r="H159" s="70">
        <f t="shared" si="54"/>
        <v>13.674140583743666</v>
      </c>
    </row>
    <row r="160" spans="1:8" s="61" customFormat="1" ht="11.25" customHeight="1" x14ac:dyDescent="0.2">
      <c r="A160" s="67" t="s">
        <v>201</v>
      </c>
      <c r="B160" s="68">
        <v>11361</v>
      </c>
      <c r="C160" s="69">
        <v>1433.4242099999999</v>
      </c>
      <c r="D160" s="68">
        <v>10.62716</v>
      </c>
      <c r="E160" s="69">
        <f>SUM(C160:D160)</f>
        <v>1444.0513699999999</v>
      </c>
      <c r="F160" s="69">
        <f>B160-E160</f>
        <v>9916.9486300000008</v>
      </c>
      <c r="G160" s="69">
        <f>B160-C160</f>
        <v>9927.5757900000008</v>
      </c>
      <c r="H160" s="70">
        <f t="shared" si="54"/>
        <v>12.710600915412376</v>
      </c>
    </row>
    <row r="161" spans="1:8" s="61" customFormat="1" ht="11.25" customHeight="1" x14ac:dyDescent="0.2">
      <c r="A161" s="67" t="s">
        <v>202</v>
      </c>
      <c r="B161" s="68">
        <v>11226</v>
      </c>
      <c r="C161" s="69">
        <v>2764.4461800000004</v>
      </c>
      <c r="D161" s="68">
        <v>830.86158999999998</v>
      </c>
      <c r="E161" s="69">
        <f>SUM(C161:D161)</f>
        <v>3595.3077700000003</v>
      </c>
      <c r="F161" s="69">
        <f>B161-E161</f>
        <v>7630.6922299999997</v>
      </c>
      <c r="G161" s="69">
        <f>B161-C161</f>
        <v>8461.5538199999992</v>
      </c>
      <c r="H161" s="70">
        <f t="shared" si="54"/>
        <v>32.026614733654021</v>
      </c>
    </row>
    <row r="162" spans="1:8" s="61" customFormat="1" ht="11.25" customHeight="1" x14ac:dyDescent="0.2">
      <c r="A162" s="67" t="s">
        <v>203</v>
      </c>
      <c r="B162" s="72">
        <v>45955</v>
      </c>
      <c r="C162" s="72">
        <v>3084.0597299999999</v>
      </c>
      <c r="D162" s="72">
        <v>178.63281000000001</v>
      </c>
      <c r="E162" s="72">
        <f>SUM(C162:D162)</f>
        <v>3262.69254</v>
      </c>
      <c r="F162" s="72">
        <f>B162-E162</f>
        <v>42692.307459999996</v>
      </c>
      <c r="G162" s="72">
        <f>B162-C162</f>
        <v>42870.940269999999</v>
      </c>
      <c r="H162" s="65">
        <f t="shared" si="54"/>
        <v>7.0997552823414205</v>
      </c>
    </row>
    <row r="163" spans="1:8" s="61" customFormat="1" ht="11.25" customHeight="1" x14ac:dyDescent="0.2">
      <c r="A163" s="76"/>
      <c r="B163" s="72"/>
      <c r="C163" s="72"/>
      <c r="D163" s="72"/>
      <c r="E163" s="72"/>
      <c r="F163" s="72"/>
      <c r="G163" s="72"/>
      <c r="H163" s="65"/>
    </row>
    <row r="164" spans="1:8" s="61" customFormat="1" ht="11.25" customHeight="1" x14ac:dyDescent="0.2">
      <c r="A164" s="63" t="s">
        <v>204</v>
      </c>
      <c r="B164" s="88">
        <f t="shared" ref="B164:G164" si="55">SUM(B165:B167)</f>
        <v>608050</v>
      </c>
      <c r="C164" s="74">
        <f t="shared" si="55"/>
        <v>203126.07910999999</v>
      </c>
      <c r="D164" s="88">
        <f t="shared" si="55"/>
        <v>30701.929609999999</v>
      </c>
      <c r="E164" s="74">
        <f t="shared" si="55"/>
        <v>233828.00872000001</v>
      </c>
      <c r="F164" s="74">
        <f t="shared" si="55"/>
        <v>374221.99127999996</v>
      </c>
      <c r="G164" s="74">
        <f t="shared" si="55"/>
        <v>404923.92089000001</v>
      </c>
      <c r="H164" s="70">
        <f>E164/B164*100</f>
        <v>38.455391615821071</v>
      </c>
    </row>
    <row r="165" spans="1:8" s="61" customFormat="1" ht="11.25" customHeight="1" x14ac:dyDescent="0.2">
      <c r="A165" s="67" t="s">
        <v>180</v>
      </c>
      <c r="B165" s="68">
        <v>535502</v>
      </c>
      <c r="C165" s="69">
        <v>193815.83730000001</v>
      </c>
      <c r="D165" s="68">
        <v>30580.810099999999</v>
      </c>
      <c r="E165" s="69">
        <f>SUM(C165:D165)</f>
        <v>224396.64740000002</v>
      </c>
      <c r="F165" s="69">
        <f>B165-E165</f>
        <v>311105.35259999998</v>
      </c>
      <c r="G165" s="69">
        <f>B165-C165</f>
        <v>341686.16269999999</v>
      </c>
      <c r="H165" s="70">
        <f>E165/B165*100</f>
        <v>41.90397933154312</v>
      </c>
    </row>
    <row r="166" spans="1:8" s="61" customFormat="1" ht="11.25" customHeight="1" x14ac:dyDescent="0.2">
      <c r="A166" s="67" t="s">
        <v>205</v>
      </c>
      <c r="B166" s="68">
        <v>14858</v>
      </c>
      <c r="C166" s="69">
        <v>2015.42896</v>
      </c>
      <c r="D166" s="68">
        <v>81.158509999999993</v>
      </c>
      <c r="E166" s="69">
        <f>SUM(C166:D166)</f>
        <v>2096.5874699999999</v>
      </c>
      <c r="F166" s="69">
        <f>B166-E166</f>
        <v>12761.41253</v>
      </c>
      <c r="G166" s="69">
        <f>B166-C166</f>
        <v>12842.571040000001</v>
      </c>
      <c r="H166" s="70">
        <f>E166/B166*100</f>
        <v>14.110832346210794</v>
      </c>
    </row>
    <row r="167" spans="1:8" s="61" customFormat="1" ht="11.25" customHeight="1" x14ac:dyDescent="0.2">
      <c r="A167" s="67" t="s">
        <v>206</v>
      </c>
      <c r="B167" s="72">
        <v>57690</v>
      </c>
      <c r="C167" s="72">
        <v>7294.8128499999993</v>
      </c>
      <c r="D167" s="72">
        <v>39.960999999999999</v>
      </c>
      <c r="E167" s="72">
        <f>SUM(C167:D167)</f>
        <v>7334.7738499999996</v>
      </c>
      <c r="F167" s="72">
        <f>B167-E167</f>
        <v>50355.226150000002</v>
      </c>
      <c r="G167" s="72">
        <f>B167-C167</f>
        <v>50395.187149999998</v>
      </c>
      <c r="H167" s="65">
        <f>E167/B167*100</f>
        <v>12.714116571329519</v>
      </c>
    </row>
    <row r="168" spans="1:8" s="61" customFormat="1" ht="11.25" customHeight="1" x14ac:dyDescent="0.2">
      <c r="A168" s="76" t="s">
        <v>207</v>
      </c>
      <c r="B168" s="72"/>
      <c r="C168" s="72"/>
      <c r="D168" s="72"/>
      <c r="E168" s="72"/>
      <c r="F168" s="72"/>
      <c r="G168" s="72"/>
      <c r="H168" s="65"/>
    </row>
    <row r="169" spans="1:8" s="61" customFormat="1" ht="11.25" customHeight="1" x14ac:dyDescent="0.2">
      <c r="A169" s="63" t="s">
        <v>208</v>
      </c>
      <c r="B169" s="88">
        <f t="shared" ref="B169:G169" si="56">SUM(B170:B174)</f>
        <v>1021110.173</v>
      </c>
      <c r="C169" s="74">
        <f t="shared" si="56"/>
        <v>287376.66029999993</v>
      </c>
      <c r="D169" s="88">
        <f t="shared" si="56"/>
        <v>32464.592070000002</v>
      </c>
      <c r="E169" s="74">
        <f t="shared" si="56"/>
        <v>319841.25236999994</v>
      </c>
      <c r="F169" s="74">
        <f t="shared" si="56"/>
        <v>701268.92063000007</v>
      </c>
      <c r="G169" s="74">
        <f t="shared" si="56"/>
        <v>733733.51269999996</v>
      </c>
      <c r="H169" s="70">
        <f t="shared" ref="H169:H174" si="57">E169/B169*100</f>
        <v>31.322893535602837</v>
      </c>
    </row>
    <row r="170" spans="1:8" s="61" customFormat="1" ht="11.25" customHeight="1" x14ac:dyDescent="0.2">
      <c r="A170" s="67" t="s">
        <v>180</v>
      </c>
      <c r="B170" s="68">
        <v>889906.11199999996</v>
      </c>
      <c r="C170" s="69">
        <v>253302.25053999998</v>
      </c>
      <c r="D170" s="68">
        <v>31710.83569</v>
      </c>
      <c r="E170" s="69">
        <f>SUM(C170:D170)</f>
        <v>285013.08622999996</v>
      </c>
      <c r="F170" s="69">
        <f>B170-E170</f>
        <v>604893.02576999995</v>
      </c>
      <c r="G170" s="69">
        <f>B170-C170</f>
        <v>636603.86146000004</v>
      </c>
      <c r="H170" s="70">
        <f t="shared" si="57"/>
        <v>32.027320903488743</v>
      </c>
    </row>
    <row r="171" spans="1:8" s="61" customFormat="1" ht="11.25" customHeight="1" x14ac:dyDescent="0.2">
      <c r="A171" s="67" t="s">
        <v>209</v>
      </c>
      <c r="B171" s="68">
        <v>90027.061000000002</v>
      </c>
      <c r="C171" s="69">
        <v>25478.055670000002</v>
      </c>
      <c r="D171" s="68">
        <v>167.96726999999998</v>
      </c>
      <c r="E171" s="69">
        <f>SUM(C171:D171)</f>
        <v>25646.022940000003</v>
      </c>
      <c r="F171" s="69">
        <f>B171-E171</f>
        <v>64381.038059999999</v>
      </c>
      <c r="G171" s="69">
        <f>B171-C171</f>
        <v>64549.00533</v>
      </c>
      <c r="H171" s="70">
        <f t="shared" si="57"/>
        <v>28.487015631888728</v>
      </c>
    </row>
    <row r="172" spans="1:8" s="61" customFormat="1" ht="11.45" customHeight="1" x14ac:dyDescent="0.2">
      <c r="A172" s="67" t="s">
        <v>210</v>
      </c>
      <c r="B172" s="68">
        <v>10507</v>
      </c>
      <c r="C172" s="69">
        <v>1533.7374299999999</v>
      </c>
      <c r="D172" s="68">
        <v>0</v>
      </c>
      <c r="E172" s="69">
        <f>SUM(C172:D172)</f>
        <v>1533.7374299999999</v>
      </c>
      <c r="F172" s="69">
        <f>B172-E172</f>
        <v>8973.2625700000008</v>
      </c>
      <c r="G172" s="69">
        <f>B172-C172</f>
        <v>8973.2625700000008</v>
      </c>
      <c r="H172" s="70">
        <f t="shared" si="57"/>
        <v>14.597291615113733</v>
      </c>
    </row>
    <row r="173" spans="1:8" s="61" customFormat="1" ht="11.25" customHeight="1" x14ac:dyDescent="0.2">
      <c r="A173" s="67" t="s">
        <v>211</v>
      </c>
      <c r="B173" s="68">
        <v>11403</v>
      </c>
      <c r="C173" s="69">
        <v>2131.3445200000001</v>
      </c>
      <c r="D173" s="68">
        <v>449.55297999999999</v>
      </c>
      <c r="E173" s="69">
        <f>SUM(C173:D173)</f>
        <v>2580.8975</v>
      </c>
      <c r="F173" s="69">
        <f>B173-E173</f>
        <v>8822.1025000000009</v>
      </c>
      <c r="G173" s="69">
        <f>B173-C173</f>
        <v>9271.6554799999994</v>
      </c>
      <c r="H173" s="70">
        <f t="shared" si="57"/>
        <v>22.633495571340877</v>
      </c>
    </row>
    <row r="174" spans="1:8" s="61" customFormat="1" ht="11.25" customHeight="1" x14ac:dyDescent="0.2">
      <c r="A174" s="67" t="s">
        <v>212</v>
      </c>
      <c r="B174" s="72">
        <v>19267</v>
      </c>
      <c r="C174" s="72">
        <v>4931.27214</v>
      </c>
      <c r="D174" s="72">
        <v>136.23613</v>
      </c>
      <c r="E174" s="72">
        <f>SUM(C174:D174)</f>
        <v>5067.5082700000003</v>
      </c>
      <c r="F174" s="72">
        <f>B174-E174</f>
        <v>14199.49173</v>
      </c>
      <c r="G174" s="72">
        <f>B174-C174</f>
        <v>14335.727859999999</v>
      </c>
      <c r="H174" s="65">
        <f t="shared" si="57"/>
        <v>26.301490994965487</v>
      </c>
    </row>
    <row r="175" spans="1:8" s="61" customFormat="1" ht="11.25" customHeight="1" x14ac:dyDescent="0.2">
      <c r="A175" s="76"/>
      <c r="B175" s="72"/>
      <c r="C175" s="72"/>
      <c r="D175" s="72"/>
      <c r="E175" s="72"/>
      <c r="F175" s="72"/>
      <c r="G175" s="72"/>
      <c r="H175" s="65"/>
    </row>
    <row r="176" spans="1:8" s="61" customFormat="1" ht="11.25" customHeight="1" x14ac:dyDescent="0.2">
      <c r="A176" s="63" t="s">
        <v>213</v>
      </c>
      <c r="B176" s="88">
        <f t="shared" ref="B176:G176" si="58">SUM(B177:B183)</f>
        <v>5646116.2860000003</v>
      </c>
      <c r="C176" s="74">
        <f t="shared" si="58"/>
        <v>1311102.8268700005</v>
      </c>
      <c r="D176" s="88">
        <f t="shared" si="58"/>
        <v>269629.54143000004</v>
      </c>
      <c r="E176" s="74">
        <f t="shared" si="58"/>
        <v>1580732.3683000004</v>
      </c>
      <c r="F176" s="74">
        <f t="shared" si="58"/>
        <v>4065383.9176999996</v>
      </c>
      <c r="G176" s="74">
        <f t="shared" si="58"/>
        <v>4335013.4591300003</v>
      </c>
      <c r="H176" s="70">
        <f t="shared" ref="H176:H183" si="59">E176/B176*100</f>
        <v>27.996808571221841</v>
      </c>
    </row>
    <row r="177" spans="1:8" s="61" customFormat="1" ht="11.25" customHeight="1" x14ac:dyDescent="0.2">
      <c r="A177" s="67" t="s">
        <v>180</v>
      </c>
      <c r="B177" s="68">
        <v>2713952.7859999998</v>
      </c>
      <c r="C177" s="69">
        <v>214573.90948000032</v>
      </c>
      <c r="D177" s="68">
        <v>132498.07052000001</v>
      </c>
      <c r="E177" s="69">
        <f t="shared" ref="E177:E183" si="60">SUM(C177:D177)</f>
        <v>347071.98000000033</v>
      </c>
      <c r="F177" s="69">
        <f t="shared" ref="F177:F183" si="61">B177-E177</f>
        <v>2366880.8059999994</v>
      </c>
      <c r="G177" s="69">
        <f t="shared" ref="G177:G183" si="62">B177-C177</f>
        <v>2499378.8765199995</v>
      </c>
      <c r="H177" s="70">
        <f t="shared" si="59"/>
        <v>12.788431021732608</v>
      </c>
    </row>
    <row r="178" spans="1:8" s="61" customFormat="1" ht="11.25" customHeight="1" x14ac:dyDescent="0.2">
      <c r="A178" s="67" t="s">
        <v>214</v>
      </c>
      <c r="B178" s="68">
        <v>29442</v>
      </c>
      <c r="C178" s="69">
        <v>8394.9161000000004</v>
      </c>
      <c r="D178" s="68">
        <v>1189.0876699999999</v>
      </c>
      <c r="E178" s="69">
        <f t="shared" si="60"/>
        <v>9584.0037699999993</v>
      </c>
      <c r="F178" s="69">
        <f t="shared" si="61"/>
        <v>19857.996230000001</v>
      </c>
      <c r="G178" s="69">
        <f t="shared" si="62"/>
        <v>21047.083899999998</v>
      </c>
      <c r="H178" s="70">
        <f t="shared" si="59"/>
        <v>32.552149208613542</v>
      </c>
    </row>
    <row r="179" spans="1:8" s="61" customFormat="1" ht="11.25" customHeight="1" x14ac:dyDescent="0.2">
      <c r="A179" s="67" t="s">
        <v>215</v>
      </c>
      <c r="B179" s="68">
        <v>250661</v>
      </c>
      <c r="C179" s="69">
        <v>34572.053090000001</v>
      </c>
      <c r="D179" s="68">
        <v>9000.4817400000011</v>
      </c>
      <c r="E179" s="69">
        <f t="shared" si="60"/>
        <v>43572.534830000004</v>
      </c>
      <c r="F179" s="69">
        <f t="shared" si="61"/>
        <v>207088.46516999998</v>
      </c>
      <c r="G179" s="69">
        <f t="shared" si="62"/>
        <v>216088.94691</v>
      </c>
      <c r="H179" s="70">
        <f t="shared" si="59"/>
        <v>17.383053139499165</v>
      </c>
    </row>
    <row r="180" spans="1:8" s="61" customFormat="1" ht="11.25" customHeight="1" x14ac:dyDescent="0.2">
      <c r="A180" s="67" t="s">
        <v>216</v>
      </c>
      <c r="B180" s="68">
        <v>24412</v>
      </c>
      <c r="C180" s="69">
        <v>1960.53026</v>
      </c>
      <c r="D180" s="68">
        <v>5.2889999999999997</v>
      </c>
      <c r="E180" s="69">
        <f t="shared" si="60"/>
        <v>1965.81926</v>
      </c>
      <c r="F180" s="69">
        <f t="shared" si="61"/>
        <v>22446.18074</v>
      </c>
      <c r="G180" s="69">
        <f t="shared" si="62"/>
        <v>22451.46974</v>
      </c>
      <c r="H180" s="70">
        <f t="shared" si="59"/>
        <v>8.0526759790267075</v>
      </c>
    </row>
    <row r="181" spans="1:8" s="61" customFormat="1" ht="11.25" customHeight="1" x14ac:dyDescent="0.2">
      <c r="A181" s="67" t="s">
        <v>217</v>
      </c>
      <c r="B181" s="68">
        <v>111581</v>
      </c>
      <c r="C181" s="69">
        <v>37664.885309999998</v>
      </c>
      <c r="D181" s="68">
        <v>1120.7970600000001</v>
      </c>
      <c r="E181" s="69">
        <f t="shared" si="60"/>
        <v>38785.682369999995</v>
      </c>
      <c r="F181" s="69">
        <f t="shared" si="61"/>
        <v>72795.317630000005</v>
      </c>
      <c r="G181" s="69">
        <f t="shared" si="62"/>
        <v>73916.114690000002</v>
      </c>
      <c r="H181" s="70">
        <f t="shared" si="59"/>
        <v>34.760113612532592</v>
      </c>
    </row>
    <row r="182" spans="1:8" s="61" customFormat="1" ht="11.25" customHeight="1" x14ac:dyDescent="0.2">
      <c r="A182" s="67" t="s">
        <v>218</v>
      </c>
      <c r="B182" s="68">
        <v>2509947.5</v>
      </c>
      <c r="C182" s="69">
        <v>1012218.4422899999</v>
      </c>
      <c r="D182" s="68">
        <v>125746.65513</v>
      </c>
      <c r="E182" s="69">
        <f t="shared" si="60"/>
        <v>1137965.09742</v>
      </c>
      <c r="F182" s="69">
        <f t="shared" si="61"/>
        <v>1371982.40258</v>
      </c>
      <c r="G182" s="69">
        <f t="shared" si="62"/>
        <v>1497729.0577100001</v>
      </c>
      <c r="H182" s="70">
        <f t="shared" si="59"/>
        <v>45.338203186321621</v>
      </c>
    </row>
    <row r="183" spans="1:8" s="61" customFormat="1" ht="11.25" customHeight="1" x14ac:dyDescent="0.2">
      <c r="A183" s="67" t="s">
        <v>219</v>
      </c>
      <c r="B183" s="72">
        <v>6120</v>
      </c>
      <c r="C183" s="72">
        <v>1718.0903400000002</v>
      </c>
      <c r="D183" s="72">
        <v>69.160309999999996</v>
      </c>
      <c r="E183" s="72">
        <f t="shared" si="60"/>
        <v>1787.2506500000002</v>
      </c>
      <c r="F183" s="72">
        <f t="shared" si="61"/>
        <v>4332.74935</v>
      </c>
      <c r="G183" s="72">
        <f t="shared" si="62"/>
        <v>4401.9096599999993</v>
      </c>
      <c r="H183" s="65">
        <f t="shared" si="59"/>
        <v>29.203441993464057</v>
      </c>
    </row>
    <row r="184" spans="1:8" s="61" customFormat="1" ht="11.25" customHeight="1" x14ac:dyDescent="0.2">
      <c r="A184" s="76"/>
      <c r="B184" s="91"/>
      <c r="C184" s="91"/>
      <c r="D184" s="91"/>
      <c r="E184" s="91"/>
      <c r="F184" s="91"/>
      <c r="G184" s="91"/>
      <c r="H184" s="65"/>
    </row>
    <row r="185" spans="1:8" s="61" customFormat="1" ht="11.25" customHeight="1" x14ac:dyDescent="0.2">
      <c r="A185" s="63" t="s">
        <v>220</v>
      </c>
      <c r="B185" s="92">
        <f t="shared" ref="B185:G185" si="63">SUM(B186:B191)</f>
        <v>1065406.6809999999</v>
      </c>
      <c r="C185" s="93">
        <f t="shared" si="63"/>
        <v>213138.29316000003</v>
      </c>
      <c r="D185" s="92">
        <f t="shared" si="63"/>
        <v>24735.628100000002</v>
      </c>
      <c r="E185" s="93">
        <f t="shared" si="63"/>
        <v>237873.92126000006</v>
      </c>
      <c r="F185" s="93">
        <f t="shared" si="63"/>
        <v>827532.75973999989</v>
      </c>
      <c r="G185" s="93">
        <f t="shared" si="63"/>
        <v>852268.38783999998</v>
      </c>
      <c r="H185" s="70">
        <f t="shared" ref="H185:H191" si="64">E185/B185*100</f>
        <v>22.327053650229558</v>
      </c>
    </row>
    <row r="186" spans="1:8" s="61" customFormat="1" ht="11.25" customHeight="1" x14ac:dyDescent="0.2">
      <c r="A186" s="67" t="s">
        <v>221</v>
      </c>
      <c r="B186" s="68">
        <v>308782.72300000011</v>
      </c>
      <c r="C186" s="69">
        <v>68687.215500000006</v>
      </c>
      <c r="D186" s="68">
        <v>11029.167140000001</v>
      </c>
      <c r="E186" s="69">
        <f t="shared" ref="E186:E191" si="65">SUM(C186:D186)</f>
        <v>79716.382640000011</v>
      </c>
      <c r="F186" s="69">
        <f t="shared" ref="F186:F191" si="66">B186-E186</f>
        <v>229066.34036000009</v>
      </c>
      <c r="G186" s="69">
        <f t="shared" ref="G186:G191" si="67">B186-C186</f>
        <v>240095.50750000012</v>
      </c>
      <c r="H186" s="70">
        <f t="shared" si="64"/>
        <v>25.816335145149939</v>
      </c>
    </row>
    <row r="187" spans="1:8" s="61" customFormat="1" ht="11.25" customHeight="1" x14ac:dyDescent="0.2">
      <c r="A187" s="67" t="s">
        <v>222</v>
      </c>
      <c r="B187" s="68">
        <v>5368</v>
      </c>
      <c r="C187" s="69">
        <v>1415.7758100000001</v>
      </c>
      <c r="D187" s="68">
        <v>34.90625</v>
      </c>
      <c r="E187" s="69">
        <f t="shared" si="65"/>
        <v>1450.6820600000001</v>
      </c>
      <c r="F187" s="69">
        <f t="shared" si="66"/>
        <v>3917.3179399999999</v>
      </c>
      <c r="G187" s="69">
        <f t="shared" si="67"/>
        <v>3952.2241899999999</v>
      </c>
      <c r="H187" s="70">
        <f t="shared" si="64"/>
        <v>27.024628539493296</v>
      </c>
    </row>
    <row r="188" spans="1:8" s="61" customFormat="1" ht="11.25" customHeight="1" x14ac:dyDescent="0.2">
      <c r="A188" s="67" t="s">
        <v>223</v>
      </c>
      <c r="B188" s="68">
        <v>31040</v>
      </c>
      <c r="C188" s="69">
        <v>4650.2277599999998</v>
      </c>
      <c r="D188" s="68">
        <v>40.021380000000001</v>
      </c>
      <c r="E188" s="69">
        <f t="shared" si="65"/>
        <v>4690.2491399999999</v>
      </c>
      <c r="F188" s="69">
        <f t="shared" si="66"/>
        <v>26349.75086</v>
      </c>
      <c r="G188" s="69">
        <f t="shared" si="67"/>
        <v>26389.772239999998</v>
      </c>
      <c r="H188" s="70">
        <f t="shared" si="64"/>
        <v>15.110338724226805</v>
      </c>
    </row>
    <row r="189" spans="1:8" s="61" customFormat="1" ht="11.25" customHeight="1" x14ac:dyDescent="0.2">
      <c r="A189" s="67" t="s">
        <v>224</v>
      </c>
      <c r="B189" s="68">
        <v>10767</v>
      </c>
      <c r="C189" s="69">
        <v>655.7856700000001</v>
      </c>
      <c r="D189" s="68">
        <v>1928.5152700000001</v>
      </c>
      <c r="E189" s="69">
        <f t="shared" si="65"/>
        <v>2584.3009400000001</v>
      </c>
      <c r="F189" s="69">
        <f t="shared" si="66"/>
        <v>8182.6990599999999</v>
      </c>
      <c r="G189" s="69">
        <f t="shared" si="67"/>
        <v>10111.214330000001</v>
      </c>
      <c r="H189" s="70">
        <f t="shared" si="64"/>
        <v>24.00205201077366</v>
      </c>
    </row>
    <row r="190" spans="1:8" s="61" customFormat="1" ht="11.25" customHeight="1" x14ac:dyDescent="0.2">
      <c r="A190" s="67" t="s">
        <v>225</v>
      </c>
      <c r="B190" s="68">
        <v>14696</v>
      </c>
      <c r="C190" s="69">
        <v>2730.0077200000001</v>
      </c>
      <c r="D190" s="68">
        <v>1049.35987</v>
      </c>
      <c r="E190" s="69">
        <f t="shared" si="65"/>
        <v>3779.3675899999998</v>
      </c>
      <c r="F190" s="69">
        <f t="shared" si="66"/>
        <v>10916.63241</v>
      </c>
      <c r="G190" s="69">
        <f t="shared" si="67"/>
        <v>11965.99228</v>
      </c>
      <c r="H190" s="70">
        <f t="shared" si="64"/>
        <v>25.7169814235166</v>
      </c>
    </row>
    <row r="191" spans="1:8" s="61" customFormat="1" ht="11.25" customHeight="1" x14ac:dyDescent="0.2">
      <c r="A191" s="67" t="s">
        <v>226</v>
      </c>
      <c r="B191" s="72">
        <v>694752.95799999987</v>
      </c>
      <c r="C191" s="72">
        <v>134999.28070000003</v>
      </c>
      <c r="D191" s="72">
        <v>10653.658190000002</v>
      </c>
      <c r="E191" s="72">
        <f t="shared" si="65"/>
        <v>145652.93889000005</v>
      </c>
      <c r="F191" s="72">
        <f t="shared" si="66"/>
        <v>549100.01910999976</v>
      </c>
      <c r="G191" s="72">
        <f t="shared" si="67"/>
        <v>559753.67729999986</v>
      </c>
      <c r="H191" s="65">
        <f t="shared" si="64"/>
        <v>20.964709428412405</v>
      </c>
    </row>
    <row r="192" spans="1:8" s="61" customFormat="1" ht="11.25" customHeight="1" x14ac:dyDescent="0.2">
      <c r="A192" s="76"/>
      <c r="B192" s="72"/>
      <c r="C192" s="72"/>
      <c r="D192" s="72"/>
      <c r="E192" s="72"/>
      <c r="F192" s="72"/>
      <c r="G192" s="72"/>
      <c r="H192" s="65"/>
    </row>
    <row r="193" spans="1:8" s="61" customFormat="1" ht="11.25" customHeight="1" x14ac:dyDescent="0.2">
      <c r="A193" s="63" t="s">
        <v>227</v>
      </c>
      <c r="B193" s="88">
        <f t="shared" ref="B193:G193" si="68">SUM(B194:B200)</f>
        <v>297731.28700000001</v>
      </c>
      <c r="C193" s="74">
        <f t="shared" si="68"/>
        <v>66663.751279999997</v>
      </c>
      <c r="D193" s="88">
        <f t="shared" si="68"/>
        <v>20082.829960000003</v>
      </c>
      <c r="E193" s="74">
        <f t="shared" si="68"/>
        <v>86746.58124</v>
      </c>
      <c r="F193" s="74">
        <f t="shared" si="68"/>
        <v>210984.70576000001</v>
      </c>
      <c r="G193" s="74">
        <f t="shared" si="68"/>
        <v>231067.53571999999</v>
      </c>
      <c r="H193" s="70">
        <f t="shared" ref="H193:H200" si="69">E193/B193*100</f>
        <v>29.135863453947312</v>
      </c>
    </row>
    <row r="194" spans="1:8" s="61" customFormat="1" ht="11.25" customHeight="1" x14ac:dyDescent="0.2">
      <c r="A194" s="67" t="s">
        <v>228</v>
      </c>
      <c r="B194" s="68">
        <v>63450</v>
      </c>
      <c r="C194" s="69">
        <v>15143.591249999996</v>
      </c>
      <c r="D194" s="68">
        <v>5414.7262600000022</v>
      </c>
      <c r="E194" s="69">
        <f t="shared" ref="E194:E200" si="70">SUM(C194:D194)</f>
        <v>20558.317509999997</v>
      </c>
      <c r="F194" s="69">
        <f t="shared" ref="F194:F200" si="71">B194-E194</f>
        <v>42891.682490000007</v>
      </c>
      <c r="G194" s="69">
        <f t="shared" ref="G194:G200" si="72">B194-C194</f>
        <v>48306.408750000002</v>
      </c>
      <c r="H194" s="70">
        <f t="shared" si="69"/>
        <v>32.400815618597321</v>
      </c>
    </row>
    <row r="195" spans="1:8" s="61" customFormat="1" ht="11.25" customHeight="1" x14ac:dyDescent="0.2">
      <c r="A195" s="67" t="s">
        <v>229</v>
      </c>
      <c r="B195" s="68">
        <v>77766.409</v>
      </c>
      <c r="C195" s="69">
        <v>22213.056339999999</v>
      </c>
      <c r="D195" s="68">
        <v>4695.5527699999993</v>
      </c>
      <c r="E195" s="69">
        <f t="shared" si="70"/>
        <v>26908.609109999998</v>
      </c>
      <c r="F195" s="69">
        <f t="shared" si="71"/>
        <v>50857.799890000002</v>
      </c>
      <c r="G195" s="69">
        <f t="shared" si="72"/>
        <v>55553.352660000004</v>
      </c>
      <c r="H195" s="70">
        <f t="shared" si="69"/>
        <v>34.601840892511824</v>
      </c>
    </row>
    <row r="196" spans="1:8" s="61" customFormat="1" ht="11.25" customHeight="1" x14ac:dyDescent="0.2">
      <c r="A196" s="67" t="s">
        <v>230</v>
      </c>
      <c r="B196" s="68">
        <v>7973</v>
      </c>
      <c r="C196" s="69">
        <v>1549.7214199999999</v>
      </c>
      <c r="D196" s="68">
        <v>31.709289999999999</v>
      </c>
      <c r="E196" s="69">
        <f t="shared" si="70"/>
        <v>1581.4307099999999</v>
      </c>
      <c r="F196" s="69">
        <f t="shared" si="71"/>
        <v>6391.5692900000004</v>
      </c>
      <c r="G196" s="69">
        <f t="shared" si="72"/>
        <v>6423.2785800000001</v>
      </c>
      <c r="H196" s="70">
        <f t="shared" si="69"/>
        <v>19.834826414147745</v>
      </c>
    </row>
    <row r="197" spans="1:8" s="61" customFormat="1" ht="11.25" customHeight="1" x14ac:dyDescent="0.2">
      <c r="A197" s="67" t="s">
        <v>231</v>
      </c>
      <c r="B197" s="68">
        <v>6223</v>
      </c>
      <c r="C197" s="69">
        <v>0</v>
      </c>
      <c r="D197" s="68">
        <v>0</v>
      </c>
      <c r="E197" s="69">
        <f t="shared" si="70"/>
        <v>0</v>
      </c>
      <c r="F197" s="69">
        <f t="shared" si="71"/>
        <v>6223</v>
      </c>
      <c r="G197" s="69">
        <f t="shared" si="72"/>
        <v>6223</v>
      </c>
      <c r="H197" s="70">
        <f t="shared" si="69"/>
        <v>0</v>
      </c>
    </row>
    <row r="198" spans="1:8" s="61" customFormat="1" ht="11.25" customHeight="1" x14ac:dyDescent="0.2">
      <c r="A198" s="67" t="s">
        <v>232</v>
      </c>
      <c r="B198" s="68">
        <v>25753</v>
      </c>
      <c r="C198" s="69">
        <v>4657.2975999999999</v>
      </c>
      <c r="D198" s="68">
        <v>382.33393000000001</v>
      </c>
      <c r="E198" s="69">
        <f t="shared" si="70"/>
        <v>5039.6315299999997</v>
      </c>
      <c r="F198" s="69">
        <f t="shared" si="71"/>
        <v>20713.368470000001</v>
      </c>
      <c r="G198" s="69">
        <f t="shared" si="72"/>
        <v>21095.702400000002</v>
      </c>
      <c r="H198" s="70">
        <f t="shared" si="69"/>
        <v>19.569104686832599</v>
      </c>
    </row>
    <row r="199" spans="1:8" s="61" customFormat="1" ht="11.25" customHeight="1" x14ac:dyDescent="0.2">
      <c r="A199" s="67" t="s">
        <v>233</v>
      </c>
      <c r="B199" s="68">
        <v>70326.877999999997</v>
      </c>
      <c r="C199" s="69">
        <v>13932.82697</v>
      </c>
      <c r="D199" s="68">
        <v>8846.8135700000003</v>
      </c>
      <c r="E199" s="69">
        <f t="shared" si="70"/>
        <v>22779.64054</v>
      </c>
      <c r="F199" s="69">
        <f t="shared" si="71"/>
        <v>47547.237459999997</v>
      </c>
      <c r="G199" s="69">
        <f t="shared" si="72"/>
        <v>56394.051029999995</v>
      </c>
      <c r="H199" s="70">
        <f t="shared" si="69"/>
        <v>32.39108743032785</v>
      </c>
    </row>
    <row r="200" spans="1:8" s="61" customFormat="1" ht="11.25" customHeight="1" x14ac:dyDescent="0.2">
      <c r="A200" s="67" t="s">
        <v>234</v>
      </c>
      <c r="B200" s="72">
        <v>46239</v>
      </c>
      <c r="C200" s="72">
        <v>9167.2577000000001</v>
      </c>
      <c r="D200" s="72">
        <v>711.69414000000006</v>
      </c>
      <c r="E200" s="72">
        <f t="shared" si="70"/>
        <v>9878.9518399999997</v>
      </c>
      <c r="F200" s="72">
        <f t="shared" si="71"/>
        <v>36360.048159999998</v>
      </c>
      <c r="G200" s="72">
        <f t="shared" si="72"/>
        <v>37071.742299999998</v>
      </c>
      <c r="H200" s="65">
        <f t="shared" si="69"/>
        <v>21.364977270269687</v>
      </c>
    </row>
    <row r="201" spans="1:8" s="61" customFormat="1" ht="11.25" customHeight="1" x14ac:dyDescent="0.2">
      <c r="A201" s="76"/>
      <c r="B201" s="91"/>
      <c r="C201" s="91"/>
      <c r="D201" s="91"/>
      <c r="E201" s="91"/>
      <c r="F201" s="91"/>
      <c r="G201" s="91"/>
      <c r="H201" s="65"/>
    </row>
    <row r="202" spans="1:8" s="61" customFormat="1" ht="11.25" customHeight="1" x14ac:dyDescent="0.2">
      <c r="A202" s="63" t="s">
        <v>235</v>
      </c>
      <c r="B202" s="92">
        <f t="shared" ref="B202:G202" si="73">SUM(B203:B220)+SUM(B225:B241)</f>
        <v>10789779.100000001</v>
      </c>
      <c r="C202" s="93">
        <f t="shared" si="73"/>
        <v>795134.83115999983</v>
      </c>
      <c r="D202" s="92">
        <f t="shared" si="73"/>
        <v>95364.793570000023</v>
      </c>
      <c r="E202" s="93">
        <f t="shared" si="73"/>
        <v>890499.62472999992</v>
      </c>
      <c r="F202" s="93">
        <f t="shared" si="73"/>
        <v>9899279.4752699994</v>
      </c>
      <c r="G202" s="93">
        <f t="shared" si="73"/>
        <v>9994644.26884</v>
      </c>
      <c r="H202" s="70">
        <f t="shared" ref="H202:H241" si="74">E202/B202*100</f>
        <v>8.2531775347467473</v>
      </c>
    </row>
    <row r="203" spans="1:8" s="61" customFormat="1" ht="11.25" customHeight="1" x14ac:dyDescent="0.2">
      <c r="A203" s="67" t="s">
        <v>236</v>
      </c>
      <c r="B203" s="68">
        <v>13380</v>
      </c>
      <c r="C203" s="69">
        <v>1439.8746999999998</v>
      </c>
      <c r="D203" s="68">
        <v>0</v>
      </c>
      <c r="E203" s="69">
        <f t="shared" ref="E203:E219" si="75">SUM(C203:D203)</f>
        <v>1439.8746999999998</v>
      </c>
      <c r="F203" s="69">
        <f t="shared" ref="F203:F219" si="76">B203-E203</f>
        <v>11940.1253</v>
      </c>
      <c r="G203" s="69">
        <f t="shared" ref="G203:G219" si="77">B203-C203</f>
        <v>11940.1253</v>
      </c>
      <c r="H203" s="70">
        <f t="shared" si="74"/>
        <v>10.761395366218235</v>
      </c>
    </row>
    <row r="204" spans="1:8" s="61" customFormat="1" ht="11.25" customHeight="1" x14ac:dyDescent="0.2">
      <c r="A204" s="67" t="s">
        <v>237</v>
      </c>
      <c r="B204" s="68">
        <v>39248</v>
      </c>
      <c r="C204" s="69">
        <v>9351.4114200000004</v>
      </c>
      <c r="D204" s="68">
        <v>10.433870000000001</v>
      </c>
      <c r="E204" s="69">
        <f t="shared" si="75"/>
        <v>9361.8452900000011</v>
      </c>
      <c r="F204" s="69">
        <f t="shared" si="76"/>
        <v>29886.154709999999</v>
      </c>
      <c r="G204" s="69">
        <f t="shared" si="77"/>
        <v>29896.58858</v>
      </c>
      <c r="H204" s="70">
        <f t="shared" si="74"/>
        <v>23.85305057582552</v>
      </c>
    </row>
    <row r="205" spans="1:8" s="61" customFormat="1" ht="11.25" customHeight="1" x14ac:dyDescent="0.2">
      <c r="A205" s="67" t="s">
        <v>238</v>
      </c>
      <c r="B205" s="68">
        <v>19071</v>
      </c>
      <c r="C205" s="69">
        <v>2950.69454</v>
      </c>
      <c r="D205" s="68">
        <v>638.91332</v>
      </c>
      <c r="E205" s="69">
        <f t="shared" si="75"/>
        <v>3589.6078600000001</v>
      </c>
      <c r="F205" s="69">
        <f t="shared" si="76"/>
        <v>15481.39214</v>
      </c>
      <c r="G205" s="69">
        <f t="shared" si="77"/>
        <v>16120.30546</v>
      </c>
      <c r="H205" s="70">
        <f t="shared" si="74"/>
        <v>18.822336846520894</v>
      </c>
    </row>
    <row r="206" spans="1:8" s="61" customFormat="1" ht="11.25" customHeight="1" x14ac:dyDescent="0.2">
      <c r="A206" s="67" t="s">
        <v>239</v>
      </c>
      <c r="B206" s="68">
        <v>7384489.9390000002</v>
      </c>
      <c r="C206" s="69">
        <v>53644.762019999805</v>
      </c>
      <c r="D206" s="68">
        <v>10042.000230000025</v>
      </c>
      <c r="E206" s="69">
        <f t="shared" si="75"/>
        <v>63686.762249999832</v>
      </c>
      <c r="F206" s="69">
        <f t="shared" si="76"/>
        <v>7320803.1767500006</v>
      </c>
      <c r="G206" s="69">
        <f t="shared" si="77"/>
        <v>7330845.17698</v>
      </c>
      <c r="H206" s="70">
        <f t="shared" si="74"/>
        <v>0.86243955609782064</v>
      </c>
    </row>
    <row r="207" spans="1:8" s="61" customFormat="1" ht="11.25" customHeight="1" x14ac:dyDescent="0.2">
      <c r="A207" s="67" t="s">
        <v>240</v>
      </c>
      <c r="B207" s="68">
        <v>109113</v>
      </c>
      <c r="C207" s="69">
        <v>25026.850489999997</v>
      </c>
      <c r="D207" s="68">
        <v>3353.3484700000004</v>
      </c>
      <c r="E207" s="69">
        <f t="shared" si="75"/>
        <v>28380.198959999998</v>
      </c>
      <c r="F207" s="69">
        <f t="shared" si="76"/>
        <v>80732.801040000006</v>
      </c>
      <c r="G207" s="69">
        <f t="shared" si="77"/>
        <v>84086.149510000003</v>
      </c>
      <c r="H207" s="70">
        <f t="shared" si="74"/>
        <v>26.009915372137137</v>
      </c>
    </row>
    <row r="208" spans="1:8" s="61" customFormat="1" ht="11.25" customHeight="1" x14ac:dyDescent="0.2">
      <c r="A208" s="67" t="s">
        <v>241</v>
      </c>
      <c r="B208" s="68">
        <v>15701</v>
      </c>
      <c r="C208" s="69">
        <v>2795.4555299999997</v>
      </c>
      <c r="D208" s="68">
        <v>760.59357</v>
      </c>
      <c r="E208" s="69">
        <f t="shared" si="75"/>
        <v>3556.0490999999997</v>
      </c>
      <c r="F208" s="69">
        <f t="shared" si="76"/>
        <v>12144.9509</v>
      </c>
      <c r="G208" s="69">
        <f t="shared" si="77"/>
        <v>12905.544470000001</v>
      </c>
      <c r="H208" s="70">
        <f t="shared" si="74"/>
        <v>22.648551684606076</v>
      </c>
    </row>
    <row r="209" spans="1:8" s="61" customFormat="1" ht="11.25" customHeight="1" x14ac:dyDescent="0.2">
      <c r="A209" s="67" t="s">
        <v>242</v>
      </c>
      <c r="B209" s="68">
        <v>26353</v>
      </c>
      <c r="C209" s="69">
        <v>3936.38969</v>
      </c>
      <c r="D209" s="68">
        <v>1175.9595900000002</v>
      </c>
      <c r="E209" s="69">
        <f t="shared" si="75"/>
        <v>5112.3492800000004</v>
      </c>
      <c r="F209" s="69">
        <f t="shared" si="76"/>
        <v>21240.650719999998</v>
      </c>
      <c r="G209" s="69">
        <f t="shared" si="77"/>
        <v>22416.61031</v>
      </c>
      <c r="H209" s="70">
        <f t="shared" si="74"/>
        <v>19.399496376124162</v>
      </c>
    </row>
    <row r="210" spans="1:8" s="61" customFormat="1" ht="11.25" customHeight="1" x14ac:dyDescent="0.2">
      <c r="A210" s="67" t="s">
        <v>243</v>
      </c>
      <c r="B210" s="68">
        <v>87653.902000000002</v>
      </c>
      <c r="C210" s="69">
        <v>20135.375329999999</v>
      </c>
      <c r="D210" s="68">
        <v>5150.7613600000004</v>
      </c>
      <c r="E210" s="69">
        <f t="shared" si="75"/>
        <v>25286.136689999999</v>
      </c>
      <c r="F210" s="69">
        <f t="shared" si="76"/>
        <v>62367.765310000003</v>
      </c>
      <c r="G210" s="69">
        <f t="shared" si="77"/>
        <v>67518.526670000007</v>
      </c>
      <c r="H210" s="70">
        <f t="shared" si="74"/>
        <v>28.847702284833822</v>
      </c>
    </row>
    <row r="211" spans="1:8" s="61" customFormat="1" ht="11.25" customHeight="1" x14ac:dyDescent="0.2">
      <c r="A211" s="67" t="s">
        <v>244</v>
      </c>
      <c r="B211" s="68">
        <v>44875.177000000003</v>
      </c>
      <c r="C211" s="69">
        <v>6287.92191</v>
      </c>
      <c r="D211" s="68">
        <v>281.96100000000001</v>
      </c>
      <c r="E211" s="69">
        <f t="shared" si="75"/>
        <v>6569.8829100000003</v>
      </c>
      <c r="F211" s="69">
        <f t="shared" si="76"/>
        <v>38305.294090000003</v>
      </c>
      <c r="G211" s="69">
        <f t="shared" si="77"/>
        <v>38587.255090000006</v>
      </c>
      <c r="H211" s="70">
        <f t="shared" si="74"/>
        <v>14.640349853104755</v>
      </c>
    </row>
    <row r="212" spans="1:8" s="61" customFormat="1" ht="11.25" customHeight="1" x14ac:dyDescent="0.2">
      <c r="A212" s="67" t="s">
        <v>245</v>
      </c>
      <c r="B212" s="68">
        <v>29473.929</v>
      </c>
      <c r="C212" s="69">
        <v>4177.0810700000002</v>
      </c>
      <c r="D212" s="68">
        <v>1742.7726299999999</v>
      </c>
      <c r="E212" s="69">
        <f t="shared" si="75"/>
        <v>5919.8536999999997</v>
      </c>
      <c r="F212" s="69">
        <f t="shared" si="76"/>
        <v>23554.0753</v>
      </c>
      <c r="G212" s="69">
        <f t="shared" si="77"/>
        <v>25296.84793</v>
      </c>
      <c r="H212" s="70">
        <f t="shared" si="74"/>
        <v>20.085051097191688</v>
      </c>
    </row>
    <row r="213" spans="1:8" s="61" customFormat="1" ht="11.25" customHeight="1" x14ac:dyDescent="0.2">
      <c r="A213" s="67" t="s">
        <v>246</v>
      </c>
      <c r="B213" s="68">
        <v>22682</v>
      </c>
      <c r="C213" s="69">
        <v>5899.4967699999997</v>
      </c>
      <c r="D213" s="68">
        <v>189.06101999999998</v>
      </c>
      <c r="E213" s="69">
        <f t="shared" si="75"/>
        <v>6088.5577899999998</v>
      </c>
      <c r="F213" s="69">
        <f t="shared" si="76"/>
        <v>16593.442210000001</v>
      </c>
      <c r="G213" s="69">
        <f t="shared" si="77"/>
        <v>16782.503230000002</v>
      </c>
      <c r="H213" s="70">
        <f t="shared" si="74"/>
        <v>26.843125782558857</v>
      </c>
    </row>
    <row r="214" spans="1:8" s="61" customFormat="1" ht="11.25" customHeight="1" x14ac:dyDescent="0.2">
      <c r="A214" s="67" t="s">
        <v>247</v>
      </c>
      <c r="B214" s="68">
        <v>31540</v>
      </c>
      <c r="C214" s="69">
        <v>4816.7218400000002</v>
      </c>
      <c r="D214" s="68">
        <v>1141.2204400000001</v>
      </c>
      <c r="E214" s="69">
        <f t="shared" si="75"/>
        <v>5957.9422800000002</v>
      </c>
      <c r="F214" s="69">
        <f t="shared" si="76"/>
        <v>25582.057720000001</v>
      </c>
      <c r="G214" s="69">
        <f t="shared" si="77"/>
        <v>26723.278160000002</v>
      </c>
      <c r="H214" s="70">
        <f t="shared" si="74"/>
        <v>18.890115028535195</v>
      </c>
    </row>
    <row r="215" spans="1:8" s="61" customFormat="1" ht="11.25" customHeight="1" x14ac:dyDescent="0.2">
      <c r="A215" s="67" t="s">
        <v>248</v>
      </c>
      <c r="B215" s="68">
        <v>81112.498000000007</v>
      </c>
      <c r="C215" s="69">
        <v>12383.758880000001</v>
      </c>
      <c r="D215" s="68">
        <v>3132.159329999999</v>
      </c>
      <c r="E215" s="69">
        <f t="shared" si="75"/>
        <v>15515.91821</v>
      </c>
      <c r="F215" s="69">
        <f t="shared" si="76"/>
        <v>65596.579790000003</v>
      </c>
      <c r="G215" s="69">
        <f t="shared" si="77"/>
        <v>68728.739120000013</v>
      </c>
      <c r="H215" s="70">
        <f t="shared" si="74"/>
        <v>19.128887153740472</v>
      </c>
    </row>
    <row r="216" spans="1:8" s="61" customFormat="1" ht="11.25" customHeight="1" x14ac:dyDescent="0.2">
      <c r="A216" s="67" t="s">
        <v>249</v>
      </c>
      <c r="B216" s="68">
        <v>37354</v>
      </c>
      <c r="C216" s="69">
        <v>5617.98243</v>
      </c>
      <c r="D216" s="68">
        <v>1157.4935600000001</v>
      </c>
      <c r="E216" s="69">
        <f t="shared" si="75"/>
        <v>6775.4759899999999</v>
      </c>
      <c r="F216" s="69">
        <f t="shared" si="76"/>
        <v>30578.524010000001</v>
      </c>
      <c r="G216" s="69">
        <f t="shared" si="77"/>
        <v>31736.01757</v>
      </c>
      <c r="H216" s="70">
        <f t="shared" si="74"/>
        <v>18.138555415751995</v>
      </c>
    </row>
    <row r="217" spans="1:8" s="61" customFormat="1" ht="11.25" customHeight="1" x14ac:dyDescent="0.2">
      <c r="A217" s="67" t="s">
        <v>250</v>
      </c>
      <c r="B217" s="68">
        <v>47750</v>
      </c>
      <c r="C217" s="69">
        <v>8144.4490800000003</v>
      </c>
      <c r="D217" s="68">
        <v>699.26387999999997</v>
      </c>
      <c r="E217" s="69">
        <f t="shared" si="75"/>
        <v>8843.7129600000007</v>
      </c>
      <c r="F217" s="69">
        <f t="shared" si="76"/>
        <v>38906.287039999996</v>
      </c>
      <c r="G217" s="69">
        <f t="shared" si="77"/>
        <v>39605.550920000001</v>
      </c>
      <c r="H217" s="70">
        <f t="shared" si="74"/>
        <v>18.520864837696337</v>
      </c>
    </row>
    <row r="218" spans="1:8" s="61" customFormat="1" ht="11.25" customHeight="1" x14ac:dyDescent="0.2">
      <c r="A218" s="67" t="s">
        <v>251</v>
      </c>
      <c r="B218" s="68">
        <v>5374</v>
      </c>
      <c r="C218" s="69">
        <v>3537.4027500000002</v>
      </c>
      <c r="D218" s="68">
        <v>171.65866999999997</v>
      </c>
      <c r="E218" s="69">
        <f t="shared" si="75"/>
        <v>3709.06142</v>
      </c>
      <c r="F218" s="69">
        <f t="shared" si="76"/>
        <v>1664.93858</v>
      </c>
      <c r="G218" s="69">
        <f t="shared" si="77"/>
        <v>1836.5972499999998</v>
      </c>
      <c r="H218" s="70">
        <f t="shared" si="74"/>
        <v>69.018634536657984</v>
      </c>
    </row>
    <row r="219" spans="1:8" s="61" customFormat="1" ht="11.25" customHeight="1" x14ac:dyDescent="0.2">
      <c r="A219" s="67" t="s">
        <v>252</v>
      </c>
      <c r="B219" s="72">
        <v>52037</v>
      </c>
      <c r="C219" s="72">
        <v>10138.968419999999</v>
      </c>
      <c r="D219" s="72">
        <v>399.61980999999997</v>
      </c>
      <c r="E219" s="72">
        <f t="shared" si="75"/>
        <v>10538.588229999999</v>
      </c>
      <c r="F219" s="72">
        <f t="shared" si="76"/>
        <v>41498.411769999999</v>
      </c>
      <c r="G219" s="72">
        <f t="shared" si="77"/>
        <v>41898.031580000003</v>
      </c>
      <c r="H219" s="65">
        <f t="shared" si="74"/>
        <v>20.252105674808305</v>
      </c>
    </row>
    <row r="220" spans="1:8" s="61" customFormat="1" ht="11.25" customHeight="1" x14ac:dyDescent="0.2">
      <c r="A220" s="67" t="s">
        <v>253</v>
      </c>
      <c r="B220" s="88">
        <f t="shared" ref="B220:G220" si="78">SUM(B221:B224)</f>
        <v>464140</v>
      </c>
      <c r="C220" s="74">
        <f t="shared" si="78"/>
        <v>19399.362010000001</v>
      </c>
      <c r="D220" s="88">
        <f t="shared" si="78"/>
        <v>7159.9125599999998</v>
      </c>
      <c r="E220" s="74">
        <f t="shared" si="78"/>
        <v>26559.274569999998</v>
      </c>
      <c r="F220" s="74">
        <f t="shared" si="78"/>
        <v>437580.72542999999</v>
      </c>
      <c r="G220" s="74">
        <f t="shared" si="78"/>
        <v>444740.63799000002</v>
      </c>
      <c r="H220" s="70">
        <f t="shared" si="74"/>
        <v>5.7222550458913251</v>
      </c>
    </row>
    <row r="221" spans="1:8" s="61" customFormat="1" ht="11.25" customHeight="1" x14ac:dyDescent="0.2">
      <c r="A221" s="67" t="s">
        <v>254</v>
      </c>
      <c r="B221" s="68">
        <v>52305</v>
      </c>
      <c r="C221" s="69">
        <v>3506.22271</v>
      </c>
      <c r="D221" s="68">
        <v>253.51598999999999</v>
      </c>
      <c r="E221" s="69">
        <f t="shared" ref="E221:E241" si="79">SUM(C221:D221)</f>
        <v>3759.7386999999999</v>
      </c>
      <c r="F221" s="69">
        <f t="shared" ref="F221:F241" si="80">B221-E221</f>
        <v>48545.261299999998</v>
      </c>
      <c r="G221" s="69">
        <f t="shared" ref="G221:G241" si="81">B221-C221</f>
        <v>48798.777289999998</v>
      </c>
      <c r="H221" s="70">
        <f t="shared" si="74"/>
        <v>7.1881057260300159</v>
      </c>
    </row>
    <row r="222" spans="1:8" s="61" customFormat="1" ht="11.25" customHeight="1" x14ac:dyDescent="0.2">
      <c r="A222" s="67" t="s">
        <v>255</v>
      </c>
      <c r="B222" s="68">
        <v>32811</v>
      </c>
      <c r="C222" s="69">
        <v>7561.6086599999999</v>
      </c>
      <c r="D222" s="68">
        <v>703.11194999999998</v>
      </c>
      <c r="E222" s="69">
        <f t="shared" si="79"/>
        <v>8264.7206100000003</v>
      </c>
      <c r="F222" s="69">
        <f t="shared" si="80"/>
        <v>24546.27939</v>
      </c>
      <c r="G222" s="69">
        <f t="shared" si="81"/>
        <v>25249.391340000002</v>
      </c>
      <c r="H222" s="70">
        <f t="shared" si="74"/>
        <v>25.188871445551797</v>
      </c>
    </row>
    <row r="223" spans="1:8" s="61" customFormat="1" ht="11.25" customHeight="1" x14ac:dyDescent="0.2">
      <c r="A223" s="67" t="s">
        <v>256</v>
      </c>
      <c r="B223" s="68">
        <v>40733</v>
      </c>
      <c r="C223" s="69">
        <v>4496.9568600000002</v>
      </c>
      <c r="D223" s="68">
        <v>5126.4828499999994</v>
      </c>
      <c r="E223" s="69">
        <f t="shared" si="79"/>
        <v>9623.4397099999987</v>
      </c>
      <c r="F223" s="69">
        <f t="shared" si="80"/>
        <v>31109.560290000001</v>
      </c>
      <c r="G223" s="69">
        <f t="shared" si="81"/>
        <v>36236.043140000002</v>
      </c>
      <c r="H223" s="70">
        <f t="shared" si="74"/>
        <v>23.6256590724965</v>
      </c>
    </row>
    <row r="224" spans="1:8" s="61" customFormat="1" ht="11.25" customHeight="1" x14ac:dyDescent="0.2">
      <c r="A224" s="67" t="s">
        <v>257</v>
      </c>
      <c r="B224" s="68">
        <v>338291</v>
      </c>
      <c r="C224" s="69">
        <v>3834.5737799999997</v>
      </c>
      <c r="D224" s="68">
        <v>1076.80177</v>
      </c>
      <c r="E224" s="69">
        <f t="shared" si="79"/>
        <v>4911.3755499999997</v>
      </c>
      <c r="F224" s="69">
        <f t="shared" si="80"/>
        <v>333379.62445</v>
      </c>
      <c r="G224" s="69">
        <f t="shared" si="81"/>
        <v>334456.42622000002</v>
      </c>
      <c r="H224" s="70">
        <f t="shared" si="74"/>
        <v>1.4518197498603274</v>
      </c>
    </row>
    <row r="225" spans="1:8" s="61" customFormat="1" ht="11.25" customHeight="1" x14ac:dyDescent="0.2">
      <c r="A225" s="67" t="s">
        <v>258</v>
      </c>
      <c r="B225" s="68">
        <v>187999.79699999999</v>
      </c>
      <c r="C225" s="69">
        <v>35072.729899999998</v>
      </c>
      <c r="D225" s="68">
        <v>9194.3914799999984</v>
      </c>
      <c r="E225" s="69">
        <f t="shared" si="79"/>
        <v>44267.121379999997</v>
      </c>
      <c r="F225" s="69">
        <f t="shared" si="80"/>
        <v>143732.67561999999</v>
      </c>
      <c r="G225" s="69">
        <f t="shared" si="81"/>
        <v>152927.06709999999</v>
      </c>
      <c r="H225" s="70">
        <f t="shared" si="74"/>
        <v>23.546366584640513</v>
      </c>
    </row>
    <row r="226" spans="1:8" s="61" customFormat="1" ht="11.25" customHeight="1" x14ac:dyDescent="0.2">
      <c r="A226" s="67" t="s">
        <v>259</v>
      </c>
      <c r="B226" s="68">
        <v>116918.465</v>
      </c>
      <c r="C226" s="69">
        <v>37390.417269999998</v>
      </c>
      <c r="D226" s="68">
        <v>458.92035999999996</v>
      </c>
      <c r="E226" s="69">
        <f t="shared" si="79"/>
        <v>37849.337629999995</v>
      </c>
      <c r="F226" s="69">
        <f t="shared" si="80"/>
        <v>79069.127370000002</v>
      </c>
      <c r="G226" s="69">
        <f t="shared" si="81"/>
        <v>79528.047729999991</v>
      </c>
      <c r="H226" s="70">
        <f t="shared" si="74"/>
        <v>32.372420925984613</v>
      </c>
    </row>
    <row r="227" spans="1:8" s="61" customFormat="1" ht="11.25" customHeight="1" x14ac:dyDescent="0.2">
      <c r="A227" s="67" t="s">
        <v>260</v>
      </c>
      <c r="B227" s="68">
        <v>163022.715</v>
      </c>
      <c r="C227" s="69">
        <v>30701.666209999999</v>
      </c>
      <c r="D227" s="68">
        <v>17105.521479999999</v>
      </c>
      <c r="E227" s="69">
        <f t="shared" si="79"/>
        <v>47807.187689999999</v>
      </c>
      <c r="F227" s="69">
        <f t="shared" si="80"/>
        <v>115215.52731</v>
      </c>
      <c r="G227" s="69">
        <f t="shared" si="81"/>
        <v>132321.04879</v>
      </c>
      <c r="H227" s="70">
        <f t="shared" si="74"/>
        <v>29.325476323958906</v>
      </c>
    </row>
    <row r="228" spans="1:8" s="61" customFormat="1" ht="11.25" customHeight="1" x14ac:dyDescent="0.2">
      <c r="A228" s="67" t="s">
        <v>261</v>
      </c>
      <c r="B228" s="68">
        <v>33110</v>
      </c>
      <c r="C228" s="69">
        <v>7994.6363799999999</v>
      </c>
      <c r="D228" s="68">
        <v>46.205849999999998</v>
      </c>
      <c r="E228" s="69">
        <f t="shared" si="79"/>
        <v>8040.8422300000002</v>
      </c>
      <c r="F228" s="69">
        <f t="shared" si="80"/>
        <v>25069.157769999998</v>
      </c>
      <c r="G228" s="69">
        <f t="shared" si="81"/>
        <v>25115.36362</v>
      </c>
      <c r="H228" s="70">
        <f t="shared" si="74"/>
        <v>24.285237783147089</v>
      </c>
    </row>
    <row r="229" spans="1:8" s="61" customFormat="1" ht="11.25" customHeight="1" x14ac:dyDescent="0.2">
      <c r="A229" s="67" t="s">
        <v>262</v>
      </c>
      <c r="B229" s="68">
        <v>19736</v>
      </c>
      <c r="C229" s="69">
        <v>4120.1385799999998</v>
      </c>
      <c r="D229" s="68">
        <v>144.97711999999999</v>
      </c>
      <c r="E229" s="69">
        <f t="shared" si="79"/>
        <v>4265.1156999999994</v>
      </c>
      <c r="F229" s="69">
        <f t="shared" si="80"/>
        <v>15470.884300000002</v>
      </c>
      <c r="G229" s="69">
        <f t="shared" si="81"/>
        <v>15615.861420000001</v>
      </c>
      <c r="H229" s="70">
        <f t="shared" si="74"/>
        <v>21.610841609241991</v>
      </c>
    </row>
    <row r="230" spans="1:8" s="61" customFormat="1" ht="11.25" customHeight="1" x14ac:dyDescent="0.2">
      <c r="A230" s="67" t="s">
        <v>263</v>
      </c>
      <c r="B230" s="68">
        <v>112017</v>
      </c>
      <c r="C230" s="69">
        <v>31951.979769999998</v>
      </c>
      <c r="D230" s="68">
        <v>1465.5661399999999</v>
      </c>
      <c r="E230" s="69">
        <f t="shared" si="79"/>
        <v>33417.545910000001</v>
      </c>
      <c r="F230" s="69">
        <f t="shared" si="80"/>
        <v>78599.454089999999</v>
      </c>
      <c r="G230" s="69">
        <f t="shared" si="81"/>
        <v>80065.020229999995</v>
      </c>
      <c r="H230" s="70">
        <f t="shared" si="74"/>
        <v>29.832566405099225</v>
      </c>
    </row>
    <row r="231" spans="1:8" s="61" customFormat="1" ht="11.25" customHeight="1" x14ac:dyDescent="0.2">
      <c r="A231" s="67" t="s">
        <v>264</v>
      </c>
      <c r="B231" s="68">
        <v>12102</v>
      </c>
      <c r="C231" s="69">
        <v>2475.3609100000003</v>
      </c>
      <c r="D231" s="68">
        <v>758.14111000000003</v>
      </c>
      <c r="E231" s="69">
        <f t="shared" si="79"/>
        <v>3233.5020200000004</v>
      </c>
      <c r="F231" s="69">
        <f t="shared" si="80"/>
        <v>8868.4979800000001</v>
      </c>
      <c r="G231" s="69">
        <f t="shared" si="81"/>
        <v>9626.6390900000006</v>
      </c>
      <c r="H231" s="70">
        <f t="shared" si="74"/>
        <v>26.718740869277806</v>
      </c>
    </row>
    <row r="232" spans="1:8" s="61" customFormat="1" ht="11.25" customHeight="1" x14ac:dyDescent="0.2">
      <c r="A232" s="67" t="s">
        <v>265</v>
      </c>
      <c r="B232" s="68">
        <v>39035</v>
      </c>
      <c r="C232" s="69">
        <v>5166.9307900000003</v>
      </c>
      <c r="D232" s="68">
        <v>2326.2685200000001</v>
      </c>
      <c r="E232" s="69">
        <f t="shared" si="79"/>
        <v>7493.19931</v>
      </c>
      <c r="F232" s="69">
        <f t="shared" si="80"/>
        <v>31541.80069</v>
      </c>
      <c r="G232" s="69">
        <f t="shared" si="81"/>
        <v>33868.069210000001</v>
      </c>
      <c r="H232" s="70">
        <f t="shared" si="74"/>
        <v>19.19610429102088</v>
      </c>
    </row>
    <row r="233" spans="1:8" s="61" customFormat="1" ht="11.25" customHeight="1" x14ac:dyDescent="0.2">
      <c r="A233" s="67" t="s">
        <v>266</v>
      </c>
      <c r="B233" s="68">
        <v>14265</v>
      </c>
      <c r="C233" s="69">
        <v>2809.0990400000001</v>
      </c>
      <c r="D233" s="68">
        <v>582.03737000000001</v>
      </c>
      <c r="E233" s="69">
        <f t="shared" si="79"/>
        <v>3391.1364100000001</v>
      </c>
      <c r="F233" s="69">
        <f t="shared" si="80"/>
        <v>10873.863590000001</v>
      </c>
      <c r="G233" s="69">
        <f t="shared" si="81"/>
        <v>11455.900959999999</v>
      </c>
      <c r="H233" s="70">
        <f t="shared" si="74"/>
        <v>23.772424886084824</v>
      </c>
    </row>
    <row r="234" spans="1:8" s="61" customFormat="1" ht="11.25" customHeight="1" x14ac:dyDescent="0.2">
      <c r="A234" s="67" t="s">
        <v>93</v>
      </c>
      <c r="B234" s="68">
        <v>95382</v>
      </c>
      <c r="C234" s="69">
        <v>21562.995760000002</v>
      </c>
      <c r="D234" s="68">
        <v>745.82852000000003</v>
      </c>
      <c r="E234" s="69">
        <f t="shared" si="79"/>
        <v>22308.824280000001</v>
      </c>
      <c r="F234" s="69">
        <f t="shared" si="80"/>
        <v>73073.175719999999</v>
      </c>
      <c r="G234" s="69">
        <f t="shared" si="81"/>
        <v>73819.004239999995</v>
      </c>
      <c r="H234" s="70">
        <f t="shared" si="74"/>
        <v>23.38892482858401</v>
      </c>
    </row>
    <row r="235" spans="1:8" s="61" customFormat="1" ht="11.25" customHeight="1" x14ac:dyDescent="0.2">
      <c r="A235" s="67" t="s">
        <v>267</v>
      </c>
      <c r="B235" s="68">
        <v>331707.03499999997</v>
      </c>
      <c r="C235" s="69">
        <v>174509.02886000002</v>
      </c>
      <c r="D235" s="68">
        <v>65.47</v>
      </c>
      <c r="E235" s="69">
        <f t="shared" si="79"/>
        <v>174574.49886000002</v>
      </c>
      <c r="F235" s="69">
        <f t="shared" si="80"/>
        <v>157132.53613999995</v>
      </c>
      <c r="G235" s="69">
        <f t="shared" si="81"/>
        <v>157198.00613999995</v>
      </c>
      <c r="H235" s="70">
        <f t="shared" si="74"/>
        <v>52.629121616308204</v>
      </c>
    </row>
    <row r="236" spans="1:8" s="61" customFormat="1" ht="11.25" customHeight="1" x14ac:dyDescent="0.2">
      <c r="A236" s="67" t="s">
        <v>268</v>
      </c>
      <c r="B236" s="68">
        <v>34996</v>
      </c>
      <c r="C236" s="69">
        <v>3057.8238900000001</v>
      </c>
      <c r="D236" s="68">
        <v>5407.3158400000002</v>
      </c>
      <c r="E236" s="69">
        <f t="shared" si="79"/>
        <v>8465.1397300000008</v>
      </c>
      <c r="F236" s="69">
        <f t="shared" si="80"/>
        <v>26530.860269999997</v>
      </c>
      <c r="G236" s="69">
        <f t="shared" si="81"/>
        <v>31938.17611</v>
      </c>
      <c r="H236" s="70">
        <f t="shared" si="74"/>
        <v>24.188877957480855</v>
      </c>
    </row>
    <row r="237" spans="1:8" s="61" customFormat="1" ht="11.25" customHeight="1" x14ac:dyDescent="0.2">
      <c r="A237" s="67" t="s">
        <v>269</v>
      </c>
      <c r="B237" s="68">
        <v>35281.665999999997</v>
      </c>
      <c r="C237" s="69">
        <v>4705.0856100000001</v>
      </c>
      <c r="D237" s="68">
        <v>1051.1956200000002</v>
      </c>
      <c r="E237" s="69">
        <f t="shared" si="79"/>
        <v>5756.2812300000005</v>
      </c>
      <c r="F237" s="69">
        <f t="shared" si="80"/>
        <v>29525.384769999997</v>
      </c>
      <c r="G237" s="69">
        <f t="shared" si="81"/>
        <v>30576.580389999996</v>
      </c>
      <c r="H237" s="70">
        <f t="shared" si="74"/>
        <v>16.315219440034383</v>
      </c>
    </row>
    <row r="238" spans="1:8" s="61" customFormat="1" ht="11.25" customHeight="1" x14ac:dyDescent="0.2">
      <c r="A238" s="67" t="s">
        <v>270</v>
      </c>
      <c r="B238" s="68">
        <v>36717</v>
      </c>
      <c r="C238" s="69">
        <v>91.209109999999995</v>
      </c>
      <c r="D238" s="68">
        <v>15.329270000000001</v>
      </c>
      <c r="E238" s="69">
        <f t="shared" si="79"/>
        <v>106.53837999999999</v>
      </c>
      <c r="F238" s="69">
        <f t="shared" si="80"/>
        <v>36610.461620000002</v>
      </c>
      <c r="G238" s="69">
        <f t="shared" si="81"/>
        <v>36625.790889999997</v>
      </c>
      <c r="H238" s="70">
        <f t="shared" si="74"/>
        <v>0.29016090639213443</v>
      </c>
    </row>
    <row r="239" spans="1:8" s="61" customFormat="1" ht="11.25" customHeight="1" x14ac:dyDescent="0.2">
      <c r="A239" s="67" t="s">
        <v>271</v>
      </c>
      <c r="B239" s="68">
        <v>17807.445</v>
      </c>
      <c r="C239" s="69">
        <v>2771.5663100000002</v>
      </c>
      <c r="D239" s="68">
        <v>50.681280000000001</v>
      </c>
      <c r="E239" s="69">
        <f t="shared" si="79"/>
        <v>2822.2475899999999</v>
      </c>
      <c r="F239" s="69">
        <f t="shared" si="80"/>
        <v>14985.197410000001</v>
      </c>
      <c r="G239" s="69">
        <f t="shared" si="81"/>
        <v>15035.87869</v>
      </c>
      <c r="H239" s="70">
        <f t="shared" si="74"/>
        <v>15.848694689215662</v>
      </c>
    </row>
    <row r="240" spans="1:8" s="61" customFormat="1" ht="11.25" customHeight="1" x14ac:dyDescent="0.2">
      <c r="A240" s="67" t="s">
        <v>272</v>
      </c>
      <c r="B240" s="68">
        <v>114097</v>
      </c>
      <c r="C240" s="69">
        <v>35453.724219999996</v>
      </c>
      <c r="D240" s="68">
        <v>242.03607</v>
      </c>
      <c r="E240" s="69">
        <f t="shared" si="79"/>
        <v>35695.760289999998</v>
      </c>
      <c r="F240" s="69">
        <f t="shared" si="80"/>
        <v>78401.239709999994</v>
      </c>
      <c r="G240" s="69">
        <f t="shared" si="81"/>
        <v>78643.275779999996</v>
      </c>
      <c r="H240" s="70">
        <f t="shared" si="74"/>
        <v>31.285450353646453</v>
      </c>
    </row>
    <row r="241" spans="1:8" s="61" customFormat="1" ht="11.25" customHeight="1" x14ac:dyDescent="0.2">
      <c r="A241" s="67" t="s">
        <v>273</v>
      </c>
      <c r="B241" s="72">
        <v>914236.53200000012</v>
      </c>
      <c r="C241" s="72">
        <v>195616.47966999997</v>
      </c>
      <c r="D241" s="72">
        <v>18497.774229999999</v>
      </c>
      <c r="E241" s="72">
        <f t="shared" si="79"/>
        <v>214114.25389999998</v>
      </c>
      <c r="F241" s="72">
        <f t="shared" si="80"/>
        <v>700122.27810000011</v>
      </c>
      <c r="G241" s="72">
        <f t="shared" si="81"/>
        <v>718620.05233000009</v>
      </c>
      <c r="H241" s="65">
        <f t="shared" si="74"/>
        <v>23.420006355641885</v>
      </c>
    </row>
    <row r="242" spans="1:8" s="61" customFormat="1" ht="11.25" customHeight="1" x14ac:dyDescent="0.2">
      <c r="A242" s="76"/>
      <c r="B242" s="68"/>
      <c r="C242" s="69"/>
      <c r="D242" s="68"/>
      <c r="E242" s="69"/>
      <c r="F242" s="69"/>
      <c r="G242" s="69"/>
      <c r="H242" s="65"/>
    </row>
    <row r="243" spans="1:8" s="61" customFormat="1" ht="11.25" customHeight="1" x14ac:dyDescent="0.2">
      <c r="A243" s="63" t="s">
        <v>274</v>
      </c>
      <c r="B243" s="72">
        <v>4946081.7019999996</v>
      </c>
      <c r="C243" s="72">
        <v>1059718.73049</v>
      </c>
      <c r="D243" s="72">
        <v>180672.50247000001</v>
      </c>
      <c r="E243" s="72">
        <f>SUM(C243:D243)</f>
        <v>1240391.2329599999</v>
      </c>
      <c r="F243" s="72">
        <f>B243-E243</f>
        <v>3705690.4690399999</v>
      </c>
      <c r="G243" s="72">
        <f>B243-C243</f>
        <v>3886362.9715099996</v>
      </c>
      <c r="H243" s="65">
        <f>E243/B243*100</f>
        <v>25.078260079254953</v>
      </c>
    </row>
    <row r="244" spans="1:8" s="61" customFormat="1" ht="11.25" customHeight="1" x14ac:dyDescent="0.2">
      <c r="A244" s="76"/>
      <c r="B244" s="68"/>
      <c r="C244" s="69"/>
      <c r="D244" s="68"/>
      <c r="E244" s="69"/>
      <c r="F244" s="69"/>
      <c r="G244" s="69"/>
      <c r="H244" s="70"/>
    </row>
    <row r="245" spans="1:8" s="61" customFormat="1" ht="11.25" customHeight="1" x14ac:dyDescent="0.2">
      <c r="A245" s="63" t="s">
        <v>275</v>
      </c>
      <c r="B245" s="72">
        <v>799</v>
      </c>
      <c r="C245" s="72">
        <v>192.29498000000001</v>
      </c>
      <c r="D245" s="72">
        <v>6.2998599999999998</v>
      </c>
      <c r="E245" s="72">
        <f>SUM(C245:D245)</f>
        <v>198.59484</v>
      </c>
      <c r="F245" s="72">
        <f>B245-E245</f>
        <v>600.40516000000002</v>
      </c>
      <c r="G245" s="72">
        <f>B245-C245</f>
        <v>606.70501999999999</v>
      </c>
      <c r="H245" s="65">
        <f>E245/B245*100</f>
        <v>24.855424280350437</v>
      </c>
    </row>
    <row r="246" spans="1:8" s="61" customFormat="1" ht="11.25" customHeight="1" x14ac:dyDescent="0.2">
      <c r="A246" s="76"/>
      <c r="B246" s="72"/>
      <c r="C246" s="72"/>
      <c r="D246" s="72"/>
      <c r="E246" s="72"/>
      <c r="F246" s="72"/>
      <c r="G246" s="72"/>
      <c r="H246" s="65"/>
    </row>
    <row r="247" spans="1:8" s="61" customFormat="1" ht="11.25" customHeight="1" x14ac:dyDescent="0.2">
      <c r="A247" s="63" t="s">
        <v>276</v>
      </c>
      <c r="B247" s="88">
        <f t="shared" ref="B247:G247" si="82">SUM(B248:B252)</f>
        <v>6697831.5850000009</v>
      </c>
      <c r="C247" s="74">
        <f t="shared" si="82"/>
        <v>1346568.27881</v>
      </c>
      <c r="D247" s="88">
        <f t="shared" si="82"/>
        <v>92384.930009999996</v>
      </c>
      <c r="E247" s="74">
        <f t="shared" si="82"/>
        <v>1438953.2088199998</v>
      </c>
      <c r="F247" s="74">
        <f t="shared" si="82"/>
        <v>5258878.3761800006</v>
      </c>
      <c r="G247" s="74">
        <f t="shared" si="82"/>
        <v>5351263.3061899999</v>
      </c>
      <c r="H247" s="70">
        <f t="shared" ref="H247:H252" si="83">E247/B247*100</f>
        <v>21.483866689669828</v>
      </c>
    </row>
    <row r="248" spans="1:8" s="61" customFormat="1" ht="11.25" customHeight="1" x14ac:dyDescent="0.2">
      <c r="A248" s="67" t="s">
        <v>277</v>
      </c>
      <c r="B248" s="68">
        <v>6013945.8190000001</v>
      </c>
      <c r="C248" s="69">
        <v>1235568.8416599999</v>
      </c>
      <c r="D248" s="68">
        <v>85787.292669999995</v>
      </c>
      <c r="E248" s="69">
        <f>SUM(C248:D248)</f>
        <v>1321356.1343299998</v>
      </c>
      <c r="F248" s="69">
        <f>B248-E248</f>
        <v>4692589.6846700003</v>
      </c>
      <c r="G248" s="69">
        <f>B248-C248</f>
        <v>4778376.9773399998</v>
      </c>
      <c r="H248" s="70">
        <f t="shared" si="83"/>
        <v>21.971533733400264</v>
      </c>
    </row>
    <row r="249" spans="1:8" s="61" customFormat="1" ht="11.25" customHeight="1" x14ac:dyDescent="0.2">
      <c r="A249" s="67" t="s">
        <v>278</v>
      </c>
      <c r="B249" s="68">
        <v>27135.576000000001</v>
      </c>
      <c r="C249" s="69">
        <v>5873.9125199999999</v>
      </c>
      <c r="D249" s="68">
        <v>166.04834</v>
      </c>
      <c r="E249" s="69">
        <f>SUM(C249:D249)</f>
        <v>6039.9608600000001</v>
      </c>
      <c r="F249" s="69">
        <f>B249-E249</f>
        <v>21095.615140000002</v>
      </c>
      <c r="G249" s="69">
        <f>B249-C249</f>
        <v>21261.663480000003</v>
      </c>
      <c r="H249" s="70">
        <f t="shared" si="83"/>
        <v>22.258458268952904</v>
      </c>
    </row>
    <row r="250" spans="1:8" s="61" customFormat="1" ht="11.25" customHeight="1" x14ac:dyDescent="0.2">
      <c r="A250" s="67" t="s">
        <v>279</v>
      </c>
      <c r="B250" s="68">
        <v>135858.19</v>
      </c>
      <c r="C250" s="69">
        <v>13817.44297</v>
      </c>
      <c r="D250" s="68">
        <v>846.36777000000006</v>
      </c>
      <c r="E250" s="69">
        <f>SUM(C250:D250)</f>
        <v>14663.810740000001</v>
      </c>
      <c r="F250" s="69">
        <f>B250-E250</f>
        <v>121194.37926</v>
      </c>
      <c r="G250" s="69">
        <f>B250-C250</f>
        <v>122040.74703</v>
      </c>
      <c r="H250" s="70">
        <f t="shared" si="83"/>
        <v>10.793468351079902</v>
      </c>
    </row>
    <row r="251" spans="1:8" s="61" customFormat="1" ht="11.25" customHeight="1" x14ac:dyDescent="0.2">
      <c r="A251" s="67" t="s">
        <v>280</v>
      </c>
      <c r="B251" s="68">
        <v>437061</v>
      </c>
      <c r="C251" s="69">
        <v>77959.591069999995</v>
      </c>
      <c r="D251" s="68">
        <v>2253.2298999999998</v>
      </c>
      <c r="E251" s="69">
        <f>SUM(C251:D251)</f>
        <v>80212.820970000001</v>
      </c>
      <c r="F251" s="69">
        <f>B251-E251</f>
        <v>356848.17903</v>
      </c>
      <c r="G251" s="69">
        <f>B251-C251</f>
        <v>359101.40893000003</v>
      </c>
      <c r="H251" s="70">
        <f t="shared" si="83"/>
        <v>18.352774777433815</v>
      </c>
    </row>
    <row r="252" spans="1:8" s="61" customFormat="1" ht="11.25" customHeight="1" x14ac:dyDescent="0.2">
      <c r="A252" s="67" t="s">
        <v>281</v>
      </c>
      <c r="B252" s="72">
        <v>83831</v>
      </c>
      <c r="C252" s="72">
        <v>13348.490589999999</v>
      </c>
      <c r="D252" s="72">
        <v>3331.9913300000003</v>
      </c>
      <c r="E252" s="72">
        <f>SUM(C252:D252)</f>
        <v>16680.481919999998</v>
      </c>
      <c r="F252" s="72">
        <f>B252-E252</f>
        <v>67150.518080000009</v>
      </c>
      <c r="G252" s="72">
        <f>B252-C252</f>
        <v>70482.509409999999</v>
      </c>
      <c r="H252" s="65">
        <f t="shared" si="83"/>
        <v>19.8977489472868</v>
      </c>
    </row>
    <row r="253" spans="1:8" s="61" customFormat="1" ht="11.25" customHeight="1" x14ac:dyDescent="0.2">
      <c r="A253" s="76"/>
      <c r="B253" s="72"/>
      <c r="C253" s="72"/>
      <c r="D253" s="72"/>
      <c r="E253" s="72"/>
      <c r="F253" s="72"/>
      <c r="G253" s="72"/>
      <c r="H253" s="65"/>
    </row>
    <row r="254" spans="1:8" s="61" customFormat="1" ht="11.25" customHeight="1" x14ac:dyDescent="0.2">
      <c r="A254" s="63" t="s">
        <v>282</v>
      </c>
      <c r="B254" s="88">
        <f t="shared" ref="B254:G254" si="84">+B255+B256</f>
        <v>350098.41800000001</v>
      </c>
      <c r="C254" s="74">
        <f t="shared" si="84"/>
        <v>44144.201259999994</v>
      </c>
      <c r="D254" s="88">
        <f t="shared" si="84"/>
        <v>21643.866110000003</v>
      </c>
      <c r="E254" s="74">
        <f t="shared" si="84"/>
        <v>65788.067370000004</v>
      </c>
      <c r="F254" s="74">
        <f t="shared" si="84"/>
        <v>284310.35063</v>
      </c>
      <c r="G254" s="74">
        <f t="shared" si="84"/>
        <v>305954.21674</v>
      </c>
      <c r="H254" s="70">
        <f>E254/B254*100</f>
        <v>18.791306669086406</v>
      </c>
    </row>
    <row r="255" spans="1:8" s="61" customFormat="1" ht="11.25" customHeight="1" x14ac:dyDescent="0.2">
      <c r="A255" s="67" t="s">
        <v>283</v>
      </c>
      <c r="B255" s="68">
        <v>336365.41800000001</v>
      </c>
      <c r="C255" s="69">
        <v>41290.826439999997</v>
      </c>
      <c r="D255" s="68">
        <v>19548.777640000004</v>
      </c>
      <c r="E255" s="69">
        <f>SUM(C255:D255)</f>
        <v>60839.604080000005</v>
      </c>
      <c r="F255" s="69">
        <f>B255-E255</f>
        <v>275525.81391999999</v>
      </c>
      <c r="G255" s="69">
        <f>B255-C255</f>
        <v>295074.59156000003</v>
      </c>
      <c r="H255" s="70">
        <f>E255/B255*100</f>
        <v>18.087354057306808</v>
      </c>
    </row>
    <row r="256" spans="1:8" s="61" customFormat="1" ht="11.25" customHeight="1" x14ac:dyDescent="0.2">
      <c r="A256" s="67" t="s">
        <v>284</v>
      </c>
      <c r="B256" s="72">
        <v>13733</v>
      </c>
      <c r="C256" s="72">
        <v>2853.37482</v>
      </c>
      <c r="D256" s="72">
        <v>2095.0884700000001</v>
      </c>
      <c r="E256" s="72">
        <f>SUM(C256:D256)</f>
        <v>4948.4632899999997</v>
      </c>
      <c r="F256" s="72">
        <f>B256-E256</f>
        <v>8784.5367100000003</v>
      </c>
      <c r="G256" s="72">
        <f>B256-C256</f>
        <v>10879.625179999999</v>
      </c>
      <c r="H256" s="65">
        <f>E256/B256*100</f>
        <v>36.033374280929145</v>
      </c>
    </row>
    <row r="257" spans="1:8" s="61" customFormat="1" ht="11.25" customHeight="1" x14ac:dyDescent="0.2">
      <c r="A257" s="76"/>
      <c r="B257" s="68"/>
      <c r="C257" s="69"/>
      <c r="D257" s="68"/>
      <c r="E257" s="69"/>
      <c r="F257" s="69"/>
      <c r="G257" s="69"/>
      <c r="H257" s="70"/>
    </row>
    <row r="258" spans="1:8" s="61" customFormat="1" ht="11.25" customHeight="1" x14ac:dyDescent="0.2">
      <c r="A258" s="63" t="s">
        <v>285</v>
      </c>
      <c r="B258" s="72">
        <v>2531766.858</v>
      </c>
      <c r="C258" s="72">
        <v>700943.97739000013</v>
      </c>
      <c r="D258" s="72">
        <v>9256.6831900000016</v>
      </c>
      <c r="E258" s="72">
        <f>SUM(C258:D258)</f>
        <v>710200.66058000014</v>
      </c>
      <c r="F258" s="72">
        <f>B258-E258</f>
        <v>1821566.1974199999</v>
      </c>
      <c r="G258" s="72">
        <f>B258-C258</f>
        <v>1830822.8806099999</v>
      </c>
      <c r="H258" s="65">
        <f>E258/B258*100</f>
        <v>28.051582172184357</v>
      </c>
    </row>
    <row r="259" spans="1:8" s="61" customFormat="1" ht="11.25" customHeight="1" x14ac:dyDescent="0.2">
      <c r="A259" s="76"/>
      <c r="B259" s="68"/>
      <c r="C259" s="69"/>
      <c r="D259" s="68"/>
      <c r="E259" s="69"/>
      <c r="F259" s="69"/>
      <c r="G259" s="69"/>
      <c r="H259" s="65"/>
    </row>
    <row r="260" spans="1:8" s="61" customFormat="1" ht="11.25" customHeight="1" x14ac:dyDescent="0.2">
      <c r="A260" s="63" t="s">
        <v>286</v>
      </c>
      <c r="B260" s="72">
        <v>261091.663</v>
      </c>
      <c r="C260" s="72">
        <v>249926.96674999999</v>
      </c>
      <c r="D260" s="72">
        <v>3712.0538199999996</v>
      </c>
      <c r="E260" s="72">
        <f>SUM(C260:D260)</f>
        <v>253639.02056999999</v>
      </c>
      <c r="F260" s="72">
        <f>B260-E260</f>
        <v>7452.6424300000072</v>
      </c>
      <c r="G260" s="72">
        <f>B260-C260</f>
        <v>11164.696250000008</v>
      </c>
      <c r="H260" s="65">
        <f>E260/B260*100</f>
        <v>97.14558391318684</v>
      </c>
    </row>
    <row r="261" spans="1:8" s="61" customFormat="1" ht="11.25" customHeight="1" x14ac:dyDescent="0.2">
      <c r="A261" s="76"/>
      <c r="B261" s="68"/>
      <c r="C261" s="69"/>
      <c r="D261" s="68"/>
      <c r="E261" s="69"/>
      <c r="F261" s="69"/>
      <c r="G261" s="69"/>
      <c r="H261" s="65"/>
    </row>
    <row r="262" spans="1:8" s="61" customFormat="1" ht="11.25" customHeight="1" x14ac:dyDescent="0.2">
      <c r="A262" s="63" t="s">
        <v>287</v>
      </c>
      <c r="B262" s="72">
        <v>554647.65899999999</v>
      </c>
      <c r="C262" s="72">
        <v>83166.073819999991</v>
      </c>
      <c r="D262" s="72">
        <v>15119.4136</v>
      </c>
      <c r="E262" s="72">
        <f>SUM(C262:D262)</f>
        <v>98285.48741999999</v>
      </c>
      <c r="F262" s="72">
        <f>B262-E262</f>
        <v>456362.17157999997</v>
      </c>
      <c r="G262" s="72">
        <f>B262-C262</f>
        <v>471481.58517999999</v>
      </c>
      <c r="H262" s="65">
        <f>E262/B262*100</f>
        <v>17.720346570506305</v>
      </c>
    </row>
    <row r="263" spans="1:8" s="61" customFormat="1" ht="11.25" customHeight="1" x14ac:dyDescent="0.2">
      <c r="A263" s="76"/>
      <c r="B263" s="68"/>
      <c r="C263" s="69"/>
      <c r="D263" s="68"/>
      <c r="E263" s="69"/>
      <c r="F263" s="69"/>
      <c r="G263" s="69"/>
      <c r="H263" s="65"/>
    </row>
    <row r="264" spans="1:8" s="61" customFormat="1" ht="11.25" customHeight="1" x14ac:dyDescent="0.2">
      <c r="A264" s="94" t="s">
        <v>288</v>
      </c>
      <c r="B264" s="72">
        <v>135823.06099999999</v>
      </c>
      <c r="C264" s="72">
        <v>42765.042099999999</v>
      </c>
      <c r="D264" s="72">
        <v>4383.0457800000004</v>
      </c>
      <c r="E264" s="72">
        <f>SUM(C264:D264)</f>
        <v>47148.087879999999</v>
      </c>
      <c r="F264" s="72">
        <f>B264-E264</f>
        <v>88674.973119999981</v>
      </c>
      <c r="G264" s="72">
        <f>B264-C264</f>
        <v>93058.018899999995</v>
      </c>
      <c r="H264" s="65">
        <f>E264/B264*100</f>
        <v>34.712873891128112</v>
      </c>
    </row>
    <row r="265" spans="1:8" s="61" customFormat="1" ht="11.25" customHeight="1" x14ac:dyDescent="0.2">
      <c r="A265" s="95"/>
      <c r="B265" s="72"/>
      <c r="C265" s="72"/>
      <c r="D265" s="72"/>
      <c r="E265" s="72"/>
      <c r="F265" s="72"/>
      <c r="G265" s="72"/>
      <c r="H265" s="65"/>
    </row>
    <row r="266" spans="1:8" s="61" customFormat="1" ht="11.25" customHeight="1" x14ac:dyDescent="0.2">
      <c r="A266" s="96" t="s">
        <v>289</v>
      </c>
      <c r="B266" s="97">
        <f t="shared" ref="B266:G266" si="85">B10+B17+B19+B21+B23+B33+B37+B45+B47+B49+B57+B69+B75+B80+B86+B95+B107+B118+B134+B136+B157+B164+B169+B176+B185+B193+B202+B243+B245+B247+B254+B258+B260+B262+B264</f>
        <v>281774641.32312989</v>
      </c>
      <c r="C266" s="97">
        <f t="shared" si="85"/>
        <v>78098019.330309987</v>
      </c>
      <c r="D266" s="97">
        <f t="shared" si="85"/>
        <v>9732517.5340599995</v>
      </c>
      <c r="E266" s="97">
        <f t="shared" si="85"/>
        <v>87830536.864370003</v>
      </c>
      <c r="F266" s="97">
        <f t="shared" si="85"/>
        <v>193944104.45875996</v>
      </c>
      <c r="G266" s="97">
        <f t="shared" si="85"/>
        <v>203676621.99281999</v>
      </c>
      <c r="H266" s="98">
        <f>E266/B266*100</f>
        <v>31.170490166163972</v>
      </c>
    </row>
    <row r="267" spans="1:8" s="61" customFormat="1" ht="12" x14ac:dyDescent="0.2">
      <c r="A267" s="95"/>
      <c r="B267" s="72"/>
      <c r="C267" s="72"/>
      <c r="D267" s="72"/>
      <c r="E267" s="72"/>
      <c r="F267" s="72"/>
      <c r="G267" s="72"/>
      <c r="H267" s="65"/>
    </row>
    <row r="268" spans="1:8" s="61" customFormat="1" ht="11.25" customHeight="1" x14ac:dyDescent="0.2">
      <c r="A268" s="62" t="s">
        <v>290</v>
      </c>
      <c r="B268" s="68"/>
      <c r="C268" s="69"/>
      <c r="D268" s="68"/>
      <c r="E268" s="69"/>
      <c r="F268" s="69"/>
      <c r="G268" s="69"/>
      <c r="H268" s="70"/>
    </row>
    <row r="269" spans="1:8" s="61" customFormat="1" ht="11.25" customHeight="1" x14ac:dyDescent="0.2">
      <c r="A269" s="67" t="s">
        <v>291</v>
      </c>
      <c r="B269" s="72">
        <v>8763964.5209999997</v>
      </c>
      <c r="C269" s="72">
        <v>922149.52599999995</v>
      </c>
      <c r="D269" s="72">
        <v>0</v>
      </c>
      <c r="E269" s="72">
        <f>SUM(C269:D269)</f>
        <v>922149.52599999995</v>
      </c>
      <c r="F269" s="72">
        <f>B269-E269</f>
        <v>7841814.9950000001</v>
      </c>
      <c r="G269" s="72">
        <f>B269-C269</f>
        <v>7841814.9950000001</v>
      </c>
      <c r="H269" s="65">
        <f>E269/B269*100</f>
        <v>10.522059095405597</v>
      </c>
    </row>
    <row r="270" spans="1:8" s="61" customFormat="1" ht="11.25" customHeight="1" x14ac:dyDescent="0.2">
      <c r="A270" s="99"/>
      <c r="B270" s="72"/>
      <c r="C270" s="72"/>
      <c r="D270" s="72"/>
      <c r="E270" s="72"/>
      <c r="F270" s="72"/>
      <c r="G270" s="72"/>
      <c r="H270" s="65"/>
    </row>
    <row r="271" spans="1:8" s="61" customFormat="1" ht="11.25" customHeight="1" x14ac:dyDescent="0.2">
      <c r="A271" s="90" t="s">
        <v>292</v>
      </c>
      <c r="B271" s="68">
        <v>114874043.793</v>
      </c>
      <c r="C271" s="68">
        <v>43309242.823520005</v>
      </c>
      <c r="D271" s="68">
        <v>6316.7726900000007</v>
      </c>
      <c r="E271" s="68">
        <f t="shared" ref="E271:G271" si="86">SUM(E272:E277)</f>
        <v>43315559.596210003</v>
      </c>
      <c r="F271" s="68">
        <f t="shared" si="86"/>
        <v>71558484.196789995</v>
      </c>
      <c r="G271" s="68">
        <f t="shared" si="86"/>
        <v>71564800.969479993</v>
      </c>
      <c r="H271" s="100">
        <f t="shared" ref="H271:H277" si="87">E271/B271*100</f>
        <v>37.707003397794111</v>
      </c>
    </row>
    <row r="272" spans="1:8" s="61" customFormat="1" ht="11.25" hidden="1" customHeight="1" x14ac:dyDescent="0.2">
      <c r="A272" s="90" t="s">
        <v>293</v>
      </c>
      <c r="B272" s="68">
        <v>114326206.793</v>
      </c>
      <c r="C272" s="68">
        <v>43308378.299000002</v>
      </c>
      <c r="D272" s="68">
        <v>7.0510000000000002</v>
      </c>
      <c r="E272" s="68">
        <f t="shared" ref="E272:E277" si="88">SUM(C272:D272)</f>
        <v>43308385.350000001</v>
      </c>
      <c r="F272" s="68">
        <f t="shared" ref="F272:F277" si="89">B272-E272</f>
        <v>71017821.442999989</v>
      </c>
      <c r="G272" s="68">
        <f t="shared" ref="G272:G277" si="90">B272-C272</f>
        <v>71017828.493999988</v>
      </c>
      <c r="H272" s="100">
        <f t="shared" si="87"/>
        <v>37.881415438207036</v>
      </c>
    </row>
    <row r="273" spans="1:8" s="61" customFormat="1" ht="11.25" hidden="1" customHeight="1" x14ac:dyDescent="0.2">
      <c r="A273" s="101" t="s">
        <v>294</v>
      </c>
      <c r="B273" s="102"/>
      <c r="C273" s="102">
        <v>0</v>
      </c>
      <c r="D273" s="102"/>
      <c r="E273" s="102">
        <f t="shared" si="88"/>
        <v>0</v>
      </c>
      <c r="F273" s="102">
        <f t="shared" si="89"/>
        <v>0</v>
      </c>
      <c r="G273" s="102">
        <f t="shared" si="90"/>
        <v>0</v>
      </c>
      <c r="H273" s="103" t="e">
        <f t="shared" si="87"/>
        <v>#DIV/0!</v>
      </c>
    </row>
    <row r="274" spans="1:8" s="61" customFormat="1" ht="11.25" hidden="1" customHeight="1" x14ac:dyDescent="0.2">
      <c r="A274" s="101" t="s">
        <v>295</v>
      </c>
      <c r="B274" s="102"/>
      <c r="C274" s="102">
        <v>0</v>
      </c>
      <c r="D274" s="102"/>
      <c r="E274" s="102">
        <f t="shared" si="88"/>
        <v>0</v>
      </c>
      <c r="F274" s="102">
        <f t="shared" si="89"/>
        <v>0</v>
      </c>
      <c r="G274" s="102">
        <f t="shared" si="90"/>
        <v>0</v>
      </c>
      <c r="H274" s="104" t="e">
        <f t="shared" si="87"/>
        <v>#DIV/0!</v>
      </c>
    </row>
    <row r="275" spans="1:8" s="61" customFormat="1" ht="11.25" hidden="1" customHeight="1" x14ac:dyDescent="0.2">
      <c r="A275" s="101" t="s">
        <v>296</v>
      </c>
      <c r="B275" s="102"/>
      <c r="C275" s="102">
        <v>0</v>
      </c>
      <c r="D275" s="102"/>
      <c r="E275" s="102">
        <f t="shared" si="88"/>
        <v>0</v>
      </c>
      <c r="F275" s="102">
        <f t="shared" si="89"/>
        <v>0</v>
      </c>
      <c r="G275" s="102">
        <f t="shared" si="90"/>
        <v>0</v>
      </c>
      <c r="H275" s="104" t="e">
        <f t="shared" si="87"/>
        <v>#DIV/0!</v>
      </c>
    </row>
    <row r="276" spans="1:8" s="61" customFormat="1" ht="11.25" hidden="1" customHeight="1" x14ac:dyDescent="0.2">
      <c r="A276" s="101" t="s">
        <v>297</v>
      </c>
      <c r="B276" s="102"/>
      <c r="C276" s="102">
        <v>0</v>
      </c>
      <c r="D276" s="102"/>
      <c r="E276" s="102">
        <f t="shared" si="88"/>
        <v>0</v>
      </c>
      <c r="F276" s="102">
        <f t="shared" si="89"/>
        <v>0</v>
      </c>
      <c r="G276" s="102">
        <f t="shared" si="90"/>
        <v>0</v>
      </c>
      <c r="H276" s="104" t="e">
        <f t="shared" si="87"/>
        <v>#DIV/0!</v>
      </c>
    </row>
    <row r="277" spans="1:8" s="61" customFormat="1" ht="23.25" customHeight="1" x14ac:dyDescent="0.2">
      <c r="A277" s="105" t="s">
        <v>298</v>
      </c>
      <c r="B277" s="69">
        <v>547837</v>
      </c>
      <c r="C277" s="69">
        <v>864.52452000000005</v>
      </c>
      <c r="D277" s="69">
        <v>6309.7216900000003</v>
      </c>
      <c r="E277" s="69">
        <f t="shared" si="88"/>
        <v>7174.2462100000002</v>
      </c>
      <c r="F277" s="69">
        <f t="shared" si="89"/>
        <v>540662.75378999999</v>
      </c>
      <c r="G277" s="69">
        <f t="shared" si="90"/>
        <v>546972.47548000002</v>
      </c>
      <c r="H277" s="65">
        <f t="shared" si="87"/>
        <v>1.30955853839737</v>
      </c>
    </row>
    <row r="278" spans="1:8" s="61" customFormat="1" ht="11.25" hidden="1" customHeight="1" x14ac:dyDescent="0.2">
      <c r="A278" s="105"/>
      <c r="B278" s="69"/>
      <c r="C278" s="69"/>
      <c r="D278" s="69"/>
      <c r="E278" s="69"/>
      <c r="F278" s="69"/>
      <c r="G278" s="69"/>
      <c r="H278" s="70"/>
    </row>
    <row r="279" spans="1:8" s="61" customFormat="1" ht="11.25" hidden="1" customHeight="1" x14ac:dyDescent="0.2">
      <c r="A279" s="67" t="s">
        <v>299</v>
      </c>
      <c r="B279" s="69"/>
      <c r="C279" s="69">
        <v>0</v>
      </c>
      <c r="D279" s="69"/>
      <c r="E279" s="69">
        <f>SUM(C279:D279)</f>
        <v>0</v>
      </c>
      <c r="F279" s="69">
        <f>B279-E279</f>
        <v>0</v>
      </c>
      <c r="G279" s="69">
        <f>B279-C279</f>
        <v>0</v>
      </c>
      <c r="H279" s="65" t="e">
        <f>E279/B279*100</f>
        <v>#DIV/0!</v>
      </c>
    </row>
    <row r="280" spans="1:8" s="61" customFormat="1" ht="11.25" hidden="1" customHeight="1" x14ac:dyDescent="0.2">
      <c r="A280" s="67"/>
      <c r="B280" s="69"/>
      <c r="C280" s="69"/>
      <c r="D280" s="69"/>
      <c r="E280" s="69"/>
      <c r="F280" s="69"/>
      <c r="G280" s="69"/>
      <c r="H280" s="70"/>
    </row>
    <row r="281" spans="1:8" s="61" customFormat="1" ht="11.25" hidden="1" customHeight="1" x14ac:dyDescent="0.2">
      <c r="A281" s="106" t="s">
        <v>300</v>
      </c>
      <c r="B281" s="69"/>
      <c r="C281" s="69">
        <v>0</v>
      </c>
      <c r="D281" s="69"/>
      <c r="E281" s="69">
        <f>SUM(C281:D281)</f>
        <v>0</v>
      </c>
      <c r="F281" s="69">
        <f>B281-E281</f>
        <v>0</v>
      </c>
      <c r="G281" s="69">
        <f>B281-C281</f>
        <v>0</v>
      </c>
      <c r="H281" s="65" t="e">
        <f>E281/B281*100</f>
        <v>#DIV/0!</v>
      </c>
    </row>
    <row r="282" spans="1:8" s="61" customFormat="1" ht="23.25" hidden="1" customHeight="1" x14ac:dyDescent="0.2">
      <c r="A282" s="67"/>
      <c r="B282" s="69"/>
      <c r="C282" s="69"/>
      <c r="D282" s="69"/>
      <c r="E282" s="69"/>
      <c r="F282" s="69"/>
      <c r="G282" s="69"/>
      <c r="H282" s="70"/>
    </row>
    <row r="283" spans="1:8" s="61" customFormat="1" ht="11.25" hidden="1" customHeight="1" x14ac:dyDescent="0.2">
      <c r="A283" s="67" t="s">
        <v>301</v>
      </c>
      <c r="B283" s="69"/>
      <c r="C283" s="69">
        <v>0</v>
      </c>
      <c r="D283" s="69"/>
      <c r="E283" s="69">
        <f>SUM(C283:D283)</f>
        <v>0</v>
      </c>
      <c r="F283" s="69">
        <f>B283-E283</f>
        <v>0</v>
      </c>
      <c r="G283" s="69">
        <f>B283-C283</f>
        <v>0</v>
      </c>
      <c r="H283" s="65" t="e">
        <f>E283/B283*100</f>
        <v>#DIV/0!</v>
      </c>
    </row>
    <row r="284" spans="1:8" s="61" customFormat="1" ht="11.25" hidden="1" customHeight="1" x14ac:dyDescent="0.2">
      <c r="A284" s="67"/>
      <c r="B284" s="69"/>
      <c r="C284" s="69"/>
      <c r="D284" s="69"/>
      <c r="E284" s="69"/>
      <c r="F284" s="69"/>
      <c r="G284" s="69"/>
      <c r="H284" s="70"/>
    </row>
    <row r="285" spans="1:8" s="61" customFormat="1" ht="11.25" hidden="1" customHeight="1" x14ac:dyDescent="0.2">
      <c r="A285" s="106" t="s">
        <v>302</v>
      </c>
      <c r="B285" s="69"/>
      <c r="C285" s="69">
        <v>0</v>
      </c>
      <c r="D285" s="69"/>
      <c r="E285" s="69">
        <f>SUM(C285:D285)</f>
        <v>0</v>
      </c>
      <c r="F285" s="69">
        <f>B285-E285</f>
        <v>0</v>
      </c>
      <c r="G285" s="69">
        <f>B285-C285</f>
        <v>0</v>
      </c>
      <c r="H285" s="65" t="e">
        <f>E285/B285*100</f>
        <v>#DIV/0!</v>
      </c>
    </row>
    <row r="286" spans="1:8" s="61" customFormat="1" ht="12" hidden="1" customHeight="1" x14ac:dyDescent="0.2">
      <c r="A286" s="67"/>
      <c r="B286" s="69"/>
      <c r="C286" s="69"/>
      <c r="D286" s="69"/>
      <c r="E286" s="69"/>
      <c r="F286" s="69"/>
      <c r="G286" s="69"/>
      <c r="H286" s="70"/>
    </row>
    <row r="287" spans="1:8" s="61" customFormat="1" ht="11.25" hidden="1" customHeight="1" x14ac:dyDescent="0.2">
      <c r="A287" s="67" t="s">
        <v>303</v>
      </c>
      <c r="B287" s="69"/>
      <c r="C287" s="69">
        <v>0</v>
      </c>
      <c r="D287" s="69"/>
      <c r="E287" s="69">
        <f>SUM(C287:D287)</f>
        <v>0</v>
      </c>
      <c r="F287" s="69">
        <f>B287-E287</f>
        <v>0</v>
      </c>
      <c r="G287" s="69">
        <f>B287-C287</f>
        <v>0</v>
      </c>
      <c r="H287" s="65" t="e">
        <f>E287/B287*100</f>
        <v>#DIV/0!</v>
      </c>
    </row>
    <row r="288" spans="1:8" s="61" customFormat="1" ht="11.25" hidden="1" customHeight="1" x14ac:dyDescent="0.2">
      <c r="A288" s="67"/>
      <c r="B288" s="69"/>
      <c r="C288" s="69"/>
      <c r="D288" s="69"/>
      <c r="E288" s="69"/>
      <c r="F288" s="69"/>
      <c r="G288" s="69"/>
      <c r="H288" s="70"/>
    </row>
    <row r="289" spans="1:8" s="61" customFormat="1" ht="11.25" hidden="1" customHeight="1" x14ac:dyDescent="0.2">
      <c r="A289" s="67" t="s">
        <v>304</v>
      </c>
      <c r="B289" s="69"/>
      <c r="C289" s="69">
        <v>0</v>
      </c>
      <c r="D289" s="69"/>
      <c r="E289" s="69">
        <f>SUM(C289:D289)</f>
        <v>0</v>
      </c>
      <c r="F289" s="69">
        <f>B289-E289</f>
        <v>0</v>
      </c>
      <c r="G289" s="69">
        <f>B289-C289</f>
        <v>0</v>
      </c>
      <c r="H289" s="70" t="e">
        <f>E289/B289*100</f>
        <v>#DIV/0!</v>
      </c>
    </row>
    <row r="290" spans="1:8" s="61" customFormat="1" ht="11.25" hidden="1" customHeight="1" x14ac:dyDescent="0.2">
      <c r="A290" s="67"/>
      <c r="B290" s="69"/>
      <c r="C290" s="69"/>
      <c r="D290" s="69"/>
      <c r="E290" s="69"/>
      <c r="F290" s="69"/>
      <c r="G290" s="69"/>
      <c r="H290" s="70"/>
    </row>
    <row r="291" spans="1:8" s="61" customFormat="1" ht="11.25" hidden="1" customHeight="1" x14ac:dyDescent="0.2">
      <c r="A291" s="67" t="s">
        <v>305</v>
      </c>
      <c r="B291" s="69"/>
      <c r="C291" s="69">
        <v>0</v>
      </c>
      <c r="D291" s="69"/>
      <c r="E291" s="69">
        <f>SUM(C291:D291)</f>
        <v>0</v>
      </c>
      <c r="F291" s="69">
        <f>B291-E291</f>
        <v>0</v>
      </c>
      <c r="G291" s="69">
        <f>B291-C291</f>
        <v>0</v>
      </c>
      <c r="H291" s="70" t="e">
        <f>E291/B291*100</f>
        <v>#DIV/0!</v>
      </c>
    </row>
    <row r="292" spans="1:8" s="61" customFormat="1" ht="11.25" hidden="1" customHeight="1" x14ac:dyDescent="0.2">
      <c r="A292" s="67"/>
      <c r="B292" s="69"/>
      <c r="C292" s="69"/>
      <c r="D292" s="69"/>
      <c r="E292" s="69"/>
      <c r="F292" s="69"/>
      <c r="G292" s="69"/>
      <c r="H292" s="70"/>
    </row>
    <row r="293" spans="1:8" s="61" customFormat="1" ht="11.25" hidden="1" customHeight="1" x14ac:dyDescent="0.2">
      <c r="A293" s="106" t="s">
        <v>306</v>
      </c>
      <c r="B293" s="69"/>
      <c r="C293" s="69">
        <v>0</v>
      </c>
      <c r="D293" s="69"/>
      <c r="E293" s="69">
        <f>SUM(C293:D293)</f>
        <v>0</v>
      </c>
      <c r="F293" s="69">
        <f>B293-E293</f>
        <v>0</v>
      </c>
      <c r="G293" s="69">
        <f>B293-C293</f>
        <v>0</v>
      </c>
      <c r="H293" s="65" t="e">
        <f>E293/B293*100</f>
        <v>#DIV/0!</v>
      </c>
    </row>
    <row r="294" spans="1:8" s="61" customFormat="1" ht="12" hidden="1" customHeight="1" x14ac:dyDescent="0.2">
      <c r="A294" s="67"/>
      <c r="B294" s="69"/>
      <c r="C294" s="69"/>
      <c r="D294" s="69"/>
      <c r="E294" s="69"/>
      <c r="F294" s="69"/>
      <c r="G294" s="69"/>
      <c r="H294" s="70"/>
    </row>
    <row r="295" spans="1:8" s="61" customFormat="1" ht="11.25" hidden="1" customHeight="1" x14ac:dyDescent="0.2">
      <c r="A295" s="67" t="s">
        <v>307</v>
      </c>
      <c r="B295" s="69"/>
      <c r="C295" s="69">
        <v>0</v>
      </c>
      <c r="D295" s="69"/>
      <c r="E295" s="69">
        <f>SUM(C295:D295)</f>
        <v>0</v>
      </c>
      <c r="F295" s="69">
        <f>B295-E295</f>
        <v>0</v>
      </c>
      <c r="G295" s="69">
        <f>B295-C295</f>
        <v>0</v>
      </c>
      <c r="H295" s="65" t="e">
        <f>E295/B295*100</f>
        <v>#DIV/0!</v>
      </c>
    </row>
    <row r="296" spans="1:8" s="61" customFormat="1" ht="11.25" hidden="1" customHeight="1" x14ac:dyDescent="0.2">
      <c r="A296" s="67"/>
      <c r="B296" s="69"/>
      <c r="C296" s="69"/>
      <c r="D296" s="69"/>
      <c r="E296" s="69"/>
      <c r="F296" s="69"/>
      <c r="G296" s="69"/>
      <c r="H296" s="70"/>
    </row>
    <row r="297" spans="1:8" s="61" customFormat="1" ht="12" hidden="1" customHeight="1" x14ac:dyDescent="0.2">
      <c r="A297" s="67" t="s">
        <v>308</v>
      </c>
      <c r="B297" s="69"/>
      <c r="C297" s="69"/>
      <c r="D297" s="69"/>
      <c r="E297" s="69"/>
      <c r="F297" s="69"/>
      <c r="G297" s="69"/>
      <c r="H297" s="65"/>
    </row>
    <row r="298" spans="1:8" s="61" customFormat="1" ht="11.25" hidden="1" customHeight="1" x14ac:dyDescent="0.2">
      <c r="A298" s="67"/>
      <c r="B298" s="69"/>
      <c r="C298" s="69"/>
      <c r="D298" s="69"/>
      <c r="E298" s="69"/>
      <c r="F298" s="69"/>
      <c r="G298" s="69"/>
      <c r="H298" s="70"/>
    </row>
    <row r="299" spans="1:8" s="61" customFormat="1" ht="11.25" hidden="1" customHeight="1" x14ac:dyDescent="0.2">
      <c r="A299" s="106" t="s">
        <v>309</v>
      </c>
      <c r="B299" s="72"/>
      <c r="C299" s="72">
        <v>0</v>
      </c>
      <c r="D299" s="72"/>
      <c r="E299" s="72">
        <f>SUM(C299:D299)</f>
        <v>0</v>
      </c>
      <c r="F299" s="72">
        <f>B299-E299</f>
        <v>0</v>
      </c>
      <c r="G299" s="72">
        <f>B299-C299</f>
        <v>0</v>
      </c>
      <c r="H299" s="65" t="e">
        <f>E299/B299*100</f>
        <v>#DIV/0!</v>
      </c>
    </row>
    <row r="300" spans="1:8" s="61" customFormat="1" ht="22.5" hidden="1" customHeight="1" x14ac:dyDescent="0.2">
      <c r="A300" s="67"/>
      <c r="B300" s="72"/>
      <c r="C300" s="72"/>
      <c r="D300" s="72"/>
      <c r="E300" s="72"/>
      <c r="F300" s="72"/>
      <c r="G300" s="72"/>
      <c r="H300" s="65"/>
    </row>
    <row r="301" spans="1:8" s="61" customFormat="1" ht="11.25" customHeight="1" x14ac:dyDescent="0.2">
      <c r="A301" s="105"/>
      <c r="B301" s="91"/>
      <c r="C301" s="91"/>
      <c r="D301" s="91"/>
      <c r="E301" s="91"/>
      <c r="F301" s="91"/>
      <c r="G301" s="91"/>
      <c r="H301" s="65"/>
    </row>
    <row r="302" spans="1:8" s="61" customFormat="1" ht="11.25" customHeight="1" x14ac:dyDescent="0.2">
      <c r="A302" s="62" t="s">
        <v>310</v>
      </c>
      <c r="B302" s="107">
        <f t="shared" ref="B302:G302" si="91">SUM(B279:B299)+B269+B271</f>
        <v>123638008.314</v>
      </c>
      <c r="C302" s="107">
        <f t="shared" si="91"/>
        <v>44231392.349520005</v>
      </c>
      <c r="D302" s="107">
        <f t="shared" si="91"/>
        <v>6316.7726900000007</v>
      </c>
      <c r="E302" s="107">
        <f t="shared" si="91"/>
        <v>44237709.122210003</v>
      </c>
      <c r="F302" s="107">
        <f t="shared" si="91"/>
        <v>79400299.19179</v>
      </c>
      <c r="G302" s="107">
        <f t="shared" si="91"/>
        <v>79406615.964479998</v>
      </c>
      <c r="H302" s="65">
        <f>E302/B302*100</f>
        <v>35.780024060126181</v>
      </c>
    </row>
    <row r="303" spans="1:8" s="61" customFormat="1" ht="11.25" customHeight="1" x14ac:dyDescent="0.2">
      <c r="A303" s="67"/>
      <c r="B303" s="72"/>
      <c r="C303" s="72"/>
      <c r="D303" s="72"/>
      <c r="E303" s="72"/>
      <c r="F303" s="72"/>
      <c r="G303" s="72"/>
      <c r="H303" s="65"/>
    </row>
    <row r="304" spans="1:8" s="61" customFormat="1" ht="11.25" hidden="1" customHeight="1" x14ac:dyDescent="0.2">
      <c r="A304" s="99" t="s">
        <v>311</v>
      </c>
      <c r="B304" s="74">
        <f t="shared" ref="B304:G304" si="92">+B302+B266</f>
        <v>405412649.6371299</v>
      </c>
      <c r="C304" s="74">
        <f t="shared" si="92"/>
        <v>122329411.67982998</v>
      </c>
      <c r="D304" s="74">
        <f t="shared" si="92"/>
        <v>9738834.3067499995</v>
      </c>
      <c r="E304" s="74">
        <f t="shared" si="92"/>
        <v>132068245.98658001</v>
      </c>
      <c r="F304" s="74">
        <f t="shared" si="92"/>
        <v>273344403.65054995</v>
      </c>
      <c r="G304" s="74">
        <f t="shared" si="92"/>
        <v>283083237.95730001</v>
      </c>
      <c r="H304" s="98">
        <f>E304/B304*100</f>
        <v>32.576251901559928</v>
      </c>
    </row>
    <row r="305" spans="1:8" s="61" customFormat="1" ht="11.25" hidden="1" customHeight="1" x14ac:dyDescent="0.2">
      <c r="A305" s="67"/>
      <c r="B305" s="72"/>
      <c r="C305" s="72"/>
      <c r="D305" s="72"/>
      <c r="E305" s="72"/>
      <c r="F305" s="72"/>
      <c r="G305" s="72"/>
      <c r="H305" s="65"/>
    </row>
    <row r="306" spans="1:8" s="61" customFormat="1" ht="11.25" hidden="1" customHeight="1" x14ac:dyDescent="0.2">
      <c r="A306" s="99" t="s">
        <v>312</v>
      </c>
      <c r="B306" s="72"/>
      <c r="C306" s="72"/>
      <c r="D306" s="72"/>
      <c r="E306" s="72"/>
      <c r="F306" s="72"/>
      <c r="G306" s="72"/>
      <c r="H306" s="65"/>
    </row>
    <row r="307" spans="1:8" s="61" customFormat="1" ht="11.25" hidden="1" customHeight="1" x14ac:dyDescent="0.2">
      <c r="A307" s="99" t="s">
        <v>313</v>
      </c>
      <c r="B307" s="69"/>
      <c r="C307" s="69"/>
      <c r="D307" s="69"/>
      <c r="E307" s="69"/>
      <c r="F307" s="69"/>
      <c r="G307" s="69"/>
      <c r="H307" s="70"/>
    </row>
    <row r="308" spans="1:8" s="61" customFormat="1" ht="11.25" hidden="1" customHeight="1" x14ac:dyDescent="0.2">
      <c r="A308" s="67" t="s">
        <v>314</v>
      </c>
      <c r="B308" s="72"/>
      <c r="C308" s="69">
        <v>0</v>
      </c>
      <c r="D308" s="72"/>
      <c r="E308" s="69">
        <f t="shared" ref="E308:E316" si="93">SUM(C308:D308)</f>
        <v>0</v>
      </c>
      <c r="F308" s="69">
        <f t="shared" ref="F308:F316" si="94">B308-E308</f>
        <v>0</v>
      </c>
      <c r="G308" s="69">
        <f t="shared" ref="G308:G316" si="95">B308-C308</f>
        <v>0</v>
      </c>
      <c r="H308" s="70" t="e">
        <f t="shared" ref="H308:H317" si="96">C308/B308*100</f>
        <v>#DIV/0!</v>
      </c>
    </row>
    <row r="309" spans="1:8" s="61" customFormat="1" ht="11.25" hidden="1" customHeight="1" x14ac:dyDescent="0.2">
      <c r="A309" s="67" t="s">
        <v>315</v>
      </c>
      <c r="B309" s="69"/>
      <c r="C309" s="69">
        <v>0</v>
      </c>
      <c r="D309" s="69"/>
      <c r="E309" s="69">
        <f t="shared" si="93"/>
        <v>0</v>
      </c>
      <c r="F309" s="69">
        <f t="shared" si="94"/>
        <v>0</v>
      </c>
      <c r="G309" s="69">
        <f t="shared" si="95"/>
        <v>0</v>
      </c>
      <c r="H309" s="70" t="e">
        <f t="shared" si="96"/>
        <v>#DIV/0!</v>
      </c>
    </row>
    <row r="310" spans="1:8" s="61" customFormat="1" ht="11.25" hidden="1" customHeight="1" x14ac:dyDescent="0.2">
      <c r="A310" s="67" t="s">
        <v>316</v>
      </c>
      <c r="B310" s="69"/>
      <c r="C310" s="69">
        <v>0</v>
      </c>
      <c r="D310" s="69"/>
      <c r="E310" s="69">
        <f t="shared" si="93"/>
        <v>0</v>
      </c>
      <c r="F310" s="69">
        <f t="shared" si="94"/>
        <v>0</v>
      </c>
      <c r="G310" s="69">
        <f t="shared" si="95"/>
        <v>0</v>
      </c>
      <c r="H310" s="70" t="e">
        <f t="shared" si="96"/>
        <v>#DIV/0!</v>
      </c>
    </row>
    <row r="311" spans="1:8" s="61" customFormat="1" ht="11.25" hidden="1" customHeight="1" x14ac:dyDescent="0.2">
      <c r="A311" s="67" t="s">
        <v>317</v>
      </c>
      <c r="B311" s="69"/>
      <c r="C311" s="69">
        <v>0</v>
      </c>
      <c r="D311" s="69"/>
      <c r="E311" s="69">
        <f t="shared" si="93"/>
        <v>0</v>
      </c>
      <c r="F311" s="69">
        <f t="shared" si="94"/>
        <v>0</v>
      </c>
      <c r="G311" s="69">
        <f t="shared" si="95"/>
        <v>0</v>
      </c>
      <c r="H311" s="70" t="e">
        <f t="shared" si="96"/>
        <v>#DIV/0!</v>
      </c>
    </row>
    <row r="312" spans="1:8" s="61" customFormat="1" ht="11.25" hidden="1" customHeight="1" x14ac:dyDescent="0.2">
      <c r="A312" s="67" t="s">
        <v>318</v>
      </c>
      <c r="B312" s="69"/>
      <c r="C312" s="69">
        <v>0</v>
      </c>
      <c r="D312" s="69"/>
      <c r="E312" s="69">
        <f t="shared" si="93"/>
        <v>0</v>
      </c>
      <c r="F312" s="69">
        <f t="shared" si="94"/>
        <v>0</v>
      </c>
      <c r="G312" s="69">
        <f t="shared" si="95"/>
        <v>0</v>
      </c>
      <c r="H312" s="70" t="e">
        <f t="shared" si="96"/>
        <v>#DIV/0!</v>
      </c>
    </row>
    <row r="313" spans="1:8" s="61" customFormat="1" ht="11.25" hidden="1" customHeight="1" x14ac:dyDescent="0.2">
      <c r="A313" s="67" t="s">
        <v>319</v>
      </c>
      <c r="B313" s="69"/>
      <c r="C313" s="69">
        <v>0</v>
      </c>
      <c r="D313" s="69"/>
      <c r="E313" s="69">
        <f t="shared" si="93"/>
        <v>0</v>
      </c>
      <c r="F313" s="69">
        <f t="shared" si="94"/>
        <v>0</v>
      </c>
      <c r="G313" s="69">
        <f t="shared" si="95"/>
        <v>0</v>
      </c>
      <c r="H313" s="70" t="e">
        <f t="shared" si="96"/>
        <v>#DIV/0!</v>
      </c>
    </row>
    <row r="314" spans="1:8" s="61" customFormat="1" ht="11.25" hidden="1" customHeight="1" x14ac:dyDescent="0.2">
      <c r="A314" s="67" t="s">
        <v>320</v>
      </c>
      <c r="B314" s="69"/>
      <c r="C314" s="69">
        <v>0</v>
      </c>
      <c r="D314" s="69"/>
      <c r="E314" s="69">
        <f t="shared" si="93"/>
        <v>0</v>
      </c>
      <c r="F314" s="69">
        <f t="shared" si="94"/>
        <v>0</v>
      </c>
      <c r="G314" s="69">
        <f t="shared" si="95"/>
        <v>0</v>
      </c>
      <c r="H314" s="70" t="e">
        <f t="shared" si="96"/>
        <v>#DIV/0!</v>
      </c>
    </row>
    <row r="315" spans="1:8" s="61" customFormat="1" ht="11.25" hidden="1" customHeight="1" x14ac:dyDescent="0.2">
      <c r="A315" s="67" t="s">
        <v>321</v>
      </c>
      <c r="B315" s="69"/>
      <c r="C315" s="72">
        <v>0</v>
      </c>
      <c r="D315" s="69"/>
      <c r="E315" s="72">
        <f t="shared" si="93"/>
        <v>0</v>
      </c>
      <c r="F315" s="72">
        <f t="shared" si="94"/>
        <v>0</v>
      </c>
      <c r="G315" s="72">
        <f t="shared" si="95"/>
        <v>0</v>
      </c>
      <c r="H315" s="65" t="e">
        <f t="shared" si="96"/>
        <v>#DIV/0!</v>
      </c>
    </row>
    <row r="316" spans="1:8" s="61" customFormat="1" ht="11.25" hidden="1" customHeight="1" x14ac:dyDescent="0.2">
      <c r="A316" s="67" t="s">
        <v>322</v>
      </c>
      <c r="B316" s="74"/>
      <c r="C316" s="74">
        <v>0</v>
      </c>
      <c r="D316" s="74"/>
      <c r="E316" s="74">
        <f t="shared" si="93"/>
        <v>0</v>
      </c>
      <c r="F316" s="74">
        <f t="shared" si="94"/>
        <v>0</v>
      </c>
      <c r="G316" s="74">
        <f t="shared" si="95"/>
        <v>0</v>
      </c>
      <c r="H316" s="98" t="e">
        <f t="shared" si="96"/>
        <v>#DIV/0!</v>
      </c>
    </row>
    <row r="317" spans="1:8" s="61" customFormat="1" ht="12" hidden="1" customHeight="1" x14ac:dyDescent="0.2">
      <c r="A317" s="108" t="s">
        <v>323</v>
      </c>
      <c r="B317" s="74">
        <f t="shared" ref="B317:G317" si="97">SUM(B308:B316)</f>
        <v>0</v>
      </c>
      <c r="C317" s="74">
        <f t="shared" si="97"/>
        <v>0</v>
      </c>
      <c r="D317" s="74">
        <f t="shared" si="97"/>
        <v>0</v>
      </c>
      <c r="E317" s="74">
        <f t="shared" si="97"/>
        <v>0</v>
      </c>
      <c r="F317" s="74">
        <f t="shared" si="97"/>
        <v>0</v>
      </c>
      <c r="G317" s="74">
        <f t="shared" si="97"/>
        <v>0</v>
      </c>
      <c r="H317" s="98" t="e">
        <f t="shared" si="96"/>
        <v>#DIV/0!</v>
      </c>
    </row>
    <row r="318" spans="1:8" s="61" customFormat="1" ht="22.5" hidden="1" customHeight="1" x14ac:dyDescent="0.2">
      <c r="A318" s="109"/>
      <c r="B318" s="73"/>
      <c r="C318" s="73"/>
      <c r="D318" s="73"/>
      <c r="E318" s="73"/>
      <c r="F318" s="73"/>
      <c r="G318" s="73"/>
      <c r="H318" s="110"/>
    </row>
    <row r="319" spans="1:8" s="61" customFormat="1" ht="11.25" customHeight="1" thickBot="1" x14ac:dyDescent="0.25">
      <c r="A319" s="111" t="s">
        <v>324</v>
      </c>
      <c r="B319" s="112">
        <f t="shared" ref="B319:G319" si="98">+B317+B304</f>
        <v>405412649.6371299</v>
      </c>
      <c r="C319" s="112">
        <f t="shared" si="98"/>
        <v>122329411.67982998</v>
      </c>
      <c r="D319" s="112">
        <f t="shared" si="98"/>
        <v>9738834.3067499995</v>
      </c>
      <c r="E319" s="112">
        <f t="shared" si="98"/>
        <v>132068245.98658001</v>
      </c>
      <c r="F319" s="112">
        <f t="shared" si="98"/>
        <v>273344403.65054995</v>
      </c>
      <c r="G319" s="112">
        <f t="shared" si="98"/>
        <v>283083237.95730001</v>
      </c>
      <c r="H319" s="113">
        <f>E319/B319*100</f>
        <v>32.576251901559928</v>
      </c>
    </row>
    <row r="320" spans="1:8" s="116" customFormat="1" ht="16.5" customHeight="1" thickTop="1" x14ac:dyDescent="0.2">
      <c r="A320" s="114"/>
      <c r="B320" s="114"/>
      <c r="C320" s="114"/>
      <c r="D320" s="114"/>
      <c r="E320" s="114"/>
      <c r="F320" s="114"/>
      <c r="G320" s="115"/>
      <c r="H320" s="114"/>
    </row>
    <row r="321" spans="1:8" x14ac:dyDescent="0.2">
      <c r="A321" s="117" t="s">
        <v>325</v>
      </c>
      <c r="B321" s="117"/>
      <c r="C321" s="117"/>
      <c r="D321" s="117"/>
      <c r="E321" s="117"/>
      <c r="F321" s="117"/>
      <c r="G321" s="117"/>
      <c r="H321" s="117"/>
    </row>
    <row r="322" spans="1:8" ht="23.25" customHeight="1" x14ac:dyDescent="0.2">
      <c r="A322" s="119" t="s">
        <v>326</v>
      </c>
      <c r="B322" s="119"/>
      <c r="C322" s="119"/>
      <c r="D322" s="119"/>
      <c r="E322" s="119"/>
      <c r="F322" s="119"/>
      <c r="G322" s="119"/>
      <c r="H322" s="119"/>
    </row>
    <row r="323" spans="1:8" x14ac:dyDescent="0.2">
      <c r="A323" s="120" t="s">
        <v>327</v>
      </c>
      <c r="B323" s="120"/>
      <c r="C323" s="120"/>
      <c r="D323" s="120"/>
      <c r="E323" s="120"/>
      <c r="F323" s="120"/>
      <c r="G323" s="120"/>
      <c r="H323" s="120"/>
    </row>
    <row r="324" spans="1:8" ht="23.25" customHeight="1" x14ac:dyDescent="0.2">
      <c r="A324" s="119" t="s">
        <v>328</v>
      </c>
      <c r="B324" s="119"/>
      <c r="C324" s="119"/>
      <c r="D324" s="119"/>
      <c r="E324" s="119"/>
      <c r="F324" s="119"/>
      <c r="G324" s="119"/>
      <c r="H324" s="119"/>
    </row>
    <row r="325" spans="1:8" x14ac:dyDescent="0.2">
      <c r="A325" s="119" t="s">
        <v>329</v>
      </c>
      <c r="B325" s="119"/>
      <c r="C325" s="119"/>
      <c r="D325" s="119"/>
      <c r="E325" s="119"/>
      <c r="F325" s="119"/>
      <c r="G325" s="119"/>
      <c r="H325" s="119"/>
    </row>
    <row r="326" spans="1:8" x14ac:dyDescent="0.2">
      <c r="A326" s="119" t="s">
        <v>330</v>
      </c>
      <c r="B326" s="119"/>
      <c r="C326" s="119"/>
      <c r="D326" s="119"/>
      <c r="E326" s="119"/>
      <c r="F326" s="119"/>
      <c r="G326" s="119"/>
      <c r="H326" s="119"/>
    </row>
    <row r="327" spans="1:8" x14ac:dyDescent="0.2">
      <c r="A327" s="121" t="s">
        <v>331</v>
      </c>
      <c r="B327" s="121"/>
      <c r="C327" s="121"/>
      <c r="D327" s="121"/>
      <c r="E327" s="121"/>
      <c r="F327" s="121"/>
      <c r="G327" s="121"/>
      <c r="H327" s="121"/>
    </row>
    <row r="328" spans="1:8" x14ac:dyDescent="0.2">
      <c r="E328" s="61"/>
      <c r="F328" s="61"/>
      <c r="G328" s="122"/>
    </row>
  </sheetData>
  <sheetProtection selectLockedCells="1" selectUnlockedCells="1"/>
  <mergeCells count="14">
    <mergeCell ref="A327:H327"/>
    <mergeCell ref="A321:H321"/>
    <mergeCell ref="A322:H322"/>
    <mergeCell ref="A323:H323"/>
    <mergeCell ref="A324:H324"/>
    <mergeCell ref="A325:H325"/>
    <mergeCell ref="A326:H326"/>
    <mergeCell ref="A5:A7"/>
    <mergeCell ref="C5:E5"/>
    <mergeCell ref="H5:H7"/>
    <mergeCell ref="B6:B7"/>
    <mergeCell ref="C6:E6"/>
    <mergeCell ref="F6:F7"/>
    <mergeCell ref="G6:G7"/>
  </mergeCells>
  <printOptions horizontalCentered="1"/>
  <pageMargins left="0.4" right="0.4" top="0.4" bottom="0.44" header="0.2" footer="0.2"/>
  <pageSetup paperSize="9" scale="73" orientation="portrait" r:id="rId1"/>
  <headerFooter alignWithMargins="0">
    <oddFooter>Page &amp;P of &amp;N</oddFooter>
  </headerFooter>
  <rowBreaks count="3" manualBreakCount="3">
    <brk id="94" max="7" man="1"/>
    <brk id="180" max="7" man="1"/>
    <brk id="26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By Department</vt:lpstr>
      <vt:lpstr>By Agency</vt:lpstr>
      <vt:lpstr>'By Agency'!Print_Area</vt:lpstr>
      <vt:lpstr>'By Department'!Print_Area</vt:lpstr>
      <vt:lpstr>'By Agency'!Print_Titles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jpablo</dc:creator>
  <cp:lastModifiedBy>Mary Joyce Marasigan</cp:lastModifiedBy>
  <cp:lastPrinted>2018-02-10T10:23:04Z</cp:lastPrinted>
  <dcterms:created xsi:type="dcterms:W3CDTF">2013-11-12T07:22:41Z</dcterms:created>
  <dcterms:modified xsi:type="dcterms:W3CDTF">2018-09-19T00:59:25Z</dcterms:modified>
</cp:coreProperties>
</file>