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marasigan\Desktop\CPD\ACTUAL DISBURSEMENT (BANK)\bank reports\2018\WEBSITE\For website\"/>
    </mc:Choice>
  </mc:AlternateContent>
  <bookViews>
    <workbookView xWindow="240" yWindow="75" windowWidth="20955" windowHeight="10740" activeTab="2"/>
  </bookViews>
  <sheets>
    <sheet name="By Department" sheetId="7" r:id="rId1"/>
    <sheet name="By Agency" sheetId="8" r:id="rId2"/>
    <sheet name="Graph" sheetId="6" r:id="rId3"/>
  </sheets>
  <definedNames>
    <definedName name="_xlnm.Print_Area" localSheetId="1">'By Agency'!$A$1:$H$327</definedName>
    <definedName name="_xlnm.Print_Area" localSheetId="0">'By Department'!$A$1:$M$65</definedName>
    <definedName name="_xlnm.Print_Area" localSheetId="2">Graph!$A$9:$K$48</definedName>
    <definedName name="_xlnm.Print_Titles" localSheetId="1">'By Agency'!$1:$8</definedName>
    <definedName name="Z_149BABA1_3CBB_4AB5_8307_CDFFE2416884_.wvu.PrintArea" localSheetId="1" hidden="1">'By Agency'!$A$1:$F$327</definedName>
    <definedName name="Z_149BABA1_3CBB_4AB5_8307_CDFFE2416884_.wvu.PrintTitles" localSheetId="1" hidden="1">'By Agency'!$1:$8</definedName>
    <definedName name="Z_149BABA1_3CBB_4AB5_8307_CDFFE2416884_.wvu.Rows" localSheetId="1" hidden="1">'By Agency'!$131:$131,'By Agency'!$273:$276,'By Agency'!$279:$301,'By Agency'!$304:$317</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Cols" localSheetId="1" hidden="1">'By Agency'!#REF!</definedName>
    <definedName name="Z_63CE5467_86C0_4816_A6C7_6C3632652BD9_.wvu.PrintArea" localSheetId="1" hidden="1">'By Agency'!$A$1:$H$327</definedName>
    <definedName name="Z_63CE5467_86C0_4816_A6C7_6C3632652BD9_.wvu.PrintTitles" localSheetId="1" hidden="1">'By Agency'!$1:$8</definedName>
    <definedName name="Z_63CE5467_86C0_4816_A6C7_6C3632652BD9_.wvu.Rows" localSheetId="1" hidden="1">'By Agency'!$131:$131,'By Agency'!$272:$276,'By Agency'!$279:$301,'By Agency'!$304:$317</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PrintArea" localSheetId="1" hidden="1">'By Agency'!$A$1:$F$327</definedName>
    <definedName name="Z_E72949E6_F470_4685_A8B8_FC40C2B684D5_.wvu.PrintTitles" localSheetId="1" hidden="1">'By Agency'!$1:$8</definedName>
    <definedName name="Z_E72949E6_F470_4685_A8B8_FC40C2B684D5_.wvu.Rows" localSheetId="1" hidden="1">'By Agency'!$131:$131,'By Agency'!$273:$276,'By Agency'!$279:$301,'By Agency'!$304:$317</definedName>
  </definedNames>
  <calcPr calcId="152511"/>
</workbook>
</file>

<file path=xl/calcChain.xml><?xml version="1.0" encoding="utf-8"?>
<calcChain xmlns="http://schemas.openxmlformats.org/spreadsheetml/2006/main">
  <c r="C124" i="8" l="1"/>
  <c r="D317" i="8" l="1"/>
  <c r="B317" i="8"/>
  <c r="E315" i="8"/>
  <c r="E313" i="8"/>
  <c r="E311" i="8"/>
  <c r="E309" i="8"/>
  <c r="E299" i="8"/>
  <c r="E293" i="8"/>
  <c r="E289" i="8"/>
  <c r="E285" i="8"/>
  <c r="E281" i="8"/>
  <c r="E275" i="8"/>
  <c r="G275" i="8"/>
  <c r="E273" i="8"/>
  <c r="G273" i="8"/>
  <c r="D271" i="8"/>
  <c r="E272" i="8"/>
  <c r="H272" i="8" s="1"/>
  <c r="D302" i="8"/>
  <c r="E256" i="8"/>
  <c r="H256" i="8" s="1"/>
  <c r="B254" i="8"/>
  <c r="E249" i="8"/>
  <c r="H249" i="8" s="1"/>
  <c r="E239" i="8"/>
  <c r="H239" i="8" s="1"/>
  <c r="E237" i="8"/>
  <c r="H237" i="8" s="1"/>
  <c r="E236" i="8"/>
  <c r="H236" i="8" s="1"/>
  <c r="E232" i="8"/>
  <c r="H232" i="8" s="1"/>
  <c r="E231" i="8"/>
  <c r="H231" i="8" s="1"/>
  <c r="E228" i="8"/>
  <c r="H228" i="8" s="1"/>
  <c r="E224" i="8"/>
  <c r="H224" i="8" s="1"/>
  <c r="E223" i="8"/>
  <c r="H223" i="8" s="1"/>
  <c r="D220" i="8"/>
  <c r="E218" i="8"/>
  <c r="H218" i="8" s="1"/>
  <c r="E217" i="8"/>
  <c r="H217" i="8" s="1"/>
  <c r="E214" i="8"/>
  <c r="H214" i="8" s="1"/>
  <c r="E210" i="8"/>
  <c r="H210" i="8" s="1"/>
  <c r="E209" i="8"/>
  <c r="H209" i="8" s="1"/>
  <c r="E206" i="8"/>
  <c r="H206" i="8" s="1"/>
  <c r="E198" i="8"/>
  <c r="H198" i="8" s="1"/>
  <c r="E180" i="8"/>
  <c r="H180" i="8" s="1"/>
  <c r="D176" i="8"/>
  <c r="B176" i="8"/>
  <c r="E173" i="8"/>
  <c r="H173" i="8" s="1"/>
  <c r="D169" i="8"/>
  <c r="B169" i="8"/>
  <c r="E166" i="8"/>
  <c r="H166" i="8" s="1"/>
  <c r="B164" i="8"/>
  <c r="E159" i="8"/>
  <c r="H159" i="8" s="1"/>
  <c r="D136" i="8"/>
  <c r="B136" i="8"/>
  <c r="D127" i="8"/>
  <c r="B124" i="8"/>
  <c r="D107" i="8"/>
  <c r="B107" i="8"/>
  <c r="D95" i="8"/>
  <c r="E93" i="8"/>
  <c r="H93" i="8" s="1"/>
  <c r="E91" i="8"/>
  <c r="H91" i="8" s="1"/>
  <c r="E89" i="8"/>
  <c r="H89" i="8" s="1"/>
  <c r="D86" i="8"/>
  <c r="D80" i="8"/>
  <c r="D75" i="8"/>
  <c r="E73" i="8"/>
  <c r="H73" i="8" s="1"/>
  <c r="E71" i="8"/>
  <c r="H71" i="8" s="1"/>
  <c r="D69" i="8"/>
  <c r="B69" i="8"/>
  <c r="E53" i="8"/>
  <c r="H53" i="8" s="1"/>
  <c r="D49" i="8"/>
  <c r="B49" i="8"/>
  <c r="E45" i="8"/>
  <c r="H45" i="8" s="1"/>
  <c r="E40" i="8"/>
  <c r="H40" i="8" s="1"/>
  <c r="D33" i="8"/>
  <c r="B33" i="8"/>
  <c r="E17" i="8"/>
  <c r="H17" i="8" s="1"/>
  <c r="E12" i="8"/>
  <c r="H12" i="8" s="1"/>
  <c r="G281" i="8" l="1"/>
  <c r="G285" i="8"/>
  <c r="G289" i="8"/>
  <c r="G293" i="8"/>
  <c r="G299" i="8"/>
  <c r="G309" i="8"/>
  <c r="G311" i="8"/>
  <c r="G313" i="8"/>
  <c r="G315" i="8"/>
  <c r="D10" i="8"/>
  <c r="D157" i="8"/>
  <c r="D164" i="8"/>
  <c r="G213" i="8"/>
  <c r="G227" i="8"/>
  <c r="D247" i="8"/>
  <c r="D254" i="8"/>
  <c r="E26" i="8"/>
  <c r="H26" i="8" s="1"/>
  <c r="E29" i="8"/>
  <c r="H29" i="8" s="1"/>
  <c r="E30" i="8"/>
  <c r="H30" i="8" s="1"/>
  <c r="G31" i="8"/>
  <c r="E59" i="8"/>
  <c r="H59" i="8" s="1"/>
  <c r="E60" i="8"/>
  <c r="H60" i="8" s="1"/>
  <c r="G61" i="8"/>
  <c r="E64" i="8"/>
  <c r="H64" i="8" s="1"/>
  <c r="E66" i="8"/>
  <c r="H66" i="8" s="1"/>
  <c r="C75" i="8"/>
  <c r="E78" i="8"/>
  <c r="H78" i="8" s="1"/>
  <c r="D202" i="8"/>
  <c r="G235" i="8"/>
  <c r="C80" i="8"/>
  <c r="E84" i="8"/>
  <c r="H84" i="8" s="1"/>
  <c r="G87" i="8"/>
  <c r="G89" i="8"/>
  <c r="G91" i="8"/>
  <c r="G93" i="8"/>
  <c r="C95" i="8"/>
  <c r="G99" i="8"/>
  <c r="E100" i="8"/>
  <c r="H100" i="8" s="1"/>
  <c r="E101" i="8"/>
  <c r="E104" i="8"/>
  <c r="H104" i="8" s="1"/>
  <c r="G110" i="8"/>
  <c r="E111" i="8"/>
  <c r="H111" i="8" s="1"/>
  <c r="E112" i="8"/>
  <c r="H112" i="8" s="1"/>
  <c r="E115" i="8"/>
  <c r="H115" i="8" s="1"/>
  <c r="E120" i="8"/>
  <c r="H120" i="8" s="1"/>
  <c r="G123" i="8"/>
  <c r="E126" i="8"/>
  <c r="H126" i="8" s="1"/>
  <c r="D124" i="8"/>
  <c r="D119" i="8" s="1"/>
  <c r="D118" i="8" s="1"/>
  <c r="E128" i="8"/>
  <c r="H128" i="8" s="1"/>
  <c r="E132" i="8"/>
  <c r="E131" i="8" s="1"/>
  <c r="E134" i="8"/>
  <c r="E140" i="8"/>
  <c r="H140" i="8" s="1"/>
  <c r="G143" i="8"/>
  <c r="E144" i="8"/>
  <c r="H144" i="8" s="1"/>
  <c r="E145" i="8"/>
  <c r="H145" i="8" s="1"/>
  <c r="E148" i="8"/>
  <c r="H148" i="8" s="1"/>
  <c r="G151" i="8"/>
  <c r="E152" i="8"/>
  <c r="H152" i="8" s="1"/>
  <c r="E153" i="8"/>
  <c r="H153" i="8" s="1"/>
  <c r="E187" i="8"/>
  <c r="H187" i="8" s="1"/>
  <c r="D185" i="8"/>
  <c r="E188" i="8"/>
  <c r="H188" i="8" s="1"/>
  <c r="E190" i="8"/>
  <c r="F190" i="8" s="1"/>
  <c r="E191" i="8"/>
  <c r="H191" i="8" s="1"/>
  <c r="E195" i="8"/>
  <c r="H195" i="8" s="1"/>
  <c r="F198" i="8"/>
  <c r="G198" i="8"/>
  <c r="E199" i="8"/>
  <c r="H199" i="8" s="1"/>
  <c r="E205" i="8"/>
  <c r="H205" i="8" s="1"/>
  <c r="E211" i="8"/>
  <c r="E213" i="8"/>
  <c r="H213" i="8" s="1"/>
  <c r="E219" i="8"/>
  <c r="E225" i="8"/>
  <c r="H225" i="8" s="1"/>
  <c r="E227" i="8"/>
  <c r="H227" i="8" s="1"/>
  <c r="E233" i="8"/>
  <c r="H233" i="8" s="1"/>
  <c r="E235" i="8"/>
  <c r="H235" i="8" s="1"/>
  <c r="F239" i="8"/>
  <c r="G239" i="8"/>
  <c r="E240" i="8"/>
  <c r="H240" i="8" s="1"/>
  <c r="G245" i="8"/>
  <c r="E262" i="8"/>
  <c r="E264" i="8"/>
  <c r="H264" i="8" s="1"/>
  <c r="G13" i="8"/>
  <c r="E13" i="8"/>
  <c r="H13" i="8" s="1"/>
  <c r="E15" i="8"/>
  <c r="H15" i="8" s="1"/>
  <c r="G15" i="8"/>
  <c r="G19" i="8"/>
  <c r="E19" i="8"/>
  <c r="H19" i="8" s="1"/>
  <c r="E39" i="8"/>
  <c r="H39" i="8" s="1"/>
  <c r="G39" i="8"/>
  <c r="G41" i="8"/>
  <c r="E41" i="8"/>
  <c r="H41" i="8" s="1"/>
  <c r="E43" i="8"/>
  <c r="H43" i="8" s="1"/>
  <c r="G43" i="8"/>
  <c r="G47" i="8"/>
  <c r="E47" i="8"/>
  <c r="H47" i="8" s="1"/>
  <c r="E52" i="8"/>
  <c r="H52" i="8" s="1"/>
  <c r="G52" i="8"/>
  <c r="G54" i="8"/>
  <c r="E54" i="8"/>
  <c r="H54" i="8" s="1"/>
  <c r="E25" i="8"/>
  <c r="H25" i="8" s="1"/>
  <c r="G25" i="8"/>
  <c r="G27" i="8"/>
  <c r="E27" i="8"/>
  <c r="H27" i="8" s="1"/>
  <c r="G29" i="8"/>
  <c r="E31" i="8"/>
  <c r="H31" i="8" s="1"/>
  <c r="G59" i="8"/>
  <c r="E61" i="8"/>
  <c r="H61" i="8" s="1"/>
  <c r="G63" i="8"/>
  <c r="E63" i="8"/>
  <c r="H63" i="8" s="1"/>
  <c r="F15" i="8"/>
  <c r="B23" i="8"/>
  <c r="F25" i="8"/>
  <c r="B37" i="8"/>
  <c r="F39" i="8"/>
  <c r="B57" i="8"/>
  <c r="G72" i="8"/>
  <c r="E72" i="8"/>
  <c r="H72" i="8" s="1"/>
  <c r="E81" i="8"/>
  <c r="G82" i="8"/>
  <c r="E82" i="8"/>
  <c r="F82" i="8" s="1"/>
  <c r="G83" i="8"/>
  <c r="E96" i="8"/>
  <c r="F96" i="8" s="1"/>
  <c r="G97" i="8"/>
  <c r="E97" i="8"/>
  <c r="H97" i="8" s="1"/>
  <c r="E99" i="8"/>
  <c r="H99" i="8" s="1"/>
  <c r="G101" i="8"/>
  <c r="E103" i="8"/>
  <c r="H103" i="8" s="1"/>
  <c r="G103" i="8"/>
  <c r="G105" i="8"/>
  <c r="E105" i="8"/>
  <c r="H105" i="8" s="1"/>
  <c r="E110" i="8"/>
  <c r="H110" i="8" s="1"/>
  <c r="G112" i="8"/>
  <c r="E114" i="8"/>
  <c r="H114" i="8" s="1"/>
  <c r="G114" i="8"/>
  <c r="G116" i="8"/>
  <c r="E116" i="8"/>
  <c r="H116" i="8" s="1"/>
  <c r="E123" i="8"/>
  <c r="H123" i="8" s="1"/>
  <c r="G134" i="8"/>
  <c r="E139" i="8"/>
  <c r="H139" i="8" s="1"/>
  <c r="G139" i="8"/>
  <c r="G141" i="8"/>
  <c r="E141" i="8"/>
  <c r="H141" i="8" s="1"/>
  <c r="E143" i="8"/>
  <c r="H143" i="8" s="1"/>
  <c r="G145" i="8"/>
  <c r="E147" i="8"/>
  <c r="H147" i="8" s="1"/>
  <c r="G147" i="8"/>
  <c r="G149" i="8"/>
  <c r="E149" i="8"/>
  <c r="H149" i="8" s="1"/>
  <c r="E151" i="8"/>
  <c r="H151" i="8" s="1"/>
  <c r="G153" i="8"/>
  <c r="E155" i="8"/>
  <c r="H155" i="8" s="1"/>
  <c r="G155" i="8"/>
  <c r="G188" i="8"/>
  <c r="H190" i="8"/>
  <c r="G200" i="8"/>
  <c r="E200" i="8"/>
  <c r="H200" i="8" s="1"/>
  <c r="G211" i="8"/>
  <c r="G219" i="8"/>
  <c r="G225" i="8"/>
  <c r="G233" i="8"/>
  <c r="G258" i="8"/>
  <c r="E258" i="8"/>
  <c r="H258" i="8" s="1"/>
  <c r="B10" i="8"/>
  <c r="G12" i="8"/>
  <c r="F12" i="8"/>
  <c r="E14" i="8"/>
  <c r="H14" i="8" s="1"/>
  <c r="G17" i="8"/>
  <c r="F17" i="8"/>
  <c r="E21" i="8"/>
  <c r="H21" i="8" s="1"/>
  <c r="D23" i="8"/>
  <c r="E28" i="8"/>
  <c r="H28" i="8" s="1"/>
  <c r="G30" i="8"/>
  <c r="E35" i="8"/>
  <c r="H35" i="8" s="1"/>
  <c r="D37" i="8"/>
  <c r="G40" i="8"/>
  <c r="F40" i="8"/>
  <c r="E42" i="8"/>
  <c r="H42" i="8" s="1"/>
  <c r="G45" i="8"/>
  <c r="F45" i="8"/>
  <c r="E51" i="8"/>
  <c r="H51" i="8" s="1"/>
  <c r="G53" i="8"/>
  <c r="F53" i="8"/>
  <c r="E55" i="8"/>
  <c r="H55" i="8" s="1"/>
  <c r="D57" i="8"/>
  <c r="G60" i="8"/>
  <c r="F60" i="8"/>
  <c r="E62" i="8"/>
  <c r="H62" i="8" s="1"/>
  <c r="G65" i="8"/>
  <c r="E65" i="8"/>
  <c r="H65" i="8" s="1"/>
  <c r="G67" i="8"/>
  <c r="E67" i="8"/>
  <c r="H67" i="8" s="1"/>
  <c r="G71" i="8"/>
  <c r="G73" i="8"/>
  <c r="E76" i="8"/>
  <c r="G77" i="8"/>
  <c r="E77" i="8"/>
  <c r="H77" i="8" s="1"/>
  <c r="G81" i="8"/>
  <c r="G84" i="8"/>
  <c r="E87" i="8"/>
  <c r="C86" i="8"/>
  <c r="G88" i="8"/>
  <c r="E88" i="8"/>
  <c r="H88" i="8" s="1"/>
  <c r="G90" i="8"/>
  <c r="E90" i="8"/>
  <c r="H90" i="8" s="1"/>
  <c r="G92" i="8"/>
  <c r="E92" i="8"/>
  <c r="H92" i="8" s="1"/>
  <c r="G160" i="8"/>
  <c r="E160" i="8"/>
  <c r="H160" i="8" s="1"/>
  <c r="E162" i="8"/>
  <c r="H162" i="8" s="1"/>
  <c r="G162" i="8"/>
  <c r="G167" i="8"/>
  <c r="E167" i="8"/>
  <c r="H167" i="8" s="1"/>
  <c r="E172" i="8"/>
  <c r="H172" i="8" s="1"/>
  <c r="G172" i="8"/>
  <c r="G174" i="8"/>
  <c r="E174" i="8"/>
  <c r="H174" i="8" s="1"/>
  <c r="E179" i="8"/>
  <c r="H179" i="8" s="1"/>
  <c r="G179" i="8"/>
  <c r="G181" i="8"/>
  <c r="E181" i="8"/>
  <c r="H181" i="8" s="1"/>
  <c r="E183" i="8"/>
  <c r="H183" i="8" s="1"/>
  <c r="G183" i="8"/>
  <c r="G196" i="8"/>
  <c r="E196" i="8"/>
  <c r="H196" i="8" s="1"/>
  <c r="G207" i="8"/>
  <c r="E207" i="8"/>
  <c r="H207" i="8" s="1"/>
  <c r="G215" i="8"/>
  <c r="E215" i="8"/>
  <c r="H215" i="8" s="1"/>
  <c r="G229" i="8"/>
  <c r="E229" i="8"/>
  <c r="H229" i="8" s="1"/>
  <c r="F71" i="8"/>
  <c r="F73" i="8"/>
  <c r="F81" i="8"/>
  <c r="F89" i="8"/>
  <c r="F91" i="8"/>
  <c r="F93" i="8"/>
  <c r="G98" i="8"/>
  <c r="F114" i="8"/>
  <c r="G122" i="8"/>
  <c r="H132" i="8"/>
  <c r="H131" i="8" s="1"/>
  <c r="G182" i="8"/>
  <c r="G241" i="8"/>
  <c r="E241" i="8"/>
  <c r="H241" i="8" s="1"/>
  <c r="B247" i="8"/>
  <c r="E252" i="8"/>
  <c r="H252" i="8" s="1"/>
  <c r="G252" i="8"/>
  <c r="H281" i="8"/>
  <c r="F281" i="8"/>
  <c r="G283" i="8"/>
  <c r="E283" i="8"/>
  <c r="B75" i="8"/>
  <c r="B80" i="8"/>
  <c r="B86" i="8"/>
  <c r="B95" i="8"/>
  <c r="E98" i="8"/>
  <c r="H98" i="8" s="1"/>
  <c r="G100" i="8"/>
  <c r="E102" i="8"/>
  <c r="H102" i="8" s="1"/>
  <c r="G104" i="8"/>
  <c r="E109" i="8"/>
  <c r="H109" i="8" s="1"/>
  <c r="G111" i="8"/>
  <c r="E113" i="8"/>
  <c r="H113" i="8" s="1"/>
  <c r="B119" i="8"/>
  <c r="F120" i="8"/>
  <c r="E122" i="8"/>
  <c r="H122" i="8" s="1"/>
  <c r="G124" i="8"/>
  <c r="G126" i="8"/>
  <c r="F126" i="8"/>
  <c r="G128" i="8"/>
  <c r="B127" i="8"/>
  <c r="E130" i="8"/>
  <c r="H130" i="8" s="1"/>
  <c r="G132" i="8"/>
  <c r="G131" i="8" s="1"/>
  <c r="E138" i="8"/>
  <c r="H138" i="8" s="1"/>
  <c r="E142" i="8"/>
  <c r="H142" i="8" s="1"/>
  <c r="G144" i="8"/>
  <c r="E146" i="8"/>
  <c r="H146" i="8" s="1"/>
  <c r="E150" i="8"/>
  <c r="H150" i="8" s="1"/>
  <c r="G152" i="8"/>
  <c r="E154" i="8"/>
  <c r="H154" i="8" s="1"/>
  <c r="B157" i="8"/>
  <c r="G159" i="8"/>
  <c r="F159" i="8"/>
  <c r="E161" i="8"/>
  <c r="H161" i="8" s="1"/>
  <c r="G166" i="8"/>
  <c r="F166" i="8"/>
  <c r="E171" i="8"/>
  <c r="H171" i="8" s="1"/>
  <c r="G173" i="8"/>
  <c r="F173" i="8"/>
  <c r="E178" i="8"/>
  <c r="H178" i="8" s="1"/>
  <c r="G180" i="8"/>
  <c r="F180" i="8"/>
  <c r="E182" i="8"/>
  <c r="H182" i="8" s="1"/>
  <c r="B185" i="8"/>
  <c r="E189" i="8"/>
  <c r="H189" i="8" s="1"/>
  <c r="D193" i="8"/>
  <c r="B193" i="8"/>
  <c r="G204" i="8"/>
  <c r="F209" i="8"/>
  <c r="G209" i="8"/>
  <c r="F217" i="8"/>
  <c r="G217" i="8"/>
  <c r="B220" i="8"/>
  <c r="B202" i="8" s="1"/>
  <c r="F223" i="8"/>
  <c r="G223" i="8"/>
  <c r="F231" i="8"/>
  <c r="G231" i="8"/>
  <c r="E245" i="8"/>
  <c r="H245" i="8" s="1"/>
  <c r="G250" i="8"/>
  <c r="E250" i="8"/>
  <c r="H250" i="8" s="1"/>
  <c r="H299" i="8"/>
  <c r="F299" i="8"/>
  <c r="G190" i="8"/>
  <c r="G195" i="8"/>
  <c r="E197" i="8"/>
  <c r="H197" i="8" s="1"/>
  <c r="E204" i="8"/>
  <c r="H204" i="8" s="1"/>
  <c r="G206" i="8"/>
  <c r="F206" i="8"/>
  <c r="E208" i="8"/>
  <c r="H208" i="8" s="1"/>
  <c r="G210" i="8"/>
  <c r="F210" i="8"/>
  <c r="E212" i="8"/>
  <c r="H212" i="8" s="1"/>
  <c r="G214" i="8"/>
  <c r="F214" i="8"/>
  <c r="E216" i="8"/>
  <c r="H216" i="8" s="1"/>
  <c r="G218" i="8"/>
  <c r="F218" i="8"/>
  <c r="E222" i="8"/>
  <c r="H222" i="8" s="1"/>
  <c r="G224" i="8"/>
  <c r="F224" i="8"/>
  <c r="E226" i="8"/>
  <c r="H226" i="8" s="1"/>
  <c r="G228" i="8"/>
  <c r="F228" i="8"/>
  <c r="E230" i="8"/>
  <c r="H230" i="8" s="1"/>
  <c r="G232" i="8"/>
  <c r="F232" i="8"/>
  <c r="E234" i="8"/>
  <c r="H234" i="8" s="1"/>
  <c r="G236" i="8"/>
  <c r="F236" i="8"/>
  <c r="G262" i="8"/>
  <c r="H273" i="8"/>
  <c r="F273" i="8"/>
  <c r="G274" i="8"/>
  <c r="E274" i="8"/>
  <c r="H289" i="8"/>
  <c r="F289" i="8"/>
  <c r="G291" i="8"/>
  <c r="E291" i="8"/>
  <c r="F237" i="8"/>
  <c r="G237" i="8"/>
  <c r="E238" i="8"/>
  <c r="H238" i="8" s="1"/>
  <c r="F240" i="8"/>
  <c r="E243" i="8"/>
  <c r="H243" i="8" s="1"/>
  <c r="G249" i="8"/>
  <c r="F249" i="8"/>
  <c r="F250" i="8"/>
  <c r="E251" i="8"/>
  <c r="H251" i="8" s="1"/>
  <c r="G256" i="8"/>
  <c r="F256" i="8"/>
  <c r="F258" i="8"/>
  <c r="E260" i="8"/>
  <c r="H260" i="8" s="1"/>
  <c r="H275" i="8"/>
  <c r="F275" i="8"/>
  <c r="G276" i="8"/>
  <c r="E276" i="8"/>
  <c r="G279" i="8"/>
  <c r="E279" i="8"/>
  <c r="H285" i="8"/>
  <c r="F285" i="8"/>
  <c r="G287" i="8"/>
  <c r="E287" i="8"/>
  <c r="H293" i="8"/>
  <c r="F293" i="8"/>
  <c r="G295" i="8"/>
  <c r="E295" i="8"/>
  <c r="G264" i="8"/>
  <c r="G272" i="8"/>
  <c r="B271" i="8"/>
  <c r="B302" i="8" s="1"/>
  <c r="F272" i="8"/>
  <c r="G308" i="8"/>
  <c r="E308" i="8"/>
  <c r="H309" i="8"/>
  <c r="F309" i="8"/>
  <c r="G310" i="8"/>
  <c r="E310" i="8"/>
  <c r="H311" i="8"/>
  <c r="F311" i="8"/>
  <c r="G312" i="8"/>
  <c r="E312" i="8"/>
  <c r="H313" i="8"/>
  <c r="F313" i="8"/>
  <c r="G314" i="8"/>
  <c r="E314" i="8"/>
  <c r="H315" i="8"/>
  <c r="F315" i="8"/>
  <c r="G316" i="8"/>
  <c r="E316" i="8"/>
  <c r="C317" i="8"/>
  <c r="F245" i="8" l="1"/>
  <c r="F195" i="8"/>
  <c r="F128" i="8"/>
  <c r="F162" i="8"/>
  <c r="F84" i="8"/>
  <c r="F30" i="8"/>
  <c r="F229" i="8"/>
  <c r="F215" i="8"/>
  <c r="F187" i="8"/>
  <c r="F152" i="8"/>
  <c r="F140" i="8"/>
  <c r="F132" i="8"/>
  <c r="F131" i="8" s="1"/>
  <c r="F115" i="8"/>
  <c r="F111" i="8"/>
  <c r="F147" i="8"/>
  <c r="F64" i="8"/>
  <c r="F264" i="8"/>
  <c r="F207" i="8"/>
  <c r="F199" i="8"/>
  <c r="F196" i="8"/>
  <c r="F204" i="8"/>
  <c r="F181" i="8"/>
  <c r="F174" i="8"/>
  <c r="F167" i="8"/>
  <c r="F160" i="8"/>
  <c r="F148" i="8"/>
  <c r="F144" i="8"/>
  <c r="F100" i="8"/>
  <c r="F155" i="8"/>
  <c r="F139" i="8"/>
  <c r="F205" i="8"/>
  <c r="F216" i="8"/>
  <c r="F105" i="8"/>
  <c r="F102" i="8"/>
  <c r="F72" i="8"/>
  <c r="F26" i="8"/>
  <c r="H262" i="8"/>
  <c r="F262" i="8"/>
  <c r="H219" i="8"/>
  <c r="F219" i="8"/>
  <c r="H211" i="8"/>
  <c r="F211" i="8"/>
  <c r="H134" i="8"/>
  <c r="F134" i="8"/>
  <c r="H101" i="8"/>
  <c r="F101" i="8"/>
  <c r="G260" i="8"/>
  <c r="G80" i="8"/>
  <c r="D266" i="8"/>
  <c r="D304" i="8" s="1"/>
  <c r="D319" i="8" s="1"/>
  <c r="F88" i="8"/>
  <c r="F67" i="8"/>
  <c r="G62" i="8"/>
  <c r="G55" i="8"/>
  <c r="F28" i="8"/>
  <c r="F191" i="8"/>
  <c r="G76" i="8"/>
  <c r="G64" i="8"/>
  <c r="G240" i="8"/>
  <c r="F252" i="8"/>
  <c r="G199" i="8"/>
  <c r="F212" i="8"/>
  <c r="G187" i="8"/>
  <c r="G148" i="8"/>
  <c r="G140" i="8"/>
  <c r="E124" i="8"/>
  <c r="H124" i="8" s="1"/>
  <c r="G120" i="8"/>
  <c r="G115" i="8"/>
  <c r="F104" i="8"/>
  <c r="F208" i="8"/>
  <c r="F183" i="8"/>
  <c r="F178" i="8"/>
  <c r="G161" i="8"/>
  <c r="F151" i="8"/>
  <c r="F143" i="8"/>
  <c r="F123" i="8"/>
  <c r="F110" i="8"/>
  <c r="F103" i="8"/>
  <c r="F99" i="8"/>
  <c r="F78" i="8"/>
  <c r="F66" i="8"/>
  <c r="G96" i="8"/>
  <c r="G86" i="8"/>
  <c r="F61" i="8"/>
  <c r="F54" i="8"/>
  <c r="F47" i="8"/>
  <c r="F41" i="8"/>
  <c r="F31" i="8"/>
  <c r="F27" i="8"/>
  <c r="G26" i="8"/>
  <c r="F19" i="8"/>
  <c r="F13" i="8"/>
  <c r="F92" i="8"/>
  <c r="E83" i="8"/>
  <c r="F77" i="8"/>
  <c r="F63" i="8"/>
  <c r="F51" i="8"/>
  <c r="F21" i="8"/>
  <c r="G14" i="8"/>
  <c r="F235" i="8"/>
  <c r="G205" i="8"/>
  <c r="G191" i="8"/>
  <c r="F227" i="8"/>
  <c r="F213" i="8"/>
  <c r="G78" i="8"/>
  <c r="G66" i="8"/>
  <c r="H316" i="8"/>
  <c r="F316" i="8"/>
  <c r="H314" i="8"/>
  <c r="F314" i="8"/>
  <c r="H312" i="8"/>
  <c r="F312" i="8"/>
  <c r="H310" i="8"/>
  <c r="F310" i="8"/>
  <c r="E317" i="8"/>
  <c r="H308" i="8"/>
  <c r="F308" i="8"/>
  <c r="F295" i="8"/>
  <c r="H295" i="8"/>
  <c r="F287" i="8"/>
  <c r="H287" i="8"/>
  <c r="F279" i="8"/>
  <c r="H279" i="8"/>
  <c r="F276" i="8"/>
  <c r="H276" i="8"/>
  <c r="C247" i="8"/>
  <c r="E248" i="8"/>
  <c r="G248" i="8"/>
  <c r="F238" i="8"/>
  <c r="C193" i="8"/>
  <c r="E194" i="8"/>
  <c r="G194" i="8"/>
  <c r="F243" i="8"/>
  <c r="F234" i="8"/>
  <c r="F226" i="8"/>
  <c r="C220" i="8"/>
  <c r="C202" i="8" s="1"/>
  <c r="G221" i="8"/>
  <c r="E221" i="8"/>
  <c r="C185" i="8"/>
  <c r="E186" i="8"/>
  <c r="G186" i="8"/>
  <c r="E125" i="8"/>
  <c r="G125" i="8"/>
  <c r="F283" i="8"/>
  <c r="H283" i="8"/>
  <c r="G277" i="8"/>
  <c r="G271" i="8" s="1"/>
  <c r="E277" i="8"/>
  <c r="E271" i="8" s="1"/>
  <c r="H271" i="8" s="1"/>
  <c r="C271" i="8"/>
  <c r="C302" i="8" s="1"/>
  <c r="F230" i="8"/>
  <c r="F222" i="8"/>
  <c r="G203" i="8"/>
  <c r="E203" i="8"/>
  <c r="G189" i="8"/>
  <c r="C176" i="8"/>
  <c r="G177" i="8"/>
  <c r="E177" i="8"/>
  <c r="F171" i="8"/>
  <c r="C169" i="8"/>
  <c r="G170" i="8"/>
  <c r="E170" i="8"/>
  <c r="G154" i="8"/>
  <c r="F150" i="8"/>
  <c r="G146" i="8"/>
  <c r="F142" i="8"/>
  <c r="G138" i="8"/>
  <c r="G130" i="8"/>
  <c r="G113" i="8"/>
  <c r="F109" i="8"/>
  <c r="C107" i="8"/>
  <c r="G108" i="8"/>
  <c r="E108" i="8"/>
  <c r="C69" i="8"/>
  <c r="G70" i="8"/>
  <c r="G69" i="8" s="1"/>
  <c r="E70" i="8"/>
  <c r="H87" i="8"/>
  <c r="E86" i="8"/>
  <c r="H86" i="8" s="1"/>
  <c r="H76" i="8"/>
  <c r="E75" i="8"/>
  <c r="H75" i="8" s="1"/>
  <c r="E58" i="8"/>
  <c r="C57" i="8"/>
  <c r="E24" i="8"/>
  <c r="C23" i="8"/>
  <c r="G58" i="8"/>
  <c r="C49" i="8"/>
  <c r="G50" i="8"/>
  <c r="E50" i="8"/>
  <c r="F42" i="8"/>
  <c r="F35" i="8"/>
  <c r="C33" i="8"/>
  <c r="G34" i="8"/>
  <c r="E34" i="8"/>
  <c r="E269" i="8"/>
  <c r="G317" i="8"/>
  <c r="G269" i="8"/>
  <c r="C254" i="8"/>
  <c r="E255" i="8"/>
  <c r="G255" i="8"/>
  <c r="G254" i="8" s="1"/>
  <c r="F241" i="8"/>
  <c r="F291" i="8"/>
  <c r="H291" i="8"/>
  <c r="F274" i="8"/>
  <c r="H274" i="8"/>
  <c r="F260" i="8"/>
  <c r="G238" i="8"/>
  <c r="F233" i="8"/>
  <c r="F225" i="8"/>
  <c r="F200" i="8"/>
  <c r="G243" i="8"/>
  <c r="G234" i="8"/>
  <c r="G226" i="8"/>
  <c r="G212" i="8"/>
  <c r="F197" i="8"/>
  <c r="G197" i="8"/>
  <c r="F188" i="8"/>
  <c r="C164" i="8"/>
  <c r="E165" i="8"/>
  <c r="G165" i="8"/>
  <c r="G164" i="8" s="1"/>
  <c r="C157" i="8"/>
  <c r="E158" i="8"/>
  <c r="G158" i="8"/>
  <c r="F153" i="8"/>
  <c r="F149" i="8"/>
  <c r="F145" i="8"/>
  <c r="F141" i="8"/>
  <c r="B118" i="8"/>
  <c r="B266" i="8" s="1"/>
  <c r="B304" i="8" s="1"/>
  <c r="B319" i="8" s="1"/>
  <c r="F116" i="8"/>
  <c r="F112" i="8"/>
  <c r="F251" i="8"/>
  <c r="G251" i="8"/>
  <c r="G230" i="8"/>
  <c r="G222" i="8"/>
  <c r="G216" i="8"/>
  <c r="G208" i="8"/>
  <c r="F189" i="8"/>
  <c r="F182" i="8"/>
  <c r="F179" i="8"/>
  <c r="G178" i="8"/>
  <c r="F172" i="8"/>
  <c r="G171" i="8"/>
  <c r="F161" i="8"/>
  <c r="F154" i="8"/>
  <c r="G150" i="8"/>
  <c r="F146" i="8"/>
  <c r="G142" i="8"/>
  <c r="F138" i="8"/>
  <c r="C136" i="8"/>
  <c r="G137" i="8"/>
  <c r="E137" i="8"/>
  <c r="F130" i="8"/>
  <c r="G129" i="8"/>
  <c r="E129" i="8"/>
  <c r="C127" i="8"/>
  <c r="F122" i="8"/>
  <c r="G121" i="8"/>
  <c r="E121" i="8"/>
  <c r="C119" i="8"/>
  <c r="C118" i="8" s="1"/>
  <c r="F113" i="8"/>
  <c r="G109" i="8"/>
  <c r="G102" i="8"/>
  <c r="G95" i="8" s="1"/>
  <c r="F98" i="8"/>
  <c r="F87" i="8"/>
  <c r="F76" i="8"/>
  <c r="F97" i="8"/>
  <c r="E38" i="8"/>
  <c r="C37" i="8"/>
  <c r="C10" i="8"/>
  <c r="E11" i="8"/>
  <c r="G11" i="8"/>
  <c r="H96" i="8"/>
  <c r="E95" i="8"/>
  <c r="H95" i="8" s="1"/>
  <c r="F90" i="8"/>
  <c r="H81" i="8"/>
  <c r="E80" i="8"/>
  <c r="H80" i="8" s="1"/>
  <c r="F65" i="8"/>
  <c r="F62" i="8"/>
  <c r="F59" i="8"/>
  <c r="F55" i="8"/>
  <c r="F52" i="8"/>
  <c r="G51" i="8"/>
  <c r="F43" i="8"/>
  <c r="G42" i="8"/>
  <c r="G38" i="8"/>
  <c r="G35" i="8"/>
  <c r="F29" i="8"/>
  <c r="G28" i="8"/>
  <c r="G24" i="8"/>
  <c r="G21" i="8"/>
  <c r="F14" i="8"/>
  <c r="G10" i="8" l="1"/>
  <c r="G119" i="8"/>
  <c r="G157" i="8"/>
  <c r="F75" i="8"/>
  <c r="G127" i="8"/>
  <c r="F124" i="8"/>
  <c r="G57" i="8"/>
  <c r="F317" i="8"/>
  <c r="G75" i="8"/>
  <c r="G169" i="8"/>
  <c r="G176" i="8"/>
  <c r="F95" i="8"/>
  <c r="G193" i="8"/>
  <c r="H83" i="8"/>
  <c r="F83" i="8"/>
  <c r="F80" i="8" s="1"/>
  <c r="C266" i="8"/>
  <c r="C304" i="8" s="1"/>
  <c r="C319" i="8" s="1"/>
  <c r="H38" i="8"/>
  <c r="E37" i="8"/>
  <c r="H37" i="8" s="1"/>
  <c r="F38" i="8"/>
  <c r="F37" i="8" s="1"/>
  <c r="F86" i="8"/>
  <c r="H137" i="8"/>
  <c r="E136" i="8"/>
  <c r="H136" i="8" s="1"/>
  <c r="F137" i="8"/>
  <c r="F136" i="8" s="1"/>
  <c r="H165" i="8"/>
  <c r="E164" i="8"/>
  <c r="H164" i="8" s="1"/>
  <c r="F165" i="8"/>
  <c r="F164" i="8" s="1"/>
  <c r="H255" i="8"/>
  <c r="E254" i="8"/>
  <c r="H254" i="8" s="1"/>
  <c r="F255" i="8"/>
  <c r="F254" i="8" s="1"/>
  <c r="G302" i="8"/>
  <c r="E302" i="8"/>
  <c r="H269" i="8"/>
  <c r="F269" i="8"/>
  <c r="H34" i="8"/>
  <c r="E33" i="8"/>
  <c r="H33" i="8" s="1"/>
  <c r="F34" i="8"/>
  <c r="F33" i="8" s="1"/>
  <c r="G49" i="8"/>
  <c r="H108" i="8"/>
  <c r="E107" i="8"/>
  <c r="H107" i="8" s="1"/>
  <c r="F108" i="8"/>
  <c r="F107" i="8" s="1"/>
  <c r="H186" i="8"/>
  <c r="E185" i="8"/>
  <c r="H185" i="8" s="1"/>
  <c r="F186" i="8"/>
  <c r="F185" i="8" s="1"/>
  <c r="H221" i="8"/>
  <c r="E220" i="8"/>
  <c r="H220" i="8" s="1"/>
  <c r="F221" i="8"/>
  <c r="F220" i="8" s="1"/>
  <c r="H248" i="8"/>
  <c r="E247" i="8"/>
  <c r="H247" i="8" s="1"/>
  <c r="F248" i="8"/>
  <c r="F247" i="8" s="1"/>
  <c r="H317" i="8"/>
  <c r="G23" i="8"/>
  <c r="G37" i="8"/>
  <c r="H11" i="8"/>
  <c r="E10" i="8"/>
  <c r="F11" i="8"/>
  <c r="F10" i="8" s="1"/>
  <c r="H121" i="8"/>
  <c r="E119" i="8"/>
  <c r="F121" i="8"/>
  <c r="F119" i="8" s="1"/>
  <c r="H129" i="8"/>
  <c r="F129" i="8"/>
  <c r="F127" i="8" s="1"/>
  <c r="E127" i="8"/>
  <c r="H127" i="8" s="1"/>
  <c r="G136" i="8"/>
  <c r="H158" i="8"/>
  <c r="E157" i="8"/>
  <c r="H157" i="8" s="1"/>
  <c r="F158" i="8"/>
  <c r="F157" i="8" s="1"/>
  <c r="G33" i="8"/>
  <c r="H50" i="8"/>
  <c r="E49" i="8"/>
  <c r="H49" i="8" s="1"/>
  <c r="F50" i="8"/>
  <c r="F49" i="8" s="1"/>
  <c r="H24" i="8"/>
  <c r="E23" i="8"/>
  <c r="H23" i="8" s="1"/>
  <c r="F24" i="8"/>
  <c r="F23" i="8" s="1"/>
  <c r="H58" i="8"/>
  <c r="E57" i="8"/>
  <c r="H57" i="8" s="1"/>
  <c r="F58" i="8"/>
  <c r="F57" i="8" s="1"/>
  <c r="H70" i="8"/>
  <c r="E69" i="8"/>
  <c r="H69" i="8" s="1"/>
  <c r="F70" i="8"/>
  <c r="F69" i="8" s="1"/>
  <c r="G107" i="8"/>
  <c r="H170" i="8"/>
  <c r="E169" i="8"/>
  <c r="H169" i="8" s="1"/>
  <c r="F170" i="8"/>
  <c r="F169" i="8" s="1"/>
  <c r="H177" i="8"/>
  <c r="E176" i="8"/>
  <c r="H176" i="8" s="1"/>
  <c r="F177" i="8"/>
  <c r="F176" i="8" s="1"/>
  <c r="H203" i="8"/>
  <c r="E202" i="8"/>
  <c r="H202" i="8" s="1"/>
  <c r="F203" i="8"/>
  <c r="H277" i="8"/>
  <c r="F277" i="8"/>
  <c r="F271" i="8" s="1"/>
  <c r="H125" i="8"/>
  <c r="F125" i="8"/>
  <c r="G185" i="8"/>
  <c r="G220" i="8"/>
  <c r="G202" i="8" s="1"/>
  <c r="H194" i="8"/>
  <c r="E193" i="8"/>
  <c r="H193" i="8" s="1"/>
  <c r="F194" i="8"/>
  <c r="F193" i="8" s="1"/>
  <c r="G247" i="8"/>
  <c r="G118" i="8" l="1"/>
  <c r="G266" i="8"/>
  <c r="F302" i="8"/>
  <c r="F118" i="8"/>
  <c r="F266" i="8" s="1"/>
  <c r="H10" i="8"/>
  <c r="H302" i="8"/>
  <c r="F202" i="8"/>
  <c r="H119" i="8"/>
  <c r="E118" i="8"/>
  <c r="H118" i="8" s="1"/>
  <c r="G304" i="8"/>
  <c r="G319" i="8" s="1"/>
  <c r="F304" i="8" l="1"/>
  <c r="F319" i="8" s="1"/>
  <c r="E266" i="8"/>
  <c r="H266" i="8" s="1"/>
  <c r="E304" i="8" l="1"/>
  <c r="H304" i="8" s="1"/>
  <c r="E319" i="8" l="1"/>
  <c r="H319" i="8" s="1"/>
  <c r="G48" i="7"/>
  <c r="F48" i="7"/>
  <c r="D48" i="7"/>
  <c r="C48" i="7"/>
  <c r="G10" i="7"/>
  <c r="F10" i="7"/>
  <c r="D10" i="7"/>
  <c r="C10" i="7"/>
  <c r="G8" i="7"/>
  <c r="F8" i="7"/>
  <c r="D8" i="7"/>
  <c r="C8" i="7"/>
  <c r="L10" i="7" l="1"/>
  <c r="L48" i="7"/>
  <c r="E12" i="7"/>
  <c r="I12" i="7"/>
  <c r="E13" i="7"/>
  <c r="I13" i="7"/>
  <c r="E14" i="7"/>
  <c r="I14" i="7"/>
  <c r="E15" i="7"/>
  <c r="I15" i="7"/>
  <c r="E16" i="7"/>
  <c r="I16" i="7"/>
  <c r="E17" i="7"/>
  <c r="I17" i="7"/>
  <c r="E18" i="7"/>
  <c r="I18" i="7"/>
  <c r="E19" i="7"/>
  <c r="I19" i="7"/>
  <c r="E20" i="7"/>
  <c r="I20" i="7"/>
  <c r="E21" i="7"/>
  <c r="I21" i="7"/>
  <c r="E22" i="7"/>
  <c r="I22" i="7"/>
  <c r="E23" i="7"/>
  <c r="I23" i="7"/>
  <c r="E24" i="7"/>
  <c r="I24" i="7"/>
  <c r="E25" i="7"/>
  <c r="I25" i="7"/>
  <c r="E26" i="7"/>
  <c r="I26" i="7"/>
  <c r="L8" i="7"/>
  <c r="H12" i="7"/>
  <c r="J12" i="7"/>
  <c r="L12" i="7"/>
  <c r="H13" i="7"/>
  <c r="J13" i="7"/>
  <c r="L13" i="7"/>
  <c r="H14" i="7"/>
  <c r="J14" i="7"/>
  <c r="L14" i="7"/>
  <c r="H15" i="7"/>
  <c r="J15" i="7"/>
  <c r="L15" i="7"/>
  <c r="H16" i="7"/>
  <c r="J16" i="7"/>
  <c r="L16" i="7"/>
  <c r="H17" i="7"/>
  <c r="J17" i="7"/>
  <c r="L17" i="7"/>
  <c r="H18" i="7"/>
  <c r="J18" i="7"/>
  <c r="L18" i="7"/>
  <c r="H19" i="7"/>
  <c r="J19" i="7"/>
  <c r="L19" i="7"/>
  <c r="H20" i="7"/>
  <c r="J20" i="7"/>
  <c r="L20" i="7"/>
  <c r="H21" i="7"/>
  <c r="J21" i="7"/>
  <c r="L21" i="7"/>
  <c r="H22" i="7"/>
  <c r="J22" i="7"/>
  <c r="L22" i="7"/>
  <c r="H23" i="7"/>
  <c r="J23" i="7"/>
  <c r="L23" i="7"/>
  <c r="H24" i="7"/>
  <c r="J24" i="7"/>
  <c r="L24" i="7"/>
  <c r="H25" i="7"/>
  <c r="J25" i="7"/>
  <c r="L25" i="7"/>
  <c r="H26" i="7"/>
  <c r="J26" i="7"/>
  <c r="L26" i="7"/>
  <c r="E27" i="7"/>
  <c r="I27" i="7"/>
  <c r="E28" i="7"/>
  <c r="I28" i="7"/>
  <c r="E29" i="7"/>
  <c r="I29" i="7"/>
  <c r="E30" i="7"/>
  <c r="I30" i="7"/>
  <c r="E31" i="7"/>
  <c r="I31" i="7"/>
  <c r="E32" i="7"/>
  <c r="I32" i="7"/>
  <c r="E33" i="7"/>
  <c r="I33" i="7"/>
  <c r="E34" i="7"/>
  <c r="I34" i="7"/>
  <c r="E35" i="7"/>
  <c r="I35" i="7"/>
  <c r="E36" i="7"/>
  <c r="I36" i="7"/>
  <c r="E37" i="7"/>
  <c r="I37" i="7"/>
  <c r="E38" i="7"/>
  <c r="I38" i="7"/>
  <c r="H27" i="7"/>
  <c r="J27" i="7"/>
  <c r="L27" i="7"/>
  <c r="H28" i="7"/>
  <c r="J28" i="7"/>
  <c r="L28" i="7"/>
  <c r="H29" i="7"/>
  <c r="J29" i="7"/>
  <c r="L29" i="7"/>
  <c r="H30" i="7"/>
  <c r="J30" i="7"/>
  <c r="L30" i="7"/>
  <c r="H31" i="7"/>
  <c r="J31" i="7"/>
  <c r="L31" i="7"/>
  <c r="H32" i="7"/>
  <c r="J32" i="7"/>
  <c r="L32" i="7"/>
  <c r="H33" i="7"/>
  <c r="J33" i="7"/>
  <c r="L33" i="7"/>
  <c r="H34" i="7"/>
  <c r="J34" i="7"/>
  <c r="L34" i="7"/>
  <c r="H35" i="7"/>
  <c r="J35" i="7"/>
  <c r="L35" i="7"/>
  <c r="H36" i="7"/>
  <c r="J36" i="7"/>
  <c r="L36" i="7"/>
  <c r="H37" i="7"/>
  <c r="J37" i="7"/>
  <c r="L37" i="7"/>
  <c r="H38" i="7"/>
  <c r="J38" i="7"/>
  <c r="L38" i="7"/>
  <c r="E39" i="7"/>
  <c r="I39" i="7"/>
  <c r="E40" i="7"/>
  <c r="I40" i="7"/>
  <c r="E41" i="7"/>
  <c r="I41" i="7"/>
  <c r="E42" i="7"/>
  <c r="I42" i="7"/>
  <c r="E43" i="7"/>
  <c r="I43" i="7"/>
  <c r="E44" i="7"/>
  <c r="I44" i="7"/>
  <c r="E45" i="7"/>
  <c r="I45" i="7"/>
  <c r="E46" i="7"/>
  <c r="I46" i="7"/>
  <c r="E50" i="7"/>
  <c r="I50" i="7"/>
  <c r="E52" i="7"/>
  <c r="I52" i="7"/>
  <c r="E53" i="7"/>
  <c r="I53" i="7"/>
  <c r="H39" i="7"/>
  <c r="J39" i="7"/>
  <c r="L39" i="7"/>
  <c r="H40" i="7"/>
  <c r="J40" i="7"/>
  <c r="L40" i="7"/>
  <c r="H41" i="7"/>
  <c r="J41" i="7"/>
  <c r="L41" i="7"/>
  <c r="H42" i="7"/>
  <c r="J42" i="7"/>
  <c r="L42" i="7"/>
  <c r="H43" i="7"/>
  <c r="J43" i="7"/>
  <c r="L43" i="7"/>
  <c r="H44" i="7"/>
  <c r="J44" i="7"/>
  <c r="L44" i="7"/>
  <c r="H45" i="7"/>
  <c r="J45" i="7"/>
  <c r="L45" i="7"/>
  <c r="H46" i="7"/>
  <c r="J46" i="7"/>
  <c r="L46" i="7"/>
  <c r="H50" i="7"/>
  <c r="J50" i="7"/>
  <c r="L50" i="7"/>
  <c r="H52" i="7"/>
  <c r="J52" i="7"/>
  <c r="L52" i="7"/>
  <c r="H53" i="7"/>
  <c r="J53" i="7"/>
  <c r="L53" i="7"/>
  <c r="J5" i="6"/>
  <c r="K5" i="6" s="1"/>
  <c r="L5" i="6" s="1"/>
  <c r="M5" i="6" s="1"/>
  <c r="N5" i="6" s="1"/>
  <c r="O5" i="6" s="1"/>
  <c r="J6" i="6"/>
  <c r="K6" i="6" s="1"/>
  <c r="L6" i="6" s="1"/>
  <c r="H6" i="6"/>
  <c r="H5" i="6"/>
  <c r="J48" i="7" l="1"/>
  <c r="M53" i="7"/>
  <c r="M50" i="7"/>
  <c r="H48" i="7"/>
  <c r="M45" i="7"/>
  <c r="M43" i="7"/>
  <c r="M41" i="7"/>
  <c r="M39" i="7"/>
  <c r="K53" i="7"/>
  <c r="K50" i="7"/>
  <c r="I48" i="7"/>
  <c r="K45" i="7"/>
  <c r="K43" i="7"/>
  <c r="K41" i="7"/>
  <c r="K39" i="7"/>
  <c r="M38" i="7"/>
  <c r="M36" i="7"/>
  <c r="M34" i="7"/>
  <c r="M32" i="7"/>
  <c r="M30" i="7"/>
  <c r="M28" i="7"/>
  <c r="K37" i="7"/>
  <c r="K35" i="7"/>
  <c r="K33" i="7"/>
  <c r="K31" i="7"/>
  <c r="K29" i="7"/>
  <c r="K27" i="7"/>
  <c r="M26" i="7"/>
  <c r="M24" i="7"/>
  <c r="M22" i="7"/>
  <c r="M20" i="7"/>
  <c r="M18" i="7"/>
  <c r="M16" i="7"/>
  <c r="M14" i="7"/>
  <c r="M12" i="7"/>
  <c r="H10" i="7"/>
  <c r="K25" i="7"/>
  <c r="K23" i="7"/>
  <c r="K21" i="7"/>
  <c r="K19" i="7"/>
  <c r="K17" i="7"/>
  <c r="K15" i="7"/>
  <c r="K13" i="7"/>
  <c r="E10" i="7"/>
  <c r="M52" i="7"/>
  <c r="M46" i="7"/>
  <c r="M44" i="7"/>
  <c r="M42" i="7"/>
  <c r="M40" i="7"/>
  <c r="K52" i="7"/>
  <c r="E48" i="7"/>
  <c r="K46" i="7"/>
  <c r="K44" i="7"/>
  <c r="K42" i="7"/>
  <c r="K40" i="7"/>
  <c r="M37" i="7"/>
  <c r="M35" i="7"/>
  <c r="M33" i="7"/>
  <c r="M31" i="7"/>
  <c r="M29" i="7"/>
  <c r="M27" i="7"/>
  <c r="K38" i="7"/>
  <c r="K36" i="7"/>
  <c r="K34" i="7"/>
  <c r="K32" i="7"/>
  <c r="K30" i="7"/>
  <c r="K28" i="7"/>
  <c r="M25" i="7"/>
  <c r="M23" i="7"/>
  <c r="M21" i="7"/>
  <c r="M19" i="7"/>
  <c r="M17" i="7"/>
  <c r="M15" i="7"/>
  <c r="M13" i="7"/>
  <c r="J10" i="7"/>
  <c r="J8" i="7" s="1"/>
  <c r="K26" i="7"/>
  <c r="K24" i="7"/>
  <c r="K22" i="7"/>
  <c r="K20" i="7"/>
  <c r="K18" i="7"/>
  <c r="K16" i="7"/>
  <c r="K14" i="7"/>
  <c r="K12" i="7"/>
  <c r="I10" i="7"/>
  <c r="I8" i="7" s="1"/>
  <c r="L7" i="6"/>
  <c r="D7" i="6" s="1"/>
  <c r="M6" i="6"/>
  <c r="J7" i="6"/>
  <c r="B7" i="6" s="1"/>
  <c r="K7" i="6"/>
  <c r="C7" i="6" s="1"/>
  <c r="K10" i="7" l="1"/>
  <c r="E8" i="7"/>
  <c r="M10" i="7"/>
  <c r="H8" i="7"/>
  <c r="K48" i="7"/>
  <c r="M48" i="7"/>
  <c r="N6" i="6"/>
  <c r="M7" i="6"/>
  <c r="E7" i="6" s="1"/>
  <c r="K8" i="7" l="1"/>
  <c r="M8" i="7"/>
  <c r="N7" i="6"/>
  <c r="F7" i="6" s="1"/>
  <c r="O6" i="6"/>
  <c r="O7" i="6" s="1"/>
  <c r="G7" i="6" s="1"/>
</calcChain>
</file>

<file path=xl/sharedStrings.xml><?xml version="1.0" encoding="utf-8"?>
<sst xmlns="http://schemas.openxmlformats.org/spreadsheetml/2006/main" count="375" uniqueCount="348">
  <si>
    <t>All Departments</t>
  </si>
  <si>
    <t>in millions</t>
  </si>
  <si>
    <t>CUMULATIVE</t>
  </si>
  <si>
    <t>JAN</t>
  </si>
  <si>
    <t>FEB</t>
  </si>
  <si>
    <t>MAR</t>
  </si>
  <si>
    <t>APR</t>
  </si>
  <si>
    <t>Monthly NCA Credited</t>
  </si>
  <si>
    <t>Monthly NCA Utilized</t>
  </si>
  <si>
    <t>MAY</t>
  </si>
  <si>
    <t>JUNE</t>
  </si>
  <si>
    <t>AS OF JUNE</t>
  </si>
  <si>
    <t>NCA Utilized / NCAs Credited - Cumulative</t>
  </si>
  <si>
    <t>NCAs CREDITED VS NCA UTILIZATION, JANUARY-JUNE 2018</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</si>
  <si>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</si>
  <si>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JUNE 30, 2018</t>
  </si>
  <si>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</si>
  <si>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</si>
  <si>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</si>
  <si>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</si>
  <si>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</si>
  <si>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</si>
  <si>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</si>
  <si>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</si>
  <si>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As of end        Q2</t>
  </si>
  <si>
    <t>TOTAL</t>
  </si>
  <si>
    <t>DEPARTMENTS</t>
  </si>
  <si>
    <t>Congress of the Philippines</t>
  </si>
  <si>
    <t>Office of the President</t>
  </si>
  <si>
    <t>Office of the Vice-President</t>
  </si>
  <si>
    <t>Department of Agrarian Reform</t>
  </si>
  <si>
    <t>Department of Agriculture</t>
  </si>
  <si>
    <r>
      <t>Department of Budget and Management</t>
    </r>
    <r>
      <rPr>
        <vertAlign val="superscript"/>
        <sz val="10"/>
        <rFont val="Arial"/>
        <family val="2"/>
      </rPr>
      <t>/6</t>
    </r>
  </si>
  <si>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</si>
  <si>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</si>
  <si>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</si>
  <si>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</si>
  <si>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</si>
  <si>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</si>
  <si>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</si>
  <si>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</si>
  <si>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</si>
  <si>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</si>
  <si>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</si>
  <si>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</si>
  <si>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</si>
  <si>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</si>
  <si>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</si>
  <si>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</si>
  <si>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</si>
  <si>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</si>
  <si>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</si>
  <si>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</si>
  <si>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</si>
  <si>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</si>
  <si>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</si>
  <si>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</si>
  <si>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</si>
  <si>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</si>
  <si>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</si>
  <si>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</si>
  <si>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</si>
  <si>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</si>
  <si>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</si>
  <si>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r>
      <t xml:space="preserve">     Owned and Controlled Corporations</t>
    </r>
    <r>
      <rPr>
        <vertAlign val="superscript"/>
        <sz val="10"/>
        <rFont val="Arial"/>
        <family val="2"/>
      </rPr>
      <t>/7</t>
    </r>
  </si>
  <si>
    <r>
      <t>Allotment to Local Government Units</t>
    </r>
    <r>
      <rPr>
        <vertAlign val="superscript"/>
        <sz val="10"/>
        <rFont val="Arial"/>
        <family val="2"/>
      </rPr>
      <t>/8</t>
    </r>
  </si>
  <si>
    <t xml:space="preserve">  o.w.  Metropolitan Manila Development Authority
          (Fund 101)</t>
  </si>
  <si>
    <t>/1</t>
  </si>
  <si>
    <t>Source: Report of MDS-Government Servicing Banks as of June 2018</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</si>
  <si>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</si>
  <si>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</si>
  <si>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</si>
  <si>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</si>
  <si>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</si>
  <si>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</si>
  <si>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</si>
  <si>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</si>
  <si>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</si>
  <si>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 xml:space="preserve">DBM: inclusive of grants from AECID </t>
  </si>
  <si>
    <t>/7</t>
  </si>
  <si>
    <t>BSGC: Total budget support covered by NCA releases (i.e. subsidy and equity). Details to be coordinated with Bureau of Treasury</t>
  </si>
  <si>
    <t>/8</t>
  </si>
  <si>
    <t>ALGU: inclusive of IRA, special shares for LGUs, MMDA and other transfers to LGUs</t>
  </si>
  <si>
    <t>STATUS OF NCA UTILIZATION (Net Trust and Working Fund), as of June 30, 2018</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</si>
  <si>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</si>
  <si>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</si>
  <si>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</si>
  <si>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</si>
  <si>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</si>
  <si>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</si>
  <si>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</si>
  <si>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</si>
  <si>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</si>
  <si>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</si>
  <si>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</si>
  <si>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</si>
  <si>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</si>
  <si>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</si>
  <si>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</si>
  <si>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</si>
  <si>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</si>
  <si>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</si>
  <si>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</si>
  <si>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</si>
  <si>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</si>
  <si>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</si>
  <si>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</si>
  <si>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</si>
  <si>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</si>
  <si>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</si>
  <si>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</si>
  <si>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</si>
  <si>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</si>
  <si>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</si>
  <si>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</si>
  <si>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</si>
  <si>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</si>
  <si>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</si>
  <si>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</si>
  <si>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</si>
  <si>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</si>
  <si>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</si>
  <si>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</si>
  <si>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</si>
  <si>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</si>
  <si>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</si>
  <si>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</si>
  <si>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</si>
  <si>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</si>
  <si>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</si>
  <si>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</si>
  <si>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</si>
  <si>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</si>
  <si>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</si>
  <si>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</si>
  <si>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</si>
  <si>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</si>
  <si>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</si>
  <si>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</si>
  <si>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</si>
  <si>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</si>
  <si>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</si>
  <si>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</si>
  <si>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</si>
  <si>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</si>
  <si>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</si>
  <si>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</si>
  <si>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</si>
  <si>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</si>
  <si>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</si>
  <si>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</si>
  <si>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</si>
  <si>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</si>
  <si>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</si>
  <si>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</si>
  <si>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</si>
  <si>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</si>
  <si>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</si>
  <si>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</si>
  <si>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</si>
  <si>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</si>
  <si>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</si>
  <si>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</si>
  <si>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</si>
  <si>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</si>
  <si>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</si>
  <si>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</si>
  <si>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</si>
  <si>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</si>
  <si>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</si>
  <si>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</si>
  <si>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</si>
  <si>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</si>
  <si>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</si>
  <si>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</si>
  <si>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</si>
  <si>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</si>
  <si>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</si>
  <si>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</si>
  <si>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</si>
  <si>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</si>
  <si>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</si>
  <si>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</si>
  <si>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</si>
  <si>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</si>
  <si>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</si>
  <si>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</si>
  <si>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</si>
  <si>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</si>
  <si>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</si>
  <si>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</si>
  <si>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</si>
  <si>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</si>
  <si>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</si>
  <si>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</si>
  <si>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</si>
  <si>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</si>
  <si>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</si>
  <si>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</si>
  <si>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</si>
  <si>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</si>
  <si>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</si>
  <si>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</si>
  <si>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</si>
  <si>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</si>
  <si>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</si>
  <si>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</si>
  <si>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</si>
  <si>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</si>
  <si>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</si>
  <si>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</si>
  <si>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</si>
  <si>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</si>
  <si>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</si>
  <si>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</si>
  <si>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</si>
  <si>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</si>
  <si>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</si>
  <si>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</si>
  <si>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</si>
  <si>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</si>
  <si>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</si>
  <si>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</si>
  <si>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</si>
  <si>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</si>
  <si>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</si>
  <si>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</si>
  <si>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</si>
  <si>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</si>
  <si>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</si>
  <si>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</si>
  <si>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</si>
  <si>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</si>
  <si>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</si>
  <si>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</si>
  <si>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</si>
  <si>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</si>
  <si>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</si>
  <si>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</si>
  <si>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</si>
  <si>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</si>
  <si>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</si>
  <si>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</si>
  <si>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</si>
  <si>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</si>
  <si>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</si>
  <si>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</si>
  <si>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</si>
  <si>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</si>
  <si>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</si>
  <si>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</si>
  <si>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</si>
  <si>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</si>
  <si>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</si>
  <si>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</si>
  <si>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</si>
  <si>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</si>
  <si>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</si>
  <si>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</si>
  <si>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</si>
  <si>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</si>
  <si>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</si>
  <si>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</si>
  <si>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</si>
  <si>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</si>
  <si>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</si>
  <si>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</si>
  <si>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</si>
  <si>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</si>
  <si>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</si>
  <si>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NCCA-Proper</t>
  </si>
  <si>
    <t xml:space="preserve">     NHCP (NHI)</t>
  </si>
  <si>
    <t xml:space="preserve">     NLP</t>
  </si>
  <si>
    <t xml:space="preserve">     NAP (RMAO) </t>
  </si>
  <si>
    <t xml:space="preserve">   NCIP</t>
  </si>
  <si>
    <t xml:space="preserve">   NCMF (OMA)</t>
  </si>
  <si>
    <t xml:space="preserve">   NICA</t>
  </si>
  <si>
    <t xml:space="preserve">   NSC  </t>
  </si>
  <si>
    <t xml:space="preserve">   NYC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</si>
  <si>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</si>
  <si>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</si>
  <si>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</si>
  <si>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</si>
  <si>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</si>
  <si>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</si>
  <si>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</si>
  <si>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</si>
  <si>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PLLO</t>
  </si>
  <si>
    <t xml:space="preserve">   PMS</t>
  </si>
  <si>
    <t xml:space="preserve">   TESDA</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</si>
  <si>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</si>
  <si>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</si>
  <si>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</si>
  <si>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</si>
  <si>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</si>
  <si>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</si>
  <si>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</si>
  <si>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</si>
  <si>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</si>
  <si>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</si>
  <si>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</si>
  <si>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</si>
  <si>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</si>
  <si>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</si>
  <si>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</si>
  <si>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</si>
  <si>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</si>
  <si>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</si>
  <si>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</si>
  <si>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</si>
  <si>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</si>
  <si>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</si>
  <si>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</si>
  <si>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</si>
  <si>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</si>
  <si>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</si>
  <si>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</si>
  <si>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</si>
  <si>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</si>
  <si>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</si>
  <si>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</si>
  <si>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</si>
  <si>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</si>
  <si>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</si>
  <si>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</si>
  <si>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</si>
  <si>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</si>
  <si>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</si>
  <si>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</si>
  <si>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</si>
  <si>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</si>
  <si>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</si>
  <si>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</si>
  <si>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</si>
  <si>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</si>
  <si>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</si>
  <si>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</si>
  <si>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</si>
  <si>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</si>
  <si>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</si>
  <si>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</si>
  <si>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</si>
  <si>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</si>
  <si>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</si>
  <si>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</si>
  <si>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</si>
  <si>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</si>
  <si>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 xml:space="preserve">    LGUs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</si>
</sst>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_(* #,##0.0_);_(* \(#,##0.0\);_(* &quot;-&quot;??_);_(@_)"/>
  </numFmts>
  <fonts count="38"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0"/>
      <name val="Arial"/>
      <family val="2"/>
    </font>
    <font>
      <vertAlign val="superscript"/>
      <sz val="10"/>
      <name val="Arial"/>
      <family val="2"/>
    </font>
    <font>
      <b/>
      <i/>
      <sz val="10"/>
      <name val="Arial"/>
      <family val="2"/>
    </font>
    <font>
      <i/>
      <sz val="10"/>
      <name val="Arial"/>
      <family val="2"/>
    </font>
    <font>
      <u val="singleAccounting"/>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cellStyleXfs>
  <cellXfs count="134">
    <xf numFmtId="0" fontId="0" fillId="0" borderId="0" xfId="0"/>
    <xf numFmtId="0" fontId="0" fillId="0" borderId="0" xfId="0" applyAlignment="1">
      <alignment horizontal="center"/>
    </xf>
    <xf numFmtId="41" fontId="0" fillId="0" borderId="0" xfId="0" applyNumberFormat="1"/>
    <xf numFmtId="165" fontId="0" fillId="0" borderId="0" xfId="0" applyNumberFormat="1"/>
    <xf numFmtId="164" fontId="0" fillId="0" borderId="0" xfId="0" applyNumberFormat="1"/>
    <xf numFmtId="0" fontId="20" fillId="0" borderId="0" xfId="0" applyFont="1" applyAlignment="1">
      <alignment horizontal="center"/>
    </xf>
    <xf numFmtId="0" fontId="14" fillId="0" borderId="0" xfId="0" applyFont="1"/>
    <xf numFmtId="0" fontId="14" fillId="0" borderId="0" xfId="37" applyNumberFormat="1" applyFont="1" applyAlignment="1"/>
    <xf numFmtId="0" fontId="14" fillId="0" borderId="0" xfId="37" applyFont="1"/>
    <xf numFmtId="0" fontId="14" fillId="0" borderId="0" xfId="37" applyNumberFormat="1" applyFont="1"/>
    <xf numFmtId="0" fontId="14" fillId="0" borderId="0" xfId="37" applyFont="1" applyAlignment="1">
      <alignment horizontal="center" wrapText="1"/>
    </xf>
    <xf numFmtId="0" fontId="14" fillId="0" borderId="10" xfId="37" applyFont="1" applyBorder="1" applyAlignment="1">
      <alignment horizontal="center" wrapText="1"/>
    </xf>
    <xf numFmtId="0" fontId="14" fillId="0" borderId="0" xfId="37" applyNumberFormat="1" applyFont="1" applyAlignment="1">
      <alignment horizontal="center"/>
    </xf>
    <xf numFmtId="41" fontId="14" fillId="0" borderId="0" xfId="37" applyNumberFormat="1" applyFont="1"/>
    <xf numFmtId="43" fontId="14" fillId="0" borderId="0" xfId="37" applyNumberFormat="1" applyFont="1"/>
    <xf numFmtId="0" fontId="20" fillId="0" borderId="0" xfId="37" applyNumberFormat="1" applyFont="1"/>
    <xf numFmtId="41" fontId="20" fillId="0" borderId="0" xfId="37" applyNumberFormat="1" applyFont="1"/>
    <xf numFmtId="165" fontId="22" fillId="0" borderId="0" xfId="37" applyNumberFormat="1" applyFont="1"/>
    <xf numFmtId="0" fontId="20" fillId="0" borderId="0" xfId="37" applyFont="1"/>
    <xf numFmtId="165" fontId="23" fillId="0" borderId="0" xfId="37" applyNumberFormat="1" applyFont="1"/>
    <xf numFmtId="41" fontId="24" fillId="0" borderId="0" xfId="37" applyNumberFormat="1" applyFont="1"/>
    <xf numFmtId="0" fontId="14" fillId="0" borderId="0" xfId="43" applyNumberFormat="1" applyFont="1"/>
    <xf numFmtId="0" fontId="14" fillId="0" borderId="0" xfId="37" applyNumberFormat="1" applyFont="1" applyFill="1"/>
    <xf numFmtId="0" fontId="14" fillId="0" borderId="0" xfId="37" applyNumberFormat="1" applyFont="1" applyAlignment="1">
      <alignment wrapText="1"/>
    </xf>
    <xf numFmtId="0" fontId="14" fillId="0" borderId="11" xfId="37" applyNumberFormat="1" applyFont="1" applyBorder="1"/>
    <xf numFmtId="41" fontId="14" fillId="0" borderId="11" xfId="37" applyNumberFormat="1" applyFont="1" applyBorder="1"/>
    <xf numFmtId="0" fontId="14" fillId="0" borderId="11" xfId="37" applyFont="1" applyBorder="1"/>
    <xf numFmtId="0" fontId="14" fillId="0" borderId="0" xfId="37" applyNumberFormat="1" applyFont="1" applyBorder="1"/>
    <xf numFmtId="41" fontId="14" fillId="0" borderId="0" xfId="37" applyNumberFormat="1" applyFont="1" applyBorder="1"/>
    <xf numFmtId="0" fontId="14" fillId="0" borderId="0" xfId="37" applyFont="1" applyBorder="1"/>
    <xf numFmtId="0" fontId="14" fillId="0" borderId="0" xfId="37" applyNumberFormat="1" applyFont="1" applyBorder="1" applyAlignment="1"/>
    <xf numFmtId="0" fontId="14" fillId="0" borderId="10" xfId="37" applyNumberFormat="1" applyFont="1" applyBorder="1" applyAlignment="1">
      <alignment horizontal="center" wrapText="1"/>
    </xf>
    <xf numFmtId="0" fontId="14" fillId="0" borderId="10" xfId="37" applyFont="1" applyBorder="1" applyAlignment="1">
      <alignment horizontal="center" wrapText="1"/>
    </xf>
    <xf numFmtId="0" fontId="25" fillId="24" borderId="0" xfId="0" applyFont="1" applyFill="1" applyAlignment="1"/>
    <xf numFmtId="0" fontId="19" fillId="24" borderId="0" xfId="0" applyFont="1" applyFill="1"/>
    <xf numFmtId="164" fontId="19" fillId="24" borderId="0" xfId="43" applyNumberFormat="1" applyFont="1" applyFill="1" applyBorder="1"/>
    <xf numFmtId="164" fontId="19" fillId="25" borderId="0" xfId="43" applyNumberFormat="1" applyFont="1" applyFill="1" applyBorder="1"/>
    <xf numFmtId="0" fontId="19" fillId="25" borderId="0" xfId="0" applyFont="1" applyFill="1"/>
    <xf numFmtId="0" fontId="19" fillId="0" borderId="0" xfId="0" applyFont="1" applyFill="1"/>
    <xf numFmtId="0" fontId="26" fillId="24" borderId="0" xfId="0" applyFont="1" applyFill="1" applyBorder="1" applyAlignment="1">
      <alignment horizontal="left"/>
    </xf>
    <xf numFmtId="41" fontId="19" fillId="24" borderId="0" xfId="0" applyNumberFormat="1" applyFont="1" applyFill="1" applyBorder="1" applyAlignment="1">
      <alignment horizontal="left"/>
    </xf>
    <xf numFmtId="41" fontId="19" fillId="25" borderId="0" xfId="0" applyNumberFormat="1" applyFont="1" applyFill="1" applyBorder="1" applyAlignment="1">
      <alignment horizontal="left"/>
    </xf>
    <xf numFmtId="0" fontId="19" fillId="25" borderId="0" xfId="0" applyFont="1" applyFill="1" applyBorder="1"/>
    <xf numFmtId="0" fontId="19" fillId="0" borderId="0" xfId="0" applyFont="1" applyFill="1" applyBorder="1"/>
    <xf numFmtId="0" fontId="27" fillId="24" borderId="0" xfId="0" applyFont="1" applyFill="1" applyBorder="1" applyAlignment="1">
      <alignment horizontal="left"/>
    </xf>
    <xf numFmtId="41" fontId="19" fillId="24" borderId="0" xfId="0" applyNumberFormat="1" applyFont="1" applyFill="1"/>
    <xf numFmtId="41" fontId="19" fillId="25" borderId="0" xfId="0" applyNumberFormat="1" applyFont="1" applyFill="1"/>
    <xf numFmtId="0" fontId="27" fillId="24" borderId="0" xfId="0" applyFont="1" applyFill="1" applyBorder="1"/>
    <xf numFmtId="41" fontId="19" fillId="24" borderId="0" xfId="0" applyNumberFormat="1" applyFont="1" applyFill="1" applyBorder="1"/>
    <xf numFmtId="41" fontId="19" fillId="25" borderId="0" xfId="0" applyNumberFormat="1" applyFont="1" applyFill="1" applyBorder="1"/>
    <xf numFmtId="0" fontId="27" fillId="26" borderId="12" xfId="0" applyFont="1" applyFill="1" applyBorder="1" applyAlignment="1">
      <alignment horizontal="center" vertical="center"/>
    </xf>
    <xf numFmtId="164" fontId="27" fillId="26" borderId="12" xfId="43" applyNumberFormat="1" applyFont="1" applyFill="1" applyBorder="1" applyAlignment="1"/>
    <xf numFmtId="164" fontId="27" fillId="26" borderId="15" xfId="43" applyNumberFormat="1" applyFont="1" applyFill="1" applyBorder="1" applyAlignment="1"/>
    <xf numFmtId="0" fontId="27" fillId="26" borderId="16" xfId="0" applyFont="1" applyFill="1" applyBorder="1" applyAlignment="1">
      <alignment horizontal="center" vertical="center"/>
    </xf>
    <xf numFmtId="0" fontId="28" fillId="26" borderId="16" xfId="0" applyFont="1" applyFill="1" applyBorder="1" applyAlignment="1">
      <alignment horizontal="center" vertical="center" wrapText="1"/>
    </xf>
    <xf numFmtId="164" fontId="27" fillId="26" borderId="17" xfId="43" applyNumberFormat="1" applyFont="1" applyFill="1" applyBorder="1" applyAlignment="1">
      <alignment horizontal="center"/>
    </xf>
    <xf numFmtId="164" fontId="27" fillId="26" borderId="11" xfId="43" applyNumberFormat="1" applyFont="1" applyFill="1" applyBorder="1" applyAlignment="1">
      <alignment horizontal="center"/>
    </xf>
    <xf numFmtId="164" fontId="27" fillId="26" borderId="18" xfId="43" applyNumberFormat="1" applyFont="1" applyFill="1" applyBorder="1" applyAlignment="1">
      <alignment horizontal="center"/>
    </xf>
    <xf numFmtId="0" fontId="27" fillId="26" borderId="16" xfId="0" applyFont="1" applyFill="1" applyBorder="1" applyAlignment="1">
      <alignment horizontal="center" vertical="center" wrapText="1"/>
    </xf>
    <xf numFmtId="0" fontId="27" fillId="26" borderId="19" xfId="0" applyFont="1" applyFill="1" applyBorder="1" applyAlignment="1">
      <alignment horizontal="center" vertical="center" wrapText="1"/>
    </xf>
    <xf numFmtId="164" fontId="31" fillId="26" borderId="16" xfId="43" applyNumberFormat="1" applyFont="1" applyFill="1" applyBorder="1" applyAlignment="1">
      <alignment horizontal="center" vertical="center" wrapText="1"/>
    </xf>
    <xf numFmtId="0" fontId="27" fillId="26" borderId="20" xfId="0" applyFont="1" applyFill="1" applyBorder="1" applyAlignment="1">
      <alignment horizontal="center" vertical="center"/>
    </xf>
    <xf numFmtId="0" fontId="0" fillId="0" borderId="21" xfId="0" applyBorder="1"/>
    <xf numFmtId="0" fontId="27" fillId="26" borderId="10" xfId="0" applyFont="1" applyFill="1" applyBorder="1" applyAlignment="1">
      <alignment horizontal="center" vertical="center" wrapText="1"/>
    </xf>
    <xf numFmtId="0" fontId="27" fillId="26" borderId="21" xfId="0" applyFont="1" applyFill="1" applyBorder="1" applyAlignment="1">
      <alignment horizontal="center" vertical="center" wrapText="1"/>
    </xf>
    <xf numFmtId="0" fontId="27" fillId="26" borderId="18" xfId="0" applyFont="1" applyFill="1" applyBorder="1" applyAlignment="1">
      <alignment horizontal="center" vertical="center" wrapText="1"/>
    </xf>
    <xf numFmtId="164" fontId="31" fillId="26" borderId="21" xfId="43" applyNumberFormat="1" applyFont="1" applyFill="1" applyBorder="1" applyAlignment="1">
      <alignment horizontal="center" vertical="center" wrapText="1"/>
    </xf>
    <xf numFmtId="0" fontId="27" fillId="0" borderId="0" xfId="0" applyFont="1" applyAlignment="1">
      <alignment horizontal="center"/>
    </xf>
    <xf numFmtId="164" fontId="19" fillId="0" borderId="0" xfId="43" applyNumberFormat="1" applyFont="1" applyBorder="1"/>
    <xf numFmtId="0" fontId="19" fillId="0" borderId="0" xfId="0" applyFont="1"/>
    <xf numFmtId="0" fontId="27" fillId="0" borderId="0" xfId="0" applyFont="1" applyAlignment="1">
      <alignment horizontal="left"/>
    </xf>
    <xf numFmtId="0" fontId="33" fillId="0" borderId="0" xfId="0" applyFont="1" applyAlignment="1">
      <alignment horizontal="left" indent="1"/>
    </xf>
    <xf numFmtId="164" fontId="34" fillId="0" borderId="11" xfId="43" applyNumberFormat="1" applyFont="1" applyBorder="1" applyAlignment="1">
      <alignment horizontal="right"/>
    </xf>
    <xf numFmtId="164" fontId="35" fillId="0" borderId="0" xfId="43" applyNumberFormat="1" applyFont="1" applyBorder="1" applyAlignment="1"/>
    <xf numFmtId="164" fontId="19" fillId="0" borderId="0" xfId="0" applyNumberFormat="1" applyFont="1"/>
    <xf numFmtId="0" fontId="19" fillId="0" borderId="0" xfId="0" applyFont="1" applyAlignment="1">
      <alignment horizontal="left" indent="1"/>
    </xf>
    <xf numFmtId="164" fontId="34" fillId="0" borderId="0" xfId="43" applyNumberFormat="1" applyFont="1" applyFill="1"/>
    <xf numFmtId="164" fontId="34" fillId="0" borderId="0" xfId="43" applyNumberFormat="1" applyFont="1"/>
    <xf numFmtId="164" fontId="35" fillId="0" borderId="0" xfId="43" applyNumberFormat="1" applyFont="1" applyAlignment="1"/>
    <xf numFmtId="0" fontId="19" fillId="0" borderId="0" xfId="0" applyFont="1" applyAlignment="1" applyProtection="1">
      <alignment horizontal="left" indent="1"/>
      <protection locked="0"/>
    </xf>
    <xf numFmtId="164" fontId="34" fillId="0" borderId="0" xfId="43" applyNumberFormat="1" applyFont="1" applyBorder="1"/>
    <xf numFmtId="164" fontId="34" fillId="0" borderId="0" xfId="43" applyNumberFormat="1" applyFont="1" applyFill="1" applyBorder="1"/>
    <xf numFmtId="164" fontId="34" fillId="0" borderId="11" xfId="43" applyNumberFormat="1" applyFont="1" applyBorder="1"/>
    <xf numFmtId="0" fontId="19" fillId="0" borderId="0" xfId="0" quotePrefix="1" applyFont="1" applyAlignment="1">
      <alignment horizontal="left" indent="1"/>
    </xf>
    <xf numFmtId="0" fontId="36" fillId="0" borderId="0" xfId="0" applyFont="1" applyAlignment="1">
      <alignment horizontal="left" indent="1"/>
    </xf>
    <xf numFmtId="37" fontId="34" fillId="0" borderId="11" xfId="43" applyNumberFormat="1" applyFont="1" applyBorder="1" applyAlignment="1">
      <alignment horizontal="right"/>
    </xf>
    <xf numFmtId="0" fontId="14" fillId="0" borderId="0" xfId="45" applyFont="1" applyFill="1" applyAlignment="1">
      <alignment horizontal="left" indent="2"/>
    </xf>
    <xf numFmtId="0" fontId="33" fillId="0" borderId="0" xfId="0" applyFont="1" applyAlignment="1">
      <alignment horizontal="left"/>
    </xf>
    <xf numFmtId="0" fontId="19" fillId="0" borderId="0" xfId="0" applyFont="1" applyAlignment="1">
      <alignment horizontal="left" wrapText="1" indent="2"/>
    </xf>
    <xf numFmtId="37" fontId="34" fillId="0" borderId="22" xfId="43" applyNumberFormat="1" applyFont="1" applyFill="1" applyBorder="1"/>
    <xf numFmtId="37" fontId="34" fillId="0" borderId="22" xfId="43" applyNumberFormat="1" applyFont="1" applyBorder="1"/>
    <xf numFmtId="0" fontId="19" fillId="0" borderId="0" xfId="0" applyFont="1" applyAlignment="1">
      <alignment horizontal="left" indent="2"/>
    </xf>
    <xf numFmtId="37" fontId="34" fillId="0" borderId="11" xfId="43" applyNumberFormat="1" applyFont="1" applyFill="1" applyBorder="1"/>
    <xf numFmtId="0" fontId="19" fillId="0" borderId="0" xfId="0" applyFont="1" applyAlignment="1">
      <alignment horizontal="left" indent="3"/>
    </xf>
    <xf numFmtId="37" fontId="34" fillId="0" borderId="11" xfId="43" applyNumberFormat="1" applyFont="1" applyBorder="1"/>
    <xf numFmtId="0" fontId="19" fillId="0" borderId="0" xfId="0" applyFont="1" applyAlignment="1">
      <alignment horizontal="left" wrapText="1" indent="3"/>
    </xf>
    <xf numFmtId="164" fontId="34" fillId="0" borderId="11" xfId="43" applyNumberFormat="1" applyFont="1" applyFill="1" applyBorder="1"/>
    <xf numFmtId="37" fontId="35" fillId="0" borderId="0" xfId="43" applyNumberFormat="1" applyFont="1" applyAlignment="1"/>
    <xf numFmtId="0" fontId="19" fillId="0" borderId="0" xfId="0" applyFont="1" applyFill="1" applyAlignment="1">
      <alignment horizontal="left" indent="1"/>
    </xf>
    <xf numFmtId="164" fontId="34" fillId="0" borderId="0" xfId="43" applyNumberFormat="1" applyFont="1" applyBorder="1" applyAlignment="1"/>
    <xf numFmtId="164" fontId="34" fillId="0" borderId="11" xfId="43" applyNumberFormat="1" applyFont="1" applyFill="1" applyBorder="1" applyAlignment="1">
      <alignment horizontal="right" vertical="top"/>
    </xf>
    <xf numFmtId="164" fontId="34" fillId="0" borderId="11" xfId="43" applyNumberFormat="1" applyFont="1" applyBorder="1" applyAlignment="1">
      <alignment horizontal="right" vertical="top"/>
    </xf>
    <xf numFmtId="0" fontId="19" fillId="0" borderId="0" xfId="0" applyFont="1" applyAlignment="1"/>
    <xf numFmtId="0" fontId="27" fillId="0" borderId="0" xfId="0" applyFont="1" applyAlignment="1">
      <alignment vertical="top" wrapText="1"/>
    </xf>
    <xf numFmtId="164" fontId="34" fillId="0" borderId="22" xfId="43" applyNumberFormat="1" applyFont="1" applyBorder="1"/>
    <xf numFmtId="164" fontId="35" fillId="0" borderId="11" xfId="43" applyNumberFormat="1" applyFont="1" applyBorder="1" applyAlignment="1"/>
    <xf numFmtId="0" fontId="27" fillId="0" borderId="0" xfId="0" applyFont="1" applyAlignment="1">
      <alignment horizontal="left" indent="1"/>
    </xf>
    <xf numFmtId="164" fontId="35" fillId="0" borderId="0" xfId="43" applyNumberFormat="1" applyFont="1" applyFill="1" applyAlignment="1"/>
    <xf numFmtId="0" fontId="19" fillId="27" borderId="0" xfId="0" applyFont="1" applyFill="1" applyAlignment="1">
      <alignment horizontal="left" indent="1"/>
    </xf>
    <xf numFmtId="164" fontId="34" fillId="27" borderId="0" xfId="43" applyNumberFormat="1" applyFont="1" applyFill="1"/>
    <xf numFmtId="41" fontId="35" fillId="27" borderId="0" xfId="43" applyNumberFormat="1" applyFont="1" applyFill="1" applyAlignment="1"/>
    <xf numFmtId="164" fontId="35" fillId="27" borderId="0" xfId="43" applyNumberFormat="1" applyFont="1" applyFill="1" applyAlignment="1"/>
    <xf numFmtId="0" fontId="19" fillId="27" borderId="0" xfId="0" applyFont="1" applyFill="1" applyAlignment="1">
      <alignment horizontal="left"/>
    </xf>
    <xf numFmtId="0" fontId="19" fillId="27" borderId="0" xfId="0" applyFont="1" applyFill="1" applyAlignment="1">
      <alignment horizontal="left" wrapText="1"/>
    </xf>
    <xf numFmtId="0" fontId="19" fillId="0" borderId="0" xfId="0" applyFont="1" applyAlignment="1">
      <alignment horizontal="left"/>
    </xf>
    <xf numFmtId="0" fontId="19" fillId="0" borderId="0" xfId="0" applyFont="1" applyAlignment="1">
      <alignment horizontal="left" wrapText="1" indent="1"/>
    </xf>
    <xf numFmtId="164" fontId="34" fillId="0" borderId="22" xfId="43" applyNumberFormat="1" applyFont="1" applyBorder="1" applyAlignment="1">
      <alignment horizontal="right" vertical="top"/>
    </xf>
    <xf numFmtId="0" fontId="27" fillId="0" borderId="0" xfId="0" applyFont="1" applyAlignment="1">
      <alignment horizontal="left" wrapText="1" indent="1"/>
    </xf>
    <xf numFmtId="0" fontId="19" fillId="0" borderId="0" xfId="0" applyFont="1" applyFill="1" applyAlignment="1">
      <alignment horizontal="left"/>
    </xf>
    <xf numFmtId="164" fontId="35" fillId="0" borderId="0" xfId="43" applyNumberFormat="1" applyFont="1" applyFill="1" applyBorder="1" applyAlignment="1"/>
    <xf numFmtId="0" fontId="27" fillId="0" borderId="0" xfId="0" applyFont="1" applyAlignment="1">
      <alignment horizontal="left" vertical="top"/>
    </xf>
    <xf numFmtId="164" fontId="25" fillId="0" borderId="23" xfId="0" applyNumberFormat="1" applyFont="1" applyBorder="1"/>
    <xf numFmtId="164" fontId="37" fillId="0" borderId="23" xfId="0" applyNumberFormat="1" applyFont="1" applyBorder="1"/>
    <xf numFmtId="0" fontId="27" fillId="0" borderId="0" xfId="0" applyFont="1" applyFill="1"/>
    <xf numFmtId="0" fontId="19" fillId="0" borderId="0" xfId="0" applyFont="1" applyBorder="1" applyAlignment="1"/>
    <xf numFmtId="0" fontId="36" fillId="0" borderId="0" xfId="0" applyFont="1" applyBorder="1" applyAlignment="1"/>
    <xf numFmtId="0" fontId="19" fillId="0" borderId="0" xfId="0" applyFont="1" applyBorder="1"/>
    <xf numFmtId="0" fontId="19" fillId="0" borderId="0" xfId="0" applyFont="1" applyBorder="1" applyAlignment="1">
      <alignment vertical="top" wrapText="1"/>
    </xf>
    <xf numFmtId="0" fontId="19" fillId="0" borderId="0" xfId="0" applyFont="1" applyBorder="1" applyAlignment="1"/>
    <xf numFmtId="0" fontId="19" fillId="0" borderId="0" xfId="0" applyFont="1" applyBorder="1" applyAlignment="1">
      <alignment horizontal="left" vertical="top" wrapText="1"/>
    </xf>
    <xf numFmtId="0" fontId="19" fillId="0" borderId="0" xfId="0" applyFont="1" applyAlignment="1"/>
    <xf numFmtId="0" fontId="36" fillId="0" borderId="0" xfId="0" applyFont="1" applyBorder="1"/>
    <xf numFmtId="164" fontId="27" fillId="26" borderId="13" xfId="43" applyNumberFormat="1" applyFont="1" applyFill="1" applyBorder="1" applyAlignment="1"/>
    <xf numFmtId="164" fontId="27" fillId="26" borderId="14" xfId="43" applyNumberFormat="1" applyFont="1" applyFill="1" applyBorder="1" applyAlignment="1"/>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Comma 4" xfId="4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 JUNE 2018</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0686805272220744"/>
          <c:y val="7.6805030729512787E-3"/>
        </c:manualLayout>
      </c:layout>
      <c:overlay val="0"/>
      <c:spPr>
        <a:solidFill>
          <a:srgbClr val="FFFFFF"/>
        </a:solidFill>
        <a:ln w="25400">
          <a:noFill/>
        </a:ln>
      </c:spPr>
    </c:title>
    <c:autoTitleDeleted val="0"/>
    <c:plotArea>
      <c:layout>
        <c:manualLayout>
          <c:layoutTarget val="inner"/>
          <c:xMode val="edge"/>
          <c:yMode val="edge"/>
          <c:x val="0.29136331141232247"/>
          <c:y val="0.10599094240672764"/>
          <c:w val="0.64828336789241747"/>
          <c:h val="0.66666766673217093"/>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Graph!$B$4:$G$4</c:f>
              <c:strCache>
                <c:ptCount val="6"/>
                <c:pt idx="0">
                  <c:v>JAN</c:v>
                </c:pt>
                <c:pt idx="1">
                  <c:v>FEB</c:v>
                </c:pt>
                <c:pt idx="2">
                  <c:v>MAR</c:v>
                </c:pt>
                <c:pt idx="3">
                  <c:v>APR</c:v>
                </c:pt>
                <c:pt idx="4">
                  <c:v>MAY</c:v>
                </c:pt>
                <c:pt idx="5">
                  <c:v>JUNE</c:v>
                </c:pt>
              </c:strCache>
            </c:strRef>
          </c:cat>
          <c:val>
            <c:numRef>
              <c:f>Graph!$B$5:$G$5</c:f>
              <c:numCache>
                <c:formatCode>_(* #,##0_);_(* \(#,##0\);_(* "-"_);_(@_)</c:formatCode>
                <c:ptCount val="6"/>
                <c:pt idx="0">
                  <c:v>405412.64899999998</c:v>
                </c:pt>
                <c:pt idx="1">
                  <c:v>102062.54300000001</c:v>
                </c:pt>
                <c:pt idx="2">
                  <c:v>110753.783</c:v>
                </c:pt>
                <c:pt idx="3">
                  <c:v>647825.13</c:v>
                </c:pt>
                <c:pt idx="4">
                  <c:v>47140.567999999999</c:v>
                </c:pt>
                <c:pt idx="5">
                  <c:v>73225.115999999995</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Graph!$B$4:$G$4</c:f>
              <c:strCache>
                <c:ptCount val="6"/>
                <c:pt idx="0">
                  <c:v>JAN</c:v>
                </c:pt>
                <c:pt idx="1">
                  <c:v>FEB</c:v>
                </c:pt>
                <c:pt idx="2">
                  <c:v>MAR</c:v>
                </c:pt>
                <c:pt idx="3">
                  <c:v>APR</c:v>
                </c:pt>
                <c:pt idx="4">
                  <c:v>MAY</c:v>
                </c:pt>
                <c:pt idx="5">
                  <c:v>JUNE</c:v>
                </c:pt>
              </c:strCache>
            </c:strRef>
          </c:cat>
          <c:val>
            <c:numRef>
              <c:f>Graph!$B$6:$G$6</c:f>
              <c:numCache>
                <c:formatCode>_(* #,##0_);_(* \(#,##0\);_(* "-"_);_(@_)</c:formatCode>
                <c:ptCount val="6"/>
                <c:pt idx="0">
                  <c:v>132068.245</c:v>
                </c:pt>
                <c:pt idx="1">
                  <c:v>192025.54800000001</c:v>
                </c:pt>
                <c:pt idx="2">
                  <c:v>282231.93800000002</c:v>
                </c:pt>
                <c:pt idx="3">
                  <c:v>222143.948</c:v>
                </c:pt>
                <c:pt idx="4">
                  <c:v>256871.58799999999</c:v>
                </c:pt>
                <c:pt idx="5">
                  <c:v>260527.95699999999</c:v>
                </c:pt>
              </c:numCache>
            </c:numRef>
          </c:val>
        </c:ser>
        <c:dLbls>
          <c:showLegendKey val="0"/>
          <c:showVal val="0"/>
          <c:showCatName val="0"/>
          <c:showSerName val="0"/>
          <c:showPercent val="0"/>
          <c:showBubbleSize val="0"/>
        </c:dLbls>
        <c:gapWidth val="150"/>
        <c:axId val="205679856"/>
        <c:axId val="205680416"/>
      </c:barChart>
      <c:lineChart>
        <c:grouping val="standard"/>
        <c:varyColors val="0"/>
        <c:ser>
          <c:idx val="4"/>
          <c:order val="3"/>
          <c:tx>
            <c:strRef>
              <c:f>Graph!$A$7</c:f>
              <c:strCache>
                <c:ptCount val="1"/>
                <c:pt idx="0">
                  <c:v>NCA Utilized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Graph!$B$4:$G$4</c:f>
              <c:strCache>
                <c:ptCount val="6"/>
                <c:pt idx="0">
                  <c:v>JAN</c:v>
                </c:pt>
                <c:pt idx="1">
                  <c:v>FEB</c:v>
                </c:pt>
                <c:pt idx="2">
                  <c:v>MAR</c:v>
                </c:pt>
                <c:pt idx="3">
                  <c:v>APR</c:v>
                </c:pt>
                <c:pt idx="4">
                  <c:v>MAY</c:v>
                </c:pt>
                <c:pt idx="5">
                  <c:v>JUNE</c:v>
                </c:pt>
              </c:strCache>
            </c:strRef>
          </c:cat>
          <c:val>
            <c:numRef>
              <c:f>Graph!$B$7:$G$7</c:f>
              <c:numCache>
                <c:formatCode>_(* #,##0_);_(* \(#,##0\);_(* "-"??_);_(@_)</c:formatCode>
                <c:ptCount val="6"/>
                <c:pt idx="0">
                  <c:v>32.576251709403373</c:v>
                </c:pt>
                <c:pt idx="1">
                  <c:v>63.863967758250539</c:v>
                </c:pt>
                <c:pt idx="2">
                  <c:v>98.074622109065672</c:v>
                </c:pt>
                <c:pt idx="3">
                  <c:v>65.437146463815623</c:v>
                </c:pt>
                <c:pt idx="4">
                  <c:v>82.648923980214775</c:v>
                </c:pt>
                <c:pt idx="5">
                  <c:v>97.075159679504551</c:v>
                </c:pt>
              </c:numCache>
            </c:numRef>
          </c:val>
          <c:smooth val="0"/>
        </c:ser>
        <c:dLbls>
          <c:showLegendKey val="0"/>
          <c:showVal val="0"/>
          <c:showCatName val="0"/>
          <c:showSerName val="0"/>
          <c:showPercent val="0"/>
          <c:showBubbleSize val="0"/>
        </c:dLbls>
        <c:marker val="1"/>
        <c:smooth val="0"/>
        <c:axId val="205680976"/>
        <c:axId val="205681536"/>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Graph!$B$4:$G$4</c15:sqref>
                        </c15:formulaRef>
                      </c:ext>
                    </c:extLst>
                    <c:strCache>
                      <c:ptCount val="6"/>
                      <c:pt idx="0">
                        <c:v>JAN</c:v>
                      </c:pt>
                      <c:pt idx="1">
                        <c:v>FEB</c:v>
                      </c:pt>
                      <c:pt idx="2">
                        <c:v>MAR</c:v>
                      </c:pt>
                      <c:pt idx="3">
                        <c:v>APR</c:v>
                      </c:pt>
                      <c:pt idx="4">
                        <c:v>MAY</c:v>
                      </c:pt>
                      <c:pt idx="5">
                        <c:v>JUNE</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2056798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5680416"/>
        <c:crossesAt val="0"/>
        <c:auto val="0"/>
        <c:lblAlgn val="ctr"/>
        <c:lblOffset val="100"/>
        <c:tickLblSkip val="1"/>
        <c:tickMarkSkip val="1"/>
        <c:noMultiLvlLbl val="0"/>
      </c:catAx>
      <c:valAx>
        <c:axId val="205680416"/>
        <c:scaling>
          <c:orientation val="minMax"/>
          <c:max val="650000"/>
          <c:min val="5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6649332080704141"/>
              <c:y val="0.3256533302931342"/>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5679856"/>
        <c:crosses val="autoZero"/>
        <c:crossBetween val="between"/>
        <c:majorUnit val="30000"/>
        <c:minorUnit val="10000"/>
      </c:valAx>
      <c:catAx>
        <c:axId val="205680976"/>
        <c:scaling>
          <c:orientation val="minMax"/>
        </c:scaling>
        <c:delete val="1"/>
        <c:axPos val="b"/>
        <c:numFmt formatCode="General" sourceLinked="1"/>
        <c:majorTickMark val="out"/>
        <c:minorTickMark val="none"/>
        <c:tickLblPos val="nextTo"/>
        <c:crossAx val="205681536"/>
        <c:crossesAt val="85"/>
        <c:auto val="0"/>
        <c:lblAlgn val="ctr"/>
        <c:lblOffset val="100"/>
        <c:noMultiLvlLbl val="0"/>
      </c:catAx>
      <c:valAx>
        <c:axId val="205681536"/>
        <c:scaling>
          <c:orientation val="minMax"/>
          <c:max val="26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775688808129768"/>
              <c:y val="0.3026118509379875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5680976"/>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10</xdr:col>
      <xdr:colOff>619125</xdr:colOff>
      <xdr:row>47</xdr:row>
      <xdr:rowOff>57150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74"/>
  <sheetViews>
    <sheetView view="pageBreakPreview" zoomScaleNormal="100" zoomScaleSheetLayoutView="100" workbookViewId="0">
      <pane xSplit="2" ySplit="6" topLeftCell="C40" activePane="bottomRight" state="frozen"/>
      <selection pane="topRight" activeCell="C1" sqref="C1"/>
      <selection pane="bottomLeft" activeCell="A7" sqref="A7"/>
      <selection pane="bottomRight" activeCell="C5" sqref="C5:E5"/>
    </sheetView>
  </sheetViews>
  <sheetFormatPr defaultRowHeight="12.75" x14ac:dyDescent="0.2"/>
  <cols>
    <col min="1" max="1" width="2.140625" style="9" customWidth="1"/>
    <col min="2" max="2" width="44.42578125" style="9" customWidth="1"/>
    <col min="3" max="11" width="14.28515625" style="8" customWidth="1"/>
    <col min="12" max="13" width="12.28515625" style="8" customWidth="1"/>
    <col min="14" max="16384" width="9.140625" style="8"/>
  </cols>
  <sheetData>
    <row r="1" spans="1:14" ht="14.25" x14ac:dyDescent="0.2">
      <c r="A1" s="7" t="s">
        <v>14</v>
      </c>
      <c r="B1" s="7"/>
      <c r="C1" s="7"/>
      <c r="D1" s="7"/>
      <c r="E1" s="7"/>
      <c r="F1" s="7"/>
      <c r="G1" s="7"/>
      <c r="H1" s="7"/>
      <c r="I1" s="7"/>
      <c r="J1" s="7"/>
      <c r="K1" s="7"/>
      <c r="L1" s="7"/>
      <c r="M1" s="7"/>
      <c r="N1" s="7"/>
    </row>
    <row r="2" spans="1:14" x14ac:dyDescent="0.2">
      <c r="A2" s="9" t="s">
        <v>15</v>
      </c>
    </row>
    <row r="3" spans="1:14" x14ac:dyDescent="0.2">
      <c r="A3" s="9" t="s">
        <v>16</v>
      </c>
    </row>
    <row r="5" spans="1:14" s="10" customFormat="1" ht="21" customHeight="1" x14ac:dyDescent="0.2">
      <c r="A5" s="31" t="s">
        <v>17</v>
      </c>
      <c r="B5" s="31"/>
      <c r="C5" s="32" t="s">
        <v>18</v>
      </c>
      <c r="D5" s="32"/>
      <c r="E5" s="32"/>
      <c r="F5" s="32" t="s">
        <v>19</v>
      </c>
      <c r="G5" s="32"/>
      <c r="H5" s="32"/>
      <c r="I5" s="32" t="s">
        <v>20</v>
      </c>
      <c r="J5" s="32"/>
      <c r="K5" s="32"/>
      <c r="L5" s="32" t="s">
        <v>21</v>
      </c>
      <c r="M5" s="32"/>
    </row>
    <row r="6" spans="1:14" s="10" customFormat="1" ht="25.5" x14ac:dyDescent="0.2">
      <c r="A6" s="31"/>
      <c r="B6" s="31"/>
      <c r="C6" s="11" t="s">
        <v>22</v>
      </c>
      <c r="D6" s="11" t="s">
        <v>23</v>
      </c>
      <c r="E6" s="11" t="s">
        <v>24</v>
      </c>
      <c r="F6" s="11" t="s">
        <v>22</v>
      </c>
      <c r="G6" s="11" t="s">
        <v>23</v>
      </c>
      <c r="H6" s="11" t="s">
        <v>24</v>
      </c>
      <c r="I6" s="11" t="s">
        <v>22</v>
      </c>
      <c r="J6" s="11" t="s">
        <v>23</v>
      </c>
      <c r="K6" s="11" t="s">
        <v>24</v>
      </c>
      <c r="L6" s="11" t="s">
        <v>22</v>
      </c>
      <c r="M6" s="11" t="s">
        <v>24</v>
      </c>
    </row>
    <row r="7" spans="1:14" x14ac:dyDescent="0.2">
      <c r="A7" s="12"/>
      <c r="B7" s="12"/>
      <c r="C7" s="13"/>
      <c r="D7" s="13"/>
      <c r="E7" s="13"/>
      <c r="F7" s="13"/>
      <c r="G7" s="13"/>
      <c r="H7" s="13"/>
      <c r="I7" s="13"/>
      <c r="J7" s="13"/>
      <c r="K7" s="13"/>
      <c r="L7" s="14"/>
      <c r="M7" s="14"/>
    </row>
    <row r="8" spans="1:14" s="18" customFormat="1" x14ac:dyDescent="0.2">
      <c r="A8" s="15" t="s">
        <v>25</v>
      </c>
      <c r="B8" s="15"/>
      <c r="C8" s="16">
        <f t="shared" ref="C8:K8" si="0">+C10+C48</f>
        <v>618228976.22978008</v>
      </c>
      <c r="D8" s="16">
        <f t="shared" si="0"/>
        <v>768190815.64886987</v>
      </c>
      <c r="E8" s="16">
        <f t="shared" si="0"/>
        <v>1386419791.8786502</v>
      </c>
      <c r="F8" s="16">
        <f t="shared" si="0"/>
        <v>606325732.55328989</v>
      </c>
      <c r="G8" s="16">
        <f t="shared" si="0"/>
        <v>739543493.9358201</v>
      </c>
      <c r="H8" s="16">
        <f t="shared" si="0"/>
        <v>1345869226.48911</v>
      </c>
      <c r="I8" s="16">
        <f t="shared" si="0"/>
        <v>11903243.676489981</v>
      </c>
      <c r="J8" s="16">
        <f t="shared" si="0"/>
        <v>28647321.713049926</v>
      </c>
      <c r="K8" s="16">
        <f t="shared" si="0"/>
        <v>40550565.389539897</v>
      </c>
      <c r="L8" s="17">
        <f>+F8/C8*100</f>
        <v>98.074622165224085</v>
      </c>
      <c r="M8" s="17">
        <f>+H8/E8*100</f>
        <v>97.075159657480597</v>
      </c>
    </row>
    <row r="9" spans="1:14" x14ac:dyDescent="0.2">
      <c r="C9" s="13"/>
      <c r="D9" s="13"/>
      <c r="E9" s="13"/>
      <c r="F9" s="13"/>
      <c r="G9" s="13"/>
      <c r="H9" s="13"/>
      <c r="I9" s="13"/>
      <c r="J9" s="13"/>
      <c r="K9" s="13"/>
      <c r="L9" s="19"/>
      <c r="M9" s="19"/>
    </row>
    <row r="10" spans="1:14" ht="15" x14ac:dyDescent="0.35">
      <c r="A10" s="9" t="s">
        <v>26</v>
      </c>
      <c r="C10" s="20">
        <f t="shared" ref="C10:K10" si="1">SUM(C12:C46)</f>
        <v>421379007.17758006</v>
      </c>
      <c r="D10" s="20">
        <f t="shared" si="1"/>
        <v>590416319.35368991</v>
      </c>
      <c r="E10" s="20">
        <f t="shared" si="1"/>
        <v>1011795326.5312703</v>
      </c>
      <c r="F10" s="20">
        <f t="shared" si="1"/>
        <v>409643154.29407984</v>
      </c>
      <c r="G10" s="20">
        <f t="shared" si="1"/>
        <v>561771270.61935008</v>
      </c>
      <c r="H10" s="20">
        <f t="shared" si="1"/>
        <v>971414424.91342998</v>
      </c>
      <c r="I10" s="20">
        <f t="shared" si="1"/>
        <v>11735852.883499982</v>
      </c>
      <c r="J10" s="20">
        <f t="shared" si="1"/>
        <v>28645048.73433996</v>
      </c>
      <c r="K10" s="20">
        <f t="shared" si="1"/>
        <v>40380901.617839932</v>
      </c>
      <c r="L10" s="19">
        <f>+F10/C10*100</f>
        <v>97.214893793094348</v>
      </c>
      <c r="M10" s="19">
        <f>+H10/E10*100</f>
        <v>96.008985161428072</v>
      </c>
    </row>
    <row r="11" spans="1:14" x14ac:dyDescent="0.2">
      <c r="C11" s="13"/>
      <c r="D11" s="13"/>
      <c r="E11" s="13"/>
      <c r="F11" s="13"/>
      <c r="G11" s="13"/>
      <c r="H11" s="13"/>
      <c r="I11" s="13"/>
      <c r="J11" s="13"/>
      <c r="K11" s="13"/>
      <c r="L11" s="19"/>
      <c r="M11" s="19"/>
    </row>
    <row r="12" spans="1:14" x14ac:dyDescent="0.2">
      <c r="B12" s="21" t="s">
        <v>27</v>
      </c>
      <c r="C12" s="13">
        <v>3624605</v>
      </c>
      <c r="D12" s="13">
        <v>4691433.4479999999</v>
      </c>
      <c r="E12" s="13">
        <f t="shared" ref="E12:E46" si="2">SUM(C12:D12)</f>
        <v>8316038.4479999999</v>
      </c>
      <c r="F12" s="13">
        <v>3509701.5546200001</v>
      </c>
      <c r="G12" s="13">
        <v>4654537.0780900009</v>
      </c>
      <c r="H12" s="13">
        <f t="shared" ref="H12:H46" si="3">SUM(F12:G12)</f>
        <v>8164238.6327100005</v>
      </c>
      <c r="I12" s="13">
        <f t="shared" ref="I12:J46" si="4">+C12-F12</f>
        <v>114903.44537999993</v>
      </c>
      <c r="J12" s="13">
        <f t="shared" si="4"/>
        <v>36896.369909998961</v>
      </c>
      <c r="K12" s="13">
        <f t="shared" ref="K12:K46" si="5">SUM(I12:J12)</f>
        <v>151799.81528999889</v>
      </c>
      <c r="L12" s="19">
        <f t="shared" ref="L12:L46" si="6">+F12/C12*100</f>
        <v>96.829904351508645</v>
      </c>
      <c r="M12" s="19">
        <f>+H12/E12*100</f>
        <v>98.174613835190868</v>
      </c>
    </row>
    <row r="13" spans="1:14" x14ac:dyDescent="0.2">
      <c r="B13" s="21" t="s">
        <v>28</v>
      </c>
      <c r="C13" s="13">
        <v>3526468.9609999997</v>
      </c>
      <c r="D13" s="13">
        <v>1531814.611000001</v>
      </c>
      <c r="E13" s="13">
        <f t="shared" si="2"/>
        <v>5058283.5720000006</v>
      </c>
      <c r="F13" s="13">
        <v>3275183.9036200005</v>
      </c>
      <c r="G13" s="13">
        <v>1195432.1782999984</v>
      </c>
      <c r="H13" s="13">
        <f t="shared" si="3"/>
        <v>4470616.0819199989</v>
      </c>
      <c r="I13" s="13">
        <f t="shared" si="4"/>
        <v>251285.0573799992</v>
      </c>
      <c r="J13" s="13">
        <f t="shared" si="4"/>
        <v>336382.43270000257</v>
      </c>
      <c r="K13" s="13">
        <f t="shared" si="5"/>
        <v>587667.49008000176</v>
      </c>
      <c r="L13" s="19">
        <f t="shared" si="6"/>
        <v>92.87431535172955</v>
      </c>
      <c r="M13" s="19">
        <f>+H13/E13*100</f>
        <v>88.382077008631541</v>
      </c>
    </row>
    <row r="14" spans="1:14" x14ac:dyDescent="0.2">
      <c r="B14" s="21" t="s">
        <v>29</v>
      </c>
      <c r="C14" s="13">
        <v>111844.007</v>
      </c>
      <c r="D14" s="13">
        <v>147564.29400000002</v>
      </c>
      <c r="E14" s="13">
        <f t="shared" si="2"/>
        <v>259408.30100000004</v>
      </c>
      <c r="F14" s="13">
        <v>110150.6038</v>
      </c>
      <c r="G14" s="13">
        <v>145221.92398000002</v>
      </c>
      <c r="H14" s="13">
        <f t="shared" si="3"/>
        <v>255372.52778</v>
      </c>
      <c r="I14" s="13">
        <f t="shared" si="4"/>
        <v>1693.4032000000007</v>
      </c>
      <c r="J14" s="13">
        <f t="shared" si="4"/>
        <v>2342.3700200000021</v>
      </c>
      <c r="K14" s="13">
        <f t="shared" si="5"/>
        <v>4035.7732200000028</v>
      </c>
      <c r="L14" s="19">
        <f t="shared" si="6"/>
        <v>98.485924060285143</v>
      </c>
      <c r="M14" s="19">
        <f>+H14/E14*100</f>
        <v>98.444238983701595</v>
      </c>
    </row>
    <row r="15" spans="1:14" x14ac:dyDescent="0.2">
      <c r="B15" s="21" t="s">
        <v>30</v>
      </c>
      <c r="C15" s="13">
        <v>1322379.227</v>
      </c>
      <c r="D15" s="13">
        <v>2078915.3029999998</v>
      </c>
      <c r="E15" s="13">
        <f t="shared" si="2"/>
        <v>3401294.53</v>
      </c>
      <c r="F15" s="13">
        <v>1314146.6191499999</v>
      </c>
      <c r="G15" s="13">
        <v>2058356.3249500005</v>
      </c>
      <c r="H15" s="13">
        <f t="shared" si="3"/>
        <v>3372502.9441000004</v>
      </c>
      <c r="I15" s="13">
        <f t="shared" si="4"/>
        <v>8232.6078500000294</v>
      </c>
      <c r="J15" s="13">
        <f t="shared" si="4"/>
        <v>20558.978049999336</v>
      </c>
      <c r="K15" s="13">
        <f t="shared" si="5"/>
        <v>28791.585899999365</v>
      </c>
      <c r="L15" s="19">
        <f t="shared" si="6"/>
        <v>99.377439717600765</v>
      </c>
      <c r="M15" s="19">
        <f>+H15/E15*100</f>
        <v>99.153510945728087</v>
      </c>
    </row>
    <row r="16" spans="1:14" x14ac:dyDescent="0.2">
      <c r="B16" s="21" t="s">
        <v>31</v>
      </c>
      <c r="C16" s="13">
        <v>6019448.1869999999</v>
      </c>
      <c r="D16" s="13">
        <v>17413553.379620001</v>
      </c>
      <c r="E16" s="13">
        <f t="shared" si="2"/>
        <v>23433001.56662</v>
      </c>
      <c r="F16" s="13">
        <v>6006515.7754799994</v>
      </c>
      <c r="G16" s="13">
        <v>15465881.3046</v>
      </c>
      <c r="H16" s="13">
        <f t="shared" si="3"/>
        <v>21472397.080079999</v>
      </c>
      <c r="I16" s="13">
        <f t="shared" si="4"/>
        <v>12932.411520000547</v>
      </c>
      <c r="J16" s="13">
        <f t="shared" si="4"/>
        <v>1947672.0750200003</v>
      </c>
      <c r="K16" s="13">
        <f t="shared" si="5"/>
        <v>1960604.4865400009</v>
      </c>
      <c r="L16" s="19">
        <f t="shared" si="6"/>
        <v>99.785156195082294</v>
      </c>
      <c r="M16" s="19">
        <f>+H16/E16*100</f>
        <v>91.633148314499934</v>
      </c>
    </row>
    <row r="17" spans="2:13" ht="14.25" x14ac:dyDescent="0.2">
      <c r="B17" s="21" t="s">
        <v>32</v>
      </c>
      <c r="C17" s="13">
        <v>796733.62</v>
      </c>
      <c r="D17" s="13">
        <v>857986.13399999996</v>
      </c>
      <c r="E17" s="13">
        <f t="shared" si="2"/>
        <v>1654719.754</v>
      </c>
      <c r="F17" s="13">
        <v>617327.80894000002</v>
      </c>
      <c r="G17" s="13">
        <v>680749.06775999989</v>
      </c>
      <c r="H17" s="13">
        <f t="shared" si="3"/>
        <v>1298076.8766999999</v>
      </c>
      <c r="I17" s="13">
        <f t="shared" si="4"/>
        <v>179405.81105999998</v>
      </c>
      <c r="J17" s="13">
        <f t="shared" si="4"/>
        <v>177237.06624000007</v>
      </c>
      <c r="K17" s="13">
        <f t="shared" si="5"/>
        <v>356642.87730000005</v>
      </c>
      <c r="L17" s="19">
        <f t="shared" si="6"/>
        <v>77.482334552419161</v>
      </c>
      <c r="M17" s="19">
        <f>+H17/E17*100</f>
        <v>78.446931787822237</v>
      </c>
    </row>
    <row r="18" spans="2:13" x14ac:dyDescent="0.2">
      <c r="B18" s="21" t="s">
        <v>33</v>
      </c>
      <c r="C18" s="13">
        <v>98799211.620949998</v>
      </c>
      <c r="D18" s="13">
        <v>129994669.832</v>
      </c>
      <c r="E18" s="13">
        <f t="shared" si="2"/>
        <v>228793881.45295</v>
      </c>
      <c r="F18" s="13">
        <v>97074371.586360008</v>
      </c>
      <c r="G18" s="13">
        <v>122785165.17097002</v>
      </c>
      <c r="H18" s="13">
        <f t="shared" si="3"/>
        <v>219859536.75733003</v>
      </c>
      <c r="I18" s="13">
        <f t="shared" si="4"/>
        <v>1724840.034589991</v>
      </c>
      <c r="J18" s="13">
        <f t="shared" si="4"/>
        <v>7209504.6610299796</v>
      </c>
      <c r="K18" s="13">
        <f t="shared" si="5"/>
        <v>8934344.6956199706</v>
      </c>
      <c r="L18" s="19">
        <f t="shared" si="6"/>
        <v>98.254196560588497</v>
      </c>
      <c r="M18" s="19">
        <f>+H18/E18*100</f>
        <v>96.09502464013346</v>
      </c>
    </row>
    <row r="19" spans="2:13" x14ac:dyDescent="0.2">
      <c r="B19" s="21" t="s">
        <v>34</v>
      </c>
      <c r="C19" s="13">
        <v>12380685.713469999</v>
      </c>
      <c r="D19" s="13">
        <v>17426398.317999996</v>
      </c>
      <c r="E19" s="13">
        <f t="shared" si="2"/>
        <v>29807084.031469993</v>
      </c>
      <c r="F19" s="13">
        <v>12209217.918749999</v>
      </c>
      <c r="G19" s="13">
        <v>16507415.659799997</v>
      </c>
      <c r="H19" s="13">
        <f t="shared" si="3"/>
        <v>28716633.578549996</v>
      </c>
      <c r="I19" s="13">
        <f t="shared" si="4"/>
        <v>171467.79471999966</v>
      </c>
      <c r="J19" s="13">
        <f t="shared" si="4"/>
        <v>918982.65819999948</v>
      </c>
      <c r="K19" s="13">
        <f t="shared" si="5"/>
        <v>1090450.4529199991</v>
      </c>
      <c r="L19" s="19">
        <f t="shared" si="6"/>
        <v>98.615037981834519</v>
      </c>
      <c r="M19" s="19">
        <f>+H19/E19*100</f>
        <v>96.341639954553386</v>
      </c>
    </row>
    <row r="20" spans="2:13" x14ac:dyDescent="0.2">
      <c r="B20" s="21" t="s">
        <v>35</v>
      </c>
      <c r="C20" s="13">
        <v>218490.399</v>
      </c>
      <c r="D20" s="13">
        <v>565346.66300000006</v>
      </c>
      <c r="E20" s="13">
        <f t="shared" si="2"/>
        <v>783837.06200000003</v>
      </c>
      <c r="F20" s="13">
        <v>218426.04604000002</v>
      </c>
      <c r="G20" s="13">
        <v>524150.51954999997</v>
      </c>
      <c r="H20" s="13">
        <f t="shared" si="3"/>
        <v>742576.56559000001</v>
      </c>
      <c r="I20" s="13">
        <f t="shared" si="4"/>
        <v>64.352959999989253</v>
      </c>
      <c r="J20" s="13">
        <f t="shared" si="4"/>
        <v>41196.143450000091</v>
      </c>
      <c r="K20" s="13">
        <f t="shared" si="5"/>
        <v>41260.49641000008</v>
      </c>
      <c r="L20" s="19">
        <f t="shared" si="6"/>
        <v>99.970546550194186</v>
      </c>
      <c r="M20" s="19">
        <f>+H20/E20*100</f>
        <v>94.736087586274394</v>
      </c>
    </row>
    <row r="21" spans="2:13" x14ac:dyDescent="0.2">
      <c r="B21" s="21" t="s">
        <v>36</v>
      </c>
      <c r="C21" s="13">
        <v>4644553.5070000002</v>
      </c>
      <c r="D21" s="13">
        <v>6492379.7829999989</v>
      </c>
      <c r="E21" s="13">
        <f t="shared" si="2"/>
        <v>11136933.289999999</v>
      </c>
      <c r="F21" s="13">
        <v>4361541.8677599998</v>
      </c>
      <c r="G21" s="13">
        <v>6349625.8509900002</v>
      </c>
      <c r="H21" s="13">
        <f t="shared" si="3"/>
        <v>10711167.71875</v>
      </c>
      <c r="I21" s="13">
        <f t="shared" si="4"/>
        <v>283011.6392400004</v>
      </c>
      <c r="J21" s="13">
        <f t="shared" si="4"/>
        <v>142753.93200999871</v>
      </c>
      <c r="K21" s="13">
        <f t="shared" si="5"/>
        <v>425765.57124999911</v>
      </c>
      <c r="L21" s="19">
        <f t="shared" si="6"/>
        <v>93.906591046621344</v>
      </c>
      <c r="M21" s="19">
        <f>+H21/E21*100</f>
        <v>96.176994508602291</v>
      </c>
    </row>
    <row r="22" spans="2:13" x14ac:dyDescent="0.2">
      <c r="B22" s="21" t="s">
        <v>37</v>
      </c>
      <c r="C22" s="13">
        <v>7936763.2680199882</v>
      </c>
      <c r="D22" s="13">
        <v>4327705.705030025</v>
      </c>
      <c r="E22" s="13">
        <f t="shared" si="2"/>
        <v>12264468.973050013</v>
      </c>
      <c r="F22" s="13">
        <v>7504182.1502599958</v>
      </c>
      <c r="G22" s="13">
        <v>4058680.935540041</v>
      </c>
      <c r="H22" s="13">
        <f t="shared" si="3"/>
        <v>11562863.085800037</v>
      </c>
      <c r="I22" s="13">
        <f t="shared" si="4"/>
        <v>432581.11775999237</v>
      </c>
      <c r="J22" s="13">
        <f t="shared" si="4"/>
        <v>269024.76948998403</v>
      </c>
      <c r="K22" s="13">
        <f t="shared" si="5"/>
        <v>701605.8872499764</v>
      </c>
      <c r="L22" s="19">
        <f t="shared" si="6"/>
        <v>94.54965326352854</v>
      </c>
      <c r="M22" s="19">
        <f>+H22/E22*100</f>
        <v>94.279361880308983</v>
      </c>
    </row>
    <row r="23" spans="2:13" x14ac:dyDescent="0.2">
      <c r="B23" s="21" t="s">
        <v>38</v>
      </c>
      <c r="C23" s="13">
        <v>3249278.0630000001</v>
      </c>
      <c r="D23" s="13">
        <v>3939568.63</v>
      </c>
      <c r="E23" s="13">
        <f t="shared" si="2"/>
        <v>7188846.693</v>
      </c>
      <c r="F23" s="13">
        <v>3245351.3839999996</v>
      </c>
      <c r="G23" s="13">
        <v>3936390.9501200002</v>
      </c>
      <c r="H23" s="13">
        <f t="shared" si="3"/>
        <v>7181742.3341199998</v>
      </c>
      <c r="I23" s="13">
        <f t="shared" si="4"/>
        <v>3926.6790000004694</v>
      </c>
      <c r="J23" s="13">
        <f t="shared" si="4"/>
        <v>3177.6798799997196</v>
      </c>
      <c r="K23" s="13">
        <f t="shared" si="5"/>
        <v>7104.3588800001889</v>
      </c>
      <c r="L23" s="19">
        <f t="shared" si="6"/>
        <v>99.879152263245359</v>
      </c>
      <c r="M23" s="19">
        <f>+H23/E23*100</f>
        <v>99.901175262411456</v>
      </c>
    </row>
    <row r="24" spans="2:13" x14ac:dyDescent="0.2">
      <c r="B24" s="21" t="s">
        <v>39</v>
      </c>
      <c r="C24" s="13">
        <v>16921517.375879999</v>
      </c>
      <c r="D24" s="13">
        <v>27923268.904719997</v>
      </c>
      <c r="E24" s="13">
        <f t="shared" si="2"/>
        <v>44844786.280599996</v>
      </c>
      <c r="F24" s="13">
        <v>14607319.822409999</v>
      </c>
      <c r="G24" s="13">
        <v>22838764.898289997</v>
      </c>
      <c r="H24" s="13">
        <f t="shared" si="3"/>
        <v>37446084.720699996</v>
      </c>
      <c r="I24" s="13">
        <f t="shared" si="4"/>
        <v>2314197.5534700006</v>
      </c>
      <c r="J24" s="13">
        <f t="shared" si="4"/>
        <v>5084504.0064300001</v>
      </c>
      <c r="K24" s="13">
        <f t="shared" si="5"/>
        <v>7398701.5599000007</v>
      </c>
      <c r="L24" s="19">
        <f t="shared" si="6"/>
        <v>86.323935956425117</v>
      </c>
      <c r="M24" s="19">
        <f>+H24/E24*100</f>
        <v>83.50153457392949</v>
      </c>
    </row>
    <row r="25" spans="2:13" x14ac:dyDescent="0.2">
      <c r="B25" s="21" t="s">
        <v>40</v>
      </c>
      <c r="C25" s="13">
        <v>2557391.9300000002</v>
      </c>
      <c r="D25" s="13">
        <v>1216282.8559999997</v>
      </c>
      <c r="E25" s="13">
        <f>SUM(C25:D25)</f>
        <v>3773674.7859999998</v>
      </c>
      <c r="F25" s="13">
        <v>2536180.2308200002</v>
      </c>
      <c r="G25" s="13">
        <v>1056838.5765799996</v>
      </c>
      <c r="H25" s="13">
        <f>SUM(F25:G25)</f>
        <v>3593018.8073999998</v>
      </c>
      <c r="I25" s="13">
        <f>+C25-F25</f>
        <v>21211.699179999996</v>
      </c>
      <c r="J25" s="13">
        <f>+D25-G25</f>
        <v>159444.27942000004</v>
      </c>
      <c r="K25" s="13">
        <f>SUM(I25:J25)</f>
        <v>180655.97860000003</v>
      </c>
      <c r="L25" s="19">
        <f t="shared" si="6"/>
        <v>99.170572999344685</v>
      </c>
      <c r="M25" s="19">
        <f>+H25/E25*100</f>
        <v>95.212730591671075</v>
      </c>
    </row>
    <row r="26" spans="2:13" x14ac:dyDescent="0.2">
      <c r="B26" s="21" t="s">
        <v>41</v>
      </c>
      <c r="C26" s="13">
        <v>50161581.180629998</v>
      </c>
      <c r="D26" s="13">
        <v>63127274.464370012</v>
      </c>
      <c r="E26" s="13">
        <f>SUM(C26:D26)</f>
        <v>113288855.64500001</v>
      </c>
      <c r="F26" s="13">
        <v>49966928.528140001</v>
      </c>
      <c r="G26" s="13">
        <v>62770721.138889991</v>
      </c>
      <c r="H26" s="13">
        <f>SUM(F26:G26)</f>
        <v>112737649.66702999</v>
      </c>
      <c r="I26" s="13">
        <f>+C26-F26</f>
        <v>194652.65248999745</v>
      </c>
      <c r="J26" s="13">
        <f>+D26-G26</f>
        <v>356553.32548002154</v>
      </c>
      <c r="K26" s="13">
        <f>SUM(I26:J26)</f>
        <v>551205.97797001898</v>
      </c>
      <c r="L26" s="19">
        <f t="shared" si="6"/>
        <v>99.611948730664892</v>
      </c>
      <c r="M26" s="19">
        <f>+H26/E26*100</f>
        <v>99.513450837832394</v>
      </c>
    </row>
    <row r="27" spans="2:13" x14ac:dyDescent="0.2">
      <c r="B27" s="21" t="s">
        <v>42</v>
      </c>
      <c r="C27" s="13">
        <v>3816110.449</v>
      </c>
      <c r="D27" s="13">
        <v>5509196.1849999996</v>
      </c>
      <c r="E27" s="13">
        <f t="shared" si="2"/>
        <v>9325306.6339999996</v>
      </c>
      <c r="F27" s="13">
        <v>3778558.60922</v>
      </c>
      <c r="G27" s="13">
        <v>5064234.9218300004</v>
      </c>
      <c r="H27" s="13">
        <f t="shared" si="3"/>
        <v>8842793.5310500003</v>
      </c>
      <c r="I27" s="13">
        <f t="shared" si="4"/>
        <v>37551.839780000038</v>
      </c>
      <c r="J27" s="13">
        <f t="shared" si="4"/>
        <v>444961.26316999923</v>
      </c>
      <c r="K27" s="13">
        <f t="shared" si="5"/>
        <v>482513.10294999927</v>
      </c>
      <c r="L27" s="19">
        <f t="shared" si="6"/>
        <v>99.01596559423902</v>
      </c>
      <c r="M27" s="19">
        <f>+H27/E27*100</f>
        <v>94.82576689552748</v>
      </c>
    </row>
    <row r="28" spans="2:13" x14ac:dyDescent="0.2">
      <c r="B28" s="9" t="s">
        <v>43</v>
      </c>
      <c r="C28" s="13">
        <v>3030956.9929999998</v>
      </c>
      <c r="D28" s="13">
        <v>3484270.3702500006</v>
      </c>
      <c r="E28" s="13">
        <f t="shared" si="2"/>
        <v>6515227.3632500004</v>
      </c>
      <c r="F28" s="13">
        <v>2828383.7410199996</v>
      </c>
      <c r="G28" s="13">
        <v>3050435.6452600006</v>
      </c>
      <c r="H28" s="13">
        <f t="shared" si="3"/>
        <v>5878819.3862800002</v>
      </c>
      <c r="I28" s="13">
        <f t="shared" si="4"/>
        <v>202573.25198000018</v>
      </c>
      <c r="J28" s="13">
        <f t="shared" si="4"/>
        <v>433834.72499000002</v>
      </c>
      <c r="K28" s="13">
        <f t="shared" si="5"/>
        <v>636407.97697000019</v>
      </c>
      <c r="L28" s="19">
        <f t="shared" si="6"/>
        <v>93.316525029954462</v>
      </c>
      <c r="M28" s="19">
        <f>+H28/E28*100</f>
        <v>90.231991280001324</v>
      </c>
    </row>
    <row r="29" spans="2:13" x14ac:dyDescent="0.2">
      <c r="B29" s="9" t="s">
        <v>44</v>
      </c>
      <c r="C29" s="13">
        <v>45635958.369940005</v>
      </c>
      <c r="D29" s="13">
        <v>52638761.861840002</v>
      </c>
      <c r="E29" s="13">
        <f t="shared" si="2"/>
        <v>98274720.231780007</v>
      </c>
      <c r="F29" s="13">
        <v>45235914.754559994</v>
      </c>
      <c r="G29" s="13">
        <v>52491724.005700007</v>
      </c>
      <c r="H29" s="13">
        <f t="shared" si="3"/>
        <v>97727638.760260001</v>
      </c>
      <c r="I29" s="13">
        <f t="shared" si="4"/>
        <v>400043.6153800115</v>
      </c>
      <c r="J29" s="13">
        <f t="shared" si="4"/>
        <v>147037.85613999516</v>
      </c>
      <c r="K29" s="13">
        <f t="shared" si="5"/>
        <v>547081.47152000666</v>
      </c>
      <c r="L29" s="19">
        <f t="shared" si="6"/>
        <v>99.123402620063047</v>
      </c>
      <c r="M29" s="19">
        <f>+H29/E29*100</f>
        <v>99.443314139964258</v>
      </c>
    </row>
    <row r="30" spans="2:13" x14ac:dyDescent="0.2">
      <c r="B30" s="9" t="s">
        <v>45</v>
      </c>
      <c r="C30" s="13">
        <v>82063859.660889998</v>
      </c>
      <c r="D30" s="13">
        <v>147930651.49243999</v>
      </c>
      <c r="E30" s="13">
        <f t="shared" si="2"/>
        <v>229994511.15332997</v>
      </c>
      <c r="F30" s="13">
        <v>81949476.757170007</v>
      </c>
      <c r="G30" s="13">
        <v>147220161.57611001</v>
      </c>
      <c r="H30" s="13">
        <f t="shared" si="3"/>
        <v>229169638.33328003</v>
      </c>
      <c r="I30" s="13">
        <f t="shared" si="4"/>
        <v>114382.90371999145</v>
      </c>
      <c r="J30" s="13">
        <f t="shared" si="4"/>
        <v>710489.9163299799</v>
      </c>
      <c r="K30" s="13">
        <f t="shared" si="5"/>
        <v>824872.82004997134</v>
      </c>
      <c r="L30" s="19">
        <f t="shared" si="6"/>
        <v>99.860617202026987</v>
      </c>
      <c r="M30" s="19">
        <f>+H30/E30*100</f>
        <v>99.641351084461306</v>
      </c>
    </row>
    <row r="31" spans="2:13" x14ac:dyDescent="0.2">
      <c r="B31" s="9" t="s">
        <v>46</v>
      </c>
      <c r="C31" s="13">
        <v>4249736.0820000004</v>
      </c>
      <c r="D31" s="13">
        <v>5791962.1180000007</v>
      </c>
      <c r="E31" s="13">
        <f t="shared" si="2"/>
        <v>10041698.200000001</v>
      </c>
      <c r="F31" s="13">
        <v>4187696.1585900001</v>
      </c>
      <c r="G31" s="13">
        <v>5470630.6534399986</v>
      </c>
      <c r="H31" s="13">
        <f t="shared" si="3"/>
        <v>9658326.8120299987</v>
      </c>
      <c r="I31" s="13">
        <f t="shared" si="4"/>
        <v>62039.92341000028</v>
      </c>
      <c r="J31" s="13">
        <f t="shared" si="4"/>
        <v>321331.46456000209</v>
      </c>
      <c r="K31" s="13">
        <f t="shared" si="5"/>
        <v>383371.38797000237</v>
      </c>
      <c r="L31" s="19">
        <f t="shared" si="6"/>
        <v>98.540146441733782</v>
      </c>
      <c r="M31" s="19">
        <f>+H31/E31*100</f>
        <v>96.182205635596546</v>
      </c>
    </row>
    <row r="32" spans="2:13" x14ac:dyDescent="0.2">
      <c r="B32" s="9" t="s">
        <v>47</v>
      </c>
      <c r="C32" s="13">
        <v>24270045.557999998</v>
      </c>
      <c r="D32" s="13">
        <v>38780131.210000001</v>
      </c>
      <c r="E32" s="13">
        <f t="shared" si="2"/>
        <v>63050176.767999999</v>
      </c>
      <c r="F32" s="13">
        <v>22039477.562660001</v>
      </c>
      <c r="G32" s="13">
        <v>38213614.16923999</v>
      </c>
      <c r="H32" s="13">
        <f t="shared" si="3"/>
        <v>60253091.731899992</v>
      </c>
      <c r="I32" s="13">
        <f t="shared" si="4"/>
        <v>2230567.9953399971</v>
      </c>
      <c r="J32" s="13">
        <f t="shared" si="4"/>
        <v>566517.04076001048</v>
      </c>
      <c r="K32" s="13">
        <f t="shared" si="5"/>
        <v>2797085.0361000076</v>
      </c>
      <c r="L32" s="19">
        <f t="shared" si="6"/>
        <v>90.809378622675268</v>
      </c>
      <c r="M32" s="19">
        <f>+H32/E32*100</f>
        <v>95.56371579037409</v>
      </c>
    </row>
    <row r="33" spans="1:13" x14ac:dyDescent="0.2">
      <c r="B33" s="9" t="s">
        <v>48</v>
      </c>
      <c r="C33" s="13">
        <v>712087.10199999996</v>
      </c>
      <c r="D33" s="13">
        <v>1315949.797</v>
      </c>
      <c r="E33" s="13">
        <f t="shared" si="2"/>
        <v>2028036.899</v>
      </c>
      <c r="F33" s="13">
        <v>664453.82889999996</v>
      </c>
      <c r="G33" s="13">
        <v>1212511.4781400003</v>
      </c>
      <c r="H33" s="13">
        <f t="shared" si="3"/>
        <v>1876965.3070400003</v>
      </c>
      <c r="I33" s="13">
        <f t="shared" si="4"/>
        <v>47633.273099999991</v>
      </c>
      <c r="J33" s="13">
        <f t="shared" si="4"/>
        <v>103438.31885999977</v>
      </c>
      <c r="K33" s="13">
        <f t="shared" si="5"/>
        <v>151071.59195999976</v>
      </c>
      <c r="L33" s="19">
        <f t="shared" si="6"/>
        <v>93.310751877654425</v>
      </c>
      <c r="M33" s="19">
        <f>+H33/E33*100</f>
        <v>92.550845991288853</v>
      </c>
    </row>
    <row r="34" spans="1:13" x14ac:dyDescent="0.2">
      <c r="B34" s="9" t="s">
        <v>49</v>
      </c>
      <c r="C34" s="13">
        <v>1063346.0120000001</v>
      </c>
      <c r="D34" s="13">
        <v>1573871.8019999997</v>
      </c>
      <c r="E34" s="13">
        <f t="shared" si="2"/>
        <v>2637217.8139999998</v>
      </c>
      <c r="F34" s="13">
        <v>1059323.4614599999</v>
      </c>
      <c r="G34" s="13">
        <v>1499264.9397499999</v>
      </c>
      <c r="H34" s="13">
        <f t="shared" si="3"/>
        <v>2558588.4012099998</v>
      </c>
      <c r="I34" s="13">
        <f t="shared" si="4"/>
        <v>4022.5505400002003</v>
      </c>
      <c r="J34" s="13">
        <f t="shared" si="4"/>
        <v>74606.862249999773</v>
      </c>
      <c r="K34" s="13">
        <f t="shared" si="5"/>
        <v>78629.412789999973</v>
      </c>
      <c r="L34" s="19">
        <f t="shared" si="6"/>
        <v>99.621708221537943</v>
      </c>
      <c r="M34" s="19">
        <f>+H34/E34*100</f>
        <v>97.018471042756275</v>
      </c>
    </row>
    <row r="35" spans="1:13" x14ac:dyDescent="0.2">
      <c r="B35" s="9" t="s">
        <v>50</v>
      </c>
      <c r="C35" s="13">
        <v>7725204.7380000008</v>
      </c>
      <c r="D35" s="13">
        <v>9159996.7361299954</v>
      </c>
      <c r="E35" s="13">
        <f t="shared" si="2"/>
        <v>16885201.474129997</v>
      </c>
      <c r="F35" s="13">
        <v>7414254.1957200002</v>
      </c>
      <c r="G35" s="13">
        <v>8963462.1074999981</v>
      </c>
      <c r="H35" s="13">
        <f t="shared" si="3"/>
        <v>16377716.303219998</v>
      </c>
      <c r="I35" s="13">
        <f t="shared" si="4"/>
        <v>310950.54228000063</v>
      </c>
      <c r="J35" s="13">
        <f t="shared" si="4"/>
        <v>196534.62862999737</v>
      </c>
      <c r="K35" s="13">
        <f t="shared" si="5"/>
        <v>507485.17090999801</v>
      </c>
      <c r="L35" s="19">
        <f t="shared" si="6"/>
        <v>95.974856941325498</v>
      </c>
      <c r="M35" s="19">
        <f>+H35/E35*100</f>
        <v>96.994497390584755</v>
      </c>
    </row>
    <row r="36" spans="1:13" x14ac:dyDescent="0.2">
      <c r="B36" s="22" t="s">
        <v>51</v>
      </c>
      <c r="C36" s="13">
        <v>1085495.4100000001</v>
      </c>
      <c r="D36" s="13">
        <v>3312973.6729999995</v>
      </c>
      <c r="E36" s="13">
        <f t="shared" si="2"/>
        <v>4398469.0829999996</v>
      </c>
      <c r="F36" s="13">
        <v>1002999.33366</v>
      </c>
      <c r="G36" s="13">
        <v>1567190.4488000004</v>
      </c>
      <c r="H36" s="13">
        <f t="shared" si="3"/>
        <v>2570189.7824600004</v>
      </c>
      <c r="I36" s="13">
        <f t="shared" si="4"/>
        <v>82496.076340000145</v>
      </c>
      <c r="J36" s="13">
        <f t="shared" si="4"/>
        <v>1745783.2241999991</v>
      </c>
      <c r="K36" s="13">
        <f t="shared" si="5"/>
        <v>1828279.3005399993</v>
      </c>
      <c r="L36" s="19">
        <f t="shared" si="6"/>
        <v>92.400145078457768</v>
      </c>
      <c r="M36" s="19">
        <f>+H36/E36*100</f>
        <v>58.433735328360846</v>
      </c>
    </row>
    <row r="37" spans="1:13" x14ac:dyDescent="0.2">
      <c r="B37" s="9" t="s">
        <v>52</v>
      </c>
      <c r="C37" s="13">
        <v>307719.17300000001</v>
      </c>
      <c r="D37" s="13">
        <v>372069.53900000005</v>
      </c>
      <c r="E37" s="13">
        <f t="shared" si="2"/>
        <v>679788.71200000006</v>
      </c>
      <c r="F37" s="13">
        <v>288948.79501</v>
      </c>
      <c r="G37" s="13">
        <v>353387.0368900001</v>
      </c>
      <c r="H37" s="13">
        <f t="shared" si="3"/>
        <v>642335.83190000011</v>
      </c>
      <c r="I37" s="13">
        <f t="shared" si="4"/>
        <v>18770.377990000008</v>
      </c>
      <c r="J37" s="13">
        <f t="shared" si="4"/>
        <v>18682.502109999943</v>
      </c>
      <c r="K37" s="13">
        <f t="shared" si="5"/>
        <v>37452.880099999951</v>
      </c>
      <c r="L37" s="19">
        <f t="shared" si="6"/>
        <v>93.900159744027391</v>
      </c>
      <c r="M37" s="19">
        <f>+H37/E37*100</f>
        <v>94.490511619439786</v>
      </c>
    </row>
    <row r="38" spans="1:13" x14ac:dyDescent="0.2">
      <c r="B38" s="9" t="s">
        <v>53</v>
      </c>
      <c r="C38" s="13">
        <v>11935464.548799999</v>
      </c>
      <c r="D38" s="13">
        <v>16895215.295289997</v>
      </c>
      <c r="E38" s="13">
        <f t="shared" si="2"/>
        <v>28830679.844089996</v>
      </c>
      <c r="F38" s="13">
        <v>9704201.2097599991</v>
      </c>
      <c r="G38" s="13">
        <v>9789578.7290400043</v>
      </c>
      <c r="H38" s="13">
        <f t="shared" si="3"/>
        <v>19493779.938800003</v>
      </c>
      <c r="I38" s="13">
        <f t="shared" si="4"/>
        <v>2231263.33904</v>
      </c>
      <c r="J38" s="13">
        <f t="shared" si="4"/>
        <v>7105636.5662499927</v>
      </c>
      <c r="K38" s="13">
        <f t="shared" si="5"/>
        <v>9336899.9052899927</v>
      </c>
      <c r="L38" s="19">
        <f t="shared" si="6"/>
        <v>81.305601219649787</v>
      </c>
      <c r="M38" s="19">
        <f>+H38/E38*100</f>
        <v>67.614707818955694</v>
      </c>
    </row>
    <row r="39" spans="1:13" x14ac:dyDescent="0.2">
      <c r="B39" s="9" t="s">
        <v>54</v>
      </c>
      <c r="C39" s="13">
        <v>799</v>
      </c>
      <c r="D39" s="13">
        <v>1011</v>
      </c>
      <c r="E39" s="13">
        <f t="shared" si="2"/>
        <v>1810</v>
      </c>
      <c r="F39" s="13">
        <v>763.74213999999984</v>
      </c>
      <c r="G39" s="13">
        <v>1010.86109</v>
      </c>
      <c r="H39" s="13">
        <f t="shared" si="3"/>
        <v>1774.6032299999997</v>
      </c>
      <c r="I39" s="13">
        <f t="shared" si="4"/>
        <v>35.257860000000164</v>
      </c>
      <c r="J39" s="13">
        <f t="shared" si="4"/>
        <v>0.13891000000000986</v>
      </c>
      <c r="K39" s="13">
        <f t="shared" si="5"/>
        <v>35.396770000000174</v>
      </c>
      <c r="L39" s="19">
        <f t="shared" si="6"/>
        <v>95.587251564455542</v>
      </c>
      <c r="M39" s="19">
        <f>+H39/E39*100</f>
        <v>98.044377348066277</v>
      </c>
    </row>
    <row r="40" spans="1:13" x14ac:dyDescent="0.2">
      <c r="B40" s="9" t="s">
        <v>55</v>
      </c>
      <c r="C40" s="13">
        <v>6916710.2829999998</v>
      </c>
      <c r="D40" s="13">
        <v>8406298.943</v>
      </c>
      <c r="E40" s="13">
        <f t="shared" si="2"/>
        <v>15323009.226</v>
      </c>
      <c r="F40" s="13">
        <v>6910872.1303900005</v>
      </c>
      <c r="G40" s="13">
        <v>8389911.500690002</v>
      </c>
      <c r="H40" s="13">
        <f t="shared" si="3"/>
        <v>15300783.631080002</v>
      </c>
      <c r="I40" s="13">
        <f t="shared" si="4"/>
        <v>5838.1526099992916</v>
      </c>
      <c r="J40" s="13">
        <f t="shared" si="4"/>
        <v>16387.442309997976</v>
      </c>
      <c r="K40" s="13">
        <f t="shared" si="5"/>
        <v>22225.594919997267</v>
      </c>
      <c r="L40" s="19">
        <f t="shared" si="6"/>
        <v>99.915593506578588</v>
      </c>
      <c r="M40" s="19">
        <f>+H40/E40*100</f>
        <v>99.85495280599136</v>
      </c>
    </row>
    <row r="41" spans="1:13" x14ac:dyDescent="0.2">
      <c r="B41" s="9" t="s">
        <v>56</v>
      </c>
      <c r="C41" s="13">
        <v>375462.54099999997</v>
      </c>
      <c r="D41" s="13">
        <v>437223.57200000004</v>
      </c>
      <c r="E41" s="13">
        <f t="shared" si="2"/>
        <v>812686.11300000001</v>
      </c>
      <c r="F41" s="13">
        <v>370122.58144000004</v>
      </c>
      <c r="G41" s="13">
        <v>437198.95804</v>
      </c>
      <c r="H41" s="13">
        <f t="shared" si="3"/>
        <v>807321.53948000004</v>
      </c>
      <c r="I41" s="13">
        <f t="shared" si="4"/>
        <v>5339.9595599999302</v>
      </c>
      <c r="J41" s="13">
        <f t="shared" si="4"/>
        <v>24.613960000046063</v>
      </c>
      <c r="K41" s="13">
        <f t="shared" si="5"/>
        <v>5364.5735199999763</v>
      </c>
      <c r="L41" s="19">
        <f t="shared" si="6"/>
        <v>98.577765029294923</v>
      </c>
      <c r="M41" s="19">
        <f>+H41/E41*100</f>
        <v>99.33989600238192</v>
      </c>
    </row>
    <row r="42" spans="1:13" x14ac:dyDescent="0.2">
      <c r="B42" s="9" t="s">
        <v>57</v>
      </c>
      <c r="C42" s="13">
        <v>2614802.3119999999</v>
      </c>
      <c r="D42" s="13">
        <v>3092452.2580000004</v>
      </c>
      <c r="E42" s="13">
        <f t="shared" si="2"/>
        <v>5707254.5700000003</v>
      </c>
      <c r="F42" s="13">
        <v>2378301.0679299999</v>
      </c>
      <c r="G42" s="13">
        <v>3051726.0938499998</v>
      </c>
      <c r="H42" s="13">
        <f t="shared" si="3"/>
        <v>5430027.1617799997</v>
      </c>
      <c r="I42" s="13">
        <f t="shared" si="4"/>
        <v>236501.24407000002</v>
      </c>
      <c r="J42" s="13">
        <f t="shared" si="4"/>
        <v>40726.16415000055</v>
      </c>
      <c r="K42" s="13">
        <f t="shared" si="5"/>
        <v>277227.40822000057</v>
      </c>
      <c r="L42" s="19">
        <f t="shared" si="6"/>
        <v>90.955291610970548</v>
      </c>
      <c r="M42" s="19">
        <f>+H42/E42*100</f>
        <v>95.142543497582224</v>
      </c>
    </row>
    <row r="43" spans="1:13" x14ac:dyDescent="0.2">
      <c r="B43" s="9" t="s">
        <v>58</v>
      </c>
      <c r="C43" s="13">
        <v>6861233.8879999993</v>
      </c>
      <c r="D43" s="13">
        <v>1054495.0830000006</v>
      </c>
      <c r="E43" s="13">
        <f t="shared" si="2"/>
        <v>7915728.9709999999</v>
      </c>
      <c r="F43" s="13">
        <v>6861233.5868200008</v>
      </c>
      <c r="G43" s="13">
        <v>1054494.9593799999</v>
      </c>
      <c r="H43" s="13">
        <f t="shared" si="3"/>
        <v>7915728.5462000007</v>
      </c>
      <c r="I43" s="13">
        <f t="shared" si="4"/>
        <v>0.30117999855428934</v>
      </c>
      <c r="J43" s="13">
        <f t="shared" si="4"/>
        <v>0.12362000066787004</v>
      </c>
      <c r="K43" s="13">
        <f t="shared" si="5"/>
        <v>0.42479999922215939</v>
      </c>
      <c r="L43" s="19">
        <f t="shared" si="6"/>
        <v>99.999995610410551</v>
      </c>
      <c r="M43" s="19">
        <f>+H43/E43*100</f>
        <v>99.99999463346964</v>
      </c>
    </row>
    <row r="44" spans="1:13" x14ac:dyDescent="0.2">
      <c r="B44" s="9" t="s">
        <v>59</v>
      </c>
      <c r="C44" s="13">
        <v>556997.82900000003</v>
      </c>
      <c r="D44" s="13">
        <v>682442.90099999995</v>
      </c>
      <c r="E44" s="13">
        <f t="shared" si="2"/>
        <v>1239440.73</v>
      </c>
      <c r="F44" s="13">
        <v>556997.82899000007</v>
      </c>
      <c r="G44" s="13">
        <v>682442.90099999984</v>
      </c>
      <c r="H44" s="13">
        <f t="shared" si="3"/>
        <v>1239440.7299899999</v>
      </c>
      <c r="I44" s="13">
        <f t="shared" si="4"/>
        <v>9.9999597296118736E-6</v>
      </c>
      <c r="J44" s="13">
        <f t="shared" si="4"/>
        <v>0</v>
      </c>
      <c r="K44" s="13">
        <f t="shared" si="5"/>
        <v>9.9999597296118736E-6</v>
      </c>
      <c r="L44" s="19">
        <f t="shared" si="6"/>
        <v>99.999999998204672</v>
      </c>
      <c r="M44" s="19">
        <f>+H44/E44*100</f>
        <v>99.999999999193179</v>
      </c>
    </row>
    <row r="45" spans="1:13" x14ac:dyDescent="0.2">
      <c r="B45" s="9" t="s">
        <v>60</v>
      </c>
      <c r="C45" s="13">
        <v>136164.26199999999</v>
      </c>
      <c r="D45" s="13">
        <v>213015.00699999998</v>
      </c>
      <c r="E45" s="13">
        <f t="shared" si="2"/>
        <v>349179.26899999997</v>
      </c>
      <c r="F45" s="13">
        <v>136005.74726</v>
      </c>
      <c r="G45" s="13">
        <v>207674.19549999994</v>
      </c>
      <c r="H45" s="13">
        <f t="shared" si="3"/>
        <v>343679.94275999995</v>
      </c>
      <c r="I45" s="13">
        <f t="shared" si="4"/>
        <v>158.51473999998416</v>
      </c>
      <c r="J45" s="13">
        <f t="shared" si="4"/>
        <v>5340.8115000000398</v>
      </c>
      <c r="K45" s="13">
        <f t="shared" si="5"/>
        <v>5499.326240000024</v>
      </c>
      <c r="L45" s="19">
        <f t="shared" si="6"/>
        <v>99.883585650396299</v>
      </c>
      <c r="M45" s="19">
        <f>+H45/E45*100</f>
        <v>98.425070807969405</v>
      </c>
    </row>
    <row r="46" spans="1:13" x14ac:dyDescent="0.2">
      <c r="B46" s="9" t="s">
        <v>61</v>
      </c>
      <c r="C46" s="13">
        <v>5749900.9060000004</v>
      </c>
      <c r="D46" s="13">
        <v>8030168.1839999994</v>
      </c>
      <c r="E46" s="13">
        <f t="shared" si="2"/>
        <v>13780069.09</v>
      </c>
      <c r="F46" s="13">
        <v>5718623.401229999</v>
      </c>
      <c r="G46" s="13">
        <v>8022683.8596900003</v>
      </c>
      <c r="H46" s="13">
        <f t="shared" si="3"/>
        <v>13741307.260919999</v>
      </c>
      <c r="I46" s="13">
        <f t="shared" si="4"/>
        <v>31277.504770001397</v>
      </c>
      <c r="J46" s="13">
        <f t="shared" si="4"/>
        <v>7484.3243099991232</v>
      </c>
      <c r="K46" s="13">
        <f t="shared" si="5"/>
        <v>38761.82908000052</v>
      </c>
      <c r="L46" s="19">
        <f t="shared" si="6"/>
        <v>99.456034020736539</v>
      </c>
      <c r="M46" s="19">
        <f>+H46/E46*100</f>
        <v>99.718710923531361</v>
      </c>
    </row>
    <row r="47" spans="1:13" x14ac:dyDescent="0.2">
      <c r="C47" s="13"/>
      <c r="D47" s="13"/>
      <c r="E47" s="13"/>
      <c r="F47" s="13"/>
      <c r="G47" s="13"/>
      <c r="H47" s="13"/>
      <c r="I47" s="13"/>
      <c r="J47" s="13"/>
      <c r="K47" s="13"/>
      <c r="L47" s="19"/>
      <c r="M47" s="19"/>
    </row>
    <row r="48" spans="1:13" ht="15" x14ac:dyDescent="0.35">
      <c r="A48" s="9" t="s">
        <v>62</v>
      </c>
      <c r="C48" s="20">
        <f t="shared" ref="C48:K48" si="7">SUM(C50:C52)</f>
        <v>196849969.05220002</v>
      </c>
      <c r="D48" s="20">
        <f t="shared" si="7"/>
        <v>177774496.29517999</v>
      </c>
      <c r="E48" s="20">
        <f t="shared" si="7"/>
        <v>374624465.34737998</v>
      </c>
      <c r="F48" s="20">
        <f t="shared" si="7"/>
        <v>196682578.25920999</v>
      </c>
      <c r="G48" s="20">
        <f t="shared" si="7"/>
        <v>177772223.31647003</v>
      </c>
      <c r="H48" s="20">
        <f t="shared" si="7"/>
        <v>374454801.57568002</v>
      </c>
      <c r="I48" s="20">
        <f t="shared" si="7"/>
        <v>167390.79298999906</v>
      </c>
      <c r="J48" s="20">
        <f t="shared" si="7"/>
        <v>2272.9787099659443</v>
      </c>
      <c r="K48" s="20">
        <f t="shared" si="7"/>
        <v>169663.771699965</v>
      </c>
      <c r="L48" s="19">
        <f>+F48/C48*100</f>
        <v>99.914965293722929</v>
      </c>
      <c r="M48" s="19">
        <f>+H48/E48*100</f>
        <v>99.954710973950228</v>
      </c>
    </row>
    <row r="49" spans="1:13" x14ac:dyDescent="0.2">
      <c r="C49" s="13"/>
      <c r="D49" s="13"/>
      <c r="E49" s="13"/>
      <c r="F49" s="13"/>
      <c r="G49" s="13"/>
      <c r="H49" s="13"/>
      <c r="I49" s="13"/>
      <c r="J49" s="13"/>
      <c r="K49" s="13"/>
      <c r="L49" s="19"/>
      <c r="M49" s="19"/>
    </row>
    <row r="50" spans="1:13" x14ac:dyDescent="0.2">
      <c r="B50" s="9" t="s">
        <v>63</v>
      </c>
      <c r="C50" s="13">
        <v>47495334.322999999</v>
      </c>
      <c r="D50" s="13">
        <v>22994797.437000006</v>
      </c>
      <c r="E50" s="13">
        <f>SUM(C50:D50)</f>
        <v>70490131.760000005</v>
      </c>
      <c r="F50" s="13">
        <v>47330455.776000008</v>
      </c>
      <c r="G50" s="13">
        <v>22994797.436999999</v>
      </c>
      <c r="H50" s="13">
        <f>SUM(F50:G50)</f>
        <v>70325253.213</v>
      </c>
      <c r="I50" s="13">
        <f>+C50-F50</f>
        <v>164878.54699999094</v>
      </c>
      <c r="J50" s="13">
        <f>+D50-G50</f>
        <v>0</v>
      </c>
      <c r="K50" s="13">
        <f>SUM(I50:J50)</f>
        <v>164878.54699999094</v>
      </c>
      <c r="L50" s="19">
        <f>+F50/C50*100</f>
        <v>99.652853171053167</v>
      </c>
      <c r="M50" s="19">
        <f>+H50/E50*100</f>
        <v>99.766096979983843</v>
      </c>
    </row>
    <row r="51" spans="1:13" ht="14.25" x14ac:dyDescent="0.2">
      <c r="B51" s="9" t="s">
        <v>64</v>
      </c>
      <c r="C51" s="13"/>
      <c r="D51" s="13"/>
      <c r="E51" s="13"/>
      <c r="F51" s="13"/>
      <c r="G51" s="13"/>
      <c r="H51" s="13"/>
      <c r="I51" s="13"/>
      <c r="J51" s="13"/>
      <c r="K51" s="13"/>
      <c r="L51" s="19"/>
      <c r="M51" s="19"/>
    </row>
    <row r="52" spans="1:13" ht="14.25" x14ac:dyDescent="0.2">
      <c r="B52" s="9" t="s">
        <v>65</v>
      </c>
      <c r="C52" s="13">
        <v>149354634.72920001</v>
      </c>
      <c r="D52" s="13">
        <v>154779698.85817999</v>
      </c>
      <c r="E52" s="13">
        <f>SUM(C52:D52)</f>
        <v>304134333.58737999</v>
      </c>
      <c r="F52" s="13">
        <v>149352122.48321</v>
      </c>
      <c r="G52" s="13">
        <v>154777425.87947002</v>
      </c>
      <c r="H52" s="13">
        <f>SUM(F52:G52)</f>
        <v>304129548.36268002</v>
      </c>
      <c r="I52" s="13">
        <f>+C52-F52</f>
        <v>2512.2459900081158</v>
      </c>
      <c r="J52" s="13">
        <f>+D52-G52</f>
        <v>2272.9787099659443</v>
      </c>
      <c r="K52" s="13">
        <f>SUM(I52:J52)</f>
        <v>4785.2246999740601</v>
      </c>
      <c r="L52" s="19">
        <f t="shared" ref="L52:L53" si="8">+F52/C52*100</f>
        <v>99.998317932353046</v>
      </c>
      <c r="M52" s="19">
        <f>+H52/E52*100</f>
        <v>99.998426608188723</v>
      </c>
    </row>
    <row r="53" spans="1:13" ht="25.5" x14ac:dyDescent="0.2">
      <c r="B53" s="23" t="s">
        <v>66</v>
      </c>
      <c r="C53" s="13">
        <v>589763.77055999998</v>
      </c>
      <c r="D53" s="13">
        <v>804891.06317999994</v>
      </c>
      <c r="E53" s="13">
        <f>SUM(C53:D53)</f>
        <v>1394654.8337399999</v>
      </c>
      <c r="F53" s="13">
        <v>589763.29630000005</v>
      </c>
      <c r="G53" s="13">
        <v>804729.70461999997</v>
      </c>
      <c r="H53" s="13">
        <f>SUM(F53:G53)</f>
        <v>1394493.00092</v>
      </c>
      <c r="I53" s="13">
        <f>+C53-F53</f>
        <v>0.47425999992992729</v>
      </c>
      <c r="J53" s="13">
        <f>+D53-G53</f>
        <v>161.3585599999642</v>
      </c>
      <c r="K53" s="13">
        <f>SUM(I53:J53)</f>
        <v>161.83281999989413</v>
      </c>
      <c r="L53" s="19">
        <f t="shared" si="8"/>
        <v>99.999919584751794</v>
      </c>
      <c r="M53" s="19">
        <f>+H53/E53*100</f>
        <v>99.988396209866067</v>
      </c>
    </row>
    <row r="54" spans="1:13" x14ac:dyDescent="0.2">
      <c r="C54" s="13"/>
      <c r="D54" s="13"/>
      <c r="E54" s="13"/>
      <c r="F54" s="13"/>
      <c r="G54" s="13"/>
      <c r="H54" s="13"/>
      <c r="I54" s="13"/>
      <c r="J54" s="13"/>
      <c r="K54" s="13"/>
    </row>
    <row r="55" spans="1:13" x14ac:dyDescent="0.2">
      <c r="C55" s="13"/>
      <c r="D55" s="13"/>
      <c r="E55" s="13"/>
      <c r="F55" s="13"/>
      <c r="G55" s="13"/>
      <c r="H55" s="13"/>
      <c r="I55" s="13"/>
      <c r="J55" s="13"/>
      <c r="K55" s="13"/>
    </row>
    <row r="56" spans="1:13" x14ac:dyDescent="0.2">
      <c r="A56" s="24"/>
      <c r="B56" s="24"/>
      <c r="C56" s="25"/>
      <c r="D56" s="25"/>
      <c r="E56" s="25"/>
      <c r="F56" s="25"/>
      <c r="G56" s="25"/>
      <c r="H56" s="25"/>
      <c r="I56" s="25"/>
      <c r="J56" s="25"/>
      <c r="K56" s="25"/>
      <c r="L56" s="26"/>
      <c r="M56" s="26"/>
    </row>
    <row r="57" spans="1:13" x14ac:dyDescent="0.2">
      <c r="A57" s="27"/>
      <c r="B57" s="27"/>
      <c r="C57" s="28"/>
      <c r="D57" s="28"/>
      <c r="E57" s="28"/>
      <c r="F57" s="28"/>
      <c r="G57" s="28"/>
      <c r="H57" s="28"/>
      <c r="I57" s="28"/>
      <c r="J57" s="28"/>
      <c r="K57" s="28"/>
      <c r="L57" s="29"/>
      <c r="M57" s="29"/>
    </row>
    <row r="58" spans="1:13" ht="12.75" customHeight="1" x14ac:dyDescent="0.2">
      <c r="A58" s="27" t="s">
        <v>67</v>
      </c>
      <c r="B58" s="30" t="s">
        <v>68</v>
      </c>
      <c r="C58" s="30"/>
      <c r="D58" s="30"/>
      <c r="E58" s="30"/>
      <c r="F58" s="30"/>
      <c r="G58" s="28"/>
      <c r="H58" s="28"/>
      <c r="I58" s="28"/>
      <c r="J58" s="28"/>
      <c r="K58" s="28"/>
      <c r="L58" s="29"/>
      <c r="M58" s="29"/>
    </row>
    <row r="59" spans="1:13" ht="12.75" customHeight="1" x14ac:dyDescent="0.2">
      <c r="A59" s="27" t="s">
        <v>69</v>
      </c>
      <c r="B59" s="30" t="s">
        <v>70</v>
      </c>
      <c r="C59" s="30"/>
      <c r="D59" s="30"/>
      <c r="E59" s="30"/>
      <c r="F59" s="30"/>
      <c r="G59" s="28"/>
      <c r="H59" s="28"/>
      <c r="I59" s="28"/>
      <c r="J59" s="28"/>
      <c r="K59" s="28"/>
      <c r="L59" s="29"/>
      <c r="M59" s="29"/>
    </row>
    <row r="60" spans="1:13" x14ac:dyDescent="0.2">
      <c r="A60" s="27" t="s">
        <v>71</v>
      </c>
      <c r="B60" s="27" t="s">
        <v>72</v>
      </c>
      <c r="C60" s="28"/>
      <c r="D60" s="28"/>
      <c r="E60" s="28"/>
      <c r="F60" s="28"/>
      <c r="G60" s="28"/>
      <c r="H60" s="28"/>
      <c r="I60" s="28"/>
      <c r="J60" s="28"/>
      <c r="K60" s="28"/>
      <c r="L60" s="29"/>
      <c r="M60" s="29"/>
    </row>
    <row r="61" spans="1:13" x14ac:dyDescent="0.2">
      <c r="A61" s="27" t="s">
        <v>73</v>
      </c>
      <c r="B61" s="27" t="s">
        <v>74</v>
      </c>
      <c r="C61" s="28"/>
      <c r="D61" s="28"/>
      <c r="E61" s="28"/>
      <c r="F61" s="28"/>
      <c r="G61" s="28"/>
      <c r="H61" s="28"/>
      <c r="I61" s="28"/>
      <c r="J61" s="28"/>
      <c r="K61" s="28"/>
      <c r="L61" s="29"/>
      <c r="M61" s="29"/>
    </row>
    <row r="62" spans="1:13" x14ac:dyDescent="0.2">
      <c r="A62" s="27" t="s">
        <v>75</v>
      </c>
      <c r="B62" s="27" t="s">
        <v>76</v>
      </c>
      <c r="C62" s="28"/>
      <c r="D62" s="28"/>
      <c r="E62" s="28"/>
      <c r="F62" s="28"/>
      <c r="G62" s="28"/>
      <c r="H62" s="28"/>
      <c r="I62" s="28"/>
      <c r="J62" s="28"/>
      <c r="K62" s="28"/>
      <c r="L62" s="29"/>
      <c r="M62" s="29"/>
    </row>
    <row r="63" spans="1:13" x14ac:dyDescent="0.2">
      <c r="A63" s="27" t="s">
        <v>77</v>
      </c>
      <c r="B63" s="27" t="s">
        <v>78</v>
      </c>
      <c r="C63" s="28"/>
      <c r="D63" s="28"/>
      <c r="E63" s="28"/>
      <c r="F63" s="28"/>
      <c r="G63" s="28"/>
      <c r="H63" s="28"/>
      <c r="I63" s="28"/>
      <c r="J63" s="28"/>
      <c r="K63" s="28"/>
      <c r="L63" s="29"/>
      <c r="M63" s="29"/>
    </row>
    <row r="64" spans="1:13" x14ac:dyDescent="0.2">
      <c r="A64" s="27" t="s">
        <v>79</v>
      </c>
      <c r="B64" s="27" t="s">
        <v>80</v>
      </c>
      <c r="C64" s="28"/>
      <c r="D64" s="28"/>
      <c r="E64" s="28"/>
      <c r="F64" s="28"/>
      <c r="G64" s="28"/>
      <c r="H64" s="28"/>
      <c r="I64" s="28"/>
      <c r="J64" s="28"/>
      <c r="K64" s="28"/>
      <c r="L64" s="29"/>
      <c r="M64" s="29"/>
    </row>
    <row r="65" spans="1:11" x14ac:dyDescent="0.2">
      <c r="A65" s="27" t="s">
        <v>81</v>
      </c>
      <c r="B65" s="27" t="s">
        <v>82</v>
      </c>
      <c r="C65" s="13"/>
      <c r="D65" s="13"/>
      <c r="E65" s="13"/>
      <c r="F65" s="13"/>
      <c r="G65" s="13"/>
      <c r="H65" s="13"/>
      <c r="I65" s="13"/>
      <c r="J65" s="13"/>
      <c r="K65" s="13"/>
    </row>
    <row r="66" spans="1:11" x14ac:dyDescent="0.2">
      <c r="C66" s="13"/>
      <c r="D66" s="13"/>
      <c r="E66" s="13"/>
      <c r="F66" s="13"/>
      <c r="G66" s="13"/>
      <c r="H66" s="13"/>
      <c r="I66" s="13"/>
      <c r="J66" s="13"/>
      <c r="K66" s="13"/>
    </row>
    <row r="67" spans="1:11" x14ac:dyDescent="0.2">
      <c r="C67" s="13"/>
      <c r="D67" s="13"/>
      <c r="E67" s="13"/>
      <c r="F67" s="13"/>
      <c r="G67" s="13"/>
      <c r="H67" s="13"/>
      <c r="I67" s="13"/>
      <c r="J67" s="13"/>
      <c r="K67" s="13"/>
    </row>
    <row r="68" spans="1:11" x14ac:dyDescent="0.2">
      <c r="C68" s="13"/>
      <c r="D68" s="13"/>
      <c r="E68" s="13"/>
      <c r="F68" s="13"/>
      <c r="G68" s="13"/>
      <c r="H68" s="13"/>
      <c r="I68" s="13"/>
      <c r="J68" s="13"/>
      <c r="K68" s="13"/>
    </row>
    <row r="69" spans="1:11" x14ac:dyDescent="0.2">
      <c r="C69" s="13"/>
      <c r="D69" s="13"/>
      <c r="E69" s="13"/>
      <c r="F69" s="13"/>
      <c r="G69" s="13"/>
      <c r="H69" s="13"/>
      <c r="I69" s="13"/>
      <c r="J69" s="13"/>
      <c r="K69" s="13"/>
    </row>
    <row r="70" spans="1:11" x14ac:dyDescent="0.2">
      <c r="C70" s="13"/>
      <c r="D70" s="13"/>
      <c r="E70" s="13"/>
      <c r="F70" s="13"/>
      <c r="G70" s="13"/>
      <c r="H70" s="13"/>
      <c r="I70" s="13"/>
      <c r="J70" s="13"/>
      <c r="K70" s="13"/>
    </row>
    <row r="71" spans="1:11" x14ac:dyDescent="0.2">
      <c r="C71" s="13"/>
      <c r="D71" s="13"/>
      <c r="E71" s="13"/>
      <c r="F71" s="13"/>
      <c r="G71" s="13"/>
      <c r="H71" s="13"/>
      <c r="I71" s="13"/>
      <c r="J71" s="13"/>
      <c r="K71" s="13"/>
    </row>
    <row r="72" spans="1:11" x14ac:dyDescent="0.2">
      <c r="C72" s="13"/>
      <c r="D72" s="13"/>
      <c r="E72" s="13"/>
      <c r="F72" s="13"/>
      <c r="G72" s="13"/>
      <c r="H72" s="13"/>
      <c r="I72" s="13"/>
      <c r="J72" s="13"/>
      <c r="K72" s="13"/>
    </row>
    <row r="73" spans="1:11" x14ac:dyDescent="0.2">
      <c r="C73" s="13"/>
      <c r="D73" s="13"/>
      <c r="E73" s="13"/>
      <c r="F73" s="13"/>
      <c r="G73" s="13"/>
      <c r="H73" s="13"/>
      <c r="I73" s="13"/>
      <c r="J73" s="13"/>
      <c r="K73" s="13"/>
    </row>
    <row r="74" spans="1:11" x14ac:dyDescent="0.2">
      <c r="C74" s="13"/>
      <c r="D74" s="13"/>
      <c r="E74" s="13"/>
      <c r="F74" s="13"/>
      <c r="G74" s="13"/>
      <c r="H74" s="13"/>
      <c r="I74" s="13"/>
      <c r="J74" s="13"/>
      <c r="K74" s="13"/>
    </row>
  </sheetData>
  <mergeCells count="5">
    <mergeCell ref="A5:B6"/>
    <mergeCell ref="C5:E5"/>
    <mergeCell ref="F5:H5"/>
    <mergeCell ref="I5:K5"/>
    <mergeCell ref="L5:M5"/>
  </mergeCells>
  <pageMargins left="0.49" right="0.2" top="0.27" bottom="0.23" header="0.17" footer="0.17"/>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8"/>
  <sheetViews>
    <sheetView view="pageBreakPreview" zoomScale="115" zoomScaleNormal="175" zoomScaleSheetLayoutView="115" workbookViewId="0">
      <pane xSplit="1" ySplit="7" topLeftCell="B222" activePane="bottomRight" state="frozen"/>
      <selection pane="topRight" activeCell="B1" sqref="B1"/>
      <selection pane="bottomLeft" activeCell="A8" sqref="A8"/>
      <selection pane="bottomRight" activeCell="A5" sqref="A5:A7"/>
    </sheetView>
  </sheetViews>
  <sheetFormatPr defaultColWidth="9.140625" defaultRowHeight="11.25" x14ac:dyDescent="0.2"/>
  <cols>
    <col min="1" max="1" width="29" style="69" customWidth="1"/>
    <col min="2" max="4" width="14.85546875" style="69" customWidth="1"/>
    <col min="5" max="5" width="14.85546875" style="131" customWidth="1"/>
    <col min="6" max="6" width="14.85546875" style="126" customWidth="1"/>
    <col min="7" max="7" width="14.85546875" style="43" customWidth="1"/>
    <col min="8" max="8" width="13.28515625" style="126" customWidth="1"/>
    <col min="9" max="16384" width="9.140625" style="126"/>
  </cols>
  <sheetData>
    <row r="1" spans="1:22" s="38" customFormat="1" ht="12.75" customHeight="1" x14ac:dyDescent="0.2">
      <c r="A1" s="33"/>
      <c r="B1" s="34"/>
      <c r="C1" s="34"/>
      <c r="D1" s="34"/>
      <c r="E1" s="34"/>
      <c r="F1" s="35"/>
      <c r="G1" s="36"/>
      <c r="H1" s="37"/>
    </row>
    <row r="2" spans="1:22" s="43" customFormat="1" ht="14.25" x14ac:dyDescent="0.3">
      <c r="A2" s="39" t="s">
        <v>83</v>
      </c>
      <c r="B2" s="40"/>
      <c r="C2" s="40"/>
      <c r="D2" s="40"/>
      <c r="E2" s="40"/>
      <c r="F2" s="40"/>
      <c r="G2" s="41"/>
      <c r="H2" s="42"/>
    </row>
    <row r="3" spans="1:22" s="43" customFormat="1" x14ac:dyDescent="0.2">
      <c r="A3" s="44" t="s">
        <v>84</v>
      </c>
      <c r="B3" s="40"/>
      <c r="C3" s="40"/>
      <c r="D3" s="40"/>
      <c r="E3" s="40"/>
      <c r="F3" s="45"/>
      <c r="G3" s="46"/>
      <c r="H3" s="42"/>
    </row>
    <row r="4" spans="1:22" s="43" customFormat="1" x14ac:dyDescent="0.2">
      <c r="A4" s="47" t="s">
        <v>85</v>
      </c>
      <c r="B4" s="48"/>
      <c r="C4" s="48"/>
      <c r="D4" s="48"/>
      <c r="E4" s="48"/>
      <c r="F4" s="48"/>
      <c r="G4" s="49"/>
      <c r="H4" s="42"/>
    </row>
    <row r="5" spans="1:22" s="38" customFormat="1" ht="6" customHeight="1" x14ac:dyDescent="0.2">
      <c r="A5" s="50" t="s">
        <v>86</v>
      </c>
      <c r="B5" s="51"/>
      <c r="C5" s="132"/>
      <c r="D5" s="133"/>
      <c r="E5" s="52"/>
      <c r="F5" s="51"/>
      <c r="G5" s="52"/>
      <c r="H5" s="52"/>
    </row>
    <row r="6" spans="1:22" s="38" customFormat="1" ht="14.25" customHeight="1" x14ac:dyDescent="0.2">
      <c r="A6" s="53"/>
      <c r="B6" s="54" t="s">
        <v>87</v>
      </c>
      <c r="C6" s="55" t="s">
        <v>88</v>
      </c>
      <c r="D6" s="56"/>
      <c r="E6" s="57"/>
      <c r="F6" s="58" t="s">
        <v>89</v>
      </c>
      <c r="G6" s="59" t="s">
        <v>90</v>
      </c>
      <c r="H6" s="60" t="s">
        <v>91</v>
      </c>
    </row>
    <row r="7" spans="1:22" s="38" customFormat="1" ht="37.15" customHeight="1" x14ac:dyDescent="0.2">
      <c r="A7" s="61"/>
      <c r="B7" s="62"/>
      <c r="C7" s="63" t="s">
        <v>92</v>
      </c>
      <c r="D7" s="63" t="s">
        <v>93</v>
      </c>
      <c r="E7" s="63" t="s">
        <v>25</v>
      </c>
      <c r="F7" s="64"/>
      <c r="G7" s="65"/>
      <c r="H7" s="66"/>
    </row>
    <row r="8" spans="1:22" s="69" customFormat="1" x14ac:dyDescent="0.2">
      <c r="A8" s="67"/>
      <c r="B8" s="68"/>
      <c r="C8" s="68"/>
      <c r="D8" s="68"/>
      <c r="E8" s="68"/>
      <c r="F8" s="68"/>
      <c r="G8" s="68"/>
      <c r="H8" s="68"/>
    </row>
    <row r="9" spans="1:22" s="69" customFormat="1" ht="13.5" x14ac:dyDescent="0.2">
      <c r="A9" s="70" t="s">
        <v>94</v>
      </c>
      <c r="B9" s="68"/>
      <c r="C9" s="68"/>
      <c r="D9" s="68"/>
      <c r="E9" s="68"/>
      <c r="F9" s="68"/>
      <c r="G9" s="68"/>
      <c r="H9" s="68"/>
    </row>
    <row r="10" spans="1:22" s="69" customFormat="1" ht="11.25" customHeight="1" x14ac:dyDescent="0.2">
      <c r="A10" s="71" t="s">
        <v>95</v>
      </c>
      <c r="B10" s="72">
        <f t="shared" ref="B10:G10" si="0">SUM(B11:B15)</f>
        <v>8316038.4479999999</v>
      </c>
      <c r="C10" s="72">
        <f t="shared" si="0"/>
        <v>7837733.5303500006</v>
      </c>
      <c r="D10" s="72">
        <f t="shared" si="0"/>
        <v>326505.10235999996</v>
      </c>
      <c r="E10" s="72">
        <f t="shared" si="0"/>
        <v>8164238.6327100014</v>
      </c>
      <c r="F10" s="72">
        <f t="shared" si="0"/>
        <v>151799.81528999942</v>
      </c>
      <c r="G10" s="72">
        <f t="shared" si="0"/>
        <v>478304.9176499992</v>
      </c>
      <c r="H10" s="73">
        <f>E10/B10*100</f>
        <v>98.174613835190883</v>
      </c>
      <c r="I10" s="74"/>
      <c r="J10" s="74"/>
      <c r="K10" s="74"/>
      <c r="L10" s="74"/>
      <c r="M10" s="74"/>
      <c r="N10" s="74"/>
      <c r="O10" s="74"/>
      <c r="P10" s="74"/>
      <c r="Q10" s="74"/>
      <c r="R10" s="74"/>
      <c r="S10" s="74"/>
      <c r="T10" s="74"/>
      <c r="U10" s="74"/>
      <c r="V10" s="74"/>
    </row>
    <row r="11" spans="1:22" s="69" customFormat="1" ht="11.25" customHeight="1" x14ac:dyDescent="0.2">
      <c r="A11" s="75" t="s">
        <v>96</v>
      </c>
      <c r="B11" s="76">
        <v>2452365.0010000002</v>
      </c>
      <c r="C11" s="77">
        <v>2301384.8354500001</v>
      </c>
      <c r="D11" s="76">
        <v>56439.337700000004</v>
      </c>
      <c r="E11" s="77">
        <f>SUM(C11:D11)</f>
        <v>2357824.1731500002</v>
      </c>
      <c r="F11" s="77">
        <f>B11-E11</f>
        <v>94540.827850000001</v>
      </c>
      <c r="G11" s="77">
        <f>B11-C11</f>
        <v>150980.16555000003</v>
      </c>
      <c r="H11" s="78">
        <f>E11/B11*100</f>
        <v>96.144912041582344</v>
      </c>
    </row>
    <row r="12" spans="1:22" s="69" customFormat="1" ht="11.25" customHeight="1" x14ac:dyDescent="0.2">
      <c r="A12" s="79" t="s">
        <v>97</v>
      </c>
      <c r="B12" s="76">
        <v>132315</v>
      </c>
      <c r="C12" s="77">
        <v>78236.392730000007</v>
      </c>
      <c r="D12" s="76">
        <v>4877.3426300000001</v>
      </c>
      <c r="E12" s="77">
        <f>SUM(C12:D12)</f>
        <v>83113.735360000006</v>
      </c>
      <c r="F12" s="77">
        <f>B12-E12</f>
        <v>49201.264639999994</v>
      </c>
      <c r="G12" s="77">
        <f>B12-C12</f>
        <v>54078.607269999993</v>
      </c>
      <c r="H12" s="78">
        <f>E12/B12*100</f>
        <v>62.815051475645248</v>
      </c>
    </row>
    <row r="13" spans="1:22" s="69" customFormat="1" ht="11.25" customHeight="1" x14ac:dyDescent="0.2">
      <c r="A13" s="75" t="s">
        <v>98</v>
      </c>
      <c r="B13" s="76">
        <v>298415.44799999997</v>
      </c>
      <c r="C13" s="77">
        <v>266723.61671000003</v>
      </c>
      <c r="D13" s="76">
        <v>31514.224979999999</v>
      </c>
      <c r="E13" s="77">
        <f>SUM(C13:D13)</f>
        <v>298237.84169000003</v>
      </c>
      <c r="F13" s="77">
        <f>B13-E13</f>
        <v>177.60630999994464</v>
      </c>
      <c r="G13" s="77">
        <f>B13-C13</f>
        <v>31691.831289999944</v>
      </c>
      <c r="H13" s="78">
        <f>E13/B13*100</f>
        <v>99.94048354024892</v>
      </c>
    </row>
    <row r="14" spans="1:22" s="69" customFormat="1" ht="11.25" customHeight="1" x14ac:dyDescent="0.2">
      <c r="A14" s="75" t="s">
        <v>99</v>
      </c>
      <c r="B14" s="76">
        <v>5338035.9989999998</v>
      </c>
      <c r="C14" s="77">
        <v>5107746.3183900006</v>
      </c>
      <c r="D14" s="76">
        <v>230289.09365999998</v>
      </c>
      <c r="E14" s="77">
        <f>SUM(C14:D14)</f>
        <v>5338035.4120500004</v>
      </c>
      <c r="F14" s="77">
        <f>B14-E14</f>
        <v>0.58694999944418669</v>
      </c>
      <c r="G14" s="77">
        <f>B14-C14</f>
        <v>230289.68060999922</v>
      </c>
      <c r="H14" s="78">
        <f>E14/B14*100</f>
        <v>99.999989004382897</v>
      </c>
    </row>
    <row r="15" spans="1:22" s="69" customFormat="1" ht="11.25" customHeight="1" x14ac:dyDescent="0.2">
      <c r="A15" s="75" t="s">
        <v>100</v>
      </c>
      <c r="B15" s="76">
        <v>94907</v>
      </c>
      <c r="C15" s="77">
        <v>83642.367069999993</v>
      </c>
      <c r="D15" s="76">
        <v>3385.1033900000002</v>
      </c>
      <c r="E15" s="77">
        <f>SUM(C15:D15)</f>
        <v>87027.470459999997</v>
      </c>
      <c r="F15" s="77">
        <f>B15-E15</f>
        <v>7879.5295400000032</v>
      </c>
      <c r="G15" s="77">
        <f>B15-C15</f>
        <v>11264.632930000007</v>
      </c>
      <c r="H15" s="78">
        <f>E15/B15*100</f>
        <v>91.697630796463898</v>
      </c>
    </row>
    <row r="16" spans="1:22" s="69" customFormat="1" ht="11.25" customHeight="1" x14ac:dyDescent="0.2">
      <c r="B16" s="80"/>
      <c r="C16" s="80"/>
      <c r="D16" s="80"/>
      <c r="E16" s="80"/>
      <c r="F16" s="80"/>
      <c r="G16" s="80"/>
      <c r="H16" s="73"/>
    </row>
    <row r="17" spans="1:8" s="69" customFormat="1" ht="11.25" customHeight="1" x14ac:dyDescent="0.2">
      <c r="A17" s="71" t="s">
        <v>101</v>
      </c>
      <c r="B17" s="76">
        <v>5058283.5719999997</v>
      </c>
      <c r="C17" s="77">
        <v>4433541.204189999</v>
      </c>
      <c r="D17" s="76">
        <v>37074.87773</v>
      </c>
      <c r="E17" s="77">
        <f>SUM(C17:D17)</f>
        <v>4470616.0819199989</v>
      </c>
      <c r="F17" s="77">
        <f>B17-E17</f>
        <v>587667.49008000083</v>
      </c>
      <c r="G17" s="77">
        <f>B17-C17</f>
        <v>624742.36781000067</v>
      </c>
      <c r="H17" s="78">
        <f>E17/B17*100</f>
        <v>88.382077008631555</v>
      </c>
    </row>
    <row r="18" spans="1:8" s="69" customFormat="1" ht="11.25" customHeight="1" x14ac:dyDescent="0.2">
      <c r="A18" s="75"/>
      <c r="B18" s="81"/>
      <c r="C18" s="80"/>
      <c r="D18" s="81"/>
      <c r="E18" s="80"/>
      <c r="F18" s="80"/>
      <c r="G18" s="80"/>
      <c r="H18" s="73"/>
    </row>
    <row r="19" spans="1:8" s="69" customFormat="1" ht="11.25" customHeight="1" x14ac:dyDescent="0.2">
      <c r="A19" s="71" t="s">
        <v>102</v>
      </c>
      <c r="B19" s="76">
        <v>259408.30100000001</v>
      </c>
      <c r="C19" s="77">
        <v>231346.96987</v>
      </c>
      <c r="D19" s="76">
        <v>24025.55791</v>
      </c>
      <c r="E19" s="77">
        <f>SUM(C19:D19)</f>
        <v>255372.52778</v>
      </c>
      <c r="F19" s="77">
        <f>B19-E19</f>
        <v>4035.7732200000028</v>
      </c>
      <c r="G19" s="77">
        <f>B19-C19</f>
        <v>28061.331130000006</v>
      </c>
      <c r="H19" s="78">
        <f>E19/B19*100</f>
        <v>98.444238983701609</v>
      </c>
    </row>
    <row r="20" spans="1:8" s="69" customFormat="1" ht="11.25" customHeight="1" x14ac:dyDescent="0.2">
      <c r="A20" s="75"/>
      <c r="B20" s="81"/>
      <c r="C20" s="80"/>
      <c r="D20" s="81"/>
      <c r="E20" s="80"/>
      <c r="F20" s="80"/>
      <c r="G20" s="80"/>
      <c r="H20" s="73"/>
    </row>
    <row r="21" spans="1:8" s="69" customFormat="1" ht="11.25" customHeight="1" x14ac:dyDescent="0.2">
      <c r="A21" s="71" t="s">
        <v>103</v>
      </c>
      <c r="B21" s="76">
        <v>3401294.5300000007</v>
      </c>
      <c r="C21" s="77">
        <v>3235593.5978300003</v>
      </c>
      <c r="D21" s="76">
        <v>136909.34627000001</v>
      </c>
      <c r="E21" s="77">
        <f>SUM(C21:D21)</f>
        <v>3372502.9441000004</v>
      </c>
      <c r="F21" s="77">
        <f>B21-E21</f>
        <v>28791.585900000297</v>
      </c>
      <c r="G21" s="77">
        <f>B21-C21</f>
        <v>165700.93217000039</v>
      </c>
      <c r="H21" s="78">
        <f>E21/B21*100</f>
        <v>99.153510945728058</v>
      </c>
    </row>
    <row r="22" spans="1:8" s="69" customFormat="1" ht="11.25" customHeight="1" x14ac:dyDescent="0.2">
      <c r="A22" s="75"/>
      <c r="B22" s="80"/>
      <c r="C22" s="80"/>
      <c r="D22" s="80"/>
      <c r="E22" s="80"/>
      <c r="F22" s="80"/>
      <c r="G22" s="80"/>
      <c r="H22" s="73"/>
    </row>
    <row r="23" spans="1:8" s="69" customFormat="1" ht="11.25" customHeight="1" x14ac:dyDescent="0.2">
      <c r="A23" s="71" t="s">
        <v>104</v>
      </c>
      <c r="B23" s="72">
        <f t="shared" ref="B23:G23" si="1">SUM(B24:B31)</f>
        <v>23433001.566619989</v>
      </c>
      <c r="C23" s="72">
        <f t="shared" si="1"/>
        <v>18323731.985009994</v>
      </c>
      <c r="D23" s="72">
        <f t="shared" si="1"/>
        <v>3148665.0950699998</v>
      </c>
      <c r="E23" s="72">
        <f t="shared" si="1"/>
        <v>21472397.080079995</v>
      </c>
      <c r="F23" s="72">
        <f t="shared" si="1"/>
        <v>1960604.4865399923</v>
      </c>
      <c r="G23" s="72">
        <f t="shared" si="1"/>
        <v>5109269.5816099914</v>
      </c>
      <c r="H23" s="73">
        <f>E23/B23*100</f>
        <v>91.633148314499962</v>
      </c>
    </row>
    <row r="24" spans="1:8" s="69" customFormat="1" ht="11.25" customHeight="1" x14ac:dyDescent="0.2">
      <c r="A24" s="75" t="s">
        <v>105</v>
      </c>
      <c r="B24" s="76">
        <v>19227712.30261999</v>
      </c>
      <c r="C24" s="77">
        <v>14741067.513139999</v>
      </c>
      <c r="D24" s="76">
        <v>2683551.9393599997</v>
      </c>
      <c r="E24" s="77">
        <f t="shared" ref="E24:E31" si="2">SUM(C24:D24)</f>
        <v>17424619.452499997</v>
      </c>
      <c r="F24" s="77">
        <f>B24-E24</f>
        <v>1803092.8501199931</v>
      </c>
      <c r="G24" s="77">
        <f>B24-C24</f>
        <v>4486644.7894799914</v>
      </c>
      <c r="H24" s="78">
        <f>E24/B24*100</f>
        <v>90.622426517821879</v>
      </c>
    </row>
    <row r="25" spans="1:8" s="69" customFormat="1" ht="11.25" customHeight="1" x14ac:dyDescent="0.2">
      <c r="A25" s="75" t="s">
        <v>106</v>
      </c>
      <c r="B25" s="76">
        <v>636170</v>
      </c>
      <c r="C25" s="77">
        <v>391234.31806000002</v>
      </c>
      <c r="D25" s="76">
        <v>244932.97936000003</v>
      </c>
      <c r="E25" s="77">
        <f t="shared" si="2"/>
        <v>636167.29742000008</v>
      </c>
      <c r="F25" s="77">
        <f>B25-E25</f>
        <v>2.7025799999246374</v>
      </c>
      <c r="G25" s="77">
        <f>B25-C25</f>
        <v>244935.68193999998</v>
      </c>
      <c r="H25" s="78">
        <f>E25/B25*100</f>
        <v>99.999575179590366</v>
      </c>
    </row>
    <row r="26" spans="1:8" s="69" customFormat="1" ht="11.25" customHeight="1" x14ac:dyDescent="0.2">
      <c r="A26" s="75" t="s">
        <v>107</v>
      </c>
      <c r="B26" s="76">
        <v>2446417.81</v>
      </c>
      <c r="C26" s="77">
        <v>2328713.0744700003</v>
      </c>
      <c r="D26" s="76">
        <v>113223.76213</v>
      </c>
      <c r="E26" s="77">
        <f t="shared" si="2"/>
        <v>2441936.8366000005</v>
      </c>
      <c r="F26" s="77">
        <f>B26-E26</f>
        <v>4480.9733999995515</v>
      </c>
      <c r="G26" s="77">
        <f>B26-C26</f>
        <v>117704.73552999971</v>
      </c>
      <c r="H26" s="78">
        <f>E26/B26*100</f>
        <v>99.816835318084955</v>
      </c>
    </row>
    <row r="27" spans="1:8" s="69" customFormat="1" ht="11.25" customHeight="1" x14ac:dyDescent="0.2">
      <c r="A27" s="75" t="s">
        <v>108</v>
      </c>
      <c r="B27" s="76">
        <v>256747.42000000004</v>
      </c>
      <c r="C27" s="77">
        <v>196345.03456</v>
      </c>
      <c r="D27" s="76">
        <v>6654.4137300000002</v>
      </c>
      <c r="E27" s="77">
        <f t="shared" si="2"/>
        <v>202999.44829</v>
      </c>
      <c r="F27" s="77">
        <f>B27-E27</f>
        <v>53747.971710000042</v>
      </c>
      <c r="G27" s="77">
        <f>B27-C27</f>
        <v>60402.385440000042</v>
      </c>
      <c r="H27" s="78">
        <f>E27/B27*100</f>
        <v>79.065818184268394</v>
      </c>
    </row>
    <row r="28" spans="1:8" s="69" customFormat="1" ht="11.25" customHeight="1" x14ac:dyDescent="0.2">
      <c r="A28" s="75" t="s">
        <v>109</v>
      </c>
      <c r="B28" s="76">
        <v>267178.64999999997</v>
      </c>
      <c r="C28" s="77">
        <v>262381.83441000001</v>
      </c>
      <c r="D28" s="76">
        <v>4795.5073200000006</v>
      </c>
      <c r="E28" s="77">
        <f t="shared" si="2"/>
        <v>267177.34172999999</v>
      </c>
      <c r="F28" s="77">
        <f>B28-E28</f>
        <v>1.3082699999795295</v>
      </c>
      <c r="G28" s="77">
        <f>B28-C28</f>
        <v>4796.8155899999547</v>
      </c>
      <c r="H28" s="78">
        <f>E28/B28*100</f>
        <v>99.999510338868774</v>
      </c>
    </row>
    <row r="29" spans="1:8" s="69" customFormat="1" ht="11.25" customHeight="1" x14ac:dyDescent="0.2">
      <c r="A29" s="75" t="s">
        <v>110</v>
      </c>
      <c r="B29" s="76">
        <v>145051.42600000004</v>
      </c>
      <c r="C29" s="77">
        <v>113079.89387</v>
      </c>
      <c r="D29" s="76">
        <v>31971.531620000002</v>
      </c>
      <c r="E29" s="77">
        <f t="shared" si="2"/>
        <v>145051.42548999999</v>
      </c>
      <c r="F29" s="77">
        <f>B29-E29</f>
        <v>5.1000004168599844E-4</v>
      </c>
      <c r="G29" s="77">
        <f>B29-C29</f>
        <v>31971.532130000036</v>
      </c>
      <c r="H29" s="78">
        <f>E29/B29*100</f>
        <v>99.999999648400532</v>
      </c>
    </row>
    <row r="30" spans="1:8" s="69" customFormat="1" ht="11.25" customHeight="1" x14ac:dyDescent="0.2">
      <c r="A30" s="75" t="s">
        <v>111</v>
      </c>
      <c r="B30" s="76">
        <v>343569.71399999998</v>
      </c>
      <c r="C30" s="77">
        <v>191582.71346</v>
      </c>
      <c r="D30" s="76">
        <v>52708.594340000003</v>
      </c>
      <c r="E30" s="77">
        <f t="shared" si="2"/>
        <v>244291.30780000001</v>
      </c>
      <c r="F30" s="77">
        <f>B30-E30</f>
        <v>99278.406199999969</v>
      </c>
      <c r="G30" s="77">
        <f>B30-C30</f>
        <v>151987.00053999998</v>
      </c>
      <c r="H30" s="78">
        <f>E30/B30*100</f>
        <v>71.103853991041831</v>
      </c>
    </row>
    <row r="31" spans="1:8" s="69" customFormat="1" ht="11.25" customHeight="1" x14ac:dyDescent="0.2">
      <c r="A31" s="75" t="s">
        <v>112</v>
      </c>
      <c r="B31" s="76">
        <v>110154.24400000001</v>
      </c>
      <c r="C31" s="77">
        <v>99327.603040000002</v>
      </c>
      <c r="D31" s="76">
        <v>10826.36721</v>
      </c>
      <c r="E31" s="77">
        <f t="shared" si="2"/>
        <v>110153.97025</v>
      </c>
      <c r="F31" s="77">
        <f>B31-E31</f>
        <v>0.273750000007567</v>
      </c>
      <c r="G31" s="77">
        <f>B31-C31</f>
        <v>10826.640960000004</v>
      </c>
      <c r="H31" s="78">
        <f>E31/B31*100</f>
        <v>99.999751484836111</v>
      </c>
    </row>
    <row r="32" spans="1:8" s="69" customFormat="1" ht="11.25" customHeight="1" x14ac:dyDescent="0.2">
      <c r="A32" s="75"/>
      <c r="B32" s="80"/>
      <c r="C32" s="80"/>
      <c r="D32" s="80"/>
      <c r="E32" s="80"/>
      <c r="F32" s="80"/>
      <c r="G32" s="80"/>
      <c r="H32" s="73"/>
    </row>
    <row r="33" spans="1:8" s="69" customFormat="1" ht="11.25" customHeight="1" x14ac:dyDescent="0.2">
      <c r="A33" s="71" t="s">
        <v>113</v>
      </c>
      <c r="B33" s="82">
        <f t="shared" ref="B33:G33" si="3">+B34+B35</f>
        <v>1654719.754</v>
      </c>
      <c r="C33" s="82">
        <f t="shared" si="3"/>
        <v>1277592.3093700001</v>
      </c>
      <c r="D33" s="82">
        <f t="shared" si="3"/>
        <v>20484.567329999998</v>
      </c>
      <c r="E33" s="82">
        <f t="shared" si="3"/>
        <v>1298076.8767000001</v>
      </c>
      <c r="F33" s="82">
        <f t="shared" si="3"/>
        <v>356642.87729999988</v>
      </c>
      <c r="G33" s="82">
        <f t="shared" si="3"/>
        <v>377127.44462999987</v>
      </c>
      <c r="H33" s="73">
        <f>E33/B33*100</f>
        <v>78.446931787822251</v>
      </c>
    </row>
    <row r="34" spans="1:8" s="69" customFormat="1" ht="11.25" customHeight="1" x14ac:dyDescent="0.2">
      <c r="A34" s="75" t="s">
        <v>114</v>
      </c>
      <c r="B34" s="76">
        <v>1625583.419</v>
      </c>
      <c r="C34" s="77">
        <v>1256402.1653800001</v>
      </c>
      <c r="D34" s="76">
        <v>19430.790939999999</v>
      </c>
      <c r="E34" s="77">
        <f>SUM(C34:D34)</f>
        <v>1275832.9563200001</v>
      </c>
      <c r="F34" s="77">
        <f>B34-E34</f>
        <v>349750.46267999988</v>
      </c>
      <c r="G34" s="77">
        <f>B34-C34</f>
        <v>369181.25361999986</v>
      </c>
      <c r="H34" s="78">
        <f>E34/B34*100</f>
        <v>78.484619208582131</v>
      </c>
    </row>
    <row r="35" spans="1:8" s="69" customFormat="1" ht="11.25" customHeight="1" x14ac:dyDescent="0.2">
      <c r="A35" s="75" t="s">
        <v>115</v>
      </c>
      <c r="B35" s="76">
        <v>29136.334999999999</v>
      </c>
      <c r="C35" s="77">
        <v>21190.143989999997</v>
      </c>
      <c r="D35" s="76">
        <v>1053.77639</v>
      </c>
      <c r="E35" s="77">
        <f>SUM(C35:D35)</f>
        <v>22243.920379999996</v>
      </c>
      <c r="F35" s="77">
        <f>B35-E35</f>
        <v>6892.4146200000032</v>
      </c>
      <c r="G35" s="77">
        <f>B35-C35</f>
        <v>7946.1910100000023</v>
      </c>
      <c r="H35" s="78">
        <f>E35/B35*100</f>
        <v>76.344263545844044</v>
      </c>
    </row>
    <row r="36" spans="1:8" s="69" customFormat="1" ht="11.25" customHeight="1" x14ac:dyDescent="0.2">
      <c r="A36" s="75"/>
      <c r="B36" s="80"/>
      <c r="C36" s="80"/>
      <c r="D36" s="80"/>
      <c r="E36" s="80"/>
      <c r="F36" s="80"/>
      <c r="G36" s="80"/>
      <c r="H36" s="73"/>
    </row>
    <row r="37" spans="1:8" s="69" customFormat="1" ht="11.25" customHeight="1" x14ac:dyDescent="0.2">
      <c r="A37" s="71" t="s">
        <v>116</v>
      </c>
      <c r="B37" s="82">
        <f t="shared" ref="B37:G37" si="4">SUM(B38:B43)</f>
        <v>228793881.45295003</v>
      </c>
      <c r="C37" s="82">
        <f t="shared" si="4"/>
        <v>214609017.21645999</v>
      </c>
      <c r="D37" s="82">
        <f t="shared" si="4"/>
        <v>5250519.5408700015</v>
      </c>
      <c r="E37" s="82">
        <f t="shared" si="4"/>
        <v>219859536.75733</v>
      </c>
      <c r="F37" s="82">
        <f t="shared" si="4"/>
        <v>8934344.6956200115</v>
      </c>
      <c r="G37" s="82">
        <f t="shared" si="4"/>
        <v>14184864.236490013</v>
      </c>
      <c r="H37" s="73">
        <f>E37/B37*100</f>
        <v>96.095024640133431</v>
      </c>
    </row>
    <row r="38" spans="1:8" s="69" customFormat="1" ht="11.25" customHeight="1" x14ac:dyDescent="0.2">
      <c r="A38" s="75" t="s">
        <v>117</v>
      </c>
      <c r="B38" s="76">
        <v>227929821.18595001</v>
      </c>
      <c r="C38" s="77">
        <v>214107472.38415</v>
      </c>
      <c r="D38" s="76">
        <v>5224403.4793500006</v>
      </c>
      <c r="E38" s="77">
        <f t="shared" ref="E38:E43" si="5">SUM(C38:D38)</f>
        <v>219331875.8635</v>
      </c>
      <c r="F38" s="77">
        <f>B38-E38</f>
        <v>8597945.322450012</v>
      </c>
      <c r="G38" s="77">
        <f>B38-C38</f>
        <v>13822348.801800013</v>
      </c>
      <c r="H38" s="78">
        <f>E38/B38*100</f>
        <v>96.227810262951223</v>
      </c>
    </row>
    <row r="39" spans="1:8" s="69" customFormat="1" ht="11.25" customHeight="1" x14ac:dyDescent="0.2">
      <c r="A39" s="83" t="s">
        <v>118</v>
      </c>
      <c r="B39" s="76">
        <v>26137.050000000003</v>
      </c>
      <c r="C39" s="77">
        <v>19571.873739999999</v>
      </c>
      <c r="D39" s="76">
        <v>961.36428999999998</v>
      </c>
      <c r="E39" s="77">
        <f t="shared" si="5"/>
        <v>20533.23803</v>
      </c>
      <c r="F39" s="77">
        <f>B39-E39</f>
        <v>5603.8119700000025</v>
      </c>
      <c r="G39" s="77">
        <f>B39-C39</f>
        <v>6565.1762600000038</v>
      </c>
      <c r="H39" s="78">
        <f>E39/B39*100</f>
        <v>78.559891150684564</v>
      </c>
    </row>
    <row r="40" spans="1:8" s="69" customFormat="1" ht="11.25" customHeight="1" x14ac:dyDescent="0.2">
      <c r="A40" s="83" t="s">
        <v>119</v>
      </c>
      <c r="B40" s="76">
        <v>8370</v>
      </c>
      <c r="C40" s="77">
        <v>5137.4250099999999</v>
      </c>
      <c r="D40" s="76">
        <v>2182.3036899999997</v>
      </c>
      <c r="E40" s="77">
        <f t="shared" si="5"/>
        <v>7319.7286999999997</v>
      </c>
      <c r="F40" s="77">
        <f>B40-E40</f>
        <v>1050.2713000000003</v>
      </c>
      <c r="G40" s="77">
        <f>B40-C40</f>
        <v>3232.5749900000001</v>
      </c>
      <c r="H40" s="78">
        <f>E40/B40*100</f>
        <v>87.451955794504173</v>
      </c>
    </row>
    <row r="41" spans="1:8" s="69" customFormat="1" ht="11.25" customHeight="1" x14ac:dyDescent="0.2">
      <c r="A41" s="75" t="s">
        <v>120</v>
      </c>
      <c r="B41" s="76">
        <v>304825.625</v>
      </c>
      <c r="C41" s="77">
        <v>298252.63789000001</v>
      </c>
      <c r="D41" s="76">
        <v>2723.66734</v>
      </c>
      <c r="E41" s="77">
        <f t="shared" si="5"/>
        <v>300976.30523</v>
      </c>
      <c r="F41" s="77">
        <f>B41-E41</f>
        <v>3849.3197700000019</v>
      </c>
      <c r="G41" s="77">
        <f>B41-C41</f>
        <v>6572.9871099999873</v>
      </c>
      <c r="H41" s="78">
        <f>E41/B41*100</f>
        <v>98.737205978007907</v>
      </c>
    </row>
    <row r="42" spans="1:8" s="69" customFormat="1" ht="11.25" customHeight="1" x14ac:dyDescent="0.2">
      <c r="A42" s="75" t="s">
        <v>121</v>
      </c>
      <c r="B42" s="76">
        <v>65203.591999999997</v>
      </c>
      <c r="C42" s="77">
        <v>63265.957520000004</v>
      </c>
      <c r="D42" s="76">
        <v>1460.5133899999998</v>
      </c>
      <c r="E42" s="77">
        <f t="shared" si="5"/>
        <v>64726.470910000004</v>
      </c>
      <c r="F42" s="77">
        <f>B42-E42</f>
        <v>477.12108999999327</v>
      </c>
      <c r="G42" s="77">
        <f>B42-C42</f>
        <v>1937.6344799999933</v>
      </c>
      <c r="H42" s="78">
        <f>E42/B42*100</f>
        <v>99.26825950018214</v>
      </c>
    </row>
    <row r="43" spans="1:8" s="69" customFormat="1" ht="11.25" customHeight="1" x14ac:dyDescent="0.2">
      <c r="A43" s="75" t="s">
        <v>122</v>
      </c>
      <c r="B43" s="76">
        <v>459524.00000000006</v>
      </c>
      <c r="C43" s="77">
        <v>115316.93815</v>
      </c>
      <c r="D43" s="76">
        <v>18788.212809999997</v>
      </c>
      <c r="E43" s="77">
        <f t="shared" si="5"/>
        <v>134105.15096</v>
      </c>
      <c r="F43" s="77">
        <f>B43-E43</f>
        <v>325418.84904000006</v>
      </c>
      <c r="G43" s="77">
        <f>B43-C43</f>
        <v>344207.06185000006</v>
      </c>
      <c r="H43" s="78">
        <f>E43/B43*100</f>
        <v>29.18349225720528</v>
      </c>
    </row>
    <row r="44" spans="1:8" s="69" customFormat="1" ht="11.25" customHeight="1" x14ac:dyDescent="0.2">
      <c r="A44" s="75"/>
      <c r="B44" s="77"/>
      <c r="C44" s="77"/>
      <c r="D44" s="77"/>
      <c r="E44" s="77"/>
      <c r="F44" s="77"/>
      <c r="G44" s="77"/>
      <c r="H44" s="78"/>
    </row>
    <row r="45" spans="1:8" s="69" customFormat="1" ht="11.25" customHeight="1" x14ac:dyDescent="0.2">
      <c r="A45" s="71" t="s">
        <v>123</v>
      </c>
      <c r="B45" s="76">
        <v>29807084.031469997</v>
      </c>
      <c r="C45" s="77">
        <v>27688137.988189999</v>
      </c>
      <c r="D45" s="76">
        <v>1028495.59037</v>
      </c>
      <c r="E45" s="77">
        <f>SUM(C45:D45)</f>
        <v>28716633.578559998</v>
      </c>
      <c r="F45" s="77">
        <f>B45-E45</f>
        <v>1090450.4529099986</v>
      </c>
      <c r="G45" s="77">
        <f>B45-C45</f>
        <v>2118946.043279998</v>
      </c>
      <c r="H45" s="78">
        <f>E45/B45*100</f>
        <v>96.341639954586924</v>
      </c>
    </row>
    <row r="46" spans="1:8" s="69" customFormat="1" ht="11.25" customHeight="1" x14ac:dyDescent="0.2">
      <c r="A46" s="84"/>
      <c r="B46" s="80"/>
      <c r="C46" s="80"/>
      <c r="D46" s="80"/>
      <c r="E46" s="80"/>
      <c r="F46" s="80"/>
      <c r="G46" s="80"/>
      <c r="H46" s="73"/>
    </row>
    <row r="47" spans="1:8" s="69" customFormat="1" ht="11.25" customHeight="1" x14ac:dyDescent="0.2">
      <c r="A47" s="71" t="s">
        <v>124</v>
      </c>
      <c r="B47" s="76">
        <v>783837.06199999992</v>
      </c>
      <c r="C47" s="77">
        <v>681824.90708999999</v>
      </c>
      <c r="D47" s="76">
        <v>60751.658499999998</v>
      </c>
      <c r="E47" s="77">
        <f>SUM(C47:D47)</f>
        <v>742576.56559000001</v>
      </c>
      <c r="F47" s="77">
        <f>B47-E47</f>
        <v>41260.496409999905</v>
      </c>
      <c r="G47" s="77">
        <f>B47-C47</f>
        <v>102012.15490999992</v>
      </c>
      <c r="H47" s="78">
        <f>E47/B47*100</f>
        <v>94.736087586274422</v>
      </c>
    </row>
    <row r="48" spans="1:8" s="69" customFormat="1" ht="11.25" customHeight="1" x14ac:dyDescent="0.2">
      <c r="A48" s="75"/>
      <c r="B48" s="80"/>
      <c r="C48" s="80"/>
      <c r="D48" s="80"/>
      <c r="E48" s="80"/>
      <c r="F48" s="80"/>
      <c r="G48" s="80"/>
      <c r="H48" s="73"/>
    </row>
    <row r="49" spans="1:8" s="69" customFormat="1" ht="11.25" customHeight="1" x14ac:dyDescent="0.2">
      <c r="A49" s="71" t="s">
        <v>125</v>
      </c>
      <c r="B49" s="82">
        <f t="shared" ref="B49:G49" si="6">SUM(B50:B55)</f>
        <v>11136933.290000001</v>
      </c>
      <c r="C49" s="82">
        <f t="shared" si="6"/>
        <v>10186645.585660001</v>
      </c>
      <c r="D49" s="82">
        <f t="shared" si="6"/>
        <v>524522.13309000002</v>
      </c>
      <c r="E49" s="82">
        <f t="shared" si="6"/>
        <v>10711167.718750002</v>
      </c>
      <c r="F49" s="82">
        <f t="shared" si="6"/>
        <v>425765.57124999934</v>
      </c>
      <c r="G49" s="82">
        <f t="shared" si="6"/>
        <v>950287.70433999901</v>
      </c>
      <c r="H49" s="73">
        <f>E49/B49*100</f>
        <v>96.176994508602291</v>
      </c>
    </row>
    <row r="50" spans="1:8" s="69" customFormat="1" ht="11.25" customHeight="1" x14ac:dyDescent="0.2">
      <c r="A50" s="75" t="s">
        <v>105</v>
      </c>
      <c r="B50" s="76">
        <v>8019670.067999999</v>
      </c>
      <c r="C50" s="77">
        <v>7540506.6222099997</v>
      </c>
      <c r="D50" s="76">
        <v>340943.96426000004</v>
      </c>
      <c r="E50" s="77">
        <f t="shared" ref="E50:E55" si="7">SUM(C50:D50)</f>
        <v>7881450.5864699995</v>
      </c>
      <c r="F50" s="77">
        <f>B50-E50</f>
        <v>138219.48152999952</v>
      </c>
      <c r="G50" s="77">
        <f>B50-C50</f>
        <v>479163.44578999933</v>
      </c>
      <c r="H50" s="78">
        <f>E50/B50*100</f>
        <v>98.276494165495393</v>
      </c>
    </row>
    <row r="51" spans="1:8" s="69" customFormat="1" ht="11.25" customHeight="1" x14ac:dyDescent="0.2">
      <c r="A51" s="75" t="s">
        <v>126</v>
      </c>
      <c r="B51" s="76">
        <v>1762596.9880000001</v>
      </c>
      <c r="C51" s="77">
        <v>1370033.0722100004</v>
      </c>
      <c r="D51" s="76">
        <v>120046.03657</v>
      </c>
      <c r="E51" s="77">
        <f t="shared" si="7"/>
        <v>1490079.1087800004</v>
      </c>
      <c r="F51" s="77">
        <f>B51-E51</f>
        <v>272517.87921999977</v>
      </c>
      <c r="G51" s="77">
        <f>B51-C51</f>
        <v>392563.91578999977</v>
      </c>
      <c r="H51" s="78">
        <f>E51/B51*100</f>
        <v>84.538843474978194</v>
      </c>
    </row>
    <row r="52" spans="1:8" s="69" customFormat="1" ht="11.25" customHeight="1" x14ac:dyDescent="0.2">
      <c r="A52" s="75" t="s">
        <v>127</v>
      </c>
      <c r="B52" s="76">
        <v>538833.27200000011</v>
      </c>
      <c r="C52" s="77">
        <v>501116.94975000003</v>
      </c>
      <c r="D52" s="76">
        <v>31770.84633</v>
      </c>
      <c r="E52" s="77">
        <f t="shared" si="7"/>
        <v>532887.79608</v>
      </c>
      <c r="F52" s="77">
        <f>B52-E52</f>
        <v>5945.4759200001135</v>
      </c>
      <c r="G52" s="77">
        <f>B52-C52</f>
        <v>37716.322250000085</v>
      </c>
      <c r="H52" s="78">
        <f>E52/B52*100</f>
        <v>98.896601930698864</v>
      </c>
    </row>
    <row r="53" spans="1:8" s="69" customFormat="1" ht="11.25" customHeight="1" x14ac:dyDescent="0.2">
      <c r="A53" s="75" t="s">
        <v>128</v>
      </c>
      <c r="B53" s="76">
        <v>657107.11599999992</v>
      </c>
      <c r="C53" s="77">
        <v>649854.66471000004</v>
      </c>
      <c r="D53" s="76">
        <v>7228.5174999999999</v>
      </c>
      <c r="E53" s="77">
        <f t="shared" si="7"/>
        <v>657083.18221</v>
      </c>
      <c r="F53" s="77">
        <f>B53-E53</f>
        <v>23.933789999922737</v>
      </c>
      <c r="G53" s="77">
        <f>B53-C53</f>
        <v>7252.4512899998808</v>
      </c>
      <c r="H53" s="78">
        <f>E53/B53*100</f>
        <v>99.996357703421992</v>
      </c>
    </row>
    <row r="54" spans="1:8" s="69" customFormat="1" ht="11.25" customHeight="1" x14ac:dyDescent="0.2">
      <c r="A54" s="75" t="s">
        <v>129</v>
      </c>
      <c r="B54" s="76">
        <v>89066.106999999989</v>
      </c>
      <c r="C54" s="77">
        <v>62322.263330000002</v>
      </c>
      <c r="D54" s="76">
        <v>17685.218649999999</v>
      </c>
      <c r="E54" s="77">
        <f t="shared" si="7"/>
        <v>80007.481979999997</v>
      </c>
      <c r="F54" s="77">
        <f>B54-E54</f>
        <v>9058.6250199999922</v>
      </c>
      <c r="G54" s="77">
        <f>B54-C54</f>
        <v>26743.843669999987</v>
      </c>
      <c r="H54" s="78">
        <f>E54/B54*100</f>
        <v>89.829324167048199</v>
      </c>
    </row>
    <row r="55" spans="1:8" s="69" customFormat="1" ht="11.25" customHeight="1" x14ac:dyDescent="0.2">
      <c r="A55" s="75" t="s">
        <v>130</v>
      </c>
      <c r="B55" s="76">
        <v>69659.739000000001</v>
      </c>
      <c r="C55" s="77">
        <v>62812.013450000006</v>
      </c>
      <c r="D55" s="76">
        <v>6847.5497799999994</v>
      </c>
      <c r="E55" s="77">
        <f t="shared" si="7"/>
        <v>69659.56323</v>
      </c>
      <c r="F55" s="77">
        <f>B55-E55</f>
        <v>0.17577000000164844</v>
      </c>
      <c r="G55" s="77">
        <f>B55-C55</f>
        <v>6847.7255499999956</v>
      </c>
      <c r="H55" s="78">
        <f>E55/B55*100</f>
        <v>99.999747673473195</v>
      </c>
    </row>
    <row r="56" spans="1:8" s="69" customFormat="1" ht="11.25" customHeight="1" x14ac:dyDescent="0.2">
      <c r="A56" s="75"/>
      <c r="B56" s="80"/>
      <c r="C56" s="80"/>
      <c r="D56" s="80"/>
      <c r="E56" s="80"/>
      <c r="F56" s="80"/>
      <c r="G56" s="80"/>
      <c r="H56" s="73"/>
    </row>
    <row r="57" spans="1:8" s="69" customFormat="1" ht="11.25" customHeight="1" x14ac:dyDescent="0.2">
      <c r="A57" s="71" t="s">
        <v>131</v>
      </c>
      <c r="B57" s="85">
        <f t="shared" ref="B57:G57" si="8">SUM(B58:B67)</f>
        <v>12264468.973070025</v>
      </c>
      <c r="C57" s="85">
        <f t="shared" si="8"/>
        <v>9226390.7998400051</v>
      </c>
      <c r="D57" s="85">
        <f t="shared" si="8"/>
        <v>2336472.28596</v>
      </c>
      <c r="E57" s="85">
        <f t="shared" si="8"/>
        <v>11562863.085800005</v>
      </c>
      <c r="F57" s="85">
        <f t="shared" si="8"/>
        <v>701605.88727002055</v>
      </c>
      <c r="G57" s="85">
        <f t="shared" si="8"/>
        <v>3038078.1732300213</v>
      </c>
      <c r="H57" s="73">
        <f>E57/B57*100</f>
        <v>94.279361880154894</v>
      </c>
    </row>
    <row r="58" spans="1:8" s="69" customFormat="1" ht="11.25" customHeight="1" x14ac:dyDescent="0.2">
      <c r="A58" s="75" t="s">
        <v>132</v>
      </c>
      <c r="B58" s="76">
        <v>770145.68525002478</v>
      </c>
      <c r="C58" s="77">
        <v>607256.9876500034</v>
      </c>
      <c r="D58" s="76">
        <v>92361.10127999977</v>
      </c>
      <c r="E58" s="77">
        <f t="shared" ref="E58:E67" si="9">SUM(C58:D58)</f>
        <v>699618.08893000311</v>
      </c>
      <c r="F58" s="77">
        <f>B58-E58</f>
        <v>70527.596320021665</v>
      </c>
      <c r="G58" s="77">
        <f>B58-C58</f>
        <v>162888.69760002138</v>
      </c>
      <c r="H58" s="78">
        <f>E58/B58*100</f>
        <v>90.842304557335126</v>
      </c>
    </row>
    <row r="59" spans="1:8" s="69" customFormat="1" ht="11.25" customHeight="1" x14ac:dyDescent="0.2">
      <c r="A59" s="75" t="s">
        <v>133</v>
      </c>
      <c r="B59" s="76">
        <v>4834962.4719999991</v>
      </c>
      <c r="C59" s="77">
        <v>2450909.1877799998</v>
      </c>
      <c r="D59" s="76">
        <v>1979757.53269</v>
      </c>
      <c r="E59" s="77">
        <f t="shared" si="9"/>
        <v>4430666.7204700001</v>
      </c>
      <c r="F59" s="77">
        <f>B59-E59</f>
        <v>404295.75152999908</v>
      </c>
      <c r="G59" s="77">
        <f>B59-C59</f>
        <v>2384053.2842199993</v>
      </c>
      <c r="H59" s="78">
        <f>E59/B59*100</f>
        <v>91.638078808856591</v>
      </c>
    </row>
    <row r="60" spans="1:8" s="69" customFormat="1" ht="11.25" customHeight="1" x14ac:dyDescent="0.2">
      <c r="A60" s="75" t="s">
        <v>134</v>
      </c>
      <c r="B60" s="76">
        <v>5136378.3940100018</v>
      </c>
      <c r="C60" s="77">
        <v>4888198.0360900015</v>
      </c>
      <c r="D60" s="76">
        <v>122272.69385</v>
      </c>
      <c r="E60" s="77">
        <f t="shared" si="9"/>
        <v>5010470.7299400019</v>
      </c>
      <c r="F60" s="77">
        <f>B60-E60</f>
        <v>125907.66406999994</v>
      </c>
      <c r="G60" s="77">
        <f>B60-C60</f>
        <v>248180.35792000033</v>
      </c>
      <c r="H60" s="78">
        <f>E60/B60*100</f>
        <v>97.548707388520441</v>
      </c>
    </row>
    <row r="61" spans="1:8" s="69" customFormat="1" ht="11.25" customHeight="1" x14ac:dyDescent="0.2">
      <c r="A61" s="75" t="s">
        <v>135</v>
      </c>
      <c r="B61" s="76">
        <v>151120.41899999999</v>
      </c>
      <c r="C61" s="77">
        <v>138174.43654000002</v>
      </c>
      <c r="D61" s="76">
        <v>6533.7384099999999</v>
      </c>
      <c r="E61" s="77">
        <f t="shared" si="9"/>
        <v>144708.17495000002</v>
      </c>
      <c r="F61" s="77">
        <f>B61-E61</f>
        <v>6412.2440499999793</v>
      </c>
      <c r="G61" s="77">
        <f>B61-C61</f>
        <v>12945.98245999997</v>
      </c>
      <c r="H61" s="78">
        <f>E61/B61*100</f>
        <v>95.756864563749005</v>
      </c>
    </row>
    <row r="62" spans="1:8" s="69" customFormat="1" ht="11.25" customHeight="1" x14ac:dyDescent="0.2">
      <c r="A62" s="75" t="s">
        <v>136</v>
      </c>
      <c r="B62" s="76">
        <v>805704.73881000001</v>
      </c>
      <c r="C62" s="77">
        <v>678314.99187000003</v>
      </c>
      <c r="D62" s="76">
        <v>106980.68619000001</v>
      </c>
      <c r="E62" s="77">
        <f t="shared" si="9"/>
        <v>785295.67806000006</v>
      </c>
      <c r="F62" s="77">
        <f>B62-E62</f>
        <v>20409.060749999946</v>
      </c>
      <c r="G62" s="77">
        <f>B62-C62</f>
        <v>127389.74693999998</v>
      </c>
      <c r="H62" s="78">
        <f>E62/B62*100</f>
        <v>97.466930530886103</v>
      </c>
    </row>
    <row r="63" spans="1:8" s="69" customFormat="1" ht="11.25" customHeight="1" x14ac:dyDescent="0.2">
      <c r="A63" s="75" t="s">
        <v>137</v>
      </c>
      <c r="B63" s="76">
        <v>9915.4619999999995</v>
      </c>
      <c r="C63" s="77">
        <v>8220.9196100000008</v>
      </c>
      <c r="D63" s="76">
        <v>10.346080000000001</v>
      </c>
      <c r="E63" s="77">
        <f t="shared" si="9"/>
        <v>8231.2656900000002</v>
      </c>
      <c r="F63" s="77">
        <f>B63-E63</f>
        <v>1684.1963099999994</v>
      </c>
      <c r="G63" s="77">
        <f>B63-C63</f>
        <v>1694.5423899999987</v>
      </c>
      <c r="H63" s="78">
        <f>E63/B63*100</f>
        <v>83.014444410154582</v>
      </c>
    </row>
    <row r="64" spans="1:8" s="69" customFormat="1" ht="11.25" customHeight="1" x14ac:dyDescent="0.2">
      <c r="A64" s="75" t="s">
        <v>138</v>
      </c>
      <c r="B64" s="76">
        <v>176457.06299999999</v>
      </c>
      <c r="C64" s="77">
        <v>144286.45361999999</v>
      </c>
      <c r="D64" s="76">
        <v>6205.07834</v>
      </c>
      <c r="E64" s="77">
        <f t="shared" si="9"/>
        <v>150491.53195999999</v>
      </c>
      <c r="F64" s="77">
        <f>B64-E64</f>
        <v>25965.531040000002</v>
      </c>
      <c r="G64" s="77">
        <f>B64-C64</f>
        <v>32170.609380000009</v>
      </c>
      <c r="H64" s="78">
        <f>E64/B64*100</f>
        <v>85.285071281051529</v>
      </c>
    </row>
    <row r="65" spans="1:8" s="69" customFormat="1" ht="11.25" customHeight="1" x14ac:dyDescent="0.2">
      <c r="A65" s="75" t="s">
        <v>139</v>
      </c>
      <c r="B65" s="76">
        <v>28925</v>
      </c>
      <c r="C65" s="77">
        <v>27759.408059999998</v>
      </c>
      <c r="D65" s="76">
        <v>1164.6923000000002</v>
      </c>
      <c r="E65" s="77">
        <f t="shared" si="9"/>
        <v>28924.100359999997</v>
      </c>
      <c r="F65" s="77">
        <f>B65-E65</f>
        <v>0.8996400000032736</v>
      </c>
      <c r="G65" s="77">
        <f>B65-C65</f>
        <v>1165.5919400000021</v>
      </c>
      <c r="H65" s="78">
        <f>E65/B65*100</f>
        <v>99.996889749351752</v>
      </c>
    </row>
    <row r="66" spans="1:8" s="69" customFormat="1" ht="11.25" customHeight="1" x14ac:dyDescent="0.2">
      <c r="A66" s="83" t="s">
        <v>140</v>
      </c>
      <c r="B66" s="76">
        <v>35445</v>
      </c>
      <c r="C66" s="77">
        <v>28561.205719999998</v>
      </c>
      <c r="D66" s="76">
        <v>2472.9138499999999</v>
      </c>
      <c r="E66" s="77">
        <f t="shared" si="9"/>
        <v>31034.119569999999</v>
      </c>
      <c r="F66" s="77">
        <f>B66-E66</f>
        <v>4410.8804300000011</v>
      </c>
      <c r="G66" s="77">
        <f>B66-C66</f>
        <v>6883.7942800000019</v>
      </c>
      <c r="H66" s="78">
        <f>E66/B66*100</f>
        <v>87.555704810269432</v>
      </c>
    </row>
    <row r="67" spans="1:8" s="69" customFormat="1" ht="11.25" customHeight="1" x14ac:dyDescent="0.2">
      <c r="A67" s="75" t="s">
        <v>141</v>
      </c>
      <c r="B67" s="76">
        <v>315414.73899999994</v>
      </c>
      <c r="C67" s="77">
        <v>254709.17290000001</v>
      </c>
      <c r="D67" s="76">
        <v>18713.502969999998</v>
      </c>
      <c r="E67" s="77">
        <f t="shared" si="9"/>
        <v>273422.67586999998</v>
      </c>
      <c r="F67" s="77">
        <f>B67-E67</f>
        <v>41992.063129999966</v>
      </c>
      <c r="G67" s="77">
        <f>B67-C67</f>
        <v>60705.566099999938</v>
      </c>
      <c r="H67" s="78">
        <f>E67/B67*100</f>
        <v>86.686715001609358</v>
      </c>
    </row>
    <row r="68" spans="1:8" s="69" customFormat="1" ht="11.25" customHeight="1" x14ac:dyDescent="0.2">
      <c r="A68" s="75"/>
      <c r="B68" s="80"/>
      <c r="C68" s="80"/>
      <c r="D68" s="80"/>
      <c r="E68" s="80"/>
      <c r="F68" s="80"/>
      <c r="G68" s="80"/>
      <c r="H68" s="73"/>
    </row>
    <row r="69" spans="1:8" s="69" customFormat="1" ht="11.25" customHeight="1" x14ac:dyDescent="0.2">
      <c r="A69" s="71" t="s">
        <v>142</v>
      </c>
      <c r="B69" s="82">
        <f t="shared" ref="B69:G69" si="10">SUM(B70:B73)</f>
        <v>7188846.693</v>
      </c>
      <c r="C69" s="82">
        <f t="shared" si="10"/>
        <v>7136742.5303200008</v>
      </c>
      <c r="D69" s="82">
        <f t="shared" si="10"/>
        <v>44999.803799999994</v>
      </c>
      <c r="E69" s="82">
        <f t="shared" si="10"/>
        <v>7181742.3341199988</v>
      </c>
      <c r="F69" s="82">
        <f t="shared" si="10"/>
        <v>7104.3588800004163</v>
      </c>
      <c r="G69" s="82">
        <f t="shared" si="10"/>
        <v>52104.162680000089</v>
      </c>
      <c r="H69" s="73">
        <f>E69/B69*100</f>
        <v>99.901175262411428</v>
      </c>
    </row>
    <row r="70" spans="1:8" s="69" customFormat="1" ht="11.25" customHeight="1" x14ac:dyDescent="0.2">
      <c r="A70" s="75" t="s">
        <v>105</v>
      </c>
      <c r="B70" s="76">
        <v>7136573.892</v>
      </c>
      <c r="C70" s="77">
        <v>7095534.9069699999</v>
      </c>
      <c r="D70" s="76">
        <v>37230.448219999991</v>
      </c>
      <c r="E70" s="77">
        <f>SUM(C70:D70)</f>
        <v>7132765.3551899996</v>
      </c>
      <c r="F70" s="77">
        <f>B70-E70</f>
        <v>3808.5368100004271</v>
      </c>
      <c r="G70" s="77">
        <f>B70-C70</f>
        <v>41038.985030000098</v>
      </c>
      <c r="H70" s="78">
        <f>E70/B70*100</f>
        <v>99.946633540580734</v>
      </c>
    </row>
    <row r="71" spans="1:8" s="69" customFormat="1" ht="11.25" customHeight="1" x14ac:dyDescent="0.2">
      <c r="A71" s="75" t="s">
        <v>143</v>
      </c>
      <c r="B71" s="76">
        <v>39390.72099999999</v>
      </c>
      <c r="C71" s="77">
        <v>29465.486989999998</v>
      </c>
      <c r="D71" s="76">
        <v>7478.0801300000003</v>
      </c>
      <c r="E71" s="77">
        <f>SUM(C71:D71)</f>
        <v>36943.56712</v>
      </c>
      <c r="F71" s="77">
        <f>B71-E71</f>
        <v>2447.1538799999907</v>
      </c>
      <c r="G71" s="77">
        <f>B71-C71</f>
        <v>9925.2340099999928</v>
      </c>
      <c r="H71" s="78">
        <f>E71/B71*100</f>
        <v>93.787486448902541</v>
      </c>
    </row>
    <row r="72" spans="1:8" s="69" customFormat="1" ht="11.25" customHeight="1" x14ac:dyDescent="0.2">
      <c r="A72" s="75" t="s">
        <v>144</v>
      </c>
      <c r="B72" s="76">
        <v>3481.08</v>
      </c>
      <c r="C72" s="77">
        <v>3220.8166499999998</v>
      </c>
      <c r="D72" s="76">
        <v>253.88511</v>
      </c>
      <c r="E72" s="77">
        <f>SUM(C72:D72)</f>
        <v>3474.7017599999999</v>
      </c>
      <c r="F72" s="77">
        <f>B72-E72</f>
        <v>6.3782400000000052</v>
      </c>
      <c r="G72" s="77">
        <f>B72-C72</f>
        <v>260.26335000000017</v>
      </c>
      <c r="H72" s="78">
        <f>E72/B72*100</f>
        <v>99.816774104588234</v>
      </c>
    </row>
    <row r="73" spans="1:8" s="69" customFormat="1" ht="11.25" customHeight="1" x14ac:dyDescent="0.2">
      <c r="A73" s="75" t="s">
        <v>145</v>
      </c>
      <c r="B73" s="76">
        <v>9401</v>
      </c>
      <c r="C73" s="77">
        <v>8521.3197100000016</v>
      </c>
      <c r="D73" s="76">
        <v>37.390339999999995</v>
      </c>
      <c r="E73" s="77">
        <f>SUM(C73:D73)</f>
        <v>8558.7100500000015</v>
      </c>
      <c r="F73" s="77">
        <f>B73-E73</f>
        <v>842.2899499999985</v>
      </c>
      <c r="G73" s="77">
        <f>B73-C73</f>
        <v>879.68028999999842</v>
      </c>
      <c r="H73" s="78">
        <f>E73/B73*100</f>
        <v>91.040421763642172</v>
      </c>
    </row>
    <row r="74" spans="1:8" s="69" customFormat="1" ht="11.25" customHeight="1" x14ac:dyDescent="0.2">
      <c r="A74" s="75"/>
      <c r="B74" s="80"/>
      <c r="C74" s="80"/>
      <c r="D74" s="80"/>
      <c r="E74" s="80"/>
      <c r="F74" s="80"/>
      <c r="G74" s="80"/>
      <c r="H74" s="73"/>
    </row>
    <row r="75" spans="1:8" s="69" customFormat="1" ht="11.25" customHeight="1" x14ac:dyDescent="0.2">
      <c r="A75" s="71" t="s">
        <v>146</v>
      </c>
      <c r="B75" s="82">
        <f t="shared" ref="B75:G75" si="11">SUM(B76:B78)</f>
        <v>44844786.280600004</v>
      </c>
      <c r="C75" s="82">
        <f t="shared" si="11"/>
        <v>34896813.719660006</v>
      </c>
      <c r="D75" s="82">
        <f t="shared" si="11"/>
        <v>2549271.0010430007</v>
      </c>
      <c r="E75" s="82">
        <f t="shared" si="11"/>
        <v>37446084.720703006</v>
      </c>
      <c r="F75" s="82">
        <f t="shared" si="11"/>
        <v>7398701.5598969953</v>
      </c>
      <c r="G75" s="82">
        <f t="shared" si="11"/>
        <v>9947972.5609399993</v>
      </c>
      <c r="H75" s="73">
        <f>E75/B75*100</f>
        <v>83.501534573936183</v>
      </c>
    </row>
    <row r="76" spans="1:8" s="69" customFormat="1" ht="11.25" customHeight="1" x14ac:dyDescent="0.2">
      <c r="A76" s="75" t="s">
        <v>147</v>
      </c>
      <c r="B76" s="76">
        <v>44241631.661600001</v>
      </c>
      <c r="C76" s="77">
        <v>34374792.016510002</v>
      </c>
      <c r="D76" s="76">
        <v>2504522.1835430004</v>
      </c>
      <c r="E76" s="77">
        <f>SUM(C76:D76)</f>
        <v>36879314.200053006</v>
      </c>
      <c r="F76" s="77">
        <f>B76-E76</f>
        <v>7362317.4615469947</v>
      </c>
      <c r="G76" s="77">
        <f>B76-C76</f>
        <v>9866839.6450899988</v>
      </c>
      <c r="H76" s="78">
        <f>E76/B76*100</f>
        <v>83.358847345729345</v>
      </c>
    </row>
    <row r="77" spans="1:8" s="69" customFormat="1" ht="11.25" customHeight="1" x14ac:dyDescent="0.2">
      <c r="A77" s="75" t="s">
        <v>148</v>
      </c>
      <c r="B77" s="76">
        <v>264524.39500000002</v>
      </c>
      <c r="C77" s="77">
        <v>225114.80638999998</v>
      </c>
      <c r="D77" s="76">
        <v>21200.196879999996</v>
      </c>
      <c r="E77" s="77">
        <f>SUM(C77:D77)</f>
        <v>246315.00326999999</v>
      </c>
      <c r="F77" s="77">
        <f>B77-E77</f>
        <v>18209.391730000032</v>
      </c>
      <c r="G77" s="77">
        <f>B77-C77</f>
        <v>39409.588610000035</v>
      </c>
      <c r="H77" s="78">
        <f>E77/B77*100</f>
        <v>93.116176778327002</v>
      </c>
    </row>
    <row r="78" spans="1:8" s="69" customFormat="1" ht="11.25" customHeight="1" x14ac:dyDescent="0.2">
      <c r="A78" s="75" t="s">
        <v>149</v>
      </c>
      <c r="B78" s="76">
        <v>338630.22399999993</v>
      </c>
      <c r="C78" s="77">
        <v>296906.89675999997</v>
      </c>
      <c r="D78" s="76">
        <v>23548.620620000002</v>
      </c>
      <c r="E78" s="77">
        <f>SUM(C78:D78)</f>
        <v>320455.51737999998</v>
      </c>
      <c r="F78" s="77">
        <f>B78-E78</f>
        <v>18174.706619999954</v>
      </c>
      <c r="G78" s="77">
        <f>B78-C78</f>
        <v>41723.327239999955</v>
      </c>
      <c r="H78" s="78">
        <f>E78/B78*100</f>
        <v>94.632875233251497</v>
      </c>
    </row>
    <row r="79" spans="1:8" s="69" customFormat="1" ht="11.25" customHeight="1" x14ac:dyDescent="0.2">
      <c r="A79" s="75"/>
      <c r="B79" s="80"/>
      <c r="C79" s="80"/>
      <c r="D79" s="80"/>
      <c r="E79" s="80"/>
      <c r="F79" s="80"/>
      <c r="G79" s="80"/>
      <c r="H79" s="73"/>
    </row>
    <row r="80" spans="1:8" s="69" customFormat="1" ht="11.25" customHeight="1" x14ac:dyDescent="0.2">
      <c r="A80" s="71" t="s">
        <v>150</v>
      </c>
      <c r="B80" s="82">
        <f t="shared" ref="B80:G80" si="12">SUM(B81:B84)</f>
        <v>3773674.7860000003</v>
      </c>
      <c r="C80" s="82">
        <f t="shared" si="12"/>
        <v>3506201.9947599997</v>
      </c>
      <c r="D80" s="82">
        <f t="shared" si="12"/>
        <v>86816.812640000004</v>
      </c>
      <c r="E80" s="82">
        <f t="shared" si="12"/>
        <v>3593018.8074000003</v>
      </c>
      <c r="F80" s="82">
        <f t="shared" si="12"/>
        <v>180655.97860000024</v>
      </c>
      <c r="G80" s="82">
        <f t="shared" si="12"/>
        <v>267472.79124000028</v>
      </c>
      <c r="H80" s="73">
        <f>E80/B80*100</f>
        <v>95.212730591671075</v>
      </c>
    </row>
    <row r="81" spans="1:8" s="69" customFormat="1" ht="11.25" customHeight="1" x14ac:dyDescent="0.2">
      <c r="A81" s="75" t="s">
        <v>117</v>
      </c>
      <c r="B81" s="76">
        <v>3389237.1360000004</v>
      </c>
      <c r="C81" s="77">
        <v>3256353.4937700001</v>
      </c>
      <c r="D81" s="76">
        <v>52758.516520000012</v>
      </c>
      <c r="E81" s="77">
        <f>SUM(C81:D81)</f>
        <v>3309112.0102900001</v>
      </c>
      <c r="F81" s="77">
        <f>B81-E81</f>
        <v>80125.125710000284</v>
      </c>
      <c r="G81" s="77">
        <f>B81-C81</f>
        <v>132883.64223000035</v>
      </c>
      <c r="H81" s="78">
        <f>E81/B81*100</f>
        <v>97.635894967073199</v>
      </c>
    </row>
    <row r="82" spans="1:8" s="69" customFormat="1" ht="11.25" customHeight="1" x14ac:dyDescent="0.2">
      <c r="A82" s="75" t="s">
        <v>151</v>
      </c>
      <c r="B82" s="76">
        <v>0</v>
      </c>
      <c r="C82" s="77">
        <v>0</v>
      </c>
      <c r="D82" s="76">
        <v>0</v>
      </c>
      <c r="E82" s="77">
        <f>SUM(C82:D82)</f>
        <v>0</v>
      </c>
      <c r="F82" s="77">
        <f>B82-E82</f>
        <v>0</v>
      </c>
      <c r="G82" s="77">
        <f>B82-C82</f>
        <v>0</v>
      </c>
      <c r="H82" s="78"/>
    </row>
    <row r="83" spans="1:8" s="69" customFormat="1" ht="11.25" customHeight="1" x14ac:dyDescent="0.2">
      <c r="A83" s="75" t="s">
        <v>152</v>
      </c>
      <c r="B83" s="76">
        <v>123874</v>
      </c>
      <c r="C83" s="77">
        <v>78443.193469999998</v>
      </c>
      <c r="D83" s="76">
        <v>19011.7261</v>
      </c>
      <c r="E83" s="77">
        <f>SUM(C83:D83)</f>
        <v>97454.919569999998</v>
      </c>
      <c r="F83" s="77">
        <f>B83-E83</f>
        <v>26419.080430000002</v>
      </c>
      <c r="G83" s="77">
        <f>B83-C83</f>
        <v>45430.806530000002</v>
      </c>
      <c r="H83" s="78">
        <f>E83/B83*100</f>
        <v>78.672618604388333</v>
      </c>
    </row>
    <row r="84" spans="1:8" s="69" customFormat="1" ht="11.25" customHeight="1" x14ac:dyDescent="0.2">
      <c r="A84" s="75" t="s">
        <v>153</v>
      </c>
      <c r="B84" s="76">
        <v>260563.64999999997</v>
      </c>
      <c r="C84" s="77">
        <v>171405.30752</v>
      </c>
      <c r="D84" s="76">
        <v>15046.570019999999</v>
      </c>
      <c r="E84" s="77">
        <f>SUM(C84:D84)</f>
        <v>186451.87754000002</v>
      </c>
      <c r="F84" s="77">
        <f>B84-E84</f>
        <v>74111.772459999949</v>
      </c>
      <c r="G84" s="77">
        <f>B84-C84</f>
        <v>89158.342479999963</v>
      </c>
      <c r="H84" s="78">
        <f>E84/B84*100</f>
        <v>71.557132984589387</v>
      </c>
    </row>
    <row r="85" spans="1:8" s="69" customFormat="1" ht="11.25" customHeight="1" x14ac:dyDescent="0.2">
      <c r="A85" s="86"/>
      <c r="B85" s="76"/>
      <c r="C85" s="77"/>
      <c r="D85" s="76"/>
      <c r="E85" s="77"/>
      <c r="F85" s="77"/>
      <c r="G85" s="77"/>
      <c r="H85" s="78"/>
    </row>
    <row r="86" spans="1:8" s="69" customFormat="1" ht="11.25" customHeight="1" x14ac:dyDescent="0.2">
      <c r="A86" s="71" t="s">
        <v>154</v>
      </c>
      <c r="B86" s="82">
        <f t="shared" ref="B86:G86" si="13">SUM(B87:B93)</f>
        <v>113288855.645</v>
      </c>
      <c r="C86" s="82">
        <f t="shared" si="13"/>
        <v>108663326.24969</v>
      </c>
      <c r="D86" s="82">
        <f t="shared" si="13"/>
        <v>4074323.4173400002</v>
      </c>
      <c r="E86" s="82">
        <f t="shared" si="13"/>
        <v>112737649.66702998</v>
      </c>
      <c r="F86" s="82">
        <f t="shared" si="13"/>
        <v>551205.9779700042</v>
      </c>
      <c r="G86" s="82">
        <f t="shared" si="13"/>
        <v>4625529.3953100014</v>
      </c>
      <c r="H86" s="73">
        <f>E86/B86*100</f>
        <v>99.513450837832394</v>
      </c>
    </row>
    <row r="87" spans="1:8" s="69" customFormat="1" ht="11.25" customHeight="1" x14ac:dyDescent="0.2">
      <c r="A87" s="75" t="s">
        <v>132</v>
      </c>
      <c r="B87" s="76">
        <v>4246809.7177200019</v>
      </c>
      <c r="C87" s="77">
        <v>3875935.6071700007</v>
      </c>
      <c r="D87" s="76">
        <v>203135.29386000003</v>
      </c>
      <c r="E87" s="77">
        <f t="shared" ref="E87:E93" si="14">SUM(C87:D87)</f>
        <v>4079070.9010300008</v>
      </c>
      <c r="F87" s="77">
        <f>B87-E87</f>
        <v>167738.81669000117</v>
      </c>
      <c r="G87" s="77">
        <f>B87-C87</f>
        <v>370874.11055000126</v>
      </c>
      <c r="H87" s="78">
        <f>E87/B87*100</f>
        <v>96.050239407004668</v>
      </c>
    </row>
    <row r="88" spans="1:8" s="69" customFormat="1" ht="11.25" customHeight="1" x14ac:dyDescent="0.2">
      <c r="A88" s="75" t="s">
        <v>155</v>
      </c>
      <c r="B88" s="76">
        <v>9441893.6909999996</v>
      </c>
      <c r="C88" s="77">
        <v>9321450.2766900007</v>
      </c>
      <c r="D88" s="76">
        <v>116880.33779000001</v>
      </c>
      <c r="E88" s="77">
        <f t="shared" si="14"/>
        <v>9438330.61448</v>
      </c>
      <c r="F88" s="77">
        <f>B88-E88</f>
        <v>3563.0765199996531</v>
      </c>
      <c r="G88" s="77">
        <f>B88-C88</f>
        <v>120443.41430999897</v>
      </c>
      <c r="H88" s="78">
        <f>E88/B88*100</f>
        <v>99.962263115465959</v>
      </c>
    </row>
    <row r="89" spans="1:8" s="69" customFormat="1" ht="11.25" customHeight="1" x14ac:dyDescent="0.2">
      <c r="A89" s="75" t="s">
        <v>156</v>
      </c>
      <c r="B89" s="76">
        <v>7319671.0250000013</v>
      </c>
      <c r="C89" s="77">
        <v>7034714.7891299985</v>
      </c>
      <c r="D89" s="76">
        <v>95364.331620000012</v>
      </c>
      <c r="E89" s="77">
        <f t="shared" si="14"/>
        <v>7130079.1207499988</v>
      </c>
      <c r="F89" s="77">
        <f>B89-E89</f>
        <v>189591.90425000247</v>
      </c>
      <c r="G89" s="77">
        <f>B89-C89</f>
        <v>284956.23587000277</v>
      </c>
      <c r="H89" s="78">
        <f>E89/B89*100</f>
        <v>97.409830255998386</v>
      </c>
    </row>
    <row r="90" spans="1:8" s="69" customFormat="1" ht="11.25" customHeight="1" x14ac:dyDescent="0.2">
      <c r="A90" s="75" t="s">
        <v>157</v>
      </c>
      <c r="B90" s="76">
        <v>154306.22400000002</v>
      </c>
      <c r="C90" s="77">
        <v>142019.03021</v>
      </c>
      <c r="D90" s="76">
        <v>12284.462609999999</v>
      </c>
      <c r="E90" s="77">
        <f t="shared" si="14"/>
        <v>154303.49281999998</v>
      </c>
      <c r="F90" s="77">
        <f>B90-E90</f>
        <v>2.7311800000315998</v>
      </c>
      <c r="G90" s="77">
        <f>B90-C90</f>
        <v>12287.193790000019</v>
      </c>
      <c r="H90" s="78">
        <f>E90/B90*100</f>
        <v>99.998230026029262</v>
      </c>
    </row>
    <row r="91" spans="1:8" s="69" customFormat="1" ht="11.25" customHeight="1" x14ac:dyDescent="0.2">
      <c r="A91" s="75" t="s">
        <v>158</v>
      </c>
      <c r="B91" s="76">
        <v>669897.98200000008</v>
      </c>
      <c r="C91" s="77">
        <v>620762.37158000004</v>
      </c>
      <c r="D91" s="76">
        <v>37350.026580000005</v>
      </c>
      <c r="E91" s="77">
        <f t="shared" si="14"/>
        <v>658112.3981600001</v>
      </c>
      <c r="F91" s="77">
        <f>B91-E91</f>
        <v>11785.583839999977</v>
      </c>
      <c r="G91" s="77">
        <f>B91-C91</f>
        <v>49135.610420000041</v>
      </c>
      <c r="H91" s="78">
        <f>E91/B91*100</f>
        <v>98.240689753264547</v>
      </c>
    </row>
    <row r="92" spans="1:8" s="69" customFormat="1" ht="11.25" customHeight="1" x14ac:dyDescent="0.2">
      <c r="A92" s="75" t="s">
        <v>159</v>
      </c>
      <c r="B92" s="76">
        <v>90688850.92527999</v>
      </c>
      <c r="C92" s="77">
        <v>86904890.229309991</v>
      </c>
      <c r="D92" s="76">
        <v>3605451.0991800004</v>
      </c>
      <c r="E92" s="77">
        <f t="shared" si="14"/>
        <v>90510341.328489989</v>
      </c>
      <c r="F92" s="77">
        <f>B92-E92</f>
        <v>178509.5967900008</v>
      </c>
      <c r="G92" s="77">
        <f>B92-C92</f>
        <v>3783960.6959699988</v>
      </c>
      <c r="H92" s="78">
        <f>E92/B92*100</f>
        <v>99.803162577352438</v>
      </c>
    </row>
    <row r="93" spans="1:8" s="69" customFormat="1" ht="11.25" customHeight="1" x14ac:dyDescent="0.2">
      <c r="A93" s="75" t="s">
        <v>160</v>
      </c>
      <c r="B93" s="76">
        <v>767426.08000000007</v>
      </c>
      <c r="C93" s="77">
        <v>763553.94559999998</v>
      </c>
      <c r="D93" s="76">
        <v>3857.8657000000003</v>
      </c>
      <c r="E93" s="77">
        <f t="shared" si="14"/>
        <v>767411.81129999994</v>
      </c>
      <c r="F93" s="77">
        <f>B93-E93</f>
        <v>14.268700000131503</v>
      </c>
      <c r="G93" s="77">
        <f>B93-C93</f>
        <v>3872.1344000000972</v>
      </c>
      <c r="H93" s="78">
        <f>E93/B93*100</f>
        <v>99.998140706919926</v>
      </c>
    </row>
    <row r="94" spans="1:8" s="69" customFormat="1" ht="11.25" customHeight="1" x14ac:dyDescent="0.2">
      <c r="A94" s="75"/>
      <c r="B94" s="80"/>
      <c r="C94" s="80"/>
      <c r="D94" s="80"/>
      <c r="E94" s="80"/>
      <c r="F94" s="80"/>
      <c r="G94" s="80"/>
      <c r="H94" s="73"/>
    </row>
    <row r="95" spans="1:8" s="69" customFormat="1" ht="11.25" customHeight="1" x14ac:dyDescent="0.2">
      <c r="A95" s="71" t="s">
        <v>161</v>
      </c>
      <c r="B95" s="82">
        <f t="shared" ref="B95:G95" si="15">SUM(B96:B105)</f>
        <v>9325306.6339999996</v>
      </c>
      <c r="C95" s="82">
        <f t="shared" si="15"/>
        <v>8642148.4456099998</v>
      </c>
      <c r="D95" s="82">
        <f t="shared" si="15"/>
        <v>200645.08544</v>
      </c>
      <c r="E95" s="82">
        <f t="shared" si="15"/>
        <v>8842793.5310499985</v>
      </c>
      <c r="F95" s="82">
        <f t="shared" si="15"/>
        <v>482513.10295000061</v>
      </c>
      <c r="G95" s="82">
        <f t="shared" si="15"/>
        <v>683158.18839000037</v>
      </c>
      <c r="H95" s="73">
        <f>E95/B95*100</f>
        <v>94.825766895527465</v>
      </c>
    </row>
    <row r="96" spans="1:8" s="69" customFormat="1" ht="11.25" customHeight="1" x14ac:dyDescent="0.2">
      <c r="A96" s="75" t="s">
        <v>105</v>
      </c>
      <c r="B96" s="76">
        <v>3444063.89</v>
      </c>
      <c r="C96" s="77">
        <v>3027110.49767</v>
      </c>
      <c r="D96" s="76">
        <v>104100.95220999999</v>
      </c>
      <c r="E96" s="77">
        <f t="shared" ref="E96:E105" si="16">SUM(C96:D96)</f>
        <v>3131211.4498799997</v>
      </c>
      <c r="F96" s="77">
        <f>B96-E96</f>
        <v>312852.44012000039</v>
      </c>
      <c r="G96" s="77">
        <f>B96-C96</f>
        <v>416953.39233000018</v>
      </c>
      <c r="H96" s="78">
        <f>E96/B96*100</f>
        <v>90.916183610054915</v>
      </c>
    </row>
    <row r="97" spans="1:8" s="69" customFormat="1" ht="11.25" customHeight="1" x14ac:dyDescent="0.2">
      <c r="A97" s="75" t="s">
        <v>162</v>
      </c>
      <c r="B97" s="76">
        <v>1027254.926</v>
      </c>
      <c r="C97" s="77">
        <v>908526.60811999999</v>
      </c>
      <c r="D97" s="76">
        <v>34932.834490000001</v>
      </c>
      <c r="E97" s="77">
        <f t="shared" si="16"/>
        <v>943459.44261000003</v>
      </c>
      <c r="F97" s="77">
        <f>B97-E97</f>
        <v>83795.48338999995</v>
      </c>
      <c r="G97" s="77">
        <f>B97-C97</f>
        <v>118728.31787999999</v>
      </c>
      <c r="H97" s="78">
        <f>E97/B97*100</f>
        <v>91.842776192245793</v>
      </c>
    </row>
    <row r="98" spans="1:8" s="69" customFormat="1" ht="11.25" customHeight="1" x14ac:dyDescent="0.2">
      <c r="A98" s="75" t="s">
        <v>163</v>
      </c>
      <c r="B98" s="76">
        <v>808132.26100000006</v>
      </c>
      <c r="C98" s="77">
        <v>805047.36841</v>
      </c>
      <c r="D98" s="76">
        <v>3078.5902099999998</v>
      </c>
      <c r="E98" s="77">
        <f t="shared" si="16"/>
        <v>808125.95862000005</v>
      </c>
      <c r="F98" s="77">
        <f>B98-E98</f>
        <v>6.3023800000082701</v>
      </c>
      <c r="G98" s="77">
        <f>B98-C98</f>
        <v>3084.8925900000613</v>
      </c>
      <c r="H98" s="78">
        <f>E98/B98*100</f>
        <v>99.999220130131633</v>
      </c>
    </row>
    <row r="99" spans="1:8" s="69" customFormat="1" ht="11.25" customHeight="1" x14ac:dyDescent="0.2">
      <c r="A99" s="75" t="s">
        <v>164</v>
      </c>
      <c r="B99" s="76">
        <v>648500.82499999995</v>
      </c>
      <c r="C99" s="77">
        <v>633321.45064000005</v>
      </c>
      <c r="D99" s="76">
        <v>6545.47307</v>
      </c>
      <c r="E99" s="77">
        <f t="shared" si="16"/>
        <v>639866.92371</v>
      </c>
      <c r="F99" s="77">
        <f>B99-E99</f>
        <v>8633.9012899999507</v>
      </c>
      <c r="G99" s="77">
        <f>B99-C99</f>
        <v>15179.3743599999</v>
      </c>
      <c r="H99" s="78">
        <f>E99/B99*100</f>
        <v>98.668636807054185</v>
      </c>
    </row>
    <row r="100" spans="1:8" s="69" customFormat="1" ht="11.25" customHeight="1" x14ac:dyDescent="0.2">
      <c r="A100" s="75" t="s">
        <v>165</v>
      </c>
      <c r="B100" s="76">
        <v>873216.13599999994</v>
      </c>
      <c r="C100" s="77">
        <v>819422.69900000002</v>
      </c>
      <c r="D100" s="76">
        <v>7215.6901600000001</v>
      </c>
      <c r="E100" s="77">
        <f t="shared" si="16"/>
        <v>826638.38916000002</v>
      </c>
      <c r="F100" s="77">
        <f>B100-E100</f>
        <v>46577.74683999992</v>
      </c>
      <c r="G100" s="77">
        <f>B100-C100</f>
        <v>53793.436999999918</v>
      </c>
      <c r="H100" s="78">
        <f>E100/B100*100</f>
        <v>94.665954404672163</v>
      </c>
    </row>
    <row r="101" spans="1:8" s="69" customFormat="1" ht="11.25" customHeight="1" x14ac:dyDescent="0.2">
      <c r="A101" s="75" t="s">
        <v>166</v>
      </c>
      <c r="B101" s="76">
        <v>70261.998000000007</v>
      </c>
      <c r="C101" s="77">
        <v>67450.606750000006</v>
      </c>
      <c r="D101" s="76">
        <v>880.53820999999994</v>
      </c>
      <c r="E101" s="77">
        <f t="shared" si="16"/>
        <v>68331.144960000005</v>
      </c>
      <c r="F101" s="77">
        <f>B101-E101</f>
        <v>1930.8530400000018</v>
      </c>
      <c r="G101" s="77">
        <f>B101-C101</f>
        <v>2811.3912500000006</v>
      </c>
      <c r="H101" s="78">
        <f>E101/B101*100</f>
        <v>97.251924091313199</v>
      </c>
    </row>
    <row r="102" spans="1:8" s="69" customFormat="1" ht="11.25" customHeight="1" x14ac:dyDescent="0.2">
      <c r="A102" s="75" t="s">
        <v>167</v>
      </c>
      <c r="B102" s="76">
        <v>422256.8459999999</v>
      </c>
      <c r="C102" s="77">
        <v>413078.51610000001</v>
      </c>
      <c r="D102" s="76">
        <v>9161.8212500000009</v>
      </c>
      <c r="E102" s="77">
        <f t="shared" si="16"/>
        <v>422240.33734999999</v>
      </c>
      <c r="F102" s="77">
        <f>B102-E102</f>
        <v>16.508649999916088</v>
      </c>
      <c r="G102" s="77">
        <f>B102-C102</f>
        <v>9178.3298999998951</v>
      </c>
      <c r="H102" s="78">
        <f>E102/B102*100</f>
        <v>99.996090377182441</v>
      </c>
    </row>
    <row r="103" spans="1:8" s="69" customFormat="1" ht="11.25" customHeight="1" x14ac:dyDescent="0.2">
      <c r="A103" s="75" t="s">
        <v>168</v>
      </c>
      <c r="B103" s="76">
        <v>429692.90099999995</v>
      </c>
      <c r="C103" s="77">
        <v>397229.39834999939</v>
      </c>
      <c r="D103" s="76">
        <v>13936.563050000012</v>
      </c>
      <c r="E103" s="77">
        <f t="shared" si="16"/>
        <v>411165.96139999939</v>
      </c>
      <c r="F103" s="77">
        <f>B103-E103</f>
        <v>18526.939600000565</v>
      </c>
      <c r="G103" s="77">
        <f>B103-C103</f>
        <v>32463.502650000562</v>
      </c>
      <c r="H103" s="78">
        <f>E103/B103*100</f>
        <v>95.68833007087531</v>
      </c>
    </row>
    <row r="104" spans="1:8" s="69" customFormat="1" ht="11.25" customHeight="1" x14ac:dyDescent="0.2">
      <c r="A104" s="75" t="s">
        <v>169</v>
      </c>
      <c r="B104" s="76">
        <v>67512</v>
      </c>
      <c r="C104" s="77">
        <v>54669.614500000003</v>
      </c>
      <c r="D104" s="76">
        <v>2669.4580599999999</v>
      </c>
      <c r="E104" s="77">
        <f t="shared" si="16"/>
        <v>57339.072560000001</v>
      </c>
      <c r="F104" s="77">
        <f>B104-E104</f>
        <v>10172.927439999999</v>
      </c>
      <c r="G104" s="77">
        <f>B104-C104</f>
        <v>12842.385499999997</v>
      </c>
      <c r="H104" s="78">
        <f>E104/B104*100</f>
        <v>84.931675198483234</v>
      </c>
    </row>
    <row r="105" spans="1:8" s="69" customFormat="1" ht="11.25" customHeight="1" x14ac:dyDescent="0.2">
      <c r="A105" s="75" t="s">
        <v>170</v>
      </c>
      <c r="B105" s="76">
        <v>1534414.851</v>
      </c>
      <c r="C105" s="77">
        <v>1516291.6860700001</v>
      </c>
      <c r="D105" s="76">
        <v>18123.16473</v>
      </c>
      <c r="E105" s="77">
        <f t="shared" si="16"/>
        <v>1534414.8508000001</v>
      </c>
      <c r="F105" s="77">
        <f>B105-E105</f>
        <v>1.9999989308416843E-4</v>
      </c>
      <c r="G105" s="77">
        <f>B105-C105</f>
        <v>18123.16492999997</v>
      </c>
      <c r="H105" s="78">
        <f>E105/B105*100</f>
        <v>99.999999986965733</v>
      </c>
    </row>
    <row r="106" spans="1:8" s="69" customFormat="1" ht="11.25" customHeight="1" x14ac:dyDescent="0.2">
      <c r="A106" s="75"/>
      <c r="B106" s="80"/>
      <c r="C106" s="80"/>
      <c r="D106" s="80"/>
      <c r="E106" s="80"/>
      <c r="F106" s="80"/>
      <c r="G106" s="80"/>
      <c r="H106" s="73"/>
    </row>
    <row r="107" spans="1:8" s="69" customFormat="1" ht="11.25" customHeight="1" x14ac:dyDescent="0.2">
      <c r="A107" s="71" t="s">
        <v>171</v>
      </c>
      <c r="B107" s="82">
        <f t="shared" ref="B107:G107" si="17">SUM(B108:B116)</f>
        <v>6515227.3632499995</v>
      </c>
      <c r="C107" s="82">
        <f t="shared" si="17"/>
        <v>5257921.8810599996</v>
      </c>
      <c r="D107" s="82">
        <f t="shared" si="17"/>
        <v>620897.50512999995</v>
      </c>
      <c r="E107" s="82">
        <f t="shared" si="17"/>
        <v>5878819.3861900009</v>
      </c>
      <c r="F107" s="82">
        <f t="shared" si="17"/>
        <v>636407.97705999971</v>
      </c>
      <c r="G107" s="82">
        <f t="shared" si="17"/>
        <v>1257305.4821899997</v>
      </c>
      <c r="H107" s="73">
        <f>E107/B107*100</f>
        <v>90.231991278619958</v>
      </c>
    </row>
    <row r="108" spans="1:8" s="69" customFormat="1" ht="11.25" customHeight="1" x14ac:dyDescent="0.2">
      <c r="A108" s="75" t="s">
        <v>105</v>
      </c>
      <c r="B108" s="76">
        <v>4503986.6899999995</v>
      </c>
      <c r="C108" s="77">
        <v>3433291.0744699999</v>
      </c>
      <c r="D108" s="76">
        <v>562252.09046999994</v>
      </c>
      <c r="E108" s="77">
        <f t="shared" ref="E108:E116" si="18">SUM(C108:D108)</f>
        <v>3995543.1649399996</v>
      </c>
      <c r="F108" s="77">
        <f>B108-E108</f>
        <v>508443.5250599999</v>
      </c>
      <c r="G108" s="77">
        <f>B108-C108</f>
        <v>1070695.6155299996</v>
      </c>
      <c r="H108" s="78">
        <f>E108/B108*100</f>
        <v>88.711256048138992</v>
      </c>
    </row>
    <row r="109" spans="1:8" s="69" customFormat="1" ht="11.25" customHeight="1" x14ac:dyDescent="0.2">
      <c r="A109" s="75" t="s">
        <v>172</v>
      </c>
      <c r="B109" s="76">
        <v>15846.713</v>
      </c>
      <c r="C109" s="77">
        <v>15709.2968</v>
      </c>
      <c r="D109" s="76">
        <v>137.12648000000002</v>
      </c>
      <c r="E109" s="77">
        <f t="shared" si="18"/>
        <v>15846.423280000001</v>
      </c>
      <c r="F109" s="77">
        <f>B109-E109</f>
        <v>0.28971999999885156</v>
      </c>
      <c r="G109" s="77">
        <f>B109-C109</f>
        <v>137.41619999999966</v>
      </c>
      <c r="H109" s="78">
        <f>E109/B109*100</f>
        <v>99.998171734415848</v>
      </c>
    </row>
    <row r="110" spans="1:8" s="69" customFormat="1" ht="11.25" customHeight="1" x14ac:dyDescent="0.2">
      <c r="A110" s="75" t="s">
        <v>173</v>
      </c>
      <c r="B110" s="76">
        <v>111386.95324999999</v>
      </c>
      <c r="C110" s="77">
        <v>99179.427099999986</v>
      </c>
      <c r="D110" s="76">
        <v>6722.6243800000002</v>
      </c>
      <c r="E110" s="77">
        <f t="shared" si="18"/>
        <v>105902.05147999998</v>
      </c>
      <c r="F110" s="77">
        <f>B110-E110</f>
        <v>5484.9017700000113</v>
      </c>
      <c r="G110" s="77">
        <f>B110-C110</f>
        <v>12207.526150000005</v>
      </c>
      <c r="H110" s="78">
        <f>E110/B110*100</f>
        <v>95.075813091242793</v>
      </c>
    </row>
    <row r="111" spans="1:8" s="69" customFormat="1" ht="11.25" customHeight="1" x14ac:dyDescent="0.2">
      <c r="A111" s="75" t="s">
        <v>174</v>
      </c>
      <c r="B111" s="76">
        <v>596728.00199999986</v>
      </c>
      <c r="C111" s="77">
        <v>564328.84772000008</v>
      </c>
      <c r="D111" s="76">
        <v>17705.331660000003</v>
      </c>
      <c r="E111" s="77">
        <f t="shared" si="18"/>
        <v>582034.1793800001</v>
      </c>
      <c r="F111" s="77">
        <f>B111-E111</f>
        <v>14693.822619999759</v>
      </c>
      <c r="G111" s="77">
        <f>B111-C111</f>
        <v>32399.154279999784</v>
      </c>
      <c r="H111" s="78">
        <f>E111/B111*100</f>
        <v>97.537601290579317</v>
      </c>
    </row>
    <row r="112" spans="1:8" s="69" customFormat="1" ht="11.25" customHeight="1" x14ac:dyDescent="0.2">
      <c r="A112" s="75" t="s">
        <v>175</v>
      </c>
      <c r="B112" s="76">
        <v>51535.987999999998</v>
      </c>
      <c r="C112" s="77">
        <v>44970.940480000005</v>
      </c>
      <c r="D112" s="76">
        <v>2409.0806000000002</v>
      </c>
      <c r="E112" s="77">
        <f t="shared" si="18"/>
        <v>47380.021080000006</v>
      </c>
      <c r="F112" s="77">
        <f>B112-E112</f>
        <v>4155.9669199999917</v>
      </c>
      <c r="G112" s="77">
        <f>B112-C112</f>
        <v>6565.0475199999928</v>
      </c>
      <c r="H112" s="78">
        <f>E112/B112*100</f>
        <v>91.935796554438838</v>
      </c>
    </row>
    <row r="113" spans="1:8" s="69" customFormat="1" ht="11.25" customHeight="1" x14ac:dyDescent="0.2">
      <c r="A113" s="75" t="s">
        <v>176</v>
      </c>
      <c r="B113" s="76">
        <v>103895.47200000001</v>
      </c>
      <c r="C113" s="77">
        <v>98633.863590000008</v>
      </c>
      <c r="D113" s="76">
        <v>4799.5462600000001</v>
      </c>
      <c r="E113" s="77">
        <f t="shared" si="18"/>
        <v>103433.40985000001</v>
      </c>
      <c r="F113" s="77">
        <f>B113-E113</f>
        <v>462.06214999999793</v>
      </c>
      <c r="G113" s="77">
        <f>B113-C113</f>
        <v>5261.6084100000007</v>
      </c>
      <c r="H113" s="78">
        <f>E113/B113*100</f>
        <v>99.555262475731382</v>
      </c>
    </row>
    <row r="114" spans="1:8" s="69" customFormat="1" ht="11.25" customHeight="1" x14ac:dyDescent="0.2">
      <c r="A114" s="75" t="s">
        <v>177</v>
      </c>
      <c r="B114" s="76">
        <v>450929.18599999999</v>
      </c>
      <c r="C114" s="77">
        <v>348732.70426000003</v>
      </c>
      <c r="D114" s="76">
        <v>21722.230359999998</v>
      </c>
      <c r="E114" s="77">
        <f t="shared" si="18"/>
        <v>370454.93462000001</v>
      </c>
      <c r="F114" s="77">
        <f>B114-E114</f>
        <v>80474.251379999972</v>
      </c>
      <c r="G114" s="77">
        <f>B114-C114</f>
        <v>102196.48173999996</v>
      </c>
      <c r="H114" s="78">
        <f>E114/B114*100</f>
        <v>82.153683132854482</v>
      </c>
    </row>
    <row r="115" spans="1:8" s="69" customFormat="1" ht="11.25" customHeight="1" x14ac:dyDescent="0.2">
      <c r="A115" s="75" t="s">
        <v>178</v>
      </c>
      <c r="B115" s="76">
        <v>201032.63099999999</v>
      </c>
      <c r="C115" s="77">
        <v>196918.70178999999</v>
      </c>
      <c r="D115" s="76">
        <v>214.91528</v>
      </c>
      <c r="E115" s="77">
        <f t="shared" si="18"/>
        <v>197133.61706999998</v>
      </c>
      <c r="F115" s="77">
        <f>B115-E115</f>
        <v>3899.0139300000155</v>
      </c>
      <c r="G115" s="77">
        <f>B115-C115</f>
        <v>4113.9292100000021</v>
      </c>
      <c r="H115" s="78">
        <f>E115/B115*100</f>
        <v>98.060506938298971</v>
      </c>
    </row>
    <row r="116" spans="1:8" s="69" customFormat="1" ht="11.25" customHeight="1" x14ac:dyDescent="0.2">
      <c r="A116" s="75" t="s">
        <v>179</v>
      </c>
      <c r="B116" s="80">
        <v>479885.728</v>
      </c>
      <c r="C116" s="80">
        <v>456157.02484999999</v>
      </c>
      <c r="D116" s="80">
        <v>4934.5596399999995</v>
      </c>
      <c r="E116" s="80">
        <f t="shared" si="18"/>
        <v>461091.58448999998</v>
      </c>
      <c r="F116" s="80">
        <f>B116-E116</f>
        <v>18794.143510000024</v>
      </c>
      <c r="G116" s="80">
        <f>B116-C116</f>
        <v>23728.703150000016</v>
      </c>
      <c r="H116" s="73">
        <f>E116/B116*100</f>
        <v>96.083621076140858</v>
      </c>
    </row>
    <row r="117" spans="1:8" s="69" customFormat="1" ht="11.25" customHeight="1" x14ac:dyDescent="0.2">
      <c r="A117" s="84"/>
      <c r="B117" s="80"/>
      <c r="C117" s="80"/>
      <c r="D117" s="80"/>
      <c r="E117" s="80"/>
      <c r="F117" s="80"/>
      <c r="G117" s="80"/>
      <c r="H117" s="73"/>
    </row>
    <row r="118" spans="1:8" s="69" customFormat="1" ht="11.25" customHeight="1" x14ac:dyDescent="0.2">
      <c r="A118" s="87" t="s">
        <v>180</v>
      </c>
      <c r="B118" s="82">
        <f t="shared" ref="B118:G118" si="19">+B119+B127</f>
        <v>98274720.231779993</v>
      </c>
      <c r="C118" s="82">
        <f t="shared" si="19"/>
        <v>95029717.37015</v>
      </c>
      <c r="D118" s="82">
        <f t="shared" si="19"/>
        <v>2697921.39011</v>
      </c>
      <c r="E118" s="82">
        <f t="shared" si="19"/>
        <v>97727638.760260016</v>
      </c>
      <c r="F118" s="82">
        <f t="shared" si="19"/>
        <v>547081.47151997359</v>
      </c>
      <c r="G118" s="82">
        <f t="shared" si="19"/>
        <v>3245002.8616299704</v>
      </c>
      <c r="H118" s="78">
        <f>E118/B118*100</f>
        <v>99.443314139964286</v>
      </c>
    </row>
    <row r="119" spans="1:8" s="69" customFormat="1" ht="12" x14ac:dyDescent="0.2">
      <c r="A119" s="88" t="s">
        <v>181</v>
      </c>
      <c r="B119" s="89">
        <f t="shared" ref="B119:G119" si="20">SUM(B120:B124)</f>
        <v>8339236.5190000013</v>
      </c>
      <c r="C119" s="90">
        <f t="shared" si="20"/>
        <v>7114611.8355700001</v>
      </c>
      <c r="D119" s="89">
        <f t="shared" si="20"/>
        <v>971435.79029999999</v>
      </c>
      <c r="E119" s="90">
        <f t="shared" si="20"/>
        <v>8086047.6258699996</v>
      </c>
      <c r="F119" s="90">
        <f t="shared" si="20"/>
        <v>253188.89313000109</v>
      </c>
      <c r="G119" s="90">
        <f t="shared" si="20"/>
        <v>1224624.6834300011</v>
      </c>
      <c r="H119" s="78">
        <f>E119/B119*100</f>
        <v>96.963884013205046</v>
      </c>
    </row>
    <row r="120" spans="1:8" s="69" customFormat="1" ht="11.25" customHeight="1" x14ac:dyDescent="0.2">
      <c r="A120" s="91" t="s">
        <v>182</v>
      </c>
      <c r="B120" s="76">
        <v>210706.59499999997</v>
      </c>
      <c r="C120" s="77">
        <v>208939.26330000002</v>
      </c>
      <c r="D120" s="76">
        <v>1766.3931699999998</v>
      </c>
      <c r="E120" s="77">
        <f t="shared" ref="E120:E126" si="21">SUM(C120:D120)</f>
        <v>210705.65647000002</v>
      </c>
      <c r="F120" s="77">
        <f>B120-E120</f>
        <v>0.93852999995579012</v>
      </c>
      <c r="G120" s="77">
        <f>B120-C120</f>
        <v>1767.3316999999515</v>
      </c>
      <c r="H120" s="78">
        <f>E120/B120*100</f>
        <v>99.999554579675149</v>
      </c>
    </row>
    <row r="121" spans="1:8" s="69" customFormat="1" ht="11.25" customHeight="1" x14ac:dyDescent="0.2">
      <c r="A121" s="91" t="s">
        <v>183</v>
      </c>
      <c r="B121" s="76">
        <v>608973.0830000001</v>
      </c>
      <c r="C121" s="77">
        <v>538287.98326999997</v>
      </c>
      <c r="D121" s="76">
        <v>22649.670190000001</v>
      </c>
      <c r="E121" s="77">
        <f t="shared" si="21"/>
        <v>560937.65345999994</v>
      </c>
      <c r="F121" s="77">
        <f>B121-E121</f>
        <v>48035.429540000157</v>
      </c>
      <c r="G121" s="77">
        <f>B121-C121</f>
        <v>70685.099730000133</v>
      </c>
      <c r="H121" s="78">
        <f>E121/B121*100</f>
        <v>92.112060305956049</v>
      </c>
    </row>
    <row r="122" spans="1:8" s="69" customFormat="1" ht="11.25" customHeight="1" x14ac:dyDescent="0.2">
      <c r="A122" s="91" t="s">
        <v>184</v>
      </c>
      <c r="B122" s="76">
        <v>77579.350999999981</v>
      </c>
      <c r="C122" s="77">
        <v>76039.601200000005</v>
      </c>
      <c r="D122" s="76">
        <v>1516.67046</v>
      </c>
      <c r="E122" s="77">
        <f t="shared" si="21"/>
        <v>77556.271659999999</v>
      </c>
      <c r="F122" s="77">
        <f>B122-E122</f>
        <v>23.079339999982039</v>
      </c>
      <c r="G122" s="77">
        <f>B122-C122</f>
        <v>1539.7497999999759</v>
      </c>
      <c r="H122" s="78">
        <f>E122/B122*100</f>
        <v>99.97025066631457</v>
      </c>
    </row>
    <row r="123" spans="1:8" s="69" customFormat="1" ht="11.25" customHeight="1" x14ac:dyDescent="0.2">
      <c r="A123" s="91" t="s">
        <v>185</v>
      </c>
      <c r="B123" s="80">
        <v>408609.51900000003</v>
      </c>
      <c r="C123" s="80">
        <v>401340.81083999999</v>
      </c>
      <c r="D123" s="80">
        <v>2082.65958</v>
      </c>
      <c r="E123" s="80">
        <f t="shared" si="21"/>
        <v>403423.47041999997</v>
      </c>
      <c r="F123" s="80">
        <f>B123-E123</f>
        <v>5186.0485800000606</v>
      </c>
      <c r="G123" s="80">
        <f>B123-C123</f>
        <v>7268.7081600000383</v>
      </c>
      <c r="H123" s="78">
        <f>E123/B123*100</f>
        <v>98.730805735340681</v>
      </c>
    </row>
    <row r="124" spans="1:8" s="69" customFormat="1" ht="11.25" customHeight="1" x14ac:dyDescent="0.2">
      <c r="A124" s="88" t="s">
        <v>186</v>
      </c>
      <c r="B124" s="92">
        <f>SUM(B125:B126)</f>
        <v>7033367.9710000008</v>
      </c>
      <c r="C124" s="92">
        <f>SUM(C125:C126)</f>
        <v>5890004.1769599998</v>
      </c>
      <c r="D124" s="92">
        <f>SUM(D125:D126)</f>
        <v>943420.39689999993</v>
      </c>
      <c r="E124" s="82">
        <f t="shared" si="21"/>
        <v>6833424.5738599999</v>
      </c>
      <c r="F124" s="82">
        <f>B124-E124</f>
        <v>199943.39714000095</v>
      </c>
      <c r="G124" s="82">
        <f>B124-C124</f>
        <v>1143363.794040001</v>
      </c>
      <c r="H124" s="78">
        <f>E124/B124*100</f>
        <v>97.157216884365951</v>
      </c>
    </row>
    <row r="125" spans="1:8" s="69" customFormat="1" ht="11.25" customHeight="1" x14ac:dyDescent="0.2">
      <c r="A125" s="93" t="s">
        <v>186</v>
      </c>
      <c r="B125" s="76">
        <v>6278699.1320000002</v>
      </c>
      <c r="C125" s="77">
        <v>5296513.9550299998</v>
      </c>
      <c r="D125" s="76">
        <v>877835.62850999995</v>
      </c>
      <c r="E125" s="77">
        <f t="shared" si="21"/>
        <v>6174349.58354</v>
      </c>
      <c r="F125" s="77">
        <f>B125-E125</f>
        <v>104349.54846000019</v>
      </c>
      <c r="G125" s="77">
        <f>B125-C125</f>
        <v>982185.17697000038</v>
      </c>
      <c r="H125" s="78">
        <f>E125/B125*100</f>
        <v>98.338038720024457</v>
      </c>
    </row>
    <row r="126" spans="1:8" s="69" customFormat="1" ht="11.25" customHeight="1" x14ac:dyDescent="0.2">
      <c r="A126" s="93" t="s">
        <v>187</v>
      </c>
      <c r="B126" s="80">
        <v>754668.83900000015</v>
      </c>
      <c r="C126" s="80">
        <v>593490.22193</v>
      </c>
      <c r="D126" s="80">
        <v>65584.768389999997</v>
      </c>
      <c r="E126" s="80">
        <f t="shared" si="21"/>
        <v>659074.99031999998</v>
      </c>
      <c r="F126" s="80">
        <f>B126-E126</f>
        <v>95593.84868000017</v>
      </c>
      <c r="G126" s="80">
        <f>B126-C126</f>
        <v>161178.61707000015</v>
      </c>
      <c r="H126" s="78">
        <f>E126/B126*100</f>
        <v>87.333007043636499</v>
      </c>
    </row>
    <row r="127" spans="1:8" s="69" customFormat="1" ht="11.25" customHeight="1" x14ac:dyDescent="0.2">
      <c r="A127" s="88" t="s">
        <v>188</v>
      </c>
      <c r="B127" s="92">
        <f t="shared" ref="B127:G127" si="22">SUM(B128:B131)</f>
        <v>89935483.712779984</v>
      </c>
      <c r="C127" s="94">
        <f t="shared" si="22"/>
        <v>87915105.534580007</v>
      </c>
      <c r="D127" s="92">
        <f t="shared" si="22"/>
        <v>1726485.59981</v>
      </c>
      <c r="E127" s="94">
        <f t="shared" si="22"/>
        <v>89641591.134390011</v>
      </c>
      <c r="F127" s="94">
        <f t="shared" si="22"/>
        <v>293892.57838997245</v>
      </c>
      <c r="G127" s="94">
        <f t="shared" si="22"/>
        <v>2020378.1781999692</v>
      </c>
      <c r="H127" s="78">
        <f>E127/B127*100</f>
        <v>99.673218438087744</v>
      </c>
    </row>
    <row r="128" spans="1:8" s="69" customFormat="1" ht="11.25" customHeight="1" x14ac:dyDescent="0.2">
      <c r="A128" s="93" t="s">
        <v>189</v>
      </c>
      <c r="B128" s="76">
        <v>37480244.207389981</v>
      </c>
      <c r="C128" s="77">
        <v>37004015.416130006</v>
      </c>
      <c r="D128" s="76">
        <v>476190.31223000004</v>
      </c>
      <c r="E128" s="77">
        <f>SUM(C128:D128)</f>
        <v>37480205.728360005</v>
      </c>
      <c r="F128" s="77">
        <f>B128-E128</f>
        <v>38.479029975831509</v>
      </c>
      <c r="G128" s="77">
        <f>B128-C128</f>
        <v>476228.79125997424</v>
      </c>
      <c r="H128" s="78">
        <f>E128/B128*100</f>
        <v>99.999897335167404</v>
      </c>
    </row>
    <row r="129" spans="1:8" s="69" customFormat="1" ht="11.25" customHeight="1" x14ac:dyDescent="0.2">
      <c r="A129" s="93" t="s">
        <v>190</v>
      </c>
      <c r="B129" s="76">
        <v>10412051.408159999</v>
      </c>
      <c r="C129" s="77">
        <v>10179799.429850001</v>
      </c>
      <c r="D129" s="76">
        <v>232236.24946000002</v>
      </c>
      <c r="E129" s="77">
        <f>SUM(C129:D129)</f>
        <v>10412035.679310001</v>
      </c>
      <c r="F129" s="77">
        <f>B129-E129</f>
        <v>15.728849997743964</v>
      </c>
      <c r="G129" s="77">
        <f>B129-C129</f>
        <v>232251.97830999829</v>
      </c>
      <c r="H129" s="78">
        <f>E129/B129*100</f>
        <v>99.999848936108933</v>
      </c>
    </row>
    <row r="130" spans="1:8" s="69" customFormat="1" ht="11.25" customHeight="1" x14ac:dyDescent="0.2">
      <c r="A130" s="93" t="s">
        <v>191</v>
      </c>
      <c r="B130" s="77">
        <v>11565431.50598</v>
      </c>
      <c r="C130" s="77">
        <v>11395787.43915</v>
      </c>
      <c r="D130" s="77">
        <v>157821.97019000002</v>
      </c>
      <c r="E130" s="77">
        <f>SUM(C130:D130)</f>
        <v>11553609.40934</v>
      </c>
      <c r="F130" s="77">
        <f>B130-E130</f>
        <v>11822.09664000012</v>
      </c>
      <c r="G130" s="77">
        <f>B130-C130</f>
        <v>169644.06682999991</v>
      </c>
      <c r="H130" s="78">
        <f>E130/B130*100</f>
        <v>99.897780756092956</v>
      </c>
    </row>
    <row r="131" spans="1:8" s="69" customFormat="1" ht="11.25" hidden="1" customHeight="1" x14ac:dyDescent="0.2">
      <c r="A131" s="95" t="s">
        <v>192</v>
      </c>
      <c r="B131" s="96">
        <v>30477756.591249999</v>
      </c>
      <c r="C131" s="94">
        <v>29335503.249450002</v>
      </c>
      <c r="D131" s="96">
        <v>860237.06792999979</v>
      </c>
      <c r="E131" s="94">
        <f>+E132</f>
        <v>30195740.31738</v>
      </c>
      <c r="F131" s="94">
        <f>+F132</f>
        <v>282016.27386999875</v>
      </c>
      <c r="G131" s="94">
        <f>+G132</f>
        <v>1142253.3417999968</v>
      </c>
      <c r="H131" s="97">
        <f>+H132</f>
        <v>99.074681651762504</v>
      </c>
    </row>
    <row r="132" spans="1:8" s="69" customFormat="1" ht="11.25" customHeight="1" x14ac:dyDescent="0.2">
      <c r="A132" s="93" t="s">
        <v>193</v>
      </c>
      <c r="B132" s="80">
        <v>30477756.591249999</v>
      </c>
      <c r="C132" s="80">
        <v>29335503.249450002</v>
      </c>
      <c r="D132" s="80">
        <v>860237.06792999979</v>
      </c>
      <c r="E132" s="80">
        <f>SUM(C132:D132)</f>
        <v>30195740.31738</v>
      </c>
      <c r="F132" s="80">
        <f>B132-E132</f>
        <v>282016.27386999875</v>
      </c>
      <c r="G132" s="80">
        <f>B132-C132</f>
        <v>1142253.3417999968</v>
      </c>
      <c r="H132" s="73">
        <f>E132/B132*100</f>
        <v>99.074681651762504</v>
      </c>
    </row>
    <row r="133" spans="1:8" s="69" customFormat="1" ht="11.25" customHeight="1" x14ac:dyDescent="0.2">
      <c r="A133" s="84"/>
      <c r="B133" s="76"/>
      <c r="C133" s="77"/>
      <c r="D133" s="76"/>
      <c r="E133" s="77"/>
      <c r="F133" s="77"/>
      <c r="G133" s="77"/>
      <c r="H133" s="78"/>
    </row>
    <row r="134" spans="1:8" s="69" customFormat="1" ht="11.25" customHeight="1" x14ac:dyDescent="0.2">
      <c r="A134" s="71" t="s">
        <v>194</v>
      </c>
      <c r="B134" s="80">
        <v>229994511.15333003</v>
      </c>
      <c r="C134" s="80">
        <v>224541821.27430999</v>
      </c>
      <c r="D134" s="80">
        <v>4627817.0589699997</v>
      </c>
      <c r="E134" s="80">
        <f>SUM(C134:D134)</f>
        <v>229169638.33328</v>
      </c>
      <c r="F134" s="80">
        <f>B134-E134</f>
        <v>824872.82005003095</v>
      </c>
      <c r="G134" s="80">
        <f>B134-C134</f>
        <v>5452689.8790200353</v>
      </c>
      <c r="H134" s="73">
        <f>E134/B134*100</f>
        <v>99.641351084461263</v>
      </c>
    </row>
    <row r="135" spans="1:8" s="69" customFormat="1" ht="11.25" customHeight="1" x14ac:dyDescent="0.2">
      <c r="A135" s="84"/>
      <c r="B135" s="80"/>
      <c r="C135" s="80"/>
      <c r="D135" s="80"/>
      <c r="E135" s="80"/>
      <c r="F135" s="80"/>
      <c r="G135" s="80"/>
      <c r="H135" s="73"/>
    </row>
    <row r="136" spans="1:8" s="69" customFormat="1" ht="11.25" customHeight="1" x14ac:dyDescent="0.2">
      <c r="A136" s="71" t="s">
        <v>195</v>
      </c>
      <c r="B136" s="96">
        <f t="shared" ref="B136:G136" si="23">SUM(B137:B155)</f>
        <v>10041698.200000001</v>
      </c>
      <c r="C136" s="82">
        <f t="shared" si="23"/>
        <v>8530493.5624199994</v>
      </c>
      <c r="D136" s="96">
        <f t="shared" si="23"/>
        <v>1127833.2496099996</v>
      </c>
      <c r="E136" s="82">
        <f t="shared" si="23"/>
        <v>9658326.8120300006</v>
      </c>
      <c r="F136" s="82">
        <f t="shared" si="23"/>
        <v>383371.38797000027</v>
      </c>
      <c r="G136" s="82">
        <f t="shared" si="23"/>
        <v>1511204.6375800001</v>
      </c>
      <c r="H136" s="78">
        <f>E136/B136*100</f>
        <v>96.182205635596574</v>
      </c>
    </row>
    <row r="137" spans="1:8" s="69" customFormat="1" ht="11.25" customHeight="1" x14ac:dyDescent="0.2">
      <c r="A137" s="75" t="s">
        <v>196</v>
      </c>
      <c r="B137" s="76">
        <v>2836036.2190000005</v>
      </c>
      <c r="C137" s="77">
        <v>2475644.8686900004</v>
      </c>
      <c r="D137" s="76">
        <v>312687.31752999971</v>
      </c>
      <c r="E137" s="77">
        <f t="shared" ref="E137:E155" si="24">SUM(C137:D137)</f>
        <v>2788332.18622</v>
      </c>
      <c r="F137" s="77">
        <f>B137-E137</f>
        <v>47704.032780000474</v>
      </c>
      <c r="G137" s="77">
        <f>B137-C137</f>
        <v>360391.35031000013</v>
      </c>
      <c r="H137" s="78">
        <f>E137/B137*100</f>
        <v>98.317932878980614</v>
      </c>
    </row>
    <row r="138" spans="1:8" s="69" customFormat="1" ht="11.25" customHeight="1" x14ac:dyDescent="0.2">
      <c r="A138" s="75" t="s">
        <v>197</v>
      </c>
      <c r="B138" s="76">
        <v>181837.24600000001</v>
      </c>
      <c r="C138" s="77">
        <v>178390.5324</v>
      </c>
      <c r="D138" s="76">
        <v>3446.7130899999997</v>
      </c>
      <c r="E138" s="77">
        <f t="shared" si="24"/>
        <v>181837.24549</v>
      </c>
      <c r="F138" s="77">
        <f>B138-E138</f>
        <v>5.1000001258216798E-4</v>
      </c>
      <c r="G138" s="77">
        <f>B138-C138</f>
        <v>3446.7136000000173</v>
      </c>
      <c r="H138" s="78">
        <f>E138/B138*100</f>
        <v>99.999999719529399</v>
      </c>
    </row>
    <row r="139" spans="1:8" s="69" customFormat="1" ht="11.25" customHeight="1" x14ac:dyDescent="0.2">
      <c r="A139" s="75" t="s">
        <v>198</v>
      </c>
      <c r="B139" s="76">
        <v>199526.53599999999</v>
      </c>
      <c r="C139" s="77">
        <v>197361.84331999999</v>
      </c>
      <c r="D139" s="76">
        <v>1976.9710600000001</v>
      </c>
      <c r="E139" s="77">
        <f t="shared" si="24"/>
        <v>199338.81438</v>
      </c>
      <c r="F139" s="77">
        <f>B139-E139</f>
        <v>187.72161999999662</v>
      </c>
      <c r="G139" s="77">
        <f>B139-C139</f>
        <v>2164.6926800000074</v>
      </c>
      <c r="H139" s="78">
        <f>E139/B139*100</f>
        <v>99.905916464163951</v>
      </c>
    </row>
    <row r="140" spans="1:8" s="69" customFormat="1" ht="11.25" customHeight="1" x14ac:dyDescent="0.2">
      <c r="A140" s="98" t="s">
        <v>199</v>
      </c>
      <c r="B140" s="76">
        <v>98723.35000000002</v>
      </c>
      <c r="C140" s="77">
        <v>94997.8698</v>
      </c>
      <c r="D140" s="76">
        <v>3643.75</v>
      </c>
      <c r="E140" s="77">
        <f t="shared" si="24"/>
        <v>98641.6198</v>
      </c>
      <c r="F140" s="77">
        <f>B140-E140</f>
        <v>81.730200000019977</v>
      </c>
      <c r="G140" s="77">
        <f>B140-C140</f>
        <v>3725.48020000002</v>
      </c>
      <c r="H140" s="78">
        <f>E140/B140*100</f>
        <v>99.917212898468279</v>
      </c>
    </row>
    <row r="141" spans="1:8" s="69" customFormat="1" ht="11.25" customHeight="1" x14ac:dyDescent="0.2">
      <c r="A141" s="98" t="s">
        <v>200</v>
      </c>
      <c r="B141" s="76">
        <v>300063.34800000006</v>
      </c>
      <c r="C141" s="77">
        <v>244154.54918999999</v>
      </c>
      <c r="D141" s="76">
        <v>6621.8838900000001</v>
      </c>
      <c r="E141" s="77">
        <f t="shared" si="24"/>
        <v>250776.43307999999</v>
      </c>
      <c r="F141" s="77">
        <f>B141-E141</f>
        <v>49286.914920000068</v>
      </c>
      <c r="G141" s="77">
        <f>B141-C141</f>
        <v>55908.798810000066</v>
      </c>
      <c r="H141" s="78">
        <f>E141/B141*100</f>
        <v>83.574496769262183</v>
      </c>
    </row>
    <row r="142" spans="1:8" s="69" customFormat="1" ht="11.25" customHeight="1" x14ac:dyDescent="0.2">
      <c r="A142" s="75" t="s">
        <v>201</v>
      </c>
      <c r="B142" s="76">
        <v>180098.88699999999</v>
      </c>
      <c r="C142" s="77">
        <v>176732.85642</v>
      </c>
      <c r="D142" s="76">
        <v>3364.4197799999997</v>
      </c>
      <c r="E142" s="77">
        <f t="shared" si="24"/>
        <v>180097.27619999999</v>
      </c>
      <c r="F142" s="77">
        <f>B142-E142</f>
        <v>1.6107999999949243</v>
      </c>
      <c r="G142" s="77">
        <f>B142-C142</f>
        <v>3366.0305799999915</v>
      </c>
      <c r="H142" s="78">
        <f>E142/B142*100</f>
        <v>99.999105602468276</v>
      </c>
    </row>
    <row r="143" spans="1:8" s="69" customFormat="1" ht="11.25" customHeight="1" x14ac:dyDescent="0.2">
      <c r="A143" s="75" t="s">
        <v>202</v>
      </c>
      <c r="B143" s="76">
        <v>32525</v>
      </c>
      <c r="C143" s="77">
        <v>26568.207200000001</v>
      </c>
      <c r="D143" s="76">
        <v>5956.68372</v>
      </c>
      <c r="E143" s="77">
        <f t="shared" si="24"/>
        <v>32524.890920000002</v>
      </c>
      <c r="F143" s="77">
        <f>B143-E143</f>
        <v>0.10907999999835738</v>
      </c>
      <c r="G143" s="77">
        <f>B143-C143</f>
        <v>5956.7927999999993</v>
      </c>
      <c r="H143" s="78">
        <f>E143/B143*100</f>
        <v>99.999664627209839</v>
      </c>
    </row>
    <row r="144" spans="1:8" s="69" customFormat="1" ht="11.25" customHeight="1" x14ac:dyDescent="0.2">
      <c r="A144" s="75" t="s">
        <v>203</v>
      </c>
      <c r="B144" s="76">
        <v>39554</v>
      </c>
      <c r="C144" s="77">
        <v>32539.96531</v>
      </c>
      <c r="D144" s="76">
        <v>2719.7237300000002</v>
      </c>
      <c r="E144" s="77">
        <f t="shared" si="24"/>
        <v>35259.689039999997</v>
      </c>
      <c r="F144" s="77">
        <f>B144-E144</f>
        <v>4294.3109600000025</v>
      </c>
      <c r="G144" s="77">
        <f>B144-C144</f>
        <v>7014.0346900000004</v>
      </c>
      <c r="H144" s="78">
        <f>E144/B144*100</f>
        <v>89.143168933609743</v>
      </c>
    </row>
    <row r="145" spans="1:8" s="69" customFormat="1" ht="11.25" customHeight="1" x14ac:dyDescent="0.2">
      <c r="A145" s="75" t="s">
        <v>204</v>
      </c>
      <c r="B145" s="76">
        <v>761006.04600000009</v>
      </c>
      <c r="C145" s="77">
        <v>754060.96509000007</v>
      </c>
      <c r="D145" s="76">
        <v>6869.7201299999997</v>
      </c>
      <c r="E145" s="77">
        <f t="shared" si="24"/>
        <v>760930.6852200001</v>
      </c>
      <c r="F145" s="77">
        <f>B145-E145</f>
        <v>75.360779999988154</v>
      </c>
      <c r="G145" s="77">
        <f>B145-C145</f>
        <v>6945.0809100000188</v>
      </c>
      <c r="H145" s="78">
        <f>E145/B145*100</f>
        <v>99.990097216652075</v>
      </c>
    </row>
    <row r="146" spans="1:8" s="69" customFormat="1" ht="11.25" customHeight="1" x14ac:dyDescent="0.2">
      <c r="A146" s="75" t="s">
        <v>205</v>
      </c>
      <c r="B146" s="76">
        <v>755652.82499999995</v>
      </c>
      <c r="C146" s="77">
        <v>583465.97100999998</v>
      </c>
      <c r="D146" s="76">
        <v>172185.93247</v>
      </c>
      <c r="E146" s="77">
        <f t="shared" si="24"/>
        <v>755651.90347999998</v>
      </c>
      <c r="F146" s="77">
        <f>B146-E146</f>
        <v>0.92151999997440726</v>
      </c>
      <c r="G146" s="77">
        <f>B146-C146</f>
        <v>172186.85398999997</v>
      </c>
      <c r="H146" s="78">
        <f>E146/B146*100</f>
        <v>99.999878049817397</v>
      </c>
    </row>
    <row r="147" spans="1:8" s="69" customFormat="1" ht="11.25" customHeight="1" x14ac:dyDescent="0.2">
      <c r="A147" s="98" t="s">
        <v>206</v>
      </c>
      <c r="B147" s="76">
        <v>223376.89799999999</v>
      </c>
      <c r="C147" s="77">
        <v>223219.72061000002</v>
      </c>
      <c r="D147" s="76">
        <v>157.03807</v>
      </c>
      <c r="E147" s="77">
        <f t="shared" si="24"/>
        <v>223376.75868000003</v>
      </c>
      <c r="F147" s="77">
        <f>B147-E147</f>
        <v>0.13931999995838851</v>
      </c>
      <c r="G147" s="77">
        <f>B147-C147</f>
        <v>157.177389999968</v>
      </c>
      <c r="H147" s="78">
        <f>E147/B147*100</f>
        <v>99.999937630076701</v>
      </c>
    </row>
    <row r="148" spans="1:8" s="69" customFormat="1" ht="11.25" customHeight="1" x14ac:dyDescent="0.2">
      <c r="A148" s="75" t="s">
        <v>207</v>
      </c>
      <c r="B148" s="76">
        <v>429588</v>
      </c>
      <c r="C148" s="77">
        <v>331559.62844</v>
      </c>
      <c r="D148" s="76">
        <v>97124.167260000002</v>
      </c>
      <c r="E148" s="77">
        <f t="shared" si="24"/>
        <v>428683.79570000002</v>
      </c>
      <c r="F148" s="77">
        <f>B148-E148</f>
        <v>904.20429999998305</v>
      </c>
      <c r="G148" s="77">
        <f>B148-C148</f>
        <v>98028.37156</v>
      </c>
      <c r="H148" s="78">
        <f>E148/B148*100</f>
        <v>99.789518259355475</v>
      </c>
    </row>
    <row r="149" spans="1:8" s="69" customFormat="1" ht="11.25" customHeight="1" x14ac:dyDescent="0.2">
      <c r="A149" s="75" t="s">
        <v>208</v>
      </c>
      <c r="B149" s="76">
        <v>237951.81599999999</v>
      </c>
      <c r="C149" s="77">
        <v>172076.23878000001</v>
      </c>
      <c r="D149" s="76">
        <v>65537.518850000008</v>
      </c>
      <c r="E149" s="77">
        <f t="shared" si="24"/>
        <v>237613.75763000001</v>
      </c>
      <c r="F149" s="77">
        <f>B149-E149</f>
        <v>338.05836999998428</v>
      </c>
      <c r="G149" s="77">
        <f>B149-C149</f>
        <v>65875.577219999977</v>
      </c>
      <c r="H149" s="78">
        <f>E149/B149*100</f>
        <v>99.857929905439349</v>
      </c>
    </row>
    <row r="150" spans="1:8" s="69" customFormat="1" ht="11.25" customHeight="1" x14ac:dyDescent="0.2">
      <c r="A150" s="75" t="s">
        <v>209</v>
      </c>
      <c r="B150" s="76">
        <v>148800.58800000002</v>
      </c>
      <c r="C150" s="77">
        <v>111539.08872</v>
      </c>
      <c r="D150" s="76">
        <v>37205.800980000007</v>
      </c>
      <c r="E150" s="77">
        <f t="shared" si="24"/>
        <v>148744.8897</v>
      </c>
      <c r="F150" s="77">
        <f>B150-E150</f>
        <v>55.698300000018207</v>
      </c>
      <c r="G150" s="77">
        <f>B150-C150</f>
        <v>37261.499280000018</v>
      </c>
      <c r="H150" s="78">
        <f>E150/B150*100</f>
        <v>99.962568494688995</v>
      </c>
    </row>
    <row r="151" spans="1:8" s="69" customFormat="1" ht="11.25" customHeight="1" x14ac:dyDescent="0.2">
      <c r="A151" s="75" t="s">
        <v>210</v>
      </c>
      <c r="B151" s="76">
        <v>1545596.1029999997</v>
      </c>
      <c r="C151" s="77">
        <v>1167437.39506</v>
      </c>
      <c r="D151" s="76">
        <v>98344.470319999993</v>
      </c>
      <c r="E151" s="77">
        <f t="shared" si="24"/>
        <v>1265781.8653800001</v>
      </c>
      <c r="F151" s="77">
        <f>B151-E151</f>
        <v>279814.23761999956</v>
      </c>
      <c r="G151" s="77">
        <f>B151-C151</f>
        <v>378158.70793999964</v>
      </c>
      <c r="H151" s="78">
        <f>E151/B151*100</f>
        <v>81.896031112081573</v>
      </c>
    </row>
    <row r="152" spans="1:8" s="69" customFormat="1" ht="11.25" customHeight="1" x14ac:dyDescent="0.2">
      <c r="A152" s="75" t="s">
        <v>211</v>
      </c>
      <c r="B152" s="76">
        <v>41002</v>
      </c>
      <c r="C152" s="77">
        <v>34268.68389</v>
      </c>
      <c r="D152" s="76">
        <v>6299.7138499999992</v>
      </c>
      <c r="E152" s="77">
        <f t="shared" si="24"/>
        <v>40568.39774</v>
      </c>
      <c r="F152" s="77">
        <f>B152-E152</f>
        <v>433.60225999999966</v>
      </c>
      <c r="G152" s="77">
        <f>B152-C152</f>
        <v>6733.3161099999998</v>
      </c>
      <c r="H152" s="78">
        <f>E152/B152*100</f>
        <v>98.942485098287889</v>
      </c>
    </row>
    <row r="153" spans="1:8" s="69" customFormat="1" ht="11.25" customHeight="1" x14ac:dyDescent="0.2">
      <c r="A153" s="75" t="s">
        <v>212</v>
      </c>
      <c r="B153" s="76">
        <v>1924681.0000000002</v>
      </c>
      <c r="C153" s="77">
        <v>1624640.1886199999</v>
      </c>
      <c r="D153" s="76">
        <v>299852.56586999999</v>
      </c>
      <c r="E153" s="77">
        <f t="shared" si="24"/>
        <v>1924492.75449</v>
      </c>
      <c r="F153" s="77">
        <f>B153-E153</f>
        <v>188.24551000026986</v>
      </c>
      <c r="G153" s="77">
        <f>B153-C153</f>
        <v>300040.81138000032</v>
      </c>
      <c r="H153" s="78">
        <f>E153/B153*100</f>
        <v>99.990219391680995</v>
      </c>
    </row>
    <row r="154" spans="1:8" s="69" customFormat="1" ht="11.25" customHeight="1" x14ac:dyDescent="0.2">
      <c r="A154" s="75" t="s">
        <v>213</v>
      </c>
      <c r="B154" s="76">
        <v>43669.120999999999</v>
      </c>
      <c r="C154" s="77">
        <v>39888.868390000003</v>
      </c>
      <c r="D154" s="76">
        <v>3775.7827699999998</v>
      </c>
      <c r="E154" s="77">
        <f t="shared" si="24"/>
        <v>43664.651160000001</v>
      </c>
      <c r="F154" s="77">
        <f>B154-E154</f>
        <v>4.4698399999979301</v>
      </c>
      <c r="G154" s="77">
        <f>B154-C154</f>
        <v>3780.2526099999959</v>
      </c>
      <c r="H154" s="78">
        <f>E154/B154*100</f>
        <v>99.989764300499658</v>
      </c>
    </row>
    <row r="155" spans="1:8" s="69" customFormat="1" ht="11.25" customHeight="1" x14ac:dyDescent="0.2">
      <c r="A155" s="75" t="s">
        <v>214</v>
      </c>
      <c r="B155" s="80">
        <v>62009.216999999997</v>
      </c>
      <c r="C155" s="80">
        <v>61946.121479999994</v>
      </c>
      <c r="D155" s="80">
        <v>63.076239999999999</v>
      </c>
      <c r="E155" s="80">
        <f t="shared" si="24"/>
        <v>62009.197719999996</v>
      </c>
      <c r="F155" s="80">
        <f>B155-E155</f>
        <v>1.9280000000435393E-2</v>
      </c>
      <c r="G155" s="80">
        <f>B155-C155</f>
        <v>63.09552000000258</v>
      </c>
      <c r="H155" s="73">
        <f>E155/B155*100</f>
        <v>99.999968907848</v>
      </c>
    </row>
    <row r="156" spans="1:8" s="69" customFormat="1" ht="11.25" customHeight="1" x14ac:dyDescent="0.2">
      <c r="A156" s="84"/>
      <c r="B156" s="80"/>
      <c r="C156" s="80"/>
      <c r="D156" s="80"/>
      <c r="E156" s="80"/>
      <c r="F156" s="80"/>
      <c r="G156" s="80"/>
      <c r="H156" s="73"/>
    </row>
    <row r="157" spans="1:8" s="69" customFormat="1" ht="11.25" customHeight="1" x14ac:dyDescent="0.2">
      <c r="A157" s="71" t="s">
        <v>215</v>
      </c>
      <c r="B157" s="96">
        <f t="shared" ref="B157:G157" si="25">SUM(B158:B162)</f>
        <v>63050176.768000007</v>
      </c>
      <c r="C157" s="82">
        <f t="shared" si="25"/>
        <v>48927690.905580007</v>
      </c>
      <c r="D157" s="96">
        <f t="shared" si="25"/>
        <v>11325400.82632</v>
      </c>
      <c r="E157" s="82">
        <f t="shared" si="25"/>
        <v>60253091.731899999</v>
      </c>
      <c r="F157" s="82">
        <f t="shared" si="25"/>
        <v>2797085.036100002</v>
      </c>
      <c r="G157" s="82">
        <f t="shared" si="25"/>
        <v>14122485.862420006</v>
      </c>
      <c r="H157" s="78">
        <f>E157/B157*100</f>
        <v>95.56371579037409</v>
      </c>
    </row>
    <row r="158" spans="1:8" s="69" customFormat="1" ht="11.25" customHeight="1" x14ac:dyDescent="0.2">
      <c r="A158" s="75" t="s">
        <v>105</v>
      </c>
      <c r="B158" s="76">
        <v>62885338.657000005</v>
      </c>
      <c r="C158" s="77">
        <v>48805109.778209999</v>
      </c>
      <c r="D158" s="76">
        <v>11316867.704840001</v>
      </c>
      <c r="E158" s="77">
        <f>SUM(C158:D158)</f>
        <v>60121977.483050004</v>
      </c>
      <c r="F158" s="77">
        <f>B158-E158</f>
        <v>2763361.1739500016</v>
      </c>
      <c r="G158" s="77">
        <f>B158-C158</f>
        <v>14080228.878790006</v>
      </c>
      <c r="H158" s="78">
        <f>E158/B158*100</f>
        <v>95.605714729434155</v>
      </c>
    </row>
    <row r="159" spans="1:8" s="69" customFormat="1" ht="11.25" customHeight="1" x14ac:dyDescent="0.2">
      <c r="A159" s="75" t="s">
        <v>216</v>
      </c>
      <c r="B159" s="76">
        <v>31085</v>
      </c>
      <c r="C159" s="77">
        <v>23225.856239999997</v>
      </c>
      <c r="D159" s="76">
        <v>112.23063</v>
      </c>
      <c r="E159" s="77">
        <f>SUM(C159:D159)</f>
        <v>23338.086869999996</v>
      </c>
      <c r="F159" s="77">
        <f>B159-E159</f>
        <v>7746.9131300000045</v>
      </c>
      <c r="G159" s="77">
        <f>B159-C159</f>
        <v>7859.1437600000027</v>
      </c>
      <c r="H159" s="78">
        <f>E159/B159*100</f>
        <v>75.078291362393429</v>
      </c>
    </row>
    <row r="160" spans="1:8" s="69" customFormat="1" ht="11.25" customHeight="1" x14ac:dyDescent="0.2">
      <c r="A160" s="75" t="s">
        <v>217</v>
      </c>
      <c r="B160" s="76">
        <v>26967.793999999998</v>
      </c>
      <c r="C160" s="77">
        <v>19984.350039999998</v>
      </c>
      <c r="D160" s="76">
        <v>3961.8070699999998</v>
      </c>
      <c r="E160" s="77">
        <f>SUM(C160:D160)</f>
        <v>23946.157109999996</v>
      </c>
      <c r="F160" s="77">
        <f>B160-E160</f>
        <v>3021.6368900000016</v>
      </c>
      <c r="G160" s="77">
        <f>B160-C160</f>
        <v>6983.4439600000005</v>
      </c>
      <c r="H160" s="78">
        <f>E160/B160*100</f>
        <v>88.795387231154308</v>
      </c>
    </row>
    <row r="161" spans="1:8" s="69" customFormat="1" ht="11.25" customHeight="1" x14ac:dyDescent="0.2">
      <c r="A161" s="75" t="s">
        <v>218</v>
      </c>
      <c r="B161" s="76">
        <v>28808.629000000001</v>
      </c>
      <c r="C161" s="77">
        <v>21608.868429999999</v>
      </c>
      <c r="D161" s="76">
        <v>1621.74819</v>
      </c>
      <c r="E161" s="77">
        <f>SUM(C161:D161)</f>
        <v>23230.616619999997</v>
      </c>
      <c r="F161" s="77">
        <f>B161-E161</f>
        <v>5578.0123800000038</v>
      </c>
      <c r="G161" s="77">
        <f>B161-C161</f>
        <v>7199.7605700000022</v>
      </c>
      <c r="H161" s="78">
        <f>E161/B161*100</f>
        <v>80.637702752185803</v>
      </c>
    </row>
    <row r="162" spans="1:8" s="69" customFormat="1" ht="11.25" customHeight="1" x14ac:dyDescent="0.2">
      <c r="A162" s="75" t="s">
        <v>219</v>
      </c>
      <c r="B162" s="80">
        <v>77976.687999999995</v>
      </c>
      <c r="C162" s="80">
        <v>57762.052659999994</v>
      </c>
      <c r="D162" s="80">
        <v>2837.3355899999997</v>
      </c>
      <c r="E162" s="80">
        <f>SUM(C162:D162)</f>
        <v>60599.388249999996</v>
      </c>
      <c r="F162" s="80">
        <f>B162-E162</f>
        <v>17377.299749999998</v>
      </c>
      <c r="G162" s="80">
        <f>B162-C162</f>
        <v>20214.635340000001</v>
      </c>
      <c r="H162" s="73">
        <f>E162/B162*100</f>
        <v>77.714750144299543</v>
      </c>
    </row>
    <row r="163" spans="1:8" s="69" customFormat="1" ht="11.25" customHeight="1" x14ac:dyDescent="0.2">
      <c r="A163" s="84"/>
      <c r="B163" s="80"/>
      <c r="C163" s="80"/>
      <c r="D163" s="80"/>
      <c r="E163" s="80"/>
      <c r="F163" s="80"/>
      <c r="G163" s="80"/>
      <c r="H163" s="73"/>
    </row>
    <row r="164" spans="1:8" s="69" customFormat="1" ht="11.25" customHeight="1" x14ac:dyDescent="0.2">
      <c r="A164" s="71" t="s">
        <v>220</v>
      </c>
      <c r="B164" s="96">
        <f t="shared" ref="B164:G164" si="26">SUM(B165:B167)</f>
        <v>2028036.899</v>
      </c>
      <c r="C164" s="82">
        <f t="shared" si="26"/>
        <v>1763480.2196700003</v>
      </c>
      <c r="D164" s="96">
        <f t="shared" si="26"/>
        <v>113485.08736999999</v>
      </c>
      <c r="E164" s="82">
        <f t="shared" si="26"/>
        <v>1876965.3070400001</v>
      </c>
      <c r="F164" s="82">
        <f t="shared" si="26"/>
        <v>151071.59195999976</v>
      </c>
      <c r="G164" s="82">
        <f t="shared" si="26"/>
        <v>264556.67932999966</v>
      </c>
      <c r="H164" s="78">
        <f>E164/B164*100</f>
        <v>92.550845991288838</v>
      </c>
    </row>
    <row r="165" spans="1:8" s="69" customFormat="1" ht="11.25" customHeight="1" x14ac:dyDescent="0.2">
      <c r="A165" s="75" t="s">
        <v>196</v>
      </c>
      <c r="B165" s="76">
        <v>1779821.105</v>
      </c>
      <c r="C165" s="77">
        <v>1596842.3163000003</v>
      </c>
      <c r="D165" s="76">
        <v>97626.406969999996</v>
      </c>
      <c r="E165" s="77">
        <f>SUM(C165:D165)</f>
        <v>1694468.7232700002</v>
      </c>
      <c r="F165" s="77">
        <f>B165-E165</f>
        <v>85352.38172999979</v>
      </c>
      <c r="G165" s="77">
        <f>B165-C165</f>
        <v>182978.78869999968</v>
      </c>
      <c r="H165" s="78">
        <f>E165/B165*100</f>
        <v>95.204440407509395</v>
      </c>
    </row>
    <row r="166" spans="1:8" s="69" customFormat="1" ht="11.25" customHeight="1" x14ac:dyDescent="0.2">
      <c r="A166" s="75" t="s">
        <v>221</v>
      </c>
      <c r="B166" s="76">
        <v>31842</v>
      </c>
      <c r="C166" s="77">
        <v>24189.42553</v>
      </c>
      <c r="D166" s="76">
        <v>4534.2490900000003</v>
      </c>
      <c r="E166" s="77">
        <f>SUM(C166:D166)</f>
        <v>28723.674620000002</v>
      </c>
      <c r="F166" s="77">
        <f>B166-E166</f>
        <v>3118.3253799999984</v>
      </c>
      <c r="G166" s="77">
        <f>B166-C166</f>
        <v>7652.5744699999996</v>
      </c>
      <c r="H166" s="78">
        <f>E166/B166*100</f>
        <v>90.20687965580052</v>
      </c>
    </row>
    <row r="167" spans="1:8" s="69" customFormat="1" ht="11.25" customHeight="1" x14ac:dyDescent="0.2">
      <c r="A167" s="75" t="s">
        <v>222</v>
      </c>
      <c r="B167" s="80">
        <v>216373.79399999999</v>
      </c>
      <c r="C167" s="80">
        <v>142448.47784000001</v>
      </c>
      <c r="D167" s="80">
        <v>11324.43131</v>
      </c>
      <c r="E167" s="80">
        <f>SUM(C167:D167)</f>
        <v>153772.90915000002</v>
      </c>
      <c r="F167" s="80">
        <f>B167-E167</f>
        <v>62600.884849999973</v>
      </c>
      <c r="G167" s="80">
        <f>B167-C167</f>
        <v>73925.316159999988</v>
      </c>
      <c r="H167" s="73">
        <f>E167/B167*100</f>
        <v>71.068176190504857</v>
      </c>
    </row>
    <row r="168" spans="1:8" s="69" customFormat="1" ht="11.25" customHeight="1" x14ac:dyDescent="0.2">
      <c r="A168" s="84" t="s">
        <v>223</v>
      </c>
      <c r="B168" s="80"/>
      <c r="C168" s="80"/>
      <c r="D168" s="80"/>
      <c r="E168" s="80"/>
      <c r="F168" s="80"/>
      <c r="G168" s="80"/>
      <c r="H168" s="73"/>
    </row>
    <row r="169" spans="1:8" s="69" customFormat="1" ht="11.25" customHeight="1" x14ac:dyDescent="0.2">
      <c r="A169" s="71" t="s">
        <v>224</v>
      </c>
      <c r="B169" s="96">
        <f t="shared" ref="B169:G169" si="27">SUM(B170:B174)</f>
        <v>2637217.8139999998</v>
      </c>
      <c r="C169" s="82">
        <f t="shared" si="27"/>
        <v>2474488.3280500001</v>
      </c>
      <c r="D169" s="96">
        <f t="shared" si="27"/>
        <v>84100.07316</v>
      </c>
      <c r="E169" s="82">
        <f t="shared" si="27"/>
        <v>2558588.4012099998</v>
      </c>
      <c r="F169" s="82">
        <f t="shared" si="27"/>
        <v>78629.41278999974</v>
      </c>
      <c r="G169" s="82">
        <f t="shared" si="27"/>
        <v>162729.48594999977</v>
      </c>
      <c r="H169" s="78">
        <f>E169/B169*100</f>
        <v>97.018471042756275</v>
      </c>
    </row>
    <row r="170" spans="1:8" s="69" customFormat="1" ht="11.25" customHeight="1" x14ac:dyDescent="0.2">
      <c r="A170" s="75" t="s">
        <v>196</v>
      </c>
      <c r="B170" s="76">
        <v>2337454.1859999998</v>
      </c>
      <c r="C170" s="77">
        <v>2190586.17649</v>
      </c>
      <c r="D170" s="76">
        <v>79033.882769999997</v>
      </c>
      <c r="E170" s="77">
        <f>SUM(C170:D170)</f>
        <v>2269620.05926</v>
      </c>
      <c r="F170" s="77">
        <f>B170-E170</f>
        <v>67834.126739999745</v>
      </c>
      <c r="G170" s="77">
        <f>B170-C170</f>
        <v>146868.00950999977</v>
      </c>
      <c r="H170" s="78">
        <f>E170/B170*100</f>
        <v>97.097948394185138</v>
      </c>
    </row>
    <row r="171" spans="1:8" s="69" customFormat="1" ht="11.25" customHeight="1" x14ac:dyDescent="0.2">
      <c r="A171" s="75" t="s">
        <v>225</v>
      </c>
      <c r="B171" s="76">
        <v>184612.39399999997</v>
      </c>
      <c r="C171" s="77">
        <v>183591.52093999999</v>
      </c>
      <c r="D171" s="76">
        <v>585.68011999999999</v>
      </c>
      <c r="E171" s="77">
        <f>SUM(C171:D171)</f>
        <v>184177.20105999999</v>
      </c>
      <c r="F171" s="77">
        <f>B171-E171</f>
        <v>435.19293999997899</v>
      </c>
      <c r="G171" s="77">
        <f>B171-C171</f>
        <v>1020.8730599999835</v>
      </c>
      <c r="H171" s="78">
        <f>E171/B171*100</f>
        <v>99.764266672149887</v>
      </c>
    </row>
    <row r="172" spans="1:8" s="69" customFormat="1" ht="11.25" customHeight="1" x14ac:dyDescent="0.2">
      <c r="A172" s="75" t="s">
        <v>226</v>
      </c>
      <c r="B172" s="76">
        <v>28842.865000000002</v>
      </c>
      <c r="C172" s="77">
        <v>24746.838159999999</v>
      </c>
      <c r="D172" s="76">
        <v>2570.4077400000001</v>
      </c>
      <c r="E172" s="77">
        <f>SUM(C172:D172)</f>
        <v>27317.245899999998</v>
      </c>
      <c r="F172" s="77">
        <f>B172-E172</f>
        <v>1525.6191000000035</v>
      </c>
      <c r="G172" s="77">
        <f>B172-C172</f>
        <v>4096.0268400000023</v>
      </c>
      <c r="H172" s="78">
        <f>E172/B172*100</f>
        <v>94.710584056056831</v>
      </c>
    </row>
    <row r="173" spans="1:8" s="69" customFormat="1" ht="11.45" customHeight="1" x14ac:dyDescent="0.2">
      <c r="A173" s="75" t="s">
        <v>227</v>
      </c>
      <c r="B173" s="76">
        <v>44912.368999999999</v>
      </c>
      <c r="C173" s="77">
        <v>34440.85628</v>
      </c>
      <c r="D173" s="76">
        <v>1676.7825500000001</v>
      </c>
      <c r="E173" s="77">
        <f>SUM(C173:D173)</f>
        <v>36117.638830000004</v>
      </c>
      <c r="F173" s="77">
        <f>B173-E173</f>
        <v>8794.7301699999953</v>
      </c>
      <c r="G173" s="77">
        <f>B173-C173</f>
        <v>10471.512719999999</v>
      </c>
      <c r="H173" s="78">
        <f>E173/B173*100</f>
        <v>80.4180221043339</v>
      </c>
    </row>
    <row r="174" spans="1:8" s="69" customFormat="1" ht="11.25" customHeight="1" x14ac:dyDescent="0.2">
      <c r="A174" s="75" t="s">
        <v>228</v>
      </c>
      <c r="B174" s="80">
        <v>41396</v>
      </c>
      <c r="C174" s="80">
        <v>41122.936179999997</v>
      </c>
      <c r="D174" s="80">
        <v>233.31998000000002</v>
      </c>
      <c r="E174" s="80">
        <f>SUM(C174:D174)</f>
        <v>41356.256159999997</v>
      </c>
      <c r="F174" s="80">
        <f>B174-E174</f>
        <v>39.74384000000282</v>
      </c>
      <c r="G174" s="80">
        <f>B174-C174</f>
        <v>273.06382000000303</v>
      </c>
      <c r="H174" s="73">
        <f>E174/B174*100</f>
        <v>99.903991110252193</v>
      </c>
    </row>
    <row r="175" spans="1:8" s="69" customFormat="1" ht="11.25" customHeight="1" x14ac:dyDescent="0.2">
      <c r="A175" s="84"/>
      <c r="B175" s="80"/>
      <c r="C175" s="80"/>
      <c r="D175" s="80"/>
      <c r="E175" s="80"/>
      <c r="F175" s="80"/>
      <c r="G175" s="80"/>
      <c r="H175" s="73"/>
    </row>
    <row r="176" spans="1:8" s="69" customFormat="1" ht="11.25" customHeight="1" x14ac:dyDescent="0.2">
      <c r="A176" s="71" t="s">
        <v>229</v>
      </c>
      <c r="B176" s="96">
        <f t="shared" ref="B176:G176" si="28">SUM(B177:B183)</f>
        <v>16885201.474130001</v>
      </c>
      <c r="C176" s="82">
        <f t="shared" si="28"/>
        <v>14711680.79862</v>
      </c>
      <c r="D176" s="96">
        <f t="shared" si="28"/>
        <v>1666035.5046000001</v>
      </c>
      <c r="E176" s="82">
        <f t="shared" si="28"/>
        <v>16377716.303219998</v>
      </c>
      <c r="F176" s="82">
        <f t="shared" si="28"/>
        <v>507485.17090999987</v>
      </c>
      <c r="G176" s="82">
        <f t="shared" si="28"/>
        <v>2173520.6755099995</v>
      </c>
      <c r="H176" s="78">
        <f>E176/B176*100</f>
        <v>96.994497390584726</v>
      </c>
    </row>
    <row r="177" spans="1:8" s="69" customFormat="1" ht="11.25" customHeight="1" x14ac:dyDescent="0.2">
      <c r="A177" s="75" t="s">
        <v>196</v>
      </c>
      <c r="B177" s="76">
        <v>10048138.9714</v>
      </c>
      <c r="C177" s="77">
        <v>7946056.2417699993</v>
      </c>
      <c r="D177" s="76">
        <v>1630397.1637700002</v>
      </c>
      <c r="E177" s="77">
        <f t="shared" ref="E177:E183" si="29">SUM(C177:D177)</f>
        <v>9576453.4055399988</v>
      </c>
      <c r="F177" s="77">
        <f>B177-E177</f>
        <v>471685.56586000137</v>
      </c>
      <c r="G177" s="77">
        <f>B177-C177</f>
        <v>2102082.7296300009</v>
      </c>
      <c r="H177" s="78">
        <f>E177/B177*100</f>
        <v>95.305742016481261</v>
      </c>
    </row>
    <row r="178" spans="1:8" s="69" customFormat="1" ht="11.25" customHeight="1" x14ac:dyDescent="0.2">
      <c r="A178" s="75" t="s">
        <v>230</v>
      </c>
      <c r="B178" s="76">
        <v>61772</v>
      </c>
      <c r="C178" s="77">
        <v>57682.21963</v>
      </c>
      <c r="D178" s="76">
        <v>3182.4942400000004</v>
      </c>
      <c r="E178" s="77">
        <f t="shared" si="29"/>
        <v>60864.71387</v>
      </c>
      <c r="F178" s="77">
        <f>B178-E178</f>
        <v>907.28613000000041</v>
      </c>
      <c r="G178" s="77">
        <f>B178-C178</f>
        <v>4089.7803700000004</v>
      </c>
      <c r="H178" s="78">
        <f>E178/B178*100</f>
        <v>98.53123400569838</v>
      </c>
    </row>
    <row r="179" spans="1:8" s="69" customFormat="1" ht="11.25" customHeight="1" x14ac:dyDescent="0.2">
      <c r="A179" s="75" t="s">
        <v>231</v>
      </c>
      <c r="B179" s="76">
        <v>541400.75072999997</v>
      </c>
      <c r="C179" s="77">
        <v>523920.28667000006</v>
      </c>
      <c r="D179" s="76">
        <v>5147.7640699999993</v>
      </c>
      <c r="E179" s="77">
        <f t="shared" si="29"/>
        <v>529068.05074000009</v>
      </c>
      <c r="F179" s="77">
        <f>B179-E179</f>
        <v>12332.699989999877</v>
      </c>
      <c r="G179" s="77">
        <f>B179-C179</f>
        <v>17480.464059999911</v>
      </c>
      <c r="H179" s="78">
        <f>E179/B179*100</f>
        <v>97.722075565397532</v>
      </c>
    </row>
    <row r="180" spans="1:8" s="69" customFormat="1" ht="11.25" customHeight="1" x14ac:dyDescent="0.2">
      <c r="A180" s="75" t="s">
        <v>232</v>
      </c>
      <c r="B180" s="76">
        <v>46889.739000000001</v>
      </c>
      <c r="C180" s="77">
        <v>31320.451280000001</v>
      </c>
      <c r="D180" s="76">
        <v>328.34047999999996</v>
      </c>
      <c r="E180" s="77">
        <f t="shared" si="29"/>
        <v>31648.79176</v>
      </c>
      <c r="F180" s="77">
        <f>B180-E180</f>
        <v>15240.947240000001</v>
      </c>
      <c r="G180" s="77">
        <f>B180-C180</f>
        <v>15569.28772</v>
      </c>
      <c r="H180" s="78">
        <f>E180/B180*100</f>
        <v>67.496199456345877</v>
      </c>
    </row>
    <row r="181" spans="1:8" s="69" customFormat="1" ht="11.25" customHeight="1" x14ac:dyDescent="0.2">
      <c r="A181" s="75" t="s">
        <v>233</v>
      </c>
      <c r="B181" s="76">
        <v>706957.43199999991</v>
      </c>
      <c r="C181" s="77">
        <v>696377.06495000003</v>
      </c>
      <c r="D181" s="76">
        <v>10545.486779999999</v>
      </c>
      <c r="E181" s="77">
        <f t="shared" si="29"/>
        <v>706922.55173000006</v>
      </c>
      <c r="F181" s="77">
        <f>B181-E181</f>
        <v>34.880269999848679</v>
      </c>
      <c r="G181" s="77">
        <f>B181-C181</f>
        <v>10580.367049999884</v>
      </c>
      <c r="H181" s="78">
        <f>E181/B181*100</f>
        <v>99.995066142822608</v>
      </c>
    </row>
    <row r="182" spans="1:8" s="69" customFormat="1" ht="11.25" customHeight="1" x14ac:dyDescent="0.2">
      <c r="A182" s="75" t="s">
        <v>234</v>
      </c>
      <c r="B182" s="76">
        <v>5464299.3819999993</v>
      </c>
      <c r="C182" s="77">
        <v>5442961.6319200005</v>
      </c>
      <c r="D182" s="76">
        <v>15153.95866</v>
      </c>
      <c r="E182" s="77">
        <f t="shared" si="29"/>
        <v>5458115.5905800005</v>
      </c>
      <c r="F182" s="77">
        <f>B182-E182</f>
        <v>6183.7914199987426</v>
      </c>
      <c r="G182" s="77">
        <f>B182-C182</f>
        <v>21337.750079998747</v>
      </c>
      <c r="H182" s="78">
        <f>E182/B182*100</f>
        <v>99.886832858383116</v>
      </c>
    </row>
    <row r="183" spans="1:8" s="69" customFormat="1" ht="11.25" customHeight="1" x14ac:dyDescent="0.2">
      <c r="A183" s="75" t="s">
        <v>235</v>
      </c>
      <c r="B183" s="80">
        <v>15743.199000000001</v>
      </c>
      <c r="C183" s="80">
        <v>13362.902400000001</v>
      </c>
      <c r="D183" s="80">
        <v>1280.2966000000001</v>
      </c>
      <c r="E183" s="80">
        <f t="shared" si="29"/>
        <v>14643.199000000001</v>
      </c>
      <c r="F183" s="80">
        <f>B183-E183</f>
        <v>1100</v>
      </c>
      <c r="G183" s="80">
        <f>B183-C183</f>
        <v>2380.2965999999997</v>
      </c>
      <c r="H183" s="73">
        <f>E183/B183*100</f>
        <v>93.012855900506636</v>
      </c>
    </row>
    <row r="184" spans="1:8" s="69" customFormat="1" ht="11.25" customHeight="1" x14ac:dyDescent="0.2">
      <c r="A184" s="84"/>
      <c r="B184" s="99"/>
      <c r="C184" s="99"/>
      <c r="D184" s="99"/>
      <c r="E184" s="99"/>
      <c r="F184" s="99"/>
      <c r="G184" s="99"/>
      <c r="H184" s="73"/>
    </row>
    <row r="185" spans="1:8" s="69" customFormat="1" ht="11.25" customHeight="1" x14ac:dyDescent="0.2">
      <c r="A185" s="71" t="s">
        <v>236</v>
      </c>
      <c r="B185" s="100">
        <f t="shared" ref="B185:G185" si="30">SUM(B186:B191)</f>
        <v>4398469.0829999996</v>
      </c>
      <c r="C185" s="101">
        <f t="shared" si="30"/>
        <v>2437273.2198499995</v>
      </c>
      <c r="D185" s="100">
        <f t="shared" si="30"/>
        <v>132916.56261000002</v>
      </c>
      <c r="E185" s="101">
        <f t="shared" si="30"/>
        <v>2570189.7824599999</v>
      </c>
      <c r="F185" s="101">
        <f t="shared" si="30"/>
        <v>1828279.30054</v>
      </c>
      <c r="G185" s="101">
        <f t="shared" si="30"/>
        <v>1961195.8631500001</v>
      </c>
      <c r="H185" s="78">
        <f>E185/B185*100</f>
        <v>58.433735328360839</v>
      </c>
    </row>
    <row r="186" spans="1:8" s="69" customFormat="1" ht="11.25" customHeight="1" x14ac:dyDescent="0.2">
      <c r="A186" s="75" t="s">
        <v>237</v>
      </c>
      <c r="B186" s="76">
        <v>758043.53699999989</v>
      </c>
      <c r="C186" s="77">
        <v>642193.02665999986</v>
      </c>
      <c r="D186" s="76">
        <v>93182.869740000038</v>
      </c>
      <c r="E186" s="77">
        <f t="shared" ref="E186:E191" si="31">SUM(C186:D186)</f>
        <v>735375.89639999985</v>
      </c>
      <c r="F186" s="77">
        <f>B186-E186</f>
        <v>22667.640600000042</v>
      </c>
      <c r="G186" s="77">
        <f>B186-C186</f>
        <v>115850.51034000004</v>
      </c>
      <c r="H186" s="78">
        <f>E186/B186*100</f>
        <v>97.009717846852368</v>
      </c>
    </row>
    <row r="187" spans="1:8" s="69" customFormat="1" ht="11.25" customHeight="1" x14ac:dyDescent="0.2">
      <c r="A187" s="75" t="s">
        <v>238</v>
      </c>
      <c r="B187" s="76">
        <v>13583</v>
      </c>
      <c r="C187" s="77">
        <v>13212.87313</v>
      </c>
      <c r="D187" s="76">
        <v>369.82471999999996</v>
      </c>
      <c r="E187" s="77">
        <f t="shared" si="31"/>
        <v>13582.69785</v>
      </c>
      <c r="F187" s="77">
        <f>B187-E187</f>
        <v>0.30214999999952852</v>
      </c>
      <c r="G187" s="77">
        <f>B187-C187</f>
        <v>370.12687000000005</v>
      </c>
      <c r="H187" s="78">
        <f>E187/B187*100</f>
        <v>99.997775528233817</v>
      </c>
    </row>
    <row r="188" spans="1:8" s="69" customFormat="1" ht="11.25" customHeight="1" x14ac:dyDescent="0.2">
      <c r="A188" s="75" t="s">
        <v>239</v>
      </c>
      <c r="B188" s="76">
        <v>73821.53</v>
      </c>
      <c r="C188" s="77">
        <v>71273.970260000002</v>
      </c>
      <c r="D188" s="76">
        <v>2528.4225799999999</v>
      </c>
      <c r="E188" s="77">
        <f t="shared" si="31"/>
        <v>73802.39284</v>
      </c>
      <c r="F188" s="77">
        <f>B188-E188</f>
        <v>19.137159999998403</v>
      </c>
      <c r="G188" s="77">
        <f>B188-C188</f>
        <v>2547.559739999997</v>
      </c>
      <c r="H188" s="78">
        <f>E188/B188*100</f>
        <v>99.974076451680162</v>
      </c>
    </row>
    <row r="189" spans="1:8" s="69" customFormat="1" ht="11.25" customHeight="1" x14ac:dyDescent="0.2">
      <c r="A189" s="75" t="s">
        <v>240</v>
      </c>
      <c r="B189" s="76">
        <v>26921</v>
      </c>
      <c r="C189" s="77">
        <v>21717.953989999998</v>
      </c>
      <c r="D189" s="76">
        <v>1181.75602</v>
      </c>
      <c r="E189" s="77">
        <f t="shared" si="31"/>
        <v>22899.710009999999</v>
      </c>
      <c r="F189" s="77">
        <f>B189-E189</f>
        <v>4021.2899900000011</v>
      </c>
      <c r="G189" s="77">
        <f>B189-C189</f>
        <v>5203.0460100000018</v>
      </c>
      <c r="H189" s="78">
        <f>E189/B189*100</f>
        <v>85.062627725567395</v>
      </c>
    </row>
    <row r="190" spans="1:8" s="69" customFormat="1" ht="11.25" customHeight="1" x14ac:dyDescent="0.2">
      <c r="A190" s="75" t="s">
        <v>241</v>
      </c>
      <c r="B190" s="76">
        <v>32482</v>
      </c>
      <c r="C190" s="77">
        <v>32462.594639999999</v>
      </c>
      <c r="D190" s="76">
        <v>18.928570000000001</v>
      </c>
      <c r="E190" s="77">
        <f t="shared" si="31"/>
        <v>32481.523209999999</v>
      </c>
      <c r="F190" s="77">
        <f>B190-E190</f>
        <v>0.47679000000061933</v>
      </c>
      <c r="G190" s="77">
        <f>B190-C190</f>
        <v>19.405360000000655</v>
      </c>
      <c r="H190" s="78">
        <f>E190/B190*100</f>
        <v>99.998532140878027</v>
      </c>
    </row>
    <row r="191" spans="1:8" s="69" customFormat="1" ht="11.25" customHeight="1" x14ac:dyDescent="0.2">
      <c r="A191" s="75" t="s">
        <v>242</v>
      </c>
      <c r="B191" s="80">
        <v>3493618.0159999998</v>
      </c>
      <c r="C191" s="80">
        <v>1656412.8011699999</v>
      </c>
      <c r="D191" s="80">
        <v>35634.760979999992</v>
      </c>
      <c r="E191" s="80">
        <f t="shared" si="31"/>
        <v>1692047.5621499999</v>
      </c>
      <c r="F191" s="80">
        <f>B191-E191</f>
        <v>1801570.4538499999</v>
      </c>
      <c r="G191" s="80">
        <f>B191-C191</f>
        <v>1837205.21483</v>
      </c>
      <c r="H191" s="73">
        <f>E191/B191*100</f>
        <v>48.432529097365403</v>
      </c>
    </row>
    <row r="192" spans="1:8" s="69" customFormat="1" ht="11.25" customHeight="1" x14ac:dyDescent="0.2">
      <c r="A192" s="84"/>
      <c r="B192" s="80"/>
      <c r="C192" s="80"/>
      <c r="D192" s="80"/>
      <c r="E192" s="80"/>
      <c r="F192" s="80"/>
      <c r="G192" s="80"/>
      <c r="H192" s="73"/>
    </row>
    <row r="193" spans="1:8" s="69" customFormat="1" ht="11.25" customHeight="1" x14ac:dyDescent="0.2">
      <c r="A193" s="71" t="s">
        <v>243</v>
      </c>
      <c r="B193" s="96">
        <f t="shared" ref="B193:G193" si="32">SUM(B194:B200)</f>
        <v>679788.71200000017</v>
      </c>
      <c r="C193" s="82">
        <f t="shared" si="32"/>
        <v>616639.38113999995</v>
      </c>
      <c r="D193" s="96">
        <f t="shared" si="32"/>
        <v>25696.450760000003</v>
      </c>
      <c r="E193" s="82">
        <f t="shared" si="32"/>
        <v>642335.83190000011</v>
      </c>
      <c r="F193" s="82">
        <f t="shared" si="32"/>
        <v>37452.880100000089</v>
      </c>
      <c r="G193" s="82">
        <f t="shared" si="32"/>
        <v>63149.330860000082</v>
      </c>
      <c r="H193" s="78">
        <f>E193/B193*100</f>
        <v>94.490511619439772</v>
      </c>
    </row>
    <row r="194" spans="1:8" s="69" customFormat="1" ht="11.25" customHeight="1" x14ac:dyDescent="0.2">
      <c r="A194" s="75" t="s">
        <v>244</v>
      </c>
      <c r="B194" s="76">
        <v>137874.97600000008</v>
      </c>
      <c r="C194" s="77">
        <v>126780.49604000004</v>
      </c>
      <c r="D194" s="76">
        <v>3592.581150000005</v>
      </c>
      <c r="E194" s="77">
        <f t="shared" ref="E194:E200" si="33">SUM(C194:D194)</f>
        <v>130373.07719000004</v>
      </c>
      <c r="F194" s="77">
        <f>B194-E194</f>
        <v>7501.8988100000424</v>
      </c>
      <c r="G194" s="77">
        <f>B194-C194</f>
        <v>11094.479960000041</v>
      </c>
      <c r="H194" s="78">
        <f>E194/B194*100</f>
        <v>94.558911973990092</v>
      </c>
    </row>
    <row r="195" spans="1:8" s="69" customFormat="1" ht="11.25" customHeight="1" x14ac:dyDescent="0.2">
      <c r="A195" s="75" t="s">
        <v>245</v>
      </c>
      <c r="B195" s="76">
        <v>175096.72700000001</v>
      </c>
      <c r="C195" s="77">
        <v>173482.90739000001</v>
      </c>
      <c r="D195" s="76">
        <v>1522.5806699999998</v>
      </c>
      <c r="E195" s="77">
        <f t="shared" si="33"/>
        <v>175005.48806</v>
      </c>
      <c r="F195" s="77">
        <f>B195-E195</f>
        <v>91.238940000010189</v>
      </c>
      <c r="G195" s="77">
        <f>B195-C195</f>
        <v>1613.8196100000059</v>
      </c>
      <c r="H195" s="78">
        <f>E195/B195*100</f>
        <v>99.947892264142652</v>
      </c>
    </row>
    <row r="196" spans="1:8" s="69" customFormat="1" ht="11.25" customHeight="1" x14ac:dyDescent="0.2">
      <c r="A196" s="75" t="s">
        <v>246</v>
      </c>
      <c r="B196" s="76">
        <v>17532</v>
      </c>
      <c r="C196" s="77">
        <v>16122.191919999999</v>
      </c>
      <c r="D196" s="76">
        <v>39.549690000000005</v>
      </c>
      <c r="E196" s="77">
        <f t="shared" si="33"/>
        <v>16161.741609999999</v>
      </c>
      <c r="F196" s="77">
        <f>B196-E196</f>
        <v>1370.2583900000009</v>
      </c>
      <c r="G196" s="77">
        <f>B196-C196</f>
        <v>1409.8080800000007</v>
      </c>
      <c r="H196" s="78">
        <f>E196/B196*100</f>
        <v>92.184243725758606</v>
      </c>
    </row>
    <row r="197" spans="1:8" s="69" customFormat="1" ht="11.25" customHeight="1" x14ac:dyDescent="0.2">
      <c r="A197" s="75" t="s">
        <v>247</v>
      </c>
      <c r="B197" s="76">
        <v>6223</v>
      </c>
      <c r="C197" s="77">
        <v>0</v>
      </c>
      <c r="D197" s="76">
        <v>0</v>
      </c>
      <c r="E197" s="77">
        <f t="shared" si="33"/>
        <v>0</v>
      </c>
      <c r="F197" s="77">
        <f>B197-E197</f>
        <v>6223</v>
      </c>
      <c r="G197" s="77">
        <f>B197-C197</f>
        <v>6223</v>
      </c>
      <c r="H197" s="78">
        <f>E197/B197*100</f>
        <v>0</v>
      </c>
    </row>
    <row r="198" spans="1:8" s="69" customFormat="1" ht="11.25" customHeight="1" x14ac:dyDescent="0.2">
      <c r="A198" s="75" t="s">
        <v>248</v>
      </c>
      <c r="B198" s="76">
        <v>58054.822</v>
      </c>
      <c r="C198" s="77">
        <v>56196.992760000001</v>
      </c>
      <c r="D198" s="76">
        <v>1255.5903999999998</v>
      </c>
      <c r="E198" s="77">
        <f t="shared" si="33"/>
        <v>57452.583160000002</v>
      </c>
      <c r="F198" s="77">
        <f>B198-E198</f>
        <v>602.23883999999816</v>
      </c>
      <c r="G198" s="77">
        <f>B198-C198</f>
        <v>1857.8292399999991</v>
      </c>
      <c r="H198" s="78">
        <f>E198/B198*100</f>
        <v>98.962637694419257</v>
      </c>
    </row>
    <row r="199" spans="1:8" s="69" customFormat="1" ht="11.25" customHeight="1" x14ac:dyDescent="0.2">
      <c r="A199" s="75" t="s">
        <v>249</v>
      </c>
      <c r="B199" s="76">
        <v>171412.24</v>
      </c>
      <c r="C199" s="77">
        <v>153321.56819999998</v>
      </c>
      <c r="D199" s="76">
        <v>18062.106309999999</v>
      </c>
      <c r="E199" s="77">
        <f t="shared" si="33"/>
        <v>171383.67450999998</v>
      </c>
      <c r="F199" s="77">
        <f>B199-E199</f>
        <v>28.56549000000814</v>
      </c>
      <c r="G199" s="77">
        <f>B199-C199</f>
        <v>18090.671800000011</v>
      </c>
      <c r="H199" s="78">
        <f>E199/B199*100</f>
        <v>99.983335209900986</v>
      </c>
    </row>
    <row r="200" spans="1:8" s="69" customFormat="1" ht="11.25" customHeight="1" x14ac:dyDescent="0.2">
      <c r="A200" s="75" t="s">
        <v>250</v>
      </c>
      <c r="B200" s="80">
        <v>113594.94700000001</v>
      </c>
      <c r="C200" s="80">
        <v>90735.224829999992</v>
      </c>
      <c r="D200" s="80">
        <v>1224.0425400000001</v>
      </c>
      <c r="E200" s="80">
        <f t="shared" si="33"/>
        <v>91959.267369999987</v>
      </c>
      <c r="F200" s="80">
        <f>B200-E200</f>
        <v>21635.679630000028</v>
      </c>
      <c r="G200" s="80">
        <f>B200-C200</f>
        <v>22859.722170000023</v>
      </c>
      <c r="H200" s="73">
        <f>E200/B200*100</f>
        <v>80.953660174690668</v>
      </c>
    </row>
    <row r="201" spans="1:8" s="69" customFormat="1" ht="11.25" customHeight="1" x14ac:dyDescent="0.2">
      <c r="A201" s="84"/>
      <c r="B201" s="99"/>
      <c r="C201" s="99"/>
      <c r="D201" s="99"/>
      <c r="E201" s="99"/>
      <c r="F201" s="99"/>
      <c r="G201" s="99"/>
      <c r="H201" s="73"/>
    </row>
    <row r="202" spans="1:8" s="69" customFormat="1" ht="11.25" customHeight="1" x14ac:dyDescent="0.2">
      <c r="A202" s="71" t="s">
        <v>251</v>
      </c>
      <c r="B202" s="100">
        <f t="shared" ref="B202:G202" si="34">SUM(B203:B220)+SUM(B225:B241)</f>
        <v>28830679.84409</v>
      </c>
      <c r="C202" s="101">
        <f t="shared" si="34"/>
        <v>17851357.444420002</v>
      </c>
      <c r="D202" s="100">
        <f t="shared" si="34"/>
        <v>1642422.49438</v>
      </c>
      <c r="E202" s="101">
        <f t="shared" si="34"/>
        <v>19493779.938800003</v>
      </c>
      <c r="F202" s="101">
        <f t="shared" si="34"/>
        <v>9336899.905289989</v>
      </c>
      <c r="G202" s="101">
        <f t="shared" si="34"/>
        <v>10979322.39966999</v>
      </c>
      <c r="H202" s="78">
        <f>E202/B202*100</f>
        <v>67.614707818955694</v>
      </c>
    </row>
    <row r="203" spans="1:8" s="69" customFormat="1" ht="11.25" customHeight="1" x14ac:dyDescent="0.2">
      <c r="A203" s="75" t="s">
        <v>252</v>
      </c>
      <c r="B203" s="76">
        <v>61314</v>
      </c>
      <c r="C203" s="77">
        <v>53018.236530000002</v>
      </c>
      <c r="D203" s="76">
        <v>0</v>
      </c>
      <c r="E203" s="77">
        <f t="shared" ref="E203:E219" si="35">SUM(C203:D203)</f>
        <v>53018.236530000002</v>
      </c>
      <c r="F203" s="77">
        <f>B203-E203</f>
        <v>8295.7634699999981</v>
      </c>
      <c r="G203" s="77">
        <f>B203-C203</f>
        <v>8295.7634699999981</v>
      </c>
      <c r="H203" s="78">
        <f>E203/B203*100</f>
        <v>86.47003380957041</v>
      </c>
    </row>
    <row r="204" spans="1:8" s="69" customFormat="1" ht="11.25" customHeight="1" x14ac:dyDescent="0.2">
      <c r="A204" s="75" t="s">
        <v>253</v>
      </c>
      <c r="B204" s="76">
        <v>137377</v>
      </c>
      <c r="C204" s="77">
        <v>83025.919349999996</v>
      </c>
      <c r="D204" s="76">
        <v>532.78587000000005</v>
      </c>
      <c r="E204" s="77">
        <f t="shared" si="35"/>
        <v>83558.705220000003</v>
      </c>
      <c r="F204" s="77">
        <f>B204-E204</f>
        <v>53818.294779999997</v>
      </c>
      <c r="G204" s="77">
        <f>B204-C204</f>
        <v>54351.080650000004</v>
      </c>
      <c r="H204" s="78">
        <f>E204/B204*100</f>
        <v>60.824377603237814</v>
      </c>
    </row>
    <row r="205" spans="1:8" s="69" customFormat="1" ht="11.25" customHeight="1" x14ac:dyDescent="0.2">
      <c r="A205" s="75" t="s">
        <v>254</v>
      </c>
      <c r="B205" s="76">
        <v>41537</v>
      </c>
      <c r="C205" s="77">
        <v>37497.00387</v>
      </c>
      <c r="D205" s="76">
        <v>3014.3986800000002</v>
      </c>
      <c r="E205" s="77">
        <f t="shared" si="35"/>
        <v>40511.402549999999</v>
      </c>
      <c r="F205" s="77">
        <f>B205-E205</f>
        <v>1025.5974500000011</v>
      </c>
      <c r="G205" s="77">
        <f>B205-C205</f>
        <v>4039.9961299999995</v>
      </c>
      <c r="H205" s="78">
        <f>E205/B205*100</f>
        <v>97.530882225485698</v>
      </c>
    </row>
    <row r="206" spans="1:8" s="69" customFormat="1" ht="11.25" customHeight="1" x14ac:dyDescent="0.2">
      <c r="A206" s="75" t="s">
        <v>255</v>
      </c>
      <c r="B206" s="76">
        <v>17629097.676569995</v>
      </c>
      <c r="C206" s="77">
        <v>8015306.005780003</v>
      </c>
      <c r="D206" s="76">
        <v>1059403.2903100003</v>
      </c>
      <c r="E206" s="77">
        <f t="shared" si="35"/>
        <v>9074709.2960900031</v>
      </c>
      <c r="F206" s="77">
        <f>B206-E206</f>
        <v>8554388.3804799914</v>
      </c>
      <c r="G206" s="77">
        <f>B206-C206</f>
        <v>9613791.6707899906</v>
      </c>
      <c r="H206" s="78">
        <f>E206/B206*100</f>
        <v>51.475744604619052</v>
      </c>
    </row>
    <row r="207" spans="1:8" s="69" customFormat="1" ht="11.25" customHeight="1" x14ac:dyDescent="0.2">
      <c r="A207" s="75" t="s">
        <v>256</v>
      </c>
      <c r="B207" s="76">
        <v>252452.96600000001</v>
      </c>
      <c r="C207" s="77">
        <v>236680.13584000003</v>
      </c>
      <c r="D207" s="76">
        <v>9773.0702599999986</v>
      </c>
      <c r="E207" s="77">
        <f t="shared" si="35"/>
        <v>246453.20610000004</v>
      </c>
      <c r="F207" s="77">
        <f>B207-E207</f>
        <v>5999.7598999999755</v>
      </c>
      <c r="G207" s="77">
        <f>B207-C207</f>
        <v>15772.830159999983</v>
      </c>
      <c r="H207" s="78">
        <f>E207/B207*100</f>
        <v>97.623414771050861</v>
      </c>
    </row>
    <row r="208" spans="1:8" s="69" customFormat="1" ht="11.25" customHeight="1" x14ac:dyDescent="0.2">
      <c r="A208" s="75" t="s">
        <v>257</v>
      </c>
      <c r="B208" s="76">
        <v>47151.834999999992</v>
      </c>
      <c r="C208" s="77">
        <v>35668.074740000004</v>
      </c>
      <c r="D208" s="76">
        <v>684.63070999999991</v>
      </c>
      <c r="E208" s="77">
        <f t="shared" si="35"/>
        <v>36352.705450000001</v>
      </c>
      <c r="F208" s="77">
        <f>B208-E208</f>
        <v>10799.129549999991</v>
      </c>
      <c r="G208" s="77">
        <f>B208-C208</f>
        <v>11483.760259999988</v>
      </c>
      <c r="H208" s="78">
        <f>E208/B208*100</f>
        <v>77.097117111136839</v>
      </c>
    </row>
    <row r="209" spans="1:8" s="69" customFormat="1" ht="11.25" customHeight="1" x14ac:dyDescent="0.2">
      <c r="A209" s="75" t="s">
        <v>258</v>
      </c>
      <c r="B209" s="76">
        <v>85263.812999999995</v>
      </c>
      <c r="C209" s="77">
        <v>70570.713489999995</v>
      </c>
      <c r="D209" s="76">
        <v>13081.05575</v>
      </c>
      <c r="E209" s="77">
        <f t="shared" si="35"/>
        <v>83651.769239999994</v>
      </c>
      <c r="F209" s="77">
        <f>B209-E209</f>
        <v>1612.0437600000005</v>
      </c>
      <c r="G209" s="77">
        <f>B209-C209</f>
        <v>14693.09951</v>
      </c>
      <c r="H209" s="78">
        <f>E209/B209*100</f>
        <v>98.109345919118113</v>
      </c>
    </row>
    <row r="210" spans="1:8" s="69" customFormat="1" ht="11.25" customHeight="1" x14ac:dyDescent="0.2">
      <c r="A210" s="75" t="s">
        <v>259</v>
      </c>
      <c r="B210" s="76">
        <v>225325.61200000002</v>
      </c>
      <c r="C210" s="77">
        <v>188872.24383000002</v>
      </c>
      <c r="D210" s="76">
        <v>6479.71958</v>
      </c>
      <c r="E210" s="77">
        <f t="shared" si="35"/>
        <v>195351.96341000003</v>
      </c>
      <c r="F210" s="77">
        <f>B210-E210</f>
        <v>29973.648589999997</v>
      </c>
      <c r="G210" s="77">
        <f>B210-C210</f>
        <v>36453.368170000002</v>
      </c>
      <c r="H210" s="78">
        <f>E210/B210*100</f>
        <v>86.697629122605022</v>
      </c>
    </row>
    <row r="211" spans="1:8" s="69" customFormat="1" ht="11.25" customHeight="1" x14ac:dyDescent="0.2">
      <c r="A211" s="75" t="s">
        <v>260</v>
      </c>
      <c r="B211" s="76">
        <v>134654.20299999998</v>
      </c>
      <c r="C211" s="77">
        <v>67470.002629999988</v>
      </c>
      <c r="D211" s="76">
        <v>126.23778</v>
      </c>
      <c r="E211" s="77">
        <f t="shared" si="35"/>
        <v>67596.240409999984</v>
      </c>
      <c r="F211" s="77">
        <f>B211-E211</f>
        <v>67057.962589999996</v>
      </c>
      <c r="G211" s="77">
        <f>B211-C211</f>
        <v>67184.200369999991</v>
      </c>
      <c r="H211" s="78">
        <f>E211/B211*100</f>
        <v>50.19987412498368</v>
      </c>
    </row>
    <row r="212" spans="1:8" s="69" customFormat="1" ht="11.25" customHeight="1" x14ac:dyDescent="0.2">
      <c r="A212" s="75" t="s">
        <v>261</v>
      </c>
      <c r="B212" s="76">
        <v>75555.59599999999</v>
      </c>
      <c r="C212" s="77">
        <v>63246.01902</v>
      </c>
      <c r="D212" s="76">
        <v>12265.41073</v>
      </c>
      <c r="E212" s="77">
        <f t="shared" si="35"/>
        <v>75511.429749999996</v>
      </c>
      <c r="F212" s="77">
        <f>B212-E212</f>
        <v>44.166249999994761</v>
      </c>
      <c r="G212" s="77">
        <f>B212-C212</f>
        <v>12309.576979999991</v>
      </c>
      <c r="H212" s="78">
        <f>E212/B212*100</f>
        <v>99.941544700408429</v>
      </c>
    </row>
    <row r="213" spans="1:8" s="69" customFormat="1" ht="11.25" customHeight="1" x14ac:dyDescent="0.2">
      <c r="A213" s="75" t="s">
        <v>262</v>
      </c>
      <c r="B213" s="76">
        <v>54491.605000000003</v>
      </c>
      <c r="C213" s="77">
        <v>46565.390789999998</v>
      </c>
      <c r="D213" s="76">
        <v>2045.07069</v>
      </c>
      <c r="E213" s="77">
        <f t="shared" si="35"/>
        <v>48610.461479999998</v>
      </c>
      <c r="F213" s="77">
        <f>B213-E213</f>
        <v>5881.1435200000051</v>
      </c>
      <c r="G213" s="77">
        <f>B213-C213</f>
        <v>7926.2142100000056</v>
      </c>
      <c r="H213" s="78">
        <f>E213/B213*100</f>
        <v>89.207248492680662</v>
      </c>
    </row>
    <row r="214" spans="1:8" s="69" customFormat="1" ht="11.25" customHeight="1" x14ac:dyDescent="0.2">
      <c r="A214" s="75" t="s">
        <v>263</v>
      </c>
      <c r="B214" s="76">
        <v>78148.853999999992</v>
      </c>
      <c r="C214" s="77">
        <v>53360.896070000003</v>
      </c>
      <c r="D214" s="76">
        <v>2111.4955099999997</v>
      </c>
      <c r="E214" s="77">
        <f t="shared" si="35"/>
        <v>55472.391580000003</v>
      </c>
      <c r="F214" s="77">
        <f>B214-E214</f>
        <v>22676.462419999989</v>
      </c>
      <c r="G214" s="77">
        <f>B214-C214</f>
        <v>24787.95792999999</v>
      </c>
      <c r="H214" s="78">
        <f>E214/B214*100</f>
        <v>70.982987901524453</v>
      </c>
    </row>
    <row r="215" spans="1:8" s="69" customFormat="1" ht="11.25" customHeight="1" x14ac:dyDescent="0.2">
      <c r="A215" s="75" t="s">
        <v>264</v>
      </c>
      <c r="B215" s="76">
        <v>302989.03500000003</v>
      </c>
      <c r="C215" s="77">
        <v>294125.96622</v>
      </c>
      <c r="D215" s="76">
        <v>4011.6996300000005</v>
      </c>
      <c r="E215" s="77">
        <f t="shared" si="35"/>
        <v>298137.66584999999</v>
      </c>
      <c r="F215" s="77">
        <f>B215-E215</f>
        <v>4851.3691500000423</v>
      </c>
      <c r="G215" s="77">
        <f>B215-C215</f>
        <v>8863.0687800000305</v>
      </c>
      <c r="H215" s="78">
        <f>E215/B215*100</f>
        <v>98.398830125981277</v>
      </c>
    </row>
    <row r="216" spans="1:8" s="69" customFormat="1" ht="11.25" customHeight="1" x14ac:dyDescent="0.2">
      <c r="A216" s="75" t="s">
        <v>265</v>
      </c>
      <c r="B216" s="76">
        <v>69113.573000000004</v>
      </c>
      <c r="C216" s="77">
        <v>59298.747309999999</v>
      </c>
      <c r="D216" s="76">
        <v>2781.06817</v>
      </c>
      <c r="E216" s="77">
        <f t="shared" si="35"/>
        <v>62079.815479999997</v>
      </c>
      <c r="F216" s="77">
        <f>B216-E216</f>
        <v>7033.7575200000065</v>
      </c>
      <c r="G216" s="77">
        <f>B216-C216</f>
        <v>9814.8256900000051</v>
      </c>
      <c r="H216" s="78">
        <f>E216/B216*100</f>
        <v>89.822899881040712</v>
      </c>
    </row>
    <row r="217" spans="1:8" s="69" customFormat="1" ht="11.25" customHeight="1" x14ac:dyDescent="0.2">
      <c r="A217" s="75" t="s">
        <v>266</v>
      </c>
      <c r="B217" s="76">
        <v>88288</v>
      </c>
      <c r="C217" s="77">
        <v>78534.852079999997</v>
      </c>
      <c r="D217" s="76">
        <v>2467.8554300000001</v>
      </c>
      <c r="E217" s="77">
        <f t="shared" si="35"/>
        <v>81002.707509999993</v>
      </c>
      <c r="F217" s="77">
        <f>B217-E217</f>
        <v>7285.2924900000071</v>
      </c>
      <c r="G217" s="77">
        <f>B217-C217</f>
        <v>9753.1479200000031</v>
      </c>
      <c r="H217" s="78">
        <f>E217/B217*100</f>
        <v>91.748264214842322</v>
      </c>
    </row>
    <row r="218" spans="1:8" s="69" customFormat="1" ht="11.25" customHeight="1" x14ac:dyDescent="0.2">
      <c r="A218" s="75" t="s">
        <v>267</v>
      </c>
      <c r="B218" s="76">
        <v>43776.527000000002</v>
      </c>
      <c r="C218" s="77">
        <v>38639.786459999996</v>
      </c>
      <c r="D218" s="76">
        <v>625.82167000000004</v>
      </c>
      <c r="E218" s="77">
        <f t="shared" si="35"/>
        <v>39265.608129999993</v>
      </c>
      <c r="F218" s="77">
        <f>B218-E218</f>
        <v>4510.9188700000086</v>
      </c>
      <c r="G218" s="77">
        <f>B218-C218</f>
        <v>5136.7405400000061</v>
      </c>
      <c r="H218" s="78">
        <f>E218/B218*100</f>
        <v>89.695576193150245</v>
      </c>
    </row>
    <row r="219" spans="1:8" s="69" customFormat="1" ht="11.25" customHeight="1" x14ac:dyDescent="0.2">
      <c r="A219" s="75" t="s">
        <v>268</v>
      </c>
      <c r="B219" s="80">
        <v>108217</v>
      </c>
      <c r="C219" s="80">
        <v>88317.223259999999</v>
      </c>
      <c r="D219" s="80">
        <v>1725.8148100000001</v>
      </c>
      <c r="E219" s="80">
        <f t="shared" si="35"/>
        <v>90043.038069999995</v>
      </c>
      <c r="F219" s="80">
        <f>B219-E219</f>
        <v>18173.961930000005</v>
      </c>
      <c r="G219" s="80">
        <f>B219-C219</f>
        <v>19899.776740000001</v>
      </c>
      <c r="H219" s="73">
        <f>E219/B219*100</f>
        <v>83.206000970272683</v>
      </c>
    </row>
    <row r="220" spans="1:8" s="69" customFormat="1" ht="11.25" customHeight="1" x14ac:dyDescent="0.2">
      <c r="A220" s="75" t="s">
        <v>269</v>
      </c>
      <c r="B220" s="96">
        <f t="shared" ref="B220:G220" si="36">SUM(B221:B224)</f>
        <v>1377822.4410000001</v>
      </c>
      <c r="C220" s="82">
        <f t="shared" si="36"/>
        <v>923517.17100000009</v>
      </c>
      <c r="D220" s="96">
        <f t="shared" si="36"/>
        <v>27313.153150000006</v>
      </c>
      <c r="E220" s="82">
        <f t="shared" si="36"/>
        <v>950830.32415</v>
      </c>
      <c r="F220" s="82">
        <f t="shared" si="36"/>
        <v>426992.11684999999</v>
      </c>
      <c r="G220" s="82">
        <f t="shared" si="36"/>
        <v>454305.26999999996</v>
      </c>
      <c r="H220" s="78">
        <f>E220/B220*100</f>
        <v>69.009641290201628</v>
      </c>
    </row>
    <row r="221" spans="1:8" s="69" customFormat="1" ht="11.25" customHeight="1" x14ac:dyDescent="0.2">
      <c r="A221" s="75" t="s">
        <v>270</v>
      </c>
      <c r="B221" s="76">
        <v>568240.53399999999</v>
      </c>
      <c r="C221" s="77">
        <v>456598.46765000006</v>
      </c>
      <c r="D221" s="76">
        <v>24320.570760000002</v>
      </c>
      <c r="E221" s="77">
        <f t="shared" ref="E221:E241" si="37">SUM(C221:D221)</f>
        <v>480919.03841000004</v>
      </c>
      <c r="F221" s="77">
        <f>B221-E221</f>
        <v>87321.495589999948</v>
      </c>
      <c r="G221" s="77">
        <f>B221-C221</f>
        <v>111642.06634999992</v>
      </c>
      <c r="H221" s="78">
        <f>E221/B221*100</f>
        <v>84.633004798985368</v>
      </c>
    </row>
    <row r="222" spans="1:8" s="69" customFormat="1" ht="11.25" customHeight="1" x14ac:dyDescent="0.2">
      <c r="A222" s="75" t="s">
        <v>271</v>
      </c>
      <c r="B222" s="76">
        <v>332644.99700000003</v>
      </c>
      <c r="C222" s="77">
        <v>331275.30366999999</v>
      </c>
      <c r="D222" s="76">
        <v>1001.2651</v>
      </c>
      <c r="E222" s="77">
        <f t="shared" si="37"/>
        <v>332276.56877000001</v>
      </c>
      <c r="F222" s="77">
        <f>B222-E222</f>
        <v>368.42823000001954</v>
      </c>
      <c r="G222" s="77">
        <f>B222-C222</f>
        <v>1369.6933300000383</v>
      </c>
      <c r="H222" s="78">
        <f>E222/B222*100</f>
        <v>99.889242816419085</v>
      </c>
    </row>
    <row r="223" spans="1:8" s="69" customFormat="1" ht="11.25" customHeight="1" x14ac:dyDescent="0.2">
      <c r="A223" s="75" t="s">
        <v>272</v>
      </c>
      <c r="B223" s="76">
        <v>101956.753</v>
      </c>
      <c r="C223" s="77">
        <v>74075.213510000001</v>
      </c>
      <c r="D223" s="76">
        <v>1571.0785900000001</v>
      </c>
      <c r="E223" s="77">
        <f t="shared" si="37"/>
        <v>75646.292100000006</v>
      </c>
      <c r="F223" s="77">
        <f>B223-E223</f>
        <v>26310.460899999991</v>
      </c>
      <c r="G223" s="77">
        <f>B223-C223</f>
        <v>27881.539489999996</v>
      </c>
      <c r="H223" s="78">
        <f>E223/B223*100</f>
        <v>74.194489206614904</v>
      </c>
    </row>
    <row r="224" spans="1:8" s="69" customFormat="1" ht="11.25" customHeight="1" x14ac:dyDescent="0.2">
      <c r="A224" s="75" t="s">
        <v>273</v>
      </c>
      <c r="B224" s="76">
        <v>374980.15700000001</v>
      </c>
      <c r="C224" s="77">
        <v>61568.186170000001</v>
      </c>
      <c r="D224" s="76">
        <v>420.23869999999999</v>
      </c>
      <c r="E224" s="77">
        <f t="shared" si="37"/>
        <v>61988.424870000003</v>
      </c>
      <c r="F224" s="77">
        <f>B224-E224</f>
        <v>312991.73213000002</v>
      </c>
      <c r="G224" s="77">
        <f>B224-C224</f>
        <v>313411.97083000001</v>
      </c>
      <c r="H224" s="78">
        <f>E224/B224*100</f>
        <v>16.531121370776962</v>
      </c>
    </row>
    <row r="225" spans="1:8" s="69" customFormat="1" ht="11.25" customHeight="1" x14ac:dyDescent="0.2">
      <c r="A225" s="75" t="s">
        <v>274</v>
      </c>
      <c r="B225" s="76">
        <v>454065.97080000013</v>
      </c>
      <c r="C225" s="77">
        <v>425289.04395999998</v>
      </c>
      <c r="D225" s="76">
        <v>24920.440839999999</v>
      </c>
      <c r="E225" s="77">
        <f t="shared" si="37"/>
        <v>450209.48479999998</v>
      </c>
      <c r="F225" s="77">
        <f>B225-E225</f>
        <v>3856.4860000001499</v>
      </c>
      <c r="G225" s="77">
        <f>B225-C225</f>
        <v>28776.926840000146</v>
      </c>
      <c r="H225" s="78">
        <f>E225/B225*100</f>
        <v>99.150677159707527</v>
      </c>
    </row>
    <row r="226" spans="1:8" s="69" customFormat="1" ht="11.25" customHeight="1" x14ac:dyDescent="0.2">
      <c r="A226" s="75" t="s">
        <v>275</v>
      </c>
      <c r="B226" s="76">
        <v>338020.08899999998</v>
      </c>
      <c r="C226" s="77">
        <v>303299.99471999996</v>
      </c>
      <c r="D226" s="76">
        <v>34502.612700000005</v>
      </c>
      <c r="E226" s="77">
        <f t="shared" si="37"/>
        <v>337802.60741999996</v>
      </c>
      <c r="F226" s="77">
        <f>B226-E226</f>
        <v>217.48158000002149</v>
      </c>
      <c r="G226" s="77">
        <f>B226-C226</f>
        <v>34720.094280000019</v>
      </c>
      <c r="H226" s="78">
        <f>E226/B226*100</f>
        <v>99.935660161310707</v>
      </c>
    </row>
    <row r="227" spans="1:8" s="69" customFormat="1" ht="11.25" customHeight="1" x14ac:dyDescent="0.2">
      <c r="A227" s="75" t="s">
        <v>276</v>
      </c>
      <c r="B227" s="76">
        <v>482910.80200000003</v>
      </c>
      <c r="C227" s="77">
        <v>447141.21398999996</v>
      </c>
      <c r="D227" s="76">
        <v>31664.085219999997</v>
      </c>
      <c r="E227" s="77">
        <f t="shared" si="37"/>
        <v>478805.29920999997</v>
      </c>
      <c r="F227" s="77">
        <f>B227-E227</f>
        <v>4105.5027900000568</v>
      </c>
      <c r="G227" s="77">
        <f>B227-C227</f>
        <v>35769.588010000065</v>
      </c>
      <c r="H227" s="78">
        <f>E227/B227*100</f>
        <v>99.149842419553067</v>
      </c>
    </row>
    <row r="228" spans="1:8" s="69" customFormat="1" ht="11.25" customHeight="1" x14ac:dyDescent="0.2">
      <c r="A228" s="75" t="s">
        <v>277</v>
      </c>
      <c r="B228" s="76">
        <v>119047</v>
      </c>
      <c r="C228" s="77">
        <v>118860.96975</v>
      </c>
      <c r="D228" s="76">
        <v>186.03025</v>
      </c>
      <c r="E228" s="77">
        <f t="shared" si="37"/>
        <v>119047</v>
      </c>
      <c r="F228" s="77">
        <f>B228-E228</f>
        <v>0</v>
      </c>
      <c r="G228" s="77">
        <f>B228-C228</f>
        <v>186.03024999999616</v>
      </c>
      <c r="H228" s="78">
        <f>E228/B228*100</f>
        <v>100</v>
      </c>
    </row>
    <row r="229" spans="1:8" s="69" customFormat="1" ht="11.25" customHeight="1" x14ac:dyDescent="0.2">
      <c r="A229" s="75" t="s">
        <v>278</v>
      </c>
      <c r="B229" s="76">
        <v>93430.883999999991</v>
      </c>
      <c r="C229" s="77">
        <v>86391.749260000011</v>
      </c>
      <c r="D229" s="76">
        <v>1865.9864599999999</v>
      </c>
      <c r="E229" s="77">
        <f t="shared" si="37"/>
        <v>88257.735720000011</v>
      </c>
      <c r="F229" s="77">
        <f>B229-E229</f>
        <v>5173.1482799999794</v>
      </c>
      <c r="G229" s="77">
        <f>B229-C229</f>
        <v>7039.1347399999795</v>
      </c>
      <c r="H229" s="78">
        <f>E229/B229*100</f>
        <v>94.4631281878913</v>
      </c>
    </row>
    <row r="230" spans="1:8" s="69" customFormat="1" ht="11.25" customHeight="1" x14ac:dyDescent="0.2">
      <c r="A230" s="75" t="s">
        <v>279</v>
      </c>
      <c r="B230" s="76">
        <v>553262.08100000012</v>
      </c>
      <c r="C230" s="77">
        <v>365945.09574999998</v>
      </c>
      <c r="D230" s="76">
        <v>185167.30381000001</v>
      </c>
      <c r="E230" s="77">
        <f t="shared" si="37"/>
        <v>551112.39956000005</v>
      </c>
      <c r="F230" s="77">
        <f>B230-E230</f>
        <v>2149.6814400000731</v>
      </c>
      <c r="G230" s="77">
        <f>B230-C230</f>
        <v>187316.98525000014</v>
      </c>
      <c r="H230" s="78">
        <f>E230/B230*100</f>
        <v>99.611453321341926</v>
      </c>
    </row>
    <row r="231" spans="1:8" s="69" customFormat="1" ht="11.25" customHeight="1" x14ac:dyDescent="0.2">
      <c r="A231" s="75" t="s">
        <v>280</v>
      </c>
      <c r="B231" s="76">
        <v>33830.660000000003</v>
      </c>
      <c r="C231" s="77">
        <v>28437.557510000002</v>
      </c>
      <c r="D231" s="76">
        <v>2608.8216499999999</v>
      </c>
      <c r="E231" s="77">
        <f t="shared" si="37"/>
        <v>31046.379160000004</v>
      </c>
      <c r="F231" s="77">
        <f>B231-E231</f>
        <v>2784.2808399999994</v>
      </c>
      <c r="G231" s="77">
        <f>B231-C231</f>
        <v>5393.1024900000011</v>
      </c>
      <c r="H231" s="78">
        <f>E231/B231*100</f>
        <v>91.769948206745013</v>
      </c>
    </row>
    <row r="232" spans="1:8" s="69" customFormat="1" ht="11.25" customHeight="1" x14ac:dyDescent="0.2">
      <c r="A232" s="75" t="s">
        <v>281</v>
      </c>
      <c r="B232" s="76">
        <v>88404</v>
      </c>
      <c r="C232" s="77">
        <v>81376.184299999994</v>
      </c>
      <c r="D232" s="76">
        <v>248.52601999999999</v>
      </c>
      <c r="E232" s="77">
        <f t="shared" si="37"/>
        <v>81624.710319999998</v>
      </c>
      <c r="F232" s="77">
        <f>B232-E232</f>
        <v>6779.2896800000017</v>
      </c>
      <c r="G232" s="77">
        <f>B232-C232</f>
        <v>7027.8157000000065</v>
      </c>
      <c r="H232" s="78">
        <f>E232/B232*100</f>
        <v>92.331467263924708</v>
      </c>
    </row>
    <row r="233" spans="1:8" s="69" customFormat="1" ht="11.25" customHeight="1" x14ac:dyDescent="0.2">
      <c r="A233" s="75" t="s">
        <v>282</v>
      </c>
      <c r="B233" s="76">
        <v>46205.555</v>
      </c>
      <c r="C233" s="77">
        <v>46204.727850000003</v>
      </c>
      <c r="D233" s="76">
        <v>0.82714999999999994</v>
      </c>
      <c r="E233" s="77">
        <f t="shared" si="37"/>
        <v>46205.555</v>
      </c>
      <c r="F233" s="77">
        <f>B233-E233</f>
        <v>0</v>
      </c>
      <c r="G233" s="77">
        <f>B233-C233</f>
        <v>0.82714999999734573</v>
      </c>
      <c r="H233" s="78">
        <f>E233/B233*100</f>
        <v>100</v>
      </c>
    </row>
    <row r="234" spans="1:8" s="69" customFormat="1" ht="11.25" customHeight="1" x14ac:dyDescent="0.2">
      <c r="A234" s="75" t="s">
        <v>109</v>
      </c>
      <c r="B234" s="76">
        <v>210631.82399999999</v>
      </c>
      <c r="C234" s="77">
        <v>169791.74428000001</v>
      </c>
      <c r="D234" s="76">
        <v>9516.1178299999992</v>
      </c>
      <c r="E234" s="77">
        <f t="shared" si="37"/>
        <v>179307.86211000002</v>
      </c>
      <c r="F234" s="77">
        <f>B234-E234</f>
        <v>31323.961889999977</v>
      </c>
      <c r="G234" s="77">
        <f>B234-C234</f>
        <v>40840.07971999998</v>
      </c>
      <c r="H234" s="78">
        <f>E234/B234*100</f>
        <v>85.128571127029701</v>
      </c>
    </row>
    <row r="235" spans="1:8" s="69" customFormat="1" ht="11.25" customHeight="1" x14ac:dyDescent="0.2">
      <c r="A235" s="75" t="s">
        <v>283</v>
      </c>
      <c r="B235" s="76">
        <v>1209197.2830000001</v>
      </c>
      <c r="C235" s="77">
        <v>1193786.2782600001</v>
      </c>
      <c r="D235" s="76">
        <v>15367.39798</v>
      </c>
      <c r="E235" s="77">
        <f t="shared" si="37"/>
        <v>1209153.6762399999</v>
      </c>
      <c r="F235" s="77">
        <f>B235-E235</f>
        <v>43.606760000111535</v>
      </c>
      <c r="G235" s="77">
        <f>B235-C235</f>
        <v>15411.004740000004</v>
      </c>
      <c r="H235" s="78">
        <f>E235/B235*100</f>
        <v>99.996393743137432</v>
      </c>
    </row>
    <row r="236" spans="1:8" s="69" customFormat="1" ht="11.25" customHeight="1" x14ac:dyDescent="0.2">
      <c r="A236" s="75" t="s">
        <v>284</v>
      </c>
      <c r="B236" s="76">
        <v>87171.233999999997</v>
      </c>
      <c r="C236" s="77">
        <v>58996.658210000001</v>
      </c>
      <c r="D236" s="76">
        <v>12563.143960000001</v>
      </c>
      <c r="E236" s="77">
        <f t="shared" si="37"/>
        <v>71559.80217000001</v>
      </c>
      <c r="F236" s="77">
        <f>B236-E236</f>
        <v>15611.431829999987</v>
      </c>
      <c r="G236" s="77">
        <f>B236-C236</f>
        <v>28174.575789999995</v>
      </c>
      <c r="H236" s="78">
        <f>E236/B236*100</f>
        <v>82.091073954511202</v>
      </c>
    </row>
    <row r="237" spans="1:8" s="69" customFormat="1" ht="11.25" customHeight="1" x14ac:dyDescent="0.2">
      <c r="A237" s="75" t="s">
        <v>285</v>
      </c>
      <c r="B237" s="76">
        <v>113568.265</v>
      </c>
      <c r="C237" s="77">
        <v>94040.960519999993</v>
      </c>
      <c r="D237" s="76">
        <v>19356.8014</v>
      </c>
      <c r="E237" s="77">
        <f t="shared" si="37"/>
        <v>113397.76191999999</v>
      </c>
      <c r="F237" s="77">
        <f>B237-E237</f>
        <v>170.5030800000095</v>
      </c>
      <c r="G237" s="77">
        <f>B237-C237</f>
        <v>19527.304480000006</v>
      </c>
      <c r="H237" s="78">
        <f>E237/B237*100</f>
        <v>99.849867319889057</v>
      </c>
    </row>
    <row r="238" spans="1:8" s="69" customFormat="1" ht="11.25" customHeight="1" x14ac:dyDescent="0.2">
      <c r="A238" s="75" t="s">
        <v>286</v>
      </c>
      <c r="B238" s="76">
        <v>93552.811000000002</v>
      </c>
      <c r="C238" s="77">
        <v>79155.461309999999</v>
      </c>
      <c r="D238" s="76">
        <v>413.7321</v>
      </c>
      <c r="E238" s="77">
        <f t="shared" si="37"/>
        <v>79569.193409999993</v>
      </c>
      <c r="F238" s="77">
        <f>B238-E238</f>
        <v>13983.617590000009</v>
      </c>
      <c r="G238" s="77">
        <f>B238-C238</f>
        <v>14397.349690000003</v>
      </c>
      <c r="H238" s="78">
        <f>E238/B238*100</f>
        <v>85.052701847729622</v>
      </c>
    </row>
    <row r="239" spans="1:8" s="69" customFormat="1" ht="11.25" customHeight="1" x14ac:dyDescent="0.2">
      <c r="A239" s="75" t="s">
        <v>287</v>
      </c>
      <c r="B239" s="76">
        <v>39915.445</v>
      </c>
      <c r="C239" s="77">
        <v>32760.09246</v>
      </c>
      <c r="D239" s="76">
        <v>1663.2317499999999</v>
      </c>
      <c r="E239" s="77">
        <f t="shared" si="37"/>
        <v>34423.324209999999</v>
      </c>
      <c r="F239" s="77">
        <f>B239-E239</f>
        <v>5492.1207900000009</v>
      </c>
      <c r="G239" s="77">
        <f>B239-C239</f>
        <v>7155.3525399999999</v>
      </c>
      <c r="H239" s="78">
        <f>E239/B239*100</f>
        <v>86.240612399536062</v>
      </c>
    </row>
    <row r="240" spans="1:8" s="69" customFormat="1" ht="11.25" customHeight="1" x14ac:dyDescent="0.2">
      <c r="A240" s="75" t="s">
        <v>288</v>
      </c>
      <c r="B240" s="76">
        <v>322623.56894000003</v>
      </c>
      <c r="C240" s="77">
        <v>293654.27516000002</v>
      </c>
      <c r="D240" s="76">
        <v>28954.386750000001</v>
      </c>
      <c r="E240" s="77">
        <f t="shared" si="37"/>
        <v>322608.66191000002</v>
      </c>
      <c r="F240" s="77">
        <f>B240-E240</f>
        <v>14.907030000002123</v>
      </c>
      <c r="G240" s="77">
        <f>B240-C240</f>
        <v>28969.293780000007</v>
      </c>
      <c r="H240" s="78">
        <f>E240/B240*100</f>
        <v>99.995379435529458</v>
      </c>
    </row>
    <row r="241" spans="1:8" s="69" customFormat="1" ht="11.25" customHeight="1" x14ac:dyDescent="0.2">
      <c r="A241" s="75" t="s">
        <v>289</v>
      </c>
      <c r="B241" s="80">
        <v>3732265.6347800009</v>
      </c>
      <c r="C241" s="80">
        <v>3592511.0488600009</v>
      </c>
      <c r="D241" s="80">
        <v>124980.46978000001</v>
      </c>
      <c r="E241" s="80">
        <f t="shared" si="37"/>
        <v>3717491.5186400008</v>
      </c>
      <c r="F241" s="80">
        <f>B241-E241</f>
        <v>14774.116140000056</v>
      </c>
      <c r="G241" s="80">
        <f>B241-C241</f>
        <v>139754.58591999998</v>
      </c>
      <c r="H241" s="73">
        <f>E241/B241*100</f>
        <v>99.604151537277403</v>
      </c>
    </row>
    <row r="242" spans="1:8" s="69" customFormat="1" ht="11.25" customHeight="1" x14ac:dyDescent="0.2">
      <c r="A242" s="84"/>
      <c r="B242" s="76"/>
      <c r="C242" s="77"/>
      <c r="D242" s="76"/>
      <c r="E242" s="77"/>
      <c r="F242" s="77"/>
      <c r="G242" s="77"/>
      <c r="H242" s="73"/>
    </row>
    <row r="243" spans="1:8" s="69" customFormat="1" ht="11.25" customHeight="1" x14ac:dyDescent="0.2">
      <c r="A243" s="71" t="s">
        <v>290</v>
      </c>
      <c r="B243" s="80">
        <v>13780069.090000002</v>
      </c>
      <c r="C243" s="80">
        <v>13158385.525079999</v>
      </c>
      <c r="D243" s="80">
        <v>582921.73583999998</v>
      </c>
      <c r="E243" s="80">
        <f>SUM(C243:D243)</f>
        <v>13741307.260919999</v>
      </c>
      <c r="F243" s="80">
        <f>B243-E243</f>
        <v>38761.829080002382</v>
      </c>
      <c r="G243" s="80">
        <f>B243-C243</f>
        <v>621683.56492000259</v>
      </c>
      <c r="H243" s="73">
        <f>E243/B243*100</f>
        <v>99.718710923531347</v>
      </c>
    </row>
    <row r="244" spans="1:8" s="69" customFormat="1" ht="11.25" customHeight="1" x14ac:dyDescent="0.2">
      <c r="A244" s="84"/>
      <c r="B244" s="76"/>
      <c r="C244" s="77"/>
      <c r="D244" s="76"/>
      <c r="E244" s="77"/>
      <c r="F244" s="77"/>
      <c r="G244" s="77"/>
      <c r="H244" s="78"/>
    </row>
    <row r="245" spans="1:8" s="69" customFormat="1" ht="11.25" customHeight="1" x14ac:dyDescent="0.2">
      <c r="A245" s="71" t="s">
        <v>291</v>
      </c>
      <c r="B245" s="80">
        <v>1810</v>
      </c>
      <c r="C245" s="80">
        <v>1677.12068</v>
      </c>
      <c r="D245" s="80">
        <v>97.482550000000003</v>
      </c>
      <c r="E245" s="80">
        <f>SUM(C245:D245)</f>
        <v>1774.6032299999999</v>
      </c>
      <c r="F245" s="80">
        <f>B245-E245</f>
        <v>35.39677000000006</v>
      </c>
      <c r="G245" s="80">
        <f>B245-C245</f>
        <v>132.87932000000001</v>
      </c>
      <c r="H245" s="73">
        <f>E245/B245*100</f>
        <v>98.044377348066291</v>
      </c>
    </row>
    <row r="246" spans="1:8" s="69" customFormat="1" ht="11.25" customHeight="1" x14ac:dyDescent="0.2">
      <c r="A246" s="84"/>
      <c r="B246" s="80"/>
      <c r="C246" s="80"/>
      <c r="D246" s="80"/>
      <c r="E246" s="80"/>
      <c r="F246" s="80"/>
      <c r="G246" s="80"/>
      <c r="H246" s="73"/>
    </row>
    <row r="247" spans="1:8" s="69" customFormat="1" ht="11.25" customHeight="1" x14ac:dyDescent="0.2">
      <c r="A247" s="71" t="s">
        <v>292</v>
      </c>
      <c r="B247" s="96">
        <f t="shared" ref="B247:G247" si="38">SUM(B248:B252)</f>
        <v>15323009.226</v>
      </c>
      <c r="C247" s="82">
        <f t="shared" si="38"/>
        <v>14828779.228879999</v>
      </c>
      <c r="D247" s="96">
        <f t="shared" si="38"/>
        <v>472004.40220000001</v>
      </c>
      <c r="E247" s="82">
        <f t="shared" si="38"/>
        <v>15300783.63108</v>
      </c>
      <c r="F247" s="82">
        <f t="shared" si="38"/>
        <v>22225.59491999953</v>
      </c>
      <c r="G247" s="82">
        <f t="shared" si="38"/>
        <v>494229.99711999868</v>
      </c>
      <c r="H247" s="78">
        <f>E247/B247*100</f>
        <v>99.854952805991346</v>
      </c>
    </row>
    <row r="248" spans="1:8" s="69" customFormat="1" ht="11.25" customHeight="1" x14ac:dyDescent="0.2">
      <c r="A248" s="75" t="s">
        <v>293</v>
      </c>
      <c r="B248" s="76">
        <v>13799735.051999999</v>
      </c>
      <c r="C248" s="77">
        <v>13559029.152720001</v>
      </c>
      <c r="D248" s="76">
        <v>221289.01180999997</v>
      </c>
      <c r="E248" s="77">
        <f>SUM(C248:D248)</f>
        <v>13780318.16453</v>
      </c>
      <c r="F248" s="77">
        <f>B248-E248</f>
        <v>19416.887469999492</v>
      </c>
      <c r="G248" s="77">
        <f>B248-C248</f>
        <v>240705.89927999862</v>
      </c>
      <c r="H248" s="78">
        <f>E248/B248*100</f>
        <v>99.859295215474546</v>
      </c>
    </row>
    <row r="249" spans="1:8" s="69" customFormat="1" ht="11.25" customHeight="1" x14ac:dyDescent="0.2">
      <c r="A249" s="75" t="s">
        <v>294</v>
      </c>
      <c r="B249" s="76">
        <v>59822.729999999996</v>
      </c>
      <c r="C249" s="77">
        <v>57273.588029999999</v>
      </c>
      <c r="D249" s="76">
        <v>1561.1663700000001</v>
      </c>
      <c r="E249" s="77">
        <f>SUM(C249:D249)</f>
        <v>58834.754399999998</v>
      </c>
      <c r="F249" s="77">
        <f>B249-E249</f>
        <v>987.97559999999794</v>
      </c>
      <c r="G249" s="77">
        <f>B249-C249</f>
        <v>2549.1419699999969</v>
      </c>
      <c r="H249" s="78">
        <f>E249/B249*100</f>
        <v>98.348494627376596</v>
      </c>
    </row>
    <row r="250" spans="1:8" s="69" customFormat="1" ht="11.25" customHeight="1" x14ac:dyDescent="0.2">
      <c r="A250" s="75" t="s">
        <v>295</v>
      </c>
      <c r="B250" s="76">
        <v>313891.04100000003</v>
      </c>
      <c r="C250" s="77">
        <v>232849.37152000002</v>
      </c>
      <c r="D250" s="76">
        <v>79220.93763</v>
      </c>
      <c r="E250" s="77">
        <f>SUM(C250:D250)</f>
        <v>312070.30914999999</v>
      </c>
      <c r="F250" s="77">
        <f>B250-E250</f>
        <v>1820.7318500000401</v>
      </c>
      <c r="G250" s="77">
        <f>B250-C250</f>
        <v>81041.669480000011</v>
      </c>
      <c r="H250" s="78">
        <f>E250/B250*100</f>
        <v>99.419947812400281</v>
      </c>
    </row>
    <row r="251" spans="1:8" s="69" customFormat="1" ht="11.25" customHeight="1" x14ac:dyDescent="0.2">
      <c r="A251" s="75" t="s">
        <v>296</v>
      </c>
      <c r="B251" s="76">
        <v>970774.40300000005</v>
      </c>
      <c r="C251" s="77">
        <v>825834.74213000003</v>
      </c>
      <c r="D251" s="76">
        <v>144939.66086999999</v>
      </c>
      <c r="E251" s="77">
        <f>SUM(C251:D251)</f>
        <v>970774.40300000005</v>
      </c>
      <c r="F251" s="77">
        <f>B251-E251</f>
        <v>0</v>
      </c>
      <c r="G251" s="77">
        <f>B251-C251</f>
        <v>144939.66087000002</v>
      </c>
      <c r="H251" s="78">
        <f>E251/B251*100</f>
        <v>100</v>
      </c>
    </row>
    <row r="252" spans="1:8" s="69" customFormat="1" ht="11.25" customHeight="1" x14ac:dyDescent="0.2">
      <c r="A252" s="75" t="s">
        <v>297</v>
      </c>
      <c r="B252" s="80">
        <v>178786</v>
      </c>
      <c r="C252" s="80">
        <v>153792.37448</v>
      </c>
      <c r="D252" s="80">
        <v>24993.625519999998</v>
      </c>
      <c r="E252" s="80">
        <f>SUM(C252:D252)</f>
        <v>178786</v>
      </c>
      <c r="F252" s="80">
        <f>B252-E252</f>
        <v>0</v>
      </c>
      <c r="G252" s="80">
        <f>B252-C252</f>
        <v>24993.625520000001</v>
      </c>
      <c r="H252" s="73">
        <f>E252/B252*100</f>
        <v>100</v>
      </c>
    </row>
    <row r="253" spans="1:8" s="69" customFormat="1" ht="11.25" customHeight="1" x14ac:dyDescent="0.2">
      <c r="A253" s="84"/>
      <c r="B253" s="80"/>
      <c r="C253" s="80"/>
      <c r="D253" s="80"/>
      <c r="E253" s="80"/>
      <c r="F253" s="80"/>
      <c r="G253" s="80"/>
      <c r="H253" s="73"/>
    </row>
    <row r="254" spans="1:8" s="69" customFormat="1" ht="11.25" customHeight="1" x14ac:dyDescent="0.2">
      <c r="A254" s="71" t="s">
        <v>298</v>
      </c>
      <c r="B254" s="96">
        <f t="shared" ref="B254:G254" si="39">+B255+B256</f>
        <v>812686.11300000001</v>
      </c>
      <c r="C254" s="82">
        <f t="shared" si="39"/>
        <v>768723.20494000008</v>
      </c>
      <c r="D254" s="96">
        <f t="shared" si="39"/>
        <v>38598.334539999996</v>
      </c>
      <c r="E254" s="82">
        <f t="shared" si="39"/>
        <v>807321.53948000004</v>
      </c>
      <c r="F254" s="82">
        <f t="shared" si="39"/>
        <v>5364.5735199999108</v>
      </c>
      <c r="G254" s="82">
        <f t="shared" si="39"/>
        <v>43962.908059999907</v>
      </c>
      <c r="H254" s="78">
        <f>E254/B254*100</f>
        <v>99.33989600238192</v>
      </c>
    </row>
    <row r="255" spans="1:8" s="69" customFormat="1" ht="11.25" customHeight="1" x14ac:dyDescent="0.2">
      <c r="A255" s="75" t="s">
        <v>299</v>
      </c>
      <c r="B255" s="76">
        <v>780719.11297999998</v>
      </c>
      <c r="C255" s="77">
        <v>737338.13383000006</v>
      </c>
      <c r="D255" s="76">
        <v>38016.569149999996</v>
      </c>
      <c r="E255" s="77">
        <f>SUM(C255:D255)</f>
        <v>775354.70298000006</v>
      </c>
      <c r="F255" s="77">
        <f>B255-E255</f>
        <v>5364.4099999999162</v>
      </c>
      <c r="G255" s="77">
        <f>B255-C255</f>
        <v>43380.979149999912</v>
      </c>
      <c r="H255" s="78">
        <f>E255/B255*100</f>
        <v>99.31288860349224</v>
      </c>
    </row>
    <row r="256" spans="1:8" s="69" customFormat="1" ht="11.25" customHeight="1" x14ac:dyDescent="0.2">
      <c r="A256" s="75" t="s">
        <v>300</v>
      </c>
      <c r="B256" s="80">
        <v>31967.000019999996</v>
      </c>
      <c r="C256" s="80">
        <v>31385.071110000001</v>
      </c>
      <c r="D256" s="80">
        <v>581.76539000000002</v>
      </c>
      <c r="E256" s="80">
        <f>SUM(C256:D256)</f>
        <v>31966.836500000001</v>
      </c>
      <c r="F256" s="80">
        <f>B256-E256</f>
        <v>0.16351999999460531</v>
      </c>
      <c r="G256" s="80">
        <f>B256-C256</f>
        <v>581.92890999999508</v>
      </c>
      <c r="H256" s="73">
        <f>E256/B256*100</f>
        <v>99.999488472487585</v>
      </c>
    </row>
    <row r="257" spans="1:8" s="69" customFormat="1" ht="11.25" customHeight="1" x14ac:dyDescent="0.2">
      <c r="A257" s="84"/>
      <c r="B257" s="76"/>
      <c r="C257" s="77"/>
      <c r="D257" s="76"/>
      <c r="E257" s="77"/>
      <c r="F257" s="77"/>
      <c r="G257" s="77"/>
      <c r="H257" s="78"/>
    </row>
    <row r="258" spans="1:8" s="69" customFormat="1" ht="11.25" customHeight="1" x14ac:dyDescent="0.2">
      <c r="A258" s="71" t="s">
        <v>301</v>
      </c>
      <c r="B258" s="80">
        <v>5707254.5700000003</v>
      </c>
      <c r="C258" s="80">
        <v>5405048.8836400006</v>
      </c>
      <c r="D258" s="80">
        <v>24978.278139999999</v>
      </c>
      <c r="E258" s="80">
        <f>SUM(C258:D258)</f>
        <v>5430027.1617800007</v>
      </c>
      <c r="F258" s="80">
        <f>B258-E258</f>
        <v>277227.40821999963</v>
      </c>
      <c r="G258" s="80">
        <f>B258-C258</f>
        <v>302205.6863599997</v>
      </c>
      <c r="H258" s="73">
        <f>E258/B258*100</f>
        <v>95.142543497582238</v>
      </c>
    </row>
    <row r="259" spans="1:8" s="69" customFormat="1" ht="11.25" customHeight="1" x14ac:dyDescent="0.2">
      <c r="A259" s="84"/>
      <c r="B259" s="76"/>
      <c r="C259" s="77"/>
      <c r="D259" s="76"/>
      <c r="E259" s="77"/>
      <c r="F259" s="77"/>
      <c r="G259" s="77"/>
      <c r="H259" s="73"/>
    </row>
    <row r="260" spans="1:8" s="69" customFormat="1" ht="11.25" customHeight="1" x14ac:dyDescent="0.2">
      <c r="A260" s="71" t="s">
        <v>302</v>
      </c>
      <c r="B260" s="80">
        <v>7915728.9709999999</v>
      </c>
      <c r="C260" s="80">
        <v>7907914.2217100002</v>
      </c>
      <c r="D260" s="80">
        <v>7814.32449</v>
      </c>
      <c r="E260" s="80">
        <f>SUM(C260:D260)</f>
        <v>7915728.5461999997</v>
      </c>
      <c r="F260" s="80">
        <f>B260-E260</f>
        <v>0.42480000015348196</v>
      </c>
      <c r="G260" s="80">
        <f>B260-C260</f>
        <v>7814.749289999716</v>
      </c>
      <c r="H260" s="73">
        <f>E260/B260*100</f>
        <v>99.999994633469612</v>
      </c>
    </row>
    <row r="261" spans="1:8" s="69" customFormat="1" ht="11.25" customHeight="1" x14ac:dyDescent="0.2">
      <c r="A261" s="84"/>
      <c r="B261" s="76"/>
      <c r="C261" s="77"/>
      <c r="D261" s="76"/>
      <c r="E261" s="77"/>
      <c r="F261" s="77"/>
      <c r="G261" s="77"/>
      <c r="H261" s="73"/>
    </row>
    <row r="262" spans="1:8" s="69" customFormat="1" ht="11.25" customHeight="1" x14ac:dyDescent="0.2">
      <c r="A262" s="71" t="s">
        <v>303</v>
      </c>
      <c r="B262" s="80">
        <v>1239440.73</v>
      </c>
      <c r="C262" s="80">
        <v>1220103.7142999999</v>
      </c>
      <c r="D262" s="80">
        <v>19337.01569</v>
      </c>
      <c r="E262" s="80">
        <f>SUM(C262:D262)</f>
        <v>1239440.7299899999</v>
      </c>
      <c r="F262" s="80">
        <f>B262-E262</f>
        <v>1.0000076144933701E-5</v>
      </c>
      <c r="G262" s="80">
        <f>B262-C262</f>
        <v>19337.015700000105</v>
      </c>
      <c r="H262" s="73">
        <f>E262/B262*100</f>
        <v>99.999999999193179</v>
      </c>
    </row>
    <row r="263" spans="1:8" s="69" customFormat="1" ht="11.25" customHeight="1" x14ac:dyDescent="0.2">
      <c r="A263" s="84"/>
      <c r="B263" s="76"/>
      <c r="C263" s="77"/>
      <c r="D263" s="76"/>
      <c r="E263" s="77"/>
      <c r="F263" s="77"/>
      <c r="G263" s="77"/>
      <c r="H263" s="73"/>
    </row>
    <row r="264" spans="1:8" s="69" customFormat="1" ht="11.25" customHeight="1" x14ac:dyDescent="0.2">
      <c r="A264" s="71" t="s">
        <v>304</v>
      </c>
      <c r="B264" s="80">
        <v>349179.26899999997</v>
      </c>
      <c r="C264" s="80">
        <v>336719.11738999997</v>
      </c>
      <c r="D264" s="80">
        <v>6960.8253700000005</v>
      </c>
      <c r="E264" s="80">
        <f>SUM(C264:D264)</f>
        <v>343679.94275999995</v>
      </c>
      <c r="F264" s="80">
        <f>B264-E264</f>
        <v>5499.326240000024</v>
      </c>
      <c r="G264" s="80">
        <f>B264-C264</f>
        <v>12460.151610000001</v>
      </c>
      <c r="H264" s="73">
        <f>E264/B264*100</f>
        <v>98.425070807969405</v>
      </c>
    </row>
    <row r="265" spans="1:8" s="69" customFormat="1" ht="11.25" customHeight="1" x14ac:dyDescent="0.2">
      <c r="A265" s="102"/>
      <c r="B265" s="80"/>
      <c r="C265" s="80"/>
      <c r="D265" s="80"/>
      <c r="E265" s="80"/>
      <c r="F265" s="80"/>
      <c r="G265" s="80"/>
      <c r="H265" s="73"/>
    </row>
    <row r="266" spans="1:8" s="69" customFormat="1" ht="12" x14ac:dyDescent="0.2">
      <c r="A266" s="103" t="s">
        <v>305</v>
      </c>
      <c r="B266" s="104">
        <f t="shared" ref="B266:G266" si="40">B10+B17+B19+B21+B23+B33+B37+B45+B47+B49+B57+B69+B75+B80+B86+B95+B107+B118+B134+B136+B157+B164+B169+B176+B185+B193+B202+B243+B245+B247+B254+B258+B260+B262+B264</f>
        <v>1011795326.5312904</v>
      </c>
      <c r="C266" s="104">
        <f t="shared" si="40"/>
        <v>926346704.43579006</v>
      </c>
      <c r="D266" s="104">
        <f t="shared" si="40"/>
        <v>45067720.477563009</v>
      </c>
      <c r="E266" s="104">
        <f t="shared" si="40"/>
        <v>971414424.91335285</v>
      </c>
      <c r="F266" s="104">
        <f t="shared" si="40"/>
        <v>40380901.617937021</v>
      </c>
      <c r="G266" s="104">
        <f t="shared" si="40"/>
        <v>85448622.095500037</v>
      </c>
      <c r="H266" s="105">
        <f>E266/B266*100</f>
        <v>96.008985161418536</v>
      </c>
    </row>
    <row r="267" spans="1:8" s="69" customFormat="1" ht="11.25" customHeight="1" x14ac:dyDescent="0.2">
      <c r="A267" s="102"/>
      <c r="B267" s="80"/>
      <c r="C267" s="80"/>
      <c r="D267" s="80"/>
      <c r="E267" s="80"/>
      <c r="F267" s="80"/>
      <c r="G267" s="80"/>
      <c r="H267" s="73"/>
    </row>
    <row r="268" spans="1:8" s="69" customFormat="1" ht="11.25" customHeight="1" x14ac:dyDescent="0.2">
      <c r="A268" s="70" t="s">
        <v>306</v>
      </c>
      <c r="B268" s="76"/>
      <c r="C268" s="77"/>
      <c r="D268" s="76"/>
      <c r="E268" s="77"/>
      <c r="F268" s="77"/>
      <c r="G268" s="77"/>
      <c r="H268" s="78"/>
    </row>
    <row r="269" spans="1:8" s="69" customFormat="1" ht="11.25" customHeight="1" x14ac:dyDescent="0.2">
      <c r="A269" s="75" t="s">
        <v>307</v>
      </c>
      <c r="B269" s="80">
        <v>70490131.75999999</v>
      </c>
      <c r="C269" s="80">
        <v>70325253.213</v>
      </c>
      <c r="D269" s="80">
        <v>0</v>
      </c>
      <c r="E269" s="80">
        <f>SUM(C269:D269)</f>
        <v>70325253.213</v>
      </c>
      <c r="F269" s="80">
        <f>B269-E269</f>
        <v>164878.54699999094</v>
      </c>
      <c r="G269" s="80">
        <f>B269-C269</f>
        <v>164878.54699999094</v>
      </c>
      <c r="H269" s="73">
        <f>E269/B269*100</f>
        <v>99.766096979983871</v>
      </c>
    </row>
    <row r="270" spans="1:8" s="69" customFormat="1" ht="11.25" customHeight="1" x14ac:dyDescent="0.2">
      <c r="A270" s="106"/>
      <c r="B270" s="80"/>
      <c r="C270" s="80"/>
      <c r="D270" s="80"/>
      <c r="E270" s="80"/>
      <c r="F270" s="80"/>
      <c r="G270" s="80"/>
      <c r="H270" s="73"/>
    </row>
    <row r="271" spans="1:8" s="69" customFormat="1" ht="11.25" customHeight="1" x14ac:dyDescent="0.2">
      <c r="A271" s="98" t="s">
        <v>308</v>
      </c>
      <c r="B271" s="76">
        <f t="shared" ref="B271:G271" si="41">SUM(B272:B277)</f>
        <v>304134333.58735996</v>
      </c>
      <c r="C271" s="76">
        <f t="shared" si="41"/>
        <v>303740001.65210003</v>
      </c>
      <c r="D271" s="76">
        <f t="shared" si="41"/>
        <v>389546.71057999996</v>
      </c>
      <c r="E271" s="76">
        <f t="shared" si="41"/>
        <v>304129548.36268008</v>
      </c>
      <c r="F271" s="76">
        <f t="shared" si="41"/>
        <v>4785.2246798889246</v>
      </c>
      <c r="G271" s="76">
        <f t="shared" si="41"/>
        <v>394331.93525991542</v>
      </c>
      <c r="H271" s="107">
        <f>E271/B271*100</f>
        <v>99.998426608195317</v>
      </c>
    </row>
    <row r="272" spans="1:8" s="69" customFormat="1" ht="11.25" hidden="1" customHeight="1" x14ac:dyDescent="0.2">
      <c r="A272" s="98" t="s">
        <v>347</v>
      </c>
      <c r="B272" s="76">
        <v>302739678.75361997</v>
      </c>
      <c r="C272" s="76">
        <v>302583482.39716005</v>
      </c>
      <c r="D272" s="76">
        <v>151572.96460000001</v>
      </c>
      <c r="E272" s="76">
        <f t="shared" ref="E272:E277" si="42">SUM(C272:D272)</f>
        <v>302735055.36176008</v>
      </c>
      <c r="F272" s="76">
        <f>B272-E272</f>
        <v>4623.3918598890305</v>
      </c>
      <c r="G272" s="76">
        <f>B272-C272</f>
        <v>156196.35645991564</v>
      </c>
      <c r="H272" s="107">
        <f>E272/B272*100</f>
        <v>99.998472816025</v>
      </c>
    </row>
    <row r="273" spans="1:8" s="69" customFormat="1" ht="11.25" hidden="1" customHeight="1" x14ac:dyDescent="0.2">
      <c r="A273" s="108" t="s">
        <v>309</v>
      </c>
      <c r="B273" s="109"/>
      <c r="C273" s="109">
        <v>0</v>
      </c>
      <c r="D273" s="109"/>
      <c r="E273" s="109">
        <f t="shared" si="42"/>
        <v>0</v>
      </c>
      <c r="F273" s="109">
        <f>B273-E273</f>
        <v>0</v>
      </c>
      <c r="G273" s="109">
        <f>B273-C273</f>
        <v>0</v>
      </c>
      <c r="H273" s="110" t="e">
        <f>E273/B273*100</f>
        <v>#DIV/0!</v>
      </c>
    </row>
    <row r="274" spans="1:8" s="69" customFormat="1" ht="11.25" hidden="1" customHeight="1" x14ac:dyDescent="0.2">
      <c r="A274" s="108" t="s">
        <v>310</v>
      </c>
      <c r="B274" s="109"/>
      <c r="C274" s="109">
        <v>0</v>
      </c>
      <c r="D274" s="109"/>
      <c r="E274" s="109">
        <f t="shared" si="42"/>
        <v>0</v>
      </c>
      <c r="F274" s="109">
        <f>B274-E274</f>
        <v>0</v>
      </c>
      <c r="G274" s="109">
        <f>B274-C274</f>
        <v>0</v>
      </c>
      <c r="H274" s="111" t="e">
        <f>E274/B274*100</f>
        <v>#DIV/0!</v>
      </c>
    </row>
    <row r="275" spans="1:8" s="69" customFormat="1" ht="11.25" hidden="1" customHeight="1" x14ac:dyDescent="0.2">
      <c r="A275" s="112" t="s">
        <v>311</v>
      </c>
      <c r="B275" s="109"/>
      <c r="C275" s="109">
        <v>0</v>
      </c>
      <c r="D275" s="109"/>
      <c r="E275" s="109">
        <f t="shared" si="42"/>
        <v>0</v>
      </c>
      <c r="F275" s="109">
        <f>B275-E275</f>
        <v>0</v>
      </c>
      <c r="G275" s="109">
        <f>B275-C275</f>
        <v>0</v>
      </c>
      <c r="H275" s="111" t="e">
        <f>E275/B275*100</f>
        <v>#DIV/0!</v>
      </c>
    </row>
    <row r="276" spans="1:8" s="69" customFormat="1" ht="23.25" hidden="1" customHeight="1" x14ac:dyDescent="0.2">
      <c r="A276" s="113" t="s">
        <v>312</v>
      </c>
      <c r="B276" s="109"/>
      <c r="C276" s="109">
        <v>0</v>
      </c>
      <c r="D276" s="109"/>
      <c r="E276" s="109">
        <f t="shared" si="42"/>
        <v>0</v>
      </c>
      <c r="F276" s="109">
        <f>B276-E276</f>
        <v>0</v>
      </c>
      <c r="G276" s="109">
        <f>B276-C276</f>
        <v>0</v>
      </c>
      <c r="H276" s="111" t="e">
        <f>E276/B276*100</f>
        <v>#DIV/0!</v>
      </c>
    </row>
    <row r="277" spans="1:8" s="69" customFormat="1" ht="11.25" customHeight="1" x14ac:dyDescent="0.2">
      <c r="A277" s="114" t="s">
        <v>313</v>
      </c>
      <c r="B277" s="77">
        <v>1394654.8337399999</v>
      </c>
      <c r="C277" s="77">
        <v>1156519.2549400001</v>
      </c>
      <c r="D277" s="77">
        <v>237973.74597999998</v>
      </c>
      <c r="E277" s="77">
        <f t="shared" si="42"/>
        <v>1394493.00092</v>
      </c>
      <c r="F277" s="77">
        <f>B277-E277</f>
        <v>161.83281999989413</v>
      </c>
      <c r="G277" s="77">
        <f>B277-C277</f>
        <v>238135.57879999978</v>
      </c>
      <c r="H277" s="73">
        <f>E277/B277*100</f>
        <v>99.988396209866067</v>
      </c>
    </row>
    <row r="278" spans="1:8" s="69" customFormat="1" ht="11.25" hidden="1" customHeight="1" x14ac:dyDescent="0.2">
      <c r="A278" s="114"/>
      <c r="B278" s="77"/>
      <c r="C278" s="77"/>
      <c r="D278" s="77"/>
      <c r="E278" s="77"/>
      <c r="F278" s="77"/>
      <c r="G278" s="77"/>
      <c r="H278" s="78"/>
    </row>
    <row r="279" spans="1:8" s="69" customFormat="1" ht="11.25" hidden="1" customHeight="1" x14ac:dyDescent="0.2">
      <c r="A279" s="75" t="s">
        <v>314</v>
      </c>
      <c r="B279" s="77"/>
      <c r="C279" s="77">
        <v>0</v>
      </c>
      <c r="D279" s="77"/>
      <c r="E279" s="77">
        <f>SUM(C279:D279)</f>
        <v>0</v>
      </c>
      <c r="F279" s="77">
        <f>B279-E279</f>
        <v>0</v>
      </c>
      <c r="G279" s="77">
        <f>B279-C279</f>
        <v>0</v>
      </c>
      <c r="H279" s="73" t="e">
        <f>E279/B279*100</f>
        <v>#DIV/0!</v>
      </c>
    </row>
    <row r="280" spans="1:8" s="69" customFormat="1" ht="11.25" hidden="1" customHeight="1" x14ac:dyDescent="0.2">
      <c r="A280" s="75"/>
      <c r="B280" s="77"/>
      <c r="C280" s="77"/>
      <c r="D280" s="77"/>
      <c r="E280" s="77"/>
      <c r="F280" s="77"/>
      <c r="G280" s="77"/>
      <c r="H280" s="78"/>
    </row>
    <row r="281" spans="1:8" s="69" customFormat="1" ht="23.25" hidden="1" customHeight="1" x14ac:dyDescent="0.2">
      <c r="A281" s="115" t="s">
        <v>315</v>
      </c>
      <c r="B281" s="77"/>
      <c r="C281" s="77">
        <v>0</v>
      </c>
      <c r="D281" s="77"/>
      <c r="E281" s="77">
        <f>SUM(C281:D281)</f>
        <v>0</v>
      </c>
      <c r="F281" s="77">
        <f>B281-E281</f>
        <v>0</v>
      </c>
      <c r="G281" s="77">
        <f>B281-C281</f>
        <v>0</v>
      </c>
      <c r="H281" s="73" t="e">
        <f>E281/B281*100</f>
        <v>#DIV/0!</v>
      </c>
    </row>
    <row r="282" spans="1:8" s="69" customFormat="1" ht="11.25" hidden="1" customHeight="1" x14ac:dyDescent="0.2">
      <c r="A282" s="75"/>
      <c r="B282" s="77"/>
      <c r="C282" s="77"/>
      <c r="D282" s="77"/>
      <c r="E282" s="77"/>
      <c r="F282" s="77"/>
      <c r="G282" s="77"/>
      <c r="H282" s="78"/>
    </row>
    <row r="283" spans="1:8" s="69" customFormat="1" ht="11.25" hidden="1" customHeight="1" x14ac:dyDescent="0.2">
      <c r="A283" s="75" t="s">
        <v>316</v>
      </c>
      <c r="B283" s="77"/>
      <c r="C283" s="77">
        <v>0</v>
      </c>
      <c r="D283" s="77"/>
      <c r="E283" s="77">
        <f>SUM(C283:D283)</f>
        <v>0</v>
      </c>
      <c r="F283" s="77">
        <f>B283-E283</f>
        <v>0</v>
      </c>
      <c r="G283" s="77">
        <f>B283-C283</f>
        <v>0</v>
      </c>
      <c r="H283" s="73" t="e">
        <f>E283/B283*100</f>
        <v>#DIV/0!</v>
      </c>
    </row>
    <row r="284" spans="1:8" s="69" customFormat="1" ht="11.25" hidden="1" customHeight="1" x14ac:dyDescent="0.2">
      <c r="A284" s="75"/>
      <c r="B284" s="77"/>
      <c r="C284" s="77"/>
      <c r="D284" s="77"/>
      <c r="E284" s="77"/>
      <c r="F284" s="77"/>
      <c r="G284" s="77"/>
      <c r="H284" s="78"/>
    </row>
    <row r="285" spans="1:8" s="69" customFormat="1" ht="12" hidden="1" customHeight="1" x14ac:dyDescent="0.2">
      <c r="A285" s="115" t="s">
        <v>317</v>
      </c>
      <c r="B285" s="77"/>
      <c r="C285" s="77">
        <v>0</v>
      </c>
      <c r="D285" s="77"/>
      <c r="E285" s="77">
        <f>SUM(C285:D285)</f>
        <v>0</v>
      </c>
      <c r="F285" s="77">
        <f>B285-E285</f>
        <v>0</v>
      </c>
      <c r="G285" s="77">
        <f>B285-C285</f>
        <v>0</v>
      </c>
      <c r="H285" s="73" t="e">
        <f>E285/B285*100</f>
        <v>#DIV/0!</v>
      </c>
    </row>
    <row r="286" spans="1:8" s="69" customFormat="1" ht="11.25" hidden="1" customHeight="1" x14ac:dyDescent="0.2">
      <c r="A286" s="75"/>
      <c r="B286" s="77"/>
      <c r="C286" s="77"/>
      <c r="D286" s="77"/>
      <c r="E286" s="77"/>
      <c r="F286" s="77"/>
      <c r="G286" s="77"/>
      <c r="H286" s="78"/>
    </row>
    <row r="287" spans="1:8" s="69" customFormat="1" ht="11.25" hidden="1" customHeight="1" x14ac:dyDescent="0.2">
      <c r="A287" s="75" t="s">
        <v>318</v>
      </c>
      <c r="B287" s="77"/>
      <c r="C287" s="77">
        <v>0</v>
      </c>
      <c r="D287" s="77"/>
      <c r="E287" s="77">
        <f>SUM(C287:D287)</f>
        <v>0</v>
      </c>
      <c r="F287" s="77">
        <f>B287-E287</f>
        <v>0</v>
      </c>
      <c r="G287" s="77">
        <f>B287-C287</f>
        <v>0</v>
      </c>
      <c r="H287" s="73" t="e">
        <f>E287/B287*100</f>
        <v>#DIV/0!</v>
      </c>
    </row>
    <row r="288" spans="1:8" s="69" customFormat="1" ht="11.25" hidden="1" customHeight="1" x14ac:dyDescent="0.2">
      <c r="A288" s="75"/>
      <c r="B288" s="77"/>
      <c r="C288" s="77"/>
      <c r="D288" s="77"/>
      <c r="E288" s="77"/>
      <c r="F288" s="77"/>
      <c r="G288" s="77"/>
      <c r="H288" s="78"/>
    </row>
    <row r="289" spans="1:8" s="69" customFormat="1" ht="11.25" hidden="1" customHeight="1" x14ac:dyDescent="0.2">
      <c r="A289" s="75" t="s">
        <v>319</v>
      </c>
      <c r="B289" s="77"/>
      <c r="C289" s="77">
        <v>0</v>
      </c>
      <c r="D289" s="77"/>
      <c r="E289" s="77">
        <f>SUM(C289:D289)</f>
        <v>0</v>
      </c>
      <c r="F289" s="77">
        <f>B289-E289</f>
        <v>0</v>
      </c>
      <c r="G289" s="77">
        <f>B289-C289</f>
        <v>0</v>
      </c>
      <c r="H289" s="78" t="e">
        <f>E289/B289*100</f>
        <v>#DIV/0!</v>
      </c>
    </row>
    <row r="290" spans="1:8" s="69" customFormat="1" ht="11.25" hidden="1" customHeight="1" x14ac:dyDescent="0.2">
      <c r="A290" s="75"/>
      <c r="B290" s="77"/>
      <c r="C290" s="77"/>
      <c r="D290" s="77"/>
      <c r="E290" s="77"/>
      <c r="F290" s="77"/>
      <c r="G290" s="77"/>
      <c r="H290" s="78"/>
    </row>
    <row r="291" spans="1:8" s="69" customFormat="1" ht="11.25" hidden="1" customHeight="1" x14ac:dyDescent="0.2">
      <c r="A291" s="75" t="s">
        <v>320</v>
      </c>
      <c r="B291" s="77"/>
      <c r="C291" s="77">
        <v>0</v>
      </c>
      <c r="D291" s="77"/>
      <c r="E291" s="77">
        <f>SUM(C291:D291)</f>
        <v>0</v>
      </c>
      <c r="F291" s="77">
        <f>B291-E291</f>
        <v>0</v>
      </c>
      <c r="G291" s="77">
        <f>B291-C291</f>
        <v>0</v>
      </c>
      <c r="H291" s="78" t="e">
        <f>E291/B291*100</f>
        <v>#DIV/0!</v>
      </c>
    </row>
    <row r="292" spans="1:8" s="69" customFormat="1" ht="11.25" hidden="1" customHeight="1" x14ac:dyDescent="0.2">
      <c r="A292" s="75"/>
      <c r="B292" s="77"/>
      <c r="C292" s="77"/>
      <c r="D292" s="77"/>
      <c r="E292" s="77"/>
      <c r="F292" s="77"/>
      <c r="G292" s="77"/>
      <c r="H292" s="78"/>
    </row>
    <row r="293" spans="1:8" s="69" customFormat="1" ht="12" hidden="1" customHeight="1" x14ac:dyDescent="0.2">
      <c r="A293" s="115" t="s">
        <v>321</v>
      </c>
      <c r="B293" s="77"/>
      <c r="C293" s="77">
        <v>0</v>
      </c>
      <c r="D293" s="77"/>
      <c r="E293" s="77">
        <f>SUM(C293:D293)</f>
        <v>0</v>
      </c>
      <c r="F293" s="77">
        <f>B293-E293</f>
        <v>0</v>
      </c>
      <c r="G293" s="77">
        <f>B293-C293</f>
        <v>0</v>
      </c>
      <c r="H293" s="73" t="e">
        <f>E293/B293*100</f>
        <v>#DIV/0!</v>
      </c>
    </row>
    <row r="294" spans="1:8" s="69" customFormat="1" ht="11.25" hidden="1" customHeight="1" x14ac:dyDescent="0.2">
      <c r="A294" s="75"/>
      <c r="B294" s="77"/>
      <c r="C294" s="77"/>
      <c r="D294" s="77"/>
      <c r="E294" s="77"/>
      <c r="F294" s="77"/>
      <c r="G294" s="77"/>
      <c r="H294" s="78"/>
    </row>
    <row r="295" spans="1:8" s="69" customFormat="1" ht="11.25" hidden="1" customHeight="1" x14ac:dyDescent="0.2">
      <c r="A295" s="75" t="s">
        <v>322</v>
      </c>
      <c r="B295" s="77"/>
      <c r="C295" s="77">
        <v>0</v>
      </c>
      <c r="D295" s="77"/>
      <c r="E295" s="77">
        <f>SUM(C295:D295)</f>
        <v>0</v>
      </c>
      <c r="F295" s="77">
        <f>B295-E295</f>
        <v>0</v>
      </c>
      <c r="G295" s="77">
        <f>B295-C295</f>
        <v>0</v>
      </c>
      <c r="H295" s="73" t="e">
        <f>E295/B295*100</f>
        <v>#DIV/0!</v>
      </c>
    </row>
    <row r="296" spans="1:8" s="69" customFormat="1" ht="12" hidden="1" customHeight="1" x14ac:dyDescent="0.2">
      <c r="A296" s="75"/>
      <c r="B296" s="77"/>
      <c r="C296" s="77"/>
      <c r="D296" s="77"/>
      <c r="E296" s="77"/>
      <c r="F296" s="77"/>
      <c r="G296" s="77"/>
      <c r="H296" s="78"/>
    </row>
    <row r="297" spans="1:8" s="69" customFormat="1" ht="11.25" hidden="1" customHeight="1" x14ac:dyDescent="0.2">
      <c r="A297" s="75" t="s">
        <v>323</v>
      </c>
      <c r="B297" s="77"/>
      <c r="C297" s="77"/>
      <c r="D297" s="77"/>
      <c r="E297" s="77"/>
      <c r="F297" s="77"/>
      <c r="G297" s="77"/>
      <c r="H297" s="73"/>
    </row>
    <row r="298" spans="1:8" s="69" customFormat="1" ht="11.25" hidden="1" customHeight="1" x14ac:dyDescent="0.2">
      <c r="A298" s="75"/>
      <c r="B298" s="77"/>
      <c r="C298" s="77"/>
      <c r="D298" s="77"/>
      <c r="E298" s="77"/>
      <c r="F298" s="77"/>
      <c r="G298" s="77"/>
      <c r="H298" s="78"/>
    </row>
    <row r="299" spans="1:8" s="69" customFormat="1" ht="22.5" hidden="1" customHeight="1" x14ac:dyDescent="0.2">
      <c r="A299" s="115" t="s">
        <v>324</v>
      </c>
      <c r="B299" s="80"/>
      <c r="C299" s="80">
        <v>0</v>
      </c>
      <c r="D299" s="80"/>
      <c r="E299" s="80">
        <f>SUM(C299:D299)</f>
        <v>0</v>
      </c>
      <c r="F299" s="80">
        <f>B299-E299</f>
        <v>0</v>
      </c>
      <c r="G299" s="80">
        <f>B299-C299</f>
        <v>0</v>
      </c>
      <c r="H299" s="73" t="e">
        <f>E299/B299*100</f>
        <v>#DIV/0!</v>
      </c>
    </row>
    <row r="300" spans="1:8" s="69" customFormat="1" ht="11.25" hidden="1" customHeight="1" x14ac:dyDescent="0.2">
      <c r="A300" s="75"/>
      <c r="B300" s="80"/>
      <c r="C300" s="80"/>
      <c r="D300" s="80"/>
      <c r="E300" s="80"/>
      <c r="F300" s="80"/>
      <c r="G300" s="80"/>
      <c r="H300" s="73"/>
    </row>
    <row r="301" spans="1:8" s="69" customFormat="1" ht="11.25" customHeight="1" x14ac:dyDescent="0.2">
      <c r="A301" s="114"/>
      <c r="B301" s="99"/>
      <c r="C301" s="99"/>
      <c r="D301" s="99"/>
      <c r="E301" s="99"/>
      <c r="F301" s="99"/>
      <c r="G301" s="99"/>
      <c r="H301" s="73"/>
    </row>
    <row r="302" spans="1:8" s="69" customFormat="1" ht="11.25" customHeight="1" x14ac:dyDescent="0.2">
      <c r="A302" s="70" t="s">
        <v>325</v>
      </c>
      <c r="B302" s="116">
        <f t="shared" ref="B302:G302" si="43">SUM(B279:B299)+B269+B271</f>
        <v>374624465.34735996</v>
      </c>
      <c r="C302" s="116">
        <f t="shared" si="43"/>
        <v>374065254.86510003</v>
      </c>
      <c r="D302" s="116">
        <f t="shared" si="43"/>
        <v>389546.71057999996</v>
      </c>
      <c r="E302" s="116">
        <f t="shared" si="43"/>
        <v>374454801.57568008</v>
      </c>
      <c r="F302" s="116">
        <f t="shared" si="43"/>
        <v>169663.77167987986</v>
      </c>
      <c r="G302" s="116">
        <f t="shared" si="43"/>
        <v>559210.48225990636</v>
      </c>
      <c r="H302" s="73">
        <f>E302/B302*100</f>
        <v>99.954710973955599</v>
      </c>
    </row>
    <row r="303" spans="1:8" s="69" customFormat="1" ht="11.25" customHeight="1" x14ac:dyDescent="0.2">
      <c r="A303" s="75"/>
      <c r="B303" s="80"/>
      <c r="C303" s="80"/>
      <c r="D303" s="80"/>
      <c r="E303" s="80"/>
      <c r="F303" s="80"/>
      <c r="G303" s="80"/>
      <c r="H303" s="73"/>
    </row>
    <row r="304" spans="1:8" s="69" customFormat="1" ht="11.25" hidden="1" customHeight="1" x14ac:dyDescent="0.2">
      <c r="A304" s="106" t="s">
        <v>326</v>
      </c>
      <c r="B304" s="82">
        <f t="shared" ref="B304:G304" si="44">+B302+B266</f>
        <v>1386419791.8786504</v>
      </c>
      <c r="C304" s="82">
        <f t="shared" si="44"/>
        <v>1300411959.30089</v>
      </c>
      <c r="D304" s="82">
        <f t="shared" si="44"/>
        <v>45457267.188143007</v>
      </c>
      <c r="E304" s="82">
        <f t="shared" si="44"/>
        <v>1345869226.489033</v>
      </c>
      <c r="F304" s="82">
        <f t="shared" si="44"/>
        <v>40550565.389616899</v>
      </c>
      <c r="G304" s="82">
        <f t="shared" si="44"/>
        <v>86007832.577759936</v>
      </c>
      <c r="H304" s="105">
        <f>E304/B304*100</f>
        <v>97.075159657475027</v>
      </c>
    </row>
    <row r="305" spans="1:8" s="69" customFormat="1" ht="11.25" hidden="1" customHeight="1" x14ac:dyDescent="0.2">
      <c r="A305" s="75"/>
      <c r="B305" s="80"/>
      <c r="C305" s="80"/>
      <c r="D305" s="80"/>
      <c r="E305" s="80"/>
      <c r="F305" s="80"/>
      <c r="G305" s="80"/>
      <c r="H305" s="73"/>
    </row>
    <row r="306" spans="1:8" s="69" customFormat="1" ht="11.25" hidden="1" customHeight="1" x14ac:dyDescent="0.2">
      <c r="A306" s="106" t="s">
        <v>327</v>
      </c>
      <c r="B306" s="80"/>
      <c r="C306" s="80"/>
      <c r="D306" s="80"/>
      <c r="E306" s="80"/>
      <c r="F306" s="80"/>
      <c r="G306" s="80"/>
      <c r="H306" s="73"/>
    </row>
    <row r="307" spans="1:8" s="69" customFormat="1" ht="11.25" hidden="1" customHeight="1" x14ac:dyDescent="0.2">
      <c r="A307" s="106" t="s">
        <v>328</v>
      </c>
      <c r="B307" s="77"/>
      <c r="C307" s="77"/>
      <c r="D307" s="77"/>
      <c r="E307" s="77"/>
      <c r="F307" s="77"/>
      <c r="G307" s="77"/>
      <c r="H307" s="78"/>
    </row>
    <row r="308" spans="1:8" s="69" customFormat="1" ht="11.25" hidden="1" customHeight="1" x14ac:dyDescent="0.2">
      <c r="A308" s="75" t="s">
        <v>329</v>
      </c>
      <c r="B308" s="80"/>
      <c r="C308" s="77">
        <v>0</v>
      </c>
      <c r="D308" s="80"/>
      <c r="E308" s="77">
        <f t="shared" ref="E308:E316" si="45">SUM(C308:D308)</f>
        <v>0</v>
      </c>
      <c r="F308" s="77">
        <f>B308-E308</f>
        <v>0</v>
      </c>
      <c r="G308" s="77">
        <f>B308-C308</f>
        <v>0</v>
      </c>
      <c r="H308" s="78" t="e">
        <f>E308/B308*100</f>
        <v>#DIV/0!</v>
      </c>
    </row>
    <row r="309" spans="1:8" s="69" customFormat="1" ht="11.25" hidden="1" customHeight="1" x14ac:dyDescent="0.2">
      <c r="A309" s="75" t="s">
        <v>330</v>
      </c>
      <c r="B309" s="77"/>
      <c r="C309" s="77">
        <v>0</v>
      </c>
      <c r="D309" s="77"/>
      <c r="E309" s="77">
        <f t="shared" si="45"/>
        <v>0</v>
      </c>
      <c r="F309" s="77">
        <f>B309-E309</f>
        <v>0</v>
      </c>
      <c r="G309" s="77">
        <f>B309-C309</f>
        <v>0</v>
      </c>
      <c r="H309" s="78" t="e">
        <f>E309/B309*100</f>
        <v>#DIV/0!</v>
      </c>
    </row>
    <row r="310" spans="1:8" s="69" customFormat="1" ht="11.25" hidden="1" customHeight="1" x14ac:dyDescent="0.2">
      <c r="A310" s="75" t="s">
        <v>331</v>
      </c>
      <c r="B310" s="77"/>
      <c r="C310" s="77">
        <v>0</v>
      </c>
      <c r="D310" s="77"/>
      <c r="E310" s="77">
        <f t="shared" si="45"/>
        <v>0</v>
      </c>
      <c r="F310" s="77">
        <f>B310-E310</f>
        <v>0</v>
      </c>
      <c r="G310" s="77">
        <f>B310-C310</f>
        <v>0</v>
      </c>
      <c r="H310" s="78" t="e">
        <f>E310/B310*100</f>
        <v>#DIV/0!</v>
      </c>
    </row>
    <row r="311" spans="1:8" s="69" customFormat="1" ht="11.25" hidden="1" customHeight="1" x14ac:dyDescent="0.2">
      <c r="A311" s="75" t="s">
        <v>332</v>
      </c>
      <c r="B311" s="77"/>
      <c r="C311" s="77">
        <v>0</v>
      </c>
      <c r="D311" s="77"/>
      <c r="E311" s="77">
        <f t="shared" si="45"/>
        <v>0</v>
      </c>
      <c r="F311" s="77">
        <f>B311-E311</f>
        <v>0</v>
      </c>
      <c r="G311" s="77">
        <f>B311-C311</f>
        <v>0</v>
      </c>
      <c r="H311" s="78" t="e">
        <f>E311/B311*100</f>
        <v>#DIV/0!</v>
      </c>
    </row>
    <row r="312" spans="1:8" s="69" customFormat="1" ht="11.25" hidden="1" customHeight="1" x14ac:dyDescent="0.2">
      <c r="A312" s="75" t="s">
        <v>333</v>
      </c>
      <c r="B312" s="77"/>
      <c r="C312" s="77">
        <v>0</v>
      </c>
      <c r="D312" s="77"/>
      <c r="E312" s="77">
        <f t="shared" si="45"/>
        <v>0</v>
      </c>
      <c r="F312" s="77">
        <f>B312-E312</f>
        <v>0</v>
      </c>
      <c r="G312" s="77">
        <f>B312-C312</f>
        <v>0</v>
      </c>
      <c r="H312" s="78" t="e">
        <f>E312/B312*100</f>
        <v>#DIV/0!</v>
      </c>
    </row>
    <row r="313" spans="1:8" s="69" customFormat="1" ht="11.25" hidden="1" customHeight="1" x14ac:dyDescent="0.2">
      <c r="A313" s="75" t="s">
        <v>334</v>
      </c>
      <c r="B313" s="77"/>
      <c r="C313" s="77">
        <v>0</v>
      </c>
      <c r="D313" s="77"/>
      <c r="E313" s="77">
        <f t="shared" si="45"/>
        <v>0</v>
      </c>
      <c r="F313" s="77">
        <f>B313-E313</f>
        <v>0</v>
      </c>
      <c r="G313" s="77">
        <f>B313-C313</f>
        <v>0</v>
      </c>
      <c r="H313" s="78" t="e">
        <f>E313/B313*100</f>
        <v>#DIV/0!</v>
      </c>
    </row>
    <row r="314" spans="1:8" s="69" customFormat="1" ht="11.25" hidden="1" customHeight="1" x14ac:dyDescent="0.2">
      <c r="A314" s="75" t="s">
        <v>335</v>
      </c>
      <c r="B314" s="77"/>
      <c r="C314" s="77">
        <v>0</v>
      </c>
      <c r="D314" s="77"/>
      <c r="E314" s="77">
        <f t="shared" si="45"/>
        <v>0</v>
      </c>
      <c r="F314" s="77">
        <f>B314-E314</f>
        <v>0</v>
      </c>
      <c r="G314" s="77">
        <f>B314-C314</f>
        <v>0</v>
      </c>
      <c r="H314" s="78" t="e">
        <f>E314/B314*100</f>
        <v>#DIV/0!</v>
      </c>
    </row>
    <row r="315" spans="1:8" s="69" customFormat="1" ht="11.25" hidden="1" customHeight="1" x14ac:dyDescent="0.2">
      <c r="A315" s="75" t="s">
        <v>336</v>
      </c>
      <c r="B315" s="77"/>
      <c r="C315" s="80">
        <v>0</v>
      </c>
      <c r="D315" s="77"/>
      <c r="E315" s="80">
        <f t="shared" si="45"/>
        <v>0</v>
      </c>
      <c r="F315" s="80">
        <f>B315-E315</f>
        <v>0</v>
      </c>
      <c r="G315" s="80">
        <f>B315-C315</f>
        <v>0</v>
      </c>
      <c r="H315" s="73" t="e">
        <f>E315/B315*100</f>
        <v>#DIV/0!</v>
      </c>
    </row>
    <row r="316" spans="1:8" s="69" customFormat="1" ht="12" hidden="1" customHeight="1" x14ac:dyDescent="0.2">
      <c r="A316" s="75" t="s">
        <v>337</v>
      </c>
      <c r="B316" s="82"/>
      <c r="C316" s="82">
        <v>0</v>
      </c>
      <c r="D316" s="82"/>
      <c r="E316" s="82">
        <f t="shared" si="45"/>
        <v>0</v>
      </c>
      <c r="F316" s="82">
        <f>B316-E316</f>
        <v>0</v>
      </c>
      <c r="G316" s="82">
        <f>B316-C316</f>
        <v>0</v>
      </c>
      <c r="H316" s="105" t="e">
        <f>E316/B316*100</f>
        <v>#DIV/0!</v>
      </c>
    </row>
    <row r="317" spans="1:8" s="69" customFormat="1" ht="22.5" hidden="1" customHeight="1" x14ac:dyDescent="0.2">
      <c r="A317" s="117" t="s">
        <v>338</v>
      </c>
      <c r="B317" s="82">
        <f t="shared" ref="B317:G317" si="46">SUM(B308:B316)</f>
        <v>0</v>
      </c>
      <c r="C317" s="82">
        <f t="shared" si="46"/>
        <v>0</v>
      </c>
      <c r="D317" s="82">
        <f t="shared" si="46"/>
        <v>0</v>
      </c>
      <c r="E317" s="82">
        <f t="shared" si="46"/>
        <v>0</v>
      </c>
      <c r="F317" s="82">
        <f t="shared" si="46"/>
        <v>0</v>
      </c>
      <c r="G317" s="82">
        <f t="shared" si="46"/>
        <v>0</v>
      </c>
      <c r="H317" s="105" t="e">
        <f>E317/B317*100</f>
        <v>#DIV/0!</v>
      </c>
    </row>
    <row r="318" spans="1:8" s="69" customFormat="1" ht="11.25" hidden="1" customHeight="1" x14ac:dyDescent="0.2">
      <c r="A318" s="118"/>
      <c r="B318" s="81"/>
      <c r="C318" s="81"/>
      <c r="D318" s="81"/>
      <c r="E318" s="81"/>
      <c r="F318" s="81"/>
      <c r="G318" s="81"/>
      <c r="H318" s="119"/>
    </row>
    <row r="319" spans="1:8" s="123" customFormat="1" ht="16.5" customHeight="1" thickBot="1" x14ac:dyDescent="0.25">
      <c r="A319" s="120" t="s">
        <v>339</v>
      </c>
      <c r="B319" s="121">
        <f t="shared" ref="B319:G319" si="47">+B317+B304</f>
        <v>1386419791.8786504</v>
      </c>
      <c r="C319" s="121">
        <f t="shared" si="47"/>
        <v>1300411959.30089</v>
      </c>
      <c r="D319" s="121">
        <f t="shared" si="47"/>
        <v>45457267.188143007</v>
      </c>
      <c r="E319" s="121">
        <f t="shared" si="47"/>
        <v>1345869226.489033</v>
      </c>
      <c r="F319" s="121">
        <f t="shared" si="47"/>
        <v>40550565.389616899</v>
      </c>
      <c r="G319" s="121">
        <f t="shared" si="47"/>
        <v>86007832.577759936</v>
      </c>
      <c r="H319" s="122">
        <f>E319/B319*100</f>
        <v>97.075159657475027</v>
      </c>
    </row>
    <row r="320" spans="1:8" ht="12" thickTop="1" x14ac:dyDescent="0.2">
      <c r="A320" s="124"/>
      <c r="B320" s="124"/>
      <c r="C320" s="124"/>
      <c r="D320" s="124"/>
      <c r="E320" s="124"/>
      <c r="F320" s="124"/>
      <c r="G320" s="125"/>
      <c r="H320" s="124"/>
    </row>
    <row r="321" spans="1:8" ht="16.5" customHeight="1" x14ac:dyDescent="0.2">
      <c r="A321" s="127" t="s">
        <v>340</v>
      </c>
      <c r="B321" s="127"/>
      <c r="C321" s="127"/>
      <c r="D321" s="127"/>
      <c r="E321" s="127"/>
      <c r="F321" s="127"/>
      <c r="G321" s="127"/>
      <c r="H321" s="127"/>
    </row>
    <row r="322" spans="1:8" x14ac:dyDescent="0.2">
      <c r="A322" s="128" t="s">
        <v>341</v>
      </c>
      <c r="B322" s="128"/>
      <c r="C322" s="128"/>
      <c r="D322" s="128"/>
      <c r="E322" s="128"/>
      <c r="F322" s="128"/>
      <c r="G322" s="128"/>
      <c r="H322" s="128"/>
    </row>
    <row r="323" spans="1:8" ht="23.25" customHeight="1" x14ac:dyDescent="0.2">
      <c r="A323" s="129" t="s">
        <v>342</v>
      </c>
      <c r="B323" s="129"/>
      <c r="C323" s="129"/>
      <c r="D323" s="129"/>
      <c r="E323" s="129"/>
      <c r="F323" s="129"/>
      <c r="G323" s="129"/>
      <c r="H323" s="129"/>
    </row>
    <row r="324" spans="1:8" x14ac:dyDescent="0.2">
      <c r="A324" s="128" t="s">
        <v>343</v>
      </c>
      <c r="B324" s="128"/>
      <c r="C324" s="128"/>
      <c r="D324" s="128"/>
      <c r="E324" s="128"/>
      <c r="F324" s="128"/>
      <c r="G324" s="128"/>
      <c r="H324" s="128"/>
    </row>
    <row r="325" spans="1:8" x14ac:dyDescent="0.2">
      <c r="A325" s="128" t="s">
        <v>344</v>
      </c>
      <c r="B325" s="128"/>
      <c r="C325" s="128"/>
      <c r="D325" s="128"/>
      <c r="E325" s="128"/>
      <c r="F325" s="128"/>
      <c r="G325" s="128"/>
      <c r="H325" s="128"/>
    </row>
    <row r="326" spans="1:8" x14ac:dyDescent="0.2">
      <c r="A326" s="128" t="s">
        <v>345</v>
      </c>
      <c r="B326" s="128"/>
      <c r="C326" s="128"/>
      <c r="D326" s="128"/>
      <c r="E326" s="128"/>
      <c r="F326" s="128"/>
      <c r="G326" s="128"/>
      <c r="H326" s="128"/>
    </row>
    <row r="327" spans="1:8" x14ac:dyDescent="0.2">
      <c r="A327" s="130" t="s">
        <v>346</v>
      </c>
      <c r="B327" s="130"/>
      <c r="C327" s="130"/>
      <c r="D327" s="130"/>
      <c r="E327" s="130"/>
      <c r="F327" s="130"/>
      <c r="G327" s="130"/>
      <c r="H327" s="130"/>
    </row>
    <row r="328" spans="1:8" x14ac:dyDescent="0.2">
      <c r="E328" s="69"/>
      <c r="F328" s="69"/>
      <c r="G328" s="131"/>
    </row>
  </sheetData>
  <mergeCells count="13">
    <mergeCell ref="A326:H326"/>
    <mergeCell ref="A327:H327"/>
    <mergeCell ref="C6:E6"/>
    <mergeCell ref="H6:H7"/>
    <mergeCell ref="A321:H321"/>
    <mergeCell ref="A322:H322"/>
    <mergeCell ref="A323:H323"/>
    <mergeCell ref="A324:H324"/>
    <mergeCell ref="A325:H325"/>
    <mergeCell ref="A5:A7"/>
    <mergeCell ref="B6:B7"/>
    <mergeCell ref="F6:F7"/>
    <mergeCell ref="G6:G7"/>
  </mergeCells>
  <printOptions horizontalCentered="1"/>
  <pageMargins left="0.27" right="0.25" top="0.23" bottom="0.4" header="0.18" footer="0.18"/>
  <pageSetup paperSize="9" scale="75"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34"/>
  </sheetPr>
  <dimension ref="A1:O7"/>
  <sheetViews>
    <sheetView tabSelected="1" zoomScaleNormal="100" workbookViewId="0">
      <selection activeCell="P24" sqref="P24"/>
    </sheetView>
  </sheetViews>
  <sheetFormatPr defaultRowHeight="12.75" x14ac:dyDescent="0.2"/>
  <cols>
    <col min="1" max="1" width="38.7109375" customWidth="1"/>
    <col min="2" max="2" width="12.28515625" bestFit="1" customWidth="1"/>
    <col min="3" max="3" width="10" bestFit="1" customWidth="1"/>
    <col min="4" max="7" width="10" customWidth="1"/>
    <col min="8" max="8" width="12.28515625" customWidth="1"/>
    <col min="10" max="10" width="9.42578125" bestFit="1" customWidth="1"/>
    <col min="11" max="11" width="10.28515625" bestFit="1" customWidth="1"/>
    <col min="14" max="15" width="11" customWidth="1"/>
  </cols>
  <sheetData>
    <row r="1" spans="1:15" x14ac:dyDescent="0.2">
      <c r="A1" s="6" t="s">
        <v>13</v>
      </c>
    </row>
    <row r="2" spans="1:15" x14ac:dyDescent="0.2">
      <c r="A2" t="s">
        <v>0</v>
      </c>
    </row>
    <row r="3" spans="1:15" x14ac:dyDescent="0.2">
      <c r="A3" t="s">
        <v>1</v>
      </c>
      <c r="J3" t="s">
        <v>2</v>
      </c>
    </row>
    <row r="4" spans="1:15" x14ac:dyDescent="0.2">
      <c r="B4" s="5" t="s">
        <v>3</v>
      </c>
      <c r="C4" s="5" t="s">
        <v>4</v>
      </c>
      <c r="D4" s="5" t="s">
        <v>5</v>
      </c>
      <c r="E4" s="5" t="s">
        <v>6</v>
      </c>
      <c r="F4" s="5" t="s">
        <v>9</v>
      </c>
      <c r="G4" s="5" t="s">
        <v>10</v>
      </c>
      <c r="H4" s="5" t="s">
        <v>11</v>
      </c>
      <c r="J4" s="1" t="s">
        <v>3</v>
      </c>
      <c r="K4" s="1" t="s">
        <v>4</v>
      </c>
      <c r="L4" s="1" t="s">
        <v>5</v>
      </c>
      <c r="M4" s="1" t="s">
        <v>6</v>
      </c>
      <c r="N4" s="1" t="s">
        <v>9</v>
      </c>
      <c r="O4" s="1" t="s">
        <v>10</v>
      </c>
    </row>
    <row r="5" spans="1:15" x14ac:dyDescent="0.2">
      <c r="A5" t="s">
        <v>7</v>
      </c>
      <c r="B5" s="2">
        <v>405412.64899999998</v>
      </c>
      <c r="C5" s="2">
        <v>102062.54300000001</v>
      </c>
      <c r="D5" s="2">
        <v>110753.783</v>
      </c>
      <c r="E5" s="2">
        <v>647825.13</v>
      </c>
      <c r="F5" s="2">
        <v>47140.567999999999</v>
      </c>
      <c r="G5" s="2">
        <v>73225.115999999995</v>
      </c>
      <c r="H5" s="2">
        <f>SUM(B5:G5)</f>
        <v>1386419.7889999999</v>
      </c>
      <c r="I5" s="2"/>
      <c r="J5" s="2">
        <f>B5</f>
        <v>405412.64899999998</v>
      </c>
      <c r="K5" s="2">
        <f t="shared" ref="K5:O6" si="0">+J5+C5</f>
        <v>507475.19199999998</v>
      </c>
      <c r="L5" s="2">
        <f t="shared" si="0"/>
        <v>618228.97499999998</v>
      </c>
      <c r="M5" s="2">
        <f t="shared" si="0"/>
        <v>1266054.105</v>
      </c>
      <c r="N5" s="2">
        <f t="shared" si="0"/>
        <v>1313194.673</v>
      </c>
      <c r="O5" s="2">
        <f t="shared" si="0"/>
        <v>1386419.7889999999</v>
      </c>
    </row>
    <row r="6" spans="1:15" x14ac:dyDescent="0.2">
      <c r="A6" t="s">
        <v>8</v>
      </c>
      <c r="B6" s="2">
        <v>132068.245</v>
      </c>
      <c r="C6" s="2">
        <v>192025.54800000001</v>
      </c>
      <c r="D6" s="2">
        <v>282231.93800000002</v>
      </c>
      <c r="E6" s="2">
        <v>222143.948</v>
      </c>
      <c r="F6" s="2">
        <v>256871.58799999999</v>
      </c>
      <c r="G6" s="2">
        <v>260527.95699999999</v>
      </c>
      <c r="H6" s="2">
        <f>SUM(B6:G6)</f>
        <v>1345869.2239999999</v>
      </c>
      <c r="I6" s="2"/>
      <c r="J6" s="2">
        <f>B6</f>
        <v>132068.245</v>
      </c>
      <c r="K6" s="2">
        <f t="shared" si="0"/>
        <v>324093.79300000001</v>
      </c>
      <c r="L6" s="2">
        <f t="shared" si="0"/>
        <v>606325.73100000003</v>
      </c>
      <c r="M6" s="2">
        <f t="shared" si="0"/>
        <v>828469.679</v>
      </c>
      <c r="N6" s="2">
        <f t="shared" si="0"/>
        <v>1085341.267</v>
      </c>
      <c r="O6" s="2">
        <f t="shared" si="0"/>
        <v>1345869.2239999999</v>
      </c>
    </row>
    <row r="7" spans="1:15" x14ac:dyDescent="0.2">
      <c r="A7" t="s">
        <v>12</v>
      </c>
      <c r="B7" s="4">
        <f t="shared" ref="B7:G7" si="1">J7</f>
        <v>32.576251709403373</v>
      </c>
      <c r="C7" s="4">
        <f t="shared" si="1"/>
        <v>63.863967758250539</v>
      </c>
      <c r="D7" s="4">
        <f t="shared" si="1"/>
        <v>98.074622109065672</v>
      </c>
      <c r="E7" s="4">
        <f t="shared" si="1"/>
        <v>65.437146463815623</v>
      </c>
      <c r="F7" s="4">
        <f t="shared" si="1"/>
        <v>82.648923980214775</v>
      </c>
      <c r="G7" s="4">
        <f t="shared" si="1"/>
        <v>97.075159679504551</v>
      </c>
      <c r="H7" s="4"/>
      <c r="I7" s="3"/>
      <c r="J7" s="4">
        <f t="shared" ref="J7:O7" si="2">+J6/J5*100</f>
        <v>32.576251709403373</v>
      </c>
      <c r="K7" s="4">
        <f t="shared" si="2"/>
        <v>63.863967758250539</v>
      </c>
      <c r="L7" s="4">
        <f t="shared" si="2"/>
        <v>98.074622109065672</v>
      </c>
      <c r="M7" s="4">
        <f t="shared" si="2"/>
        <v>65.437146463815623</v>
      </c>
      <c r="N7" s="4">
        <f t="shared" si="2"/>
        <v>82.648923980214775</v>
      </c>
      <c r="O7" s="4">
        <f t="shared" si="2"/>
        <v>97.075159679504551</v>
      </c>
    </row>
  </sheetData>
  <phoneticPr fontId="19" type="noConversion"/>
  <printOptions horizontalCentered="1"/>
  <pageMargins left="0.2" right="0.2" top="1" bottom="0.47" header="0.5" footer="0.5"/>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Joyce Marasigan</cp:lastModifiedBy>
  <cp:lastPrinted>2018-07-04T08:14:00Z</cp:lastPrinted>
  <dcterms:created xsi:type="dcterms:W3CDTF">2014-06-18T02:22:11Z</dcterms:created>
  <dcterms:modified xsi:type="dcterms:W3CDTF">2018-07-04T08:15:05Z</dcterms:modified>
</cp:coreProperties>
</file>