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8\WEBSITE\For website\"/>
    </mc:Choice>
  </mc:AlternateContent>
  <bookViews>
    <workbookView xWindow="240" yWindow="75" windowWidth="20955" windowHeight="10740" activeTab="2"/>
  </bookViews>
  <sheets>
    <sheet name="Department" sheetId="9" r:id="rId1"/>
    <sheet name="Agency" sheetId="10" r:id="rId2"/>
    <sheet name="Graph" sheetId="6" r:id="rId3"/>
  </sheets>
  <definedNames>
    <definedName name="_xlnm.Print_Area" localSheetId="1">Agency!$A$1:$H$327</definedName>
    <definedName name="_xlnm.Print_Area" localSheetId="0">Department!$A$1:$Q$65</definedName>
    <definedName name="_xlnm.Print_Area" localSheetId="2">Graph!$A$9:$L$48</definedName>
    <definedName name="_xlnm.Print_Titles" localSheetId="1">Agency!$1:$8</definedName>
    <definedName name="Z_149BABA1_3CBB_4AB5_8307_CDFFE2416884_.wvu.PrintArea" localSheetId="1" hidden="1">Agency!$A$1:$F$326</definedName>
    <definedName name="Z_149BABA1_3CBB_4AB5_8307_CDFFE2416884_.wvu.PrintTitles" localSheetId="1" hidden="1">Agency!$1:$8</definedName>
    <definedName name="Z_149BABA1_3CBB_4AB5_8307_CDFFE2416884_.wvu.Rows" localSheetId="1" hidden="1">Agency!$130:$130,Agency!$272:$275,Agency!$278:$300,Agency!$303:$316</definedName>
    <definedName name="Z_32FD75DB_C2F2_4294_8471_7CD68BDD134B_.wvu.Rows" localSheetId="1" hidden="1">Agency!#REF!,Agency!#REF!,Agency!#REF!,Agency!#REF!,Agency!#REF!,Agency!#REF!,Agency!#REF!,Agency!#REF!,Agency!#REF!,Agency!#REF!,Agency!#REF!,Agency!#REF!,Agency!#REF!,Agency!#REF!,Agency!#REF!</definedName>
    <definedName name="Z_63CE5467_86C0_4816_A6C7_6C3632652BD9_.wvu.PrintArea" localSheetId="1" hidden="1">Agency!$A$1:$H$327</definedName>
    <definedName name="Z_63CE5467_86C0_4816_A6C7_6C3632652BD9_.wvu.PrintTitles" localSheetId="1" hidden="1">Agency!$1:$8</definedName>
    <definedName name="Z_63CE5467_86C0_4816_A6C7_6C3632652BD9_.wvu.Rows" localSheetId="1" hidden="1">Agency!$130:$130,Agency!$272:$276,Agency!$278:$300,Agency!$303:$316</definedName>
    <definedName name="Z_92A72121_270A_4D07_961C_15515D7CE906_.wvu.Cols" localSheetId="1" hidden="1">Agency!#REF!,Agency!#REF!,Agency!#REF!,Agency!#REF!,Agency!#REF!</definedName>
    <definedName name="Z_92A72121_270A_4D07_961C_15515D7CE906_.wvu.PrintArea" localSheetId="1" hidden="1">Agency!#REF!</definedName>
    <definedName name="Z_92A72121_270A_4D07_961C_15515D7CE906_.wvu.PrintTitles" localSheetId="1" hidden="1">Agency!#REF!</definedName>
    <definedName name="Z_92A72121_270A_4D07_961C_15515D7CE906_.wvu.Rows" localSheetId="1" hidden="1">Agency!#REF!,Agency!#REF!,Agency!#REF!,Agency!#REF!,Agency!#REF!,Agency!#REF!,Agency!#REF!,Agency!#REF!,Agency!#REF!,Agency!#REF!,Agency!#REF!,Agency!#REF!,Agency!#REF!,Agency!#REF!,Agency!#REF!,Agency!#REF!,Agency!#REF!,Agency!#REF!</definedName>
    <definedName name="Z_A36966C3_2B91_49EA_8368_0F103F951C33_.wvu.Cols" localSheetId="1" hidden="1">Agency!#REF!,Agency!#REF!,Agency!#REF!,Agency!#REF!</definedName>
    <definedName name="Z_A36966C3_2B91_49EA_8368_0F103F951C33_.wvu.PrintArea" localSheetId="1" hidden="1">Agency!#REF!</definedName>
    <definedName name="Z_A36966C3_2B91_49EA_8368_0F103F951C33_.wvu.PrintTitles" localSheetId="1" hidden="1">Agency!#REF!</definedName>
    <definedName name="Z_A36966C3_2B91_49EA_8368_0F103F951C33_.wvu.Rows" localSheetId="1" hidden="1">Agency!#REF!,Agency!#REF!,Agency!#REF!,Agency!#REF!,Agency!#REF!,Agency!#REF!,Agency!#REF!,Agency!#REF!,Agency!#REF!,Agency!#REF!,Agency!#REF!,Agency!#REF!,Agency!#REF!,Agency!#REF!,Agency!#REF!,Agency!#REF!,Agency!#REF!</definedName>
    <definedName name="Z_E72949E6_F470_4685_A8B8_FC40C2B684D5_.wvu.PrintArea" localSheetId="1" hidden="1">Agency!$A$1:$F$326</definedName>
    <definedName name="Z_E72949E6_F470_4685_A8B8_FC40C2B684D5_.wvu.PrintTitles" localSheetId="1" hidden="1">Agency!$1:$8</definedName>
    <definedName name="Z_E72949E6_F470_4685_A8B8_FC40C2B684D5_.wvu.Rows" localSheetId="1" hidden="1">Agency!$130:$130,Agency!$272:$275,Agency!$278:$300,Agency!$303:$316</definedName>
  </definedNames>
  <calcPr calcId="152511"/>
</workbook>
</file>

<file path=xl/calcChain.xml><?xml version="1.0" encoding="utf-8"?>
<calcChain xmlns="http://schemas.openxmlformats.org/spreadsheetml/2006/main">
  <c r="P8" i="9" l="1"/>
  <c r="C124" i="10" l="1"/>
  <c r="F279" i="10"/>
  <c r="G279" i="10"/>
  <c r="H279" i="10"/>
  <c r="F281" i="10"/>
  <c r="G281" i="10"/>
  <c r="H281" i="10"/>
  <c r="F283" i="10"/>
  <c r="G283" i="10"/>
  <c r="H283" i="10"/>
  <c r="F285" i="10"/>
  <c r="G285" i="10"/>
  <c r="H285" i="10"/>
  <c r="F287" i="10"/>
  <c r="G287" i="10"/>
  <c r="H287" i="10"/>
  <c r="F289" i="10"/>
  <c r="G289" i="10"/>
  <c r="H289" i="10"/>
  <c r="F291" i="10"/>
  <c r="G291" i="10"/>
  <c r="H291" i="10"/>
  <c r="F293" i="10"/>
  <c r="G293" i="10"/>
  <c r="H293" i="10"/>
  <c r="F295" i="10"/>
  <c r="G295" i="10"/>
  <c r="H295" i="10"/>
  <c r="F299" i="10"/>
  <c r="G299" i="10"/>
  <c r="H299" i="10"/>
  <c r="D317" i="10" l="1"/>
  <c r="B317" i="10"/>
  <c r="E316" i="10"/>
  <c r="G316" i="10"/>
  <c r="G314" i="10"/>
  <c r="G312" i="10"/>
  <c r="G310" i="10"/>
  <c r="E308" i="10"/>
  <c r="G308" i="10"/>
  <c r="E262" i="10"/>
  <c r="H262" i="10" s="1"/>
  <c r="E260" i="10"/>
  <c r="H260" i="10" s="1"/>
  <c r="G258" i="10"/>
  <c r="E258" i="10"/>
  <c r="H258" i="10" s="1"/>
  <c r="D254" i="10"/>
  <c r="B254" i="10"/>
  <c r="D247" i="10"/>
  <c r="E251" i="10"/>
  <c r="H251" i="10" s="1"/>
  <c r="G250" i="10"/>
  <c r="E250" i="10"/>
  <c r="H250" i="10" s="1"/>
  <c r="B247" i="10"/>
  <c r="E243" i="10"/>
  <c r="H243" i="10" s="1"/>
  <c r="G241" i="10"/>
  <c r="E241" i="10"/>
  <c r="H241" i="10" s="1"/>
  <c r="E238" i="10"/>
  <c r="H238" i="10" s="1"/>
  <c r="E237" i="10"/>
  <c r="H237" i="10" s="1"/>
  <c r="E234" i="10"/>
  <c r="H234" i="10" s="1"/>
  <c r="G233" i="10"/>
  <c r="E233" i="10"/>
  <c r="H233" i="10" s="1"/>
  <c r="E230" i="10"/>
  <c r="H230" i="10" s="1"/>
  <c r="E229" i="10"/>
  <c r="H229" i="10" s="1"/>
  <c r="E226" i="10"/>
  <c r="H226" i="10" s="1"/>
  <c r="G225" i="10"/>
  <c r="E225" i="10"/>
  <c r="H225" i="10" s="1"/>
  <c r="D220" i="10"/>
  <c r="D202" i="10" s="1"/>
  <c r="E222" i="10"/>
  <c r="H222" i="10" s="1"/>
  <c r="G219" i="10"/>
  <c r="E219" i="10"/>
  <c r="H219" i="10" s="1"/>
  <c r="E216" i="10"/>
  <c r="H216" i="10" s="1"/>
  <c r="E215" i="10"/>
  <c r="H215" i="10" s="1"/>
  <c r="E212" i="10"/>
  <c r="H212" i="10" s="1"/>
  <c r="G211" i="10"/>
  <c r="E211" i="10"/>
  <c r="H211" i="10" s="1"/>
  <c r="E208" i="10"/>
  <c r="H208" i="10" s="1"/>
  <c r="E207" i="10"/>
  <c r="H207" i="10" s="1"/>
  <c r="E204" i="10"/>
  <c r="H204" i="10" s="1"/>
  <c r="E203" i="10"/>
  <c r="E200" i="10"/>
  <c r="H200" i="10" s="1"/>
  <c r="E196" i="10"/>
  <c r="H196" i="10" s="1"/>
  <c r="E189" i="10"/>
  <c r="H189" i="10" s="1"/>
  <c r="D185" i="10"/>
  <c r="B185" i="10"/>
  <c r="E182" i="10"/>
  <c r="H182" i="10" s="1"/>
  <c r="D176" i="10"/>
  <c r="E178" i="10"/>
  <c r="H178" i="10" s="1"/>
  <c r="D169" i="10"/>
  <c r="E171" i="10"/>
  <c r="H171" i="10" s="1"/>
  <c r="D164" i="10"/>
  <c r="B164" i="10"/>
  <c r="E161" i="10"/>
  <c r="H161" i="10" s="1"/>
  <c r="D157" i="10"/>
  <c r="B157" i="10"/>
  <c r="E154" i="10"/>
  <c r="H154" i="10" s="1"/>
  <c r="E150" i="10"/>
  <c r="H150" i="10" s="1"/>
  <c r="E146" i="10"/>
  <c r="H146" i="10" s="1"/>
  <c r="E142" i="10"/>
  <c r="H142" i="10" s="1"/>
  <c r="D136" i="10"/>
  <c r="E138" i="10"/>
  <c r="H138" i="10" s="1"/>
  <c r="E130" i="10"/>
  <c r="H130" i="10" s="1"/>
  <c r="D124" i="10"/>
  <c r="B124" i="10"/>
  <c r="E122" i="10"/>
  <c r="H122" i="10" s="1"/>
  <c r="E115" i="10"/>
  <c r="E114" i="10"/>
  <c r="H114" i="10" s="1"/>
  <c r="G114" i="10"/>
  <c r="E112" i="10"/>
  <c r="H112" i="10" s="1"/>
  <c r="G112" i="10"/>
  <c r="E110" i="10"/>
  <c r="H110" i="10" s="1"/>
  <c r="G110" i="10"/>
  <c r="D107" i="10"/>
  <c r="G108" i="10"/>
  <c r="E105" i="10"/>
  <c r="H105" i="10" s="1"/>
  <c r="E103" i="10"/>
  <c r="H103" i="10" s="1"/>
  <c r="E101" i="10"/>
  <c r="H101" i="10" s="1"/>
  <c r="E99" i="10"/>
  <c r="H99" i="10" s="1"/>
  <c r="E97" i="10"/>
  <c r="H97" i="10" s="1"/>
  <c r="D95" i="10"/>
  <c r="B95" i="10"/>
  <c r="E92" i="10"/>
  <c r="H92" i="10" s="1"/>
  <c r="D86" i="10"/>
  <c r="E88" i="10"/>
  <c r="H88" i="10" s="1"/>
  <c r="D80" i="10"/>
  <c r="E82" i="10"/>
  <c r="D75" i="10"/>
  <c r="B75" i="10"/>
  <c r="E72" i="10"/>
  <c r="H72" i="10" s="1"/>
  <c r="E65" i="10"/>
  <c r="H65" i="10" s="1"/>
  <c r="E61" i="10"/>
  <c r="H61" i="10" s="1"/>
  <c r="D57" i="10"/>
  <c r="B57" i="10"/>
  <c r="E54" i="10"/>
  <c r="H54" i="10" s="1"/>
  <c r="D49" i="10"/>
  <c r="E50" i="10"/>
  <c r="E47" i="10"/>
  <c r="H47" i="10" s="1"/>
  <c r="E41" i="10"/>
  <c r="H41" i="10" s="1"/>
  <c r="D37" i="10"/>
  <c r="B37" i="10"/>
  <c r="D33" i="10"/>
  <c r="E34" i="10"/>
  <c r="E31" i="10"/>
  <c r="H31" i="10" s="1"/>
  <c r="E27" i="10"/>
  <c r="H27" i="10" s="1"/>
  <c r="D23" i="10"/>
  <c r="B23" i="10"/>
  <c r="E19" i="10"/>
  <c r="H19" i="10" s="1"/>
  <c r="E13" i="10"/>
  <c r="H13" i="10" s="1"/>
  <c r="E312" i="10" l="1"/>
  <c r="H312" i="10" s="1"/>
  <c r="F211" i="10"/>
  <c r="F225" i="10"/>
  <c r="F233" i="10"/>
  <c r="E310" i="10"/>
  <c r="H310" i="10" s="1"/>
  <c r="E314" i="10"/>
  <c r="F314" i="10" s="1"/>
  <c r="F258" i="10"/>
  <c r="F250" i="10"/>
  <c r="F241" i="10"/>
  <c r="F219" i="10"/>
  <c r="G274" i="10"/>
  <c r="G276" i="10"/>
  <c r="E12" i="10"/>
  <c r="H12" i="10" s="1"/>
  <c r="G12" i="10"/>
  <c r="G14" i="10"/>
  <c r="E14" i="10"/>
  <c r="H14" i="10" s="1"/>
  <c r="E17" i="10"/>
  <c r="H17" i="10" s="1"/>
  <c r="G17" i="10"/>
  <c r="G21" i="10"/>
  <c r="E21" i="10"/>
  <c r="H21" i="10" s="1"/>
  <c r="E26" i="10"/>
  <c r="H26" i="10" s="1"/>
  <c r="G26" i="10"/>
  <c r="G28" i="10"/>
  <c r="E28" i="10"/>
  <c r="H28" i="10" s="1"/>
  <c r="E30" i="10"/>
  <c r="H30" i="10" s="1"/>
  <c r="G30" i="10"/>
  <c r="E40" i="10"/>
  <c r="H40" i="10" s="1"/>
  <c r="G40" i="10"/>
  <c r="G42" i="10"/>
  <c r="E42" i="10"/>
  <c r="H42" i="10" s="1"/>
  <c r="E45" i="10"/>
  <c r="H45" i="10" s="1"/>
  <c r="G45" i="10"/>
  <c r="E53" i="10"/>
  <c r="H53" i="10" s="1"/>
  <c r="G53" i="10"/>
  <c r="G55" i="10"/>
  <c r="E55" i="10"/>
  <c r="H55" i="10" s="1"/>
  <c r="E60" i="10"/>
  <c r="H60" i="10" s="1"/>
  <c r="G60" i="10"/>
  <c r="G62" i="10"/>
  <c r="E62" i="10"/>
  <c r="H62" i="10" s="1"/>
  <c r="E64" i="10"/>
  <c r="H64" i="10" s="1"/>
  <c r="G64" i="10"/>
  <c r="G66" i="10"/>
  <c r="E66" i="10"/>
  <c r="H66" i="10" s="1"/>
  <c r="E84" i="10"/>
  <c r="H84" i="10" s="1"/>
  <c r="G84" i="10"/>
  <c r="E71" i="10"/>
  <c r="H71" i="10" s="1"/>
  <c r="G71" i="10"/>
  <c r="G73" i="10"/>
  <c r="E73" i="10"/>
  <c r="H73" i="10" s="1"/>
  <c r="E78" i="10"/>
  <c r="H78" i="10" s="1"/>
  <c r="G78" i="10"/>
  <c r="G89" i="10"/>
  <c r="E89" i="10"/>
  <c r="H89" i="10" s="1"/>
  <c r="E91" i="10"/>
  <c r="H91" i="10" s="1"/>
  <c r="G91" i="10"/>
  <c r="G11" i="10"/>
  <c r="B10" i="10"/>
  <c r="F12" i="10"/>
  <c r="F26" i="10"/>
  <c r="G29" i="10"/>
  <c r="F30" i="10"/>
  <c r="H34" i="10"/>
  <c r="G39" i="10"/>
  <c r="H50" i="10"/>
  <c r="G52" i="10"/>
  <c r="F60" i="10"/>
  <c r="G70" i="10"/>
  <c r="B69" i="10"/>
  <c r="F71" i="10"/>
  <c r="F84" i="10"/>
  <c r="G98" i="10"/>
  <c r="E98" i="10"/>
  <c r="H98" i="10" s="1"/>
  <c r="G100" i="10"/>
  <c r="E100" i="10"/>
  <c r="H100" i="10" s="1"/>
  <c r="G102" i="10"/>
  <c r="E102" i="10"/>
  <c r="H102" i="10" s="1"/>
  <c r="G104" i="10"/>
  <c r="E104" i="10"/>
  <c r="H104" i="10" s="1"/>
  <c r="E121" i="10"/>
  <c r="H121" i="10" s="1"/>
  <c r="G121" i="10"/>
  <c r="G123" i="10"/>
  <c r="E123" i="10"/>
  <c r="H123" i="10" s="1"/>
  <c r="G139" i="10"/>
  <c r="E139" i="10"/>
  <c r="H139" i="10" s="1"/>
  <c r="E141" i="10"/>
  <c r="H141" i="10" s="1"/>
  <c r="G141" i="10"/>
  <c r="G143" i="10"/>
  <c r="E143" i="10"/>
  <c r="H143" i="10" s="1"/>
  <c r="E145" i="10"/>
  <c r="H145" i="10" s="1"/>
  <c r="G145" i="10"/>
  <c r="G147" i="10"/>
  <c r="E147" i="10"/>
  <c r="H147" i="10" s="1"/>
  <c r="E149" i="10"/>
  <c r="H149" i="10" s="1"/>
  <c r="G149" i="10"/>
  <c r="G151" i="10"/>
  <c r="E151" i="10"/>
  <c r="H151" i="10" s="1"/>
  <c r="E153" i="10"/>
  <c r="H153" i="10" s="1"/>
  <c r="G153" i="10"/>
  <c r="G155" i="10"/>
  <c r="E155" i="10"/>
  <c r="H155" i="10" s="1"/>
  <c r="E160" i="10"/>
  <c r="H160" i="10" s="1"/>
  <c r="G160" i="10"/>
  <c r="G162" i="10"/>
  <c r="E162" i="10"/>
  <c r="H162" i="10" s="1"/>
  <c r="E167" i="10"/>
  <c r="H167" i="10" s="1"/>
  <c r="G167" i="10"/>
  <c r="G179" i="10"/>
  <c r="E179" i="10"/>
  <c r="H179" i="10" s="1"/>
  <c r="E181" i="10"/>
  <c r="H181" i="10" s="1"/>
  <c r="G181" i="10"/>
  <c r="G183" i="10"/>
  <c r="E183" i="10"/>
  <c r="H183" i="10" s="1"/>
  <c r="E188" i="10"/>
  <c r="H188" i="10" s="1"/>
  <c r="G188" i="10"/>
  <c r="G190" i="10"/>
  <c r="E190" i="10"/>
  <c r="H190" i="10" s="1"/>
  <c r="G209" i="10"/>
  <c r="E209" i="10"/>
  <c r="H209" i="10" s="1"/>
  <c r="G217" i="10"/>
  <c r="E217" i="10"/>
  <c r="H217" i="10" s="1"/>
  <c r="G227" i="10"/>
  <c r="E227" i="10"/>
  <c r="H227" i="10" s="1"/>
  <c r="G235" i="10"/>
  <c r="E235" i="10"/>
  <c r="H235" i="10" s="1"/>
  <c r="G245" i="10"/>
  <c r="E245" i="10"/>
  <c r="H245" i="10" s="1"/>
  <c r="G252" i="10"/>
  <c r="E252" i="10"/>
  <c r="H252" i="10" s="1"/>
  <c r="G264" i="10"/>
  <c r="E264" i="10"/>
  <c r="H264" i="10" s="1"/>
  <c r="D10" i="10"/>
  <c r="G13" i="10"/>
  <c r="F13" i="10"/>
  <c r="E15" i="10"/>
  <c r="H15" i="10" s="1"/>
  <c r="G19" i="10"/>
  <c r="F19" i="10"/>
  <c r="E25" i="10"/>
  <c r="H25" i="10" s="1"/>
  <c r="G27" i="10"/>
  <c r="F27" i="10"/>
  <c r="E29" i="10"/>
  <c r="H29" i="10" s="1"/>
  <c r="G31" i="10"/>
  <c r="F31" i="10"/>
  <c r="G34" i="10"/>
  <c r="B33" i="10"/>
  <c r="F34" i="10"/>
  <c r="E39" i="10"/>
  <c r="H39" i="10" s="1"/>
  <c r="G41" i="10"/>
  <c r="F41" i="10"/>
  <c r="E43" i="10"/>
  <c r="H43" i="10" s="1"/>
  <c r="G47" i="10"/>
  <c r="F47" i="10"/>
  <c r="G50" i="10"/>
  <c r="B49" i="10"/>
  <c r="F50" i="10"/>
  <c r="E52" i="10"/>
  <c r="H52" i="10" s="1"/>
  <c r="G54" i="10"/>
  <c r="F54" i="10"/>
  <c r="E59" i="10"/>
  <c r="H59" i="10" s="1"/>
  <c r="G61" i="10"/>
  <c r="F61" i="10"/>
  <c r="E63" i="10"/>
  <c r="H63" i="10" s="1"/>
  <c r="G65" i="10"/>
  <c r="F65" i="10"/>
  <c r="E67" i="10"/>
  <c r="H67" i="10" s="1"/>
  <c r="D69" i="10"/>
  <c r="G72" i="10"/>
  <c r="F72" i="10"/>
  <c r="E77" i="10"/>
  <c r="H77" i="10" s="1"/>
  <c r="B80" i="10"/>
  <c r="G82" i="10"/>
  <c r="F82" i="10"/>
  <c r="E83" i="10"/>
  <c r="H83" i="10" s="1"/>
  <c r="B86" i="10"/>
  <c r="G88" i="10"/>
  <c r="F88" i="10"/>
  <c r="F89" i="10"/>
  <c r="E90" i="10"/>
  <c r="H90" i="10" s="1"/>
  <c r="G92" i="10"/>
  <c r="F92" i="10"/>
  <c r="G93" i="10"/>
  <c r="E93" i="10"/>
  <c r="H93" i="10" s="1"/>
  <c r="G97" i="10"/>
  <c r="F98" i="10"/>
  <c r="G99" i="10"/>
  <c r="F100" i="10"/>
  <c r="G101" i="10"/>
  <c r="F102" i="10"/>
  <c r="G103" i="10"/>
  <c r="F104" i="10"/>
  <c r="G105" i="10"/>
  <c r="E108" i="10"/>
  <c r="C107" i="10"/>
  <c r="G109" i="10"/>
  <c r="E109" i="10"/>
  <c r="H109" i="10" s="1"/>
  <c r="G111" i="10"/>
  <c r="E111" i="10"/>
  <c r="H111" i="10" s="1"/>
  <c r="G113" i="10"/>
  <c r="E113" i="10"/>
  <c r="H113" i="10" s="1"/>
  <c r="H115" i="10"/>
  <c r="F115" i="10"/>
  <c r="E116" i="10"/>
  <c r="H116" i="10" s="1"/>
  <c r="G116" i="10"/>
  <c r="E129" i="10"/>
  <c r="H129" i="10" s="1"/>
  <c r="G129" i="10"/>
  <c r="E134" i="10"/>
  <c r="H134" i="10" s="1"/>
  <c r="G134" i="10"/>
  <c r="G172" i="10"/>
  <c r="E172" i="10"/>
  <c r="H172" i="10" s="1"/>
  <c r="E174" i="10"/>
  <c r="H174" i="10" s="1"/>
  <c r="G174" i="10"/>
  <c r="E195" i="10"/>
  <c r="H195" i="10" s="1"/>
  <c r="G195" i="10"/>
  <c r="G197" i="10"/>
  <c r="E197" i="10"/>
  <c r="H197" i="10" s="1"/>
  <c r="E199" i="10"/>
  <c r="H199" i="10" s="1"/>
  <c r="G199" i="10"/>
  <c r="G205" i="10"/>
  <c r="E205" i="10"/>
  <c r="H205" i="10" s="1"/>
  <c r="G213" i="10"/>
  <c r="E213" i="10"/>
  <c r="H213" i="10" s="1"/>
  <c r="G223" i="10"/>
  <c r="E223" i="10"/>
  <c r="H223" i="10" s="1"/>
  <c r="G231" i="10"/>
  <c r="E231" i="10"/>
  <c r="H231" i="10" s="1"/>
  <c r="G239" i="10"/>
  <c r="E239" i="10"/>
  <c r="H239" i="10" s="1"/>
  <c r="F97" i="10"/>
  <c r="F99" i="10"/>
  <c r="F101" i="10"/>
  <c r="F103" i="10"/>
  <c r="F105" i="10"/>
  <c r="F108" i="10"/>
  <c r="F110" i="10"/>
  <c r="F112" i="10"/>
  <c r="F114" i="10"/>
  <c r="F116" i="10"/>
  <c r="B119" i="10"/>
  <c r="E124" i="10"/>
  <c r="H124" i="10" s="1"/>
  <c r="B127" i="10"/>
  <c r="G144" i="10"/>
  <c r="G152" i="10"/>
  <c r="G166" i="10"/>
  <c r="F174" i="10"/>
  <c r="G180" i="10"/>
  <c r="B193" i="10"/>
  <c r="H203" i="10"/>
  <c r="G311" i="10"/>
  <c r="E311" i="10"/>
  <c r="B107" i="10"/>
  <c r="G115" i="10"/>
  <c r="D119" i="10"/>
  <c r="G122" i="10"/>
  <c r="F122" i="10"/>
  <c r="F123" i="10"/>
  <c r="E126" i="10"/>
  <c r="H126" i="10" s="1"/>
  <c r="D127" i="10"/>
  <c r="G130" i="10"/>
  <c r="F130" i="10"/>
  <c r="B136" i="10"/>
  <c r="G138" i="10"/>
  <c r="F138" i="10"/>
  <c r="E140" i="10"/>
  <c r="H140" i="10" s="1"/>
  <c r="G142" i="10"/>
  <c r="F142" i="10"/>
  <c r="E144" i="10"/>
  <c r="H144" i="10" s="1"/>
  <c r="G146" i="10"/>
  <c r="F146" i="10"/>
  <c r="E148" i="10"/>
  <c r="H148" i="10" s="1"/>
  <c r="G150" i="10"/>
  <c r="F150" i="10"/>
  <c r="E152" i="10"/>
  <c r="H152" i="10" s="1"/>
  <c r="G154" i="10"/>
  <c r="F154" i="10"/>
  <c r="E159" i="10"/>
  <c r="H159" i="10" s="1"/>
  <c r="G161" i="10"/>
  <c r="F161" i="10"/>
  <c r="E166" i="10"/>
  <c r="H166" i="10" s="1"/>
  <c r="B169" i="10"/>
  <c r="G171" i="10"/>
  <c r="F171" i="10"/>
  <c r="E173" i="10"/>
  <c r="H173" i="10" s="1"/>
  <c r="B176" i="10"/>
  <c r="G178" i="10"/>
  <c r="F178" i="10"/>
  <c r="E180" i="10"/>
  <c r="H180" i="10" s="1"/>
  <c r="G182" i="10"/>
  <c r="F182" i="10"/>
  <c r="E187" i="10"/>
  <c r="H187" i="10" s="1"/>
  <c r="G189" i="10"/>
  <c r="F189" i="10"/>
  <c r="E191" i="10"/>
  <c r="H191" i="10" s="1"/>
  <c r="D193" i="10"/>
  <c r="G196" i="10"/>
  <c r="F196" i="10"/>
  <c r="E198" i="10"/>
  <c r="H198" i="10" s="1"/>
  <c r="G200" i="10"/>
  <c r="F200" i="10"/>
  <c r="G203" i="10"/>
  <c r="F203" i="10"/>
  <c r="F207" i="10"/>
  <c r="G207" i="10"/>
  <c r="F215" i="10"/>
  <c r="G215" i="10"/>
  <c r="B220" i="10"/>
  <c r="B202" i="10" s="1"/>
  <c r="F229" i="10"/>
  <c r="G229" i="10"/>
  <c r="F237" i="10"/>
  <c r="G237" i="10"/>
  <c r="G249" i="10"/>
  <c r="H274" i="10"/>
  <c r="F274" i="10"/>
  <c r="G275" i="10"/>
  <c r="G315" i="10"/>
  <c r="E315" i="10"/>
  <c r="G204" i="10"/>
  <c r="F204" i="10"/>
  <c r="E206" i="10"/>
  <c r="H206" i="10" s="1"/>
  <c r="G208" i="10"/>
  <c r="F208" i="10"/>
  <c r="E210" i="10"/>
  <c r="H210" i="10" s="1"/>
  <c r="G212" i="10"/>
  <c r="F212" i="10"/>
  <c r="F213" i="10"/>
  <c r="E214" i="10"/>
  <c r="H214" i="10" s="1"/>
  <c r="G216" i="10"/>
  <c r="F216" i="10"/>
  <c r="E218" i="10"/>
  <c r="H218" i="10" s="1"/>
  <c r="G222" i="10"/>
  <c r="F222" i="10"/>
  <c r="E224" i="10"/>
  <c r="H224" i="10" s="1"/>
  <c r="G226" i="10"/>
  <c r="F226" i="10"/>
  <c r="E228" i="10"/>
  <c r="H228" i="10" s="1"/>
  <c r="G230" i="10"/>
  <c r="F230" i="10"/>
  <c r="E232" i="10"/>
  <c r="H232" i="10" s="1"/>
  <c r="G234" i="10"/>
  <c r="F234" i="10"/>
  <c r="E236" i="10"/>
  <c r="H236" i="10" s="1"/>
  <c r="G238" i="10"/>
  <c r="F238" i="10"/>
  <c r="E240" i="10"/>
  <c r="H240" i="10" s="1"/>
  <c r="G243" i="10"/>
  <c r="F243" i="10"/>
  <c r="E249" i="10"/>
  <c r="H249" i="10" s="1"/>
  <c r="G251" i="10"/>
  <c r="F251" i="10"/>
  <c r="F252" i="10"/>
  <c r="E256" i="10"/>
  <c r="H256" i="10" s="1"/>
  <c r="F260" i="10"/>
  <c r="G260" i="10"/>
  <c r="G273" i="10"/>
  <c r="H276" i="10"/>
  <c r="F276" i="10"/>
  <c r="H308" i="10"/>
  <c r="F308" i="10"/>
  <c r="G309" i="10"/>
  <c r="E309" i="10"/>
  <c r="F312" i="10"/>
  <c r="G313" i="10"/>
  <c r="E313" i="10"/>
  <c r="H316" i="10"/>
  <c r="F316" i="10"/>
  <c r="G262" i="10"/>
  <c r="F262" i="10"/>
  <c r="B302" i="10"/>
  <c r="D302" i="10"/>
  <c r="H277" i="10"/>
  <c r="C317" i="10"/>
  <c r="G69" i="10" l="1"/>
  <c r="F223" i="10"/>
  <c r="F188" i="10"/>
  <c r="F55" i="10"/>
  <c r="F310" i="10"/>
  <c r="H314" i="10"/>
  <c r="G317" i="10"/>
  <c r="F239" i="10"/>
  <c r="F197" i="10"/>
  <c r="F172" i="10"/>
  <c r="F167" i="10"/>
  <c r="F160" i="10"/>
  <c r="F145" i="10"/>
  <c r="F141" i="10"/>
  <c r="F42" i="10"/>
  <c r="F28" i="10"/>
  <c r="F231" i="10"/>
  <c r="F124" i="10"/>
  <c r="F181" i="10"/>
  <c r="F153" i="10"/>
  <c r="F149" i="10"/>
  <c r="F121" i="10"/>
  <c r="F91" i="10"/>
  <c r="F78" i="10"/>
  <c r="F64" i="10"/>
  <c r="F53" i="10"/>
  <c r="F25" i="10"/>
  <c r="F195" i="10"/>
  <c r="F183" i="10"/>
  <c r="F179" i="10"/>
  <c r="F155" i="10"/>
  <c r="F151" i="10"/>
  <c r="F147" i="10"/>
  <c r="F143" i="10"/>
  <c r="F139" i="10"/>
  <c r="F148" i="10"/>
  <c r="F140" i="10"/>
  <c r="F126" i="10"/>
  <c r="G124" i="10"/>
  <c r="F109" i="10"/>
  <c r="G107" i="10"/>
  <c r="F113" i="10"/>
  <c r="F93" i="10"/>
  <c r="F90" i="10"/>
  <c r="F77" i="10"/>
  <c r="F43" i="10"/>
  <c r="F40" i="10"/>
  <c r="F17" i="10"/>
  <c r="F129" i="10"/>
  <c r="F313" i="10"/>
  <c r="H313" i="10"/>
  <c r="F309" i="10"/>
  <c r="H309" i="10"/>
  <c r="E317" i="10"/>
  <c r="G277" i="10"/>
  <c r="C220" i="10"/>
  <c r="C202" i="10" s="1"/>
  <c r="E221" i="10"/>
  <c r="G221" i="10"/>
  <c r="F315" i="10"/>
  <c r="H315" i="10"/>
  <c r="F275" i="10"/>
  <c r="H275" i="10"/>
  <c r="G272" i="10"/>
  <c r="G271" i="10" s="1"/>
  <c r="G256" i="10"/>
  <c r="G240" i="10"/>
  <c r="G232" i="10"/>
  <c r="G218" i="10"/>
  <c r="G210" i="10"/>
  <c r="C169" i="10"/>
  <c r="E170" i="10"/>
  <c r="G170" i="10"/>
  <c r="E132" i="10"/>
  <c r="E128" i="10"/>
  <c r="C127" i="10"/>
  <c r="E120" i="10"/>
  <c r="C119" i="10"/>
  <c r="C118" i="10" s="1"/>
  <c r="C254" i="10"/>
  <c r="G255" i="10"/>
  <c r="G254" i="10" s="1"/>
  <c r="E255" i="10"/>
  <c r="F236" i="10"/>
  <c r="F228" i="10"/>
  <c r="F214" i="10"/>
  <c r="F206" i="10"/>
  <c r="F198" i="10"/>
  <c r="F191" i="10"/>
  <c r="G187" i="10"/>
  <c r="G173" i="10"/>
  <c r="G159" i="10"/>
  <c r="G125" i="10"/>
  <c r="E125" i="10"/>
  <c r="B118" i="10"/>
  <c r="B266" i="10" s="1"/>
  <c r="B304" i="10" s="1"/>
  <c r="B319" i="10" s="1"/>
  <c r="C95" i="10"/>
  <c r="G96" i="10"/>
  <c r="G95" i="10" s="1"/>
  <c r="E96" i="10"/>
  <c r="H108" i="10"/>
  <c r="E107" i="10"/>
  <c r="H107" i="10" s="1"/>
  <c r="F83" i="10"/>
  <c r="C75" i="10"/>
  <c r="G76" i="10"/>
  <c r="E76" i="10"/>
  <c r="G67" i="10"/>
  <c r="F63" i="10"/>
  <c r="G59" i="10"/>
  <c r="G35" i="10"/>
  <c r="G33" i="10" s="1"/>
  <c r="E35" i="10"/>
  <c r="C33" i="10"/>
  <c r="C23" i="10"/>
  <c r="G24" i="10"/>
  <c r="E24" i="10"/>
  <c r="F15" i="10"/>
  <c r="F264" i="10"/>
  <c r="F277" i="10"/>
  <c r="F273" i="10"/>
  <c r="H273" i="10"/>
  <c r="C302" i="10"/>
  <c r="G269" i="10"/>
  <c r="F245" i="10"/>
  <c r="F235" i="10"/>
  <c r="F227" i="10"/>
  <c r="F217" i="10"/>
  <c r="F209" i="10"/>
  <c r="F205" i="10"/>
  <c r="F256" i="10"/>
  <c r="F249" i="10"/>
  <c r="F240" i="10"/>
  <c r="F232" i="10"/>
  <c r="F224" i="10"/>
  <c r="G224" i="10"/>
  <c r="F218" i="10"/>
  <c r="F210" i="10"/>
  <c r="E194" i="10"/>
  <c r="C193" i="10"/>
  <c r="F190" i="10"/>
  <c r="C176" i="10"/>
  <c r="E177" i="10"/>
  <c r="G177" i="10"/>
  <c r="G176" i="10" s="1"/>
  <c r="F162" i="10"/>
  <c r="C136" i="10"/>
  <c r="E137" i="10"/>
  <c r="G137" i="10"/>
  <c r="D118" i="10"/>
  <c r="D266" i="10" s="1"/>
  <c r="D304" i="10" s="1"/>
  <c r="D319" i="10" s="1"/>
  <c r="F311" i="10"/>
  <c r="H311" i="10"/>
  <c r="C247" i="10"/>
  <c r="G248" i="10"/>
  <c r="G247" i="10" s="1"/>
  <c r="E248" i="10"/>
  <c r="G236" i="10"/>
  <c r="G228" i="10"/>
  <c r="G214" i="10"/>
  <c r="G206" i="10"/>
  <c r="F199" i="10"/>
  <c r="G198" i="10"/>
  <c r="G194" i="10"/>
  <c r="G191" i="10"/>
  <c r="F187" i="10"/>
  <c r="C185" i="10"/>
  <c r="G186" i="10"/>
  <c r="E186" i="10"/>
  <c r="F180" i="10"/>
  <c r="F173" i="10"/>
  <c r="F166" i="10"/>
  <c r="C164" i="10"/>
  <c r="G165" i="10"/>
  <c r="G164" i="10" s="1"/>
  <c r="E165" i="10"/>
  <c r="F159" i="10"/>
  <c r="C157" i="10"/>
  <c r="G158" i="10"/>
  <c r="E158" i="10"/>
  <c r="F152" i="10"/>
  <c r="G148" i="10"/>
  <c r="F144" i="10"/>
  <c r="G140" i="10"/>
  <c r="F134" i="10"/>
  <c r="G132" i="10"/>
  <c r="G131" i="10" s="1"/>
  <c r="G128" i="10"/>
  <c r="G127" i="10" s="1"/>
  <c r="G126" i="10"/>
  <c r="G120" i="10"/>
  <c r="G119" i="10" s="1"/>
  <c r="G118" i="10" s="1"/>
  <c r="C86" i="10"/>
  <c r="E87" i="10"/>
  <c r="G87" i="10"/>
  <c r="C80" i="10"/>
  <c r="E81" i="10"/>
  <c r="G81" i="10"/>
  <c r="F73" i="10"/>
  <c r="E70" i="10"/>
  <c r="C69" i="10"/>
  <c r="F66" i="10"/>
  <c r="F62" i="10"/>
  <c r="F21" i="10"/>
  <c r="F14" i="10"/>
  <c r="E11" i="10"/>
  <c r="C10" i="10"/>
  <c r="F111" i="10"/>
  <c r="F107" i="10" s="1"/>
  <c r="G90" i="10"/>
  <c r="G83" i="10"/>
  <c r="G77" i="10"/>
  <c r="F67" i="10"/>
  <c r="G63" i="10"/>
  <c r="F59" i="10"/>
  <c r="C57" i="10"/>
  <c r="G58" i="10"/>
  <c r="G57" i="10" s="1"/>
  <c r="E58" i="10"/>
  <c r="F52" i="10"/>
  <c r="G51" i="10"/>
  <c r="G49" i="10" s="1"/>
  <c r="E51" i="10"/>
  <c r="C49" i="10"/>
  <c r="F45" i="10"/>
  <c r="G43" i="10"/>
  <c r="F39" i="10"/>
  <c r="C37" i="10"/>
  <c r="G38" i="10"/>
  <c r="E38" i="10"/>
  <c r="F29" i="10"/>
  <c r="G25" i="10"/>
  <c r="G15" i="10"/>
  <c r="G10" i="10" s="1"/>
  <c r="G193" i="10" l="1"/>
  <c r="G185" i="10"/>
  <c r="G169" i="10"/>
  <c r="G157" i="10"/>
  <c r="G86" i="10"/>
  <c r="G37" i="10"/>
  <c r="G23" i="10"/>
  <c r="F317" i="10"/>
  <c r="H51" i="10"/>
  <c r="E49" i="10"/>
  <c r="H49" i="10" s="1"/>
  <c r="F51" i="10"/>
  <c r="F49" i="10" s="1"/>
  <c r="H11" i="10"/>
  <c r="E10" i="10"/>
  <c r="F11" i="10"/>
  <c r="F10" i="10" s="1"/>
  <c r="H81" i="10"/>
  <c r="E80" i="10"/>
  <c r="H80" i="10" s="1"/>
  <c r="F81" i="10"/>
  <c r="F80" i="10" s="1"/>
  <c r="H137" i="10"/>
  <c r="E136" i="10"/>
  <c r="H136" i="10" s="1"/>
  <c r="F137" i="10"/>
  <c r="F136" i="10" s="1"/>
  <c r="H177" i="10"/>
  <c r="E176" i="10"/>
  <c r="H176" i="10" s="1"/>
  <c r="F177" i="10"/>
  <c r="F176" i="10" s="1"/>
  <c r="H194" i="10"/>
  <c r="E193" i="10"/>
  <c r="H193" i="10" s="1"/>
  <c r="F194" i="10"/>
  <c r="F193" i="10" s="1"/>
  <c r="H269" i="10"/>
  <c r="F269" i="10"/>
  <c r="H76" i="10"/>
  <c r="E75" i="10"/>
  <c r="H75" i="10" s="1"/>
  <c r="F76" i="10"/>
  <c r="F75" i="10" s="1"/>
  <c r="H125" i="10"/>
  <c r="F125" i="10"/>
  <c r="G220" i="10"/>
  <c r="G202" i="10" s="1"/>
  <c r="H317" i="10"/>
  <c r="H38" i="10"/>
  <c r="E37" i="10"/>
  <c r="H37" i="10" s="1"/>
  <c r="F38" i="10"/>
  <c r="F37" i="10" s="1"/>
  <c r="H58" i="10"/>
  <c r="E57" i="10"/>
  <c r="H57" i="10" s="1"/>
  <c r="F58" i="10"/>
  <c r="F57" i="10" s="1"/>
  <c r="C266" i="10"/>
  <c r="C304" i="10" s="1"/>
  <c r="C319" i="10" s="1"/>
  <c r="H70" i="10"/>
  <c r="E69" i="10"/>
  <c r="H69" i="10" s="1"/>
  <c r="F70" i="10"/>
  <c r="F69" i="10" s="1"/>
  <c r="G80" i="10"/>
  <c r="H87" i="10"/>
  <c r="E86" i="10"/>
  <c r="H86" i="10" s="1"/>
  <c r="F87" i="10"/>
  <c r="F86" i="10" s="1"/>
  <c r="H158" i="10"/>
  <c r="E157" i="10"/>
  <c r="H157" i="10" s="1"/>
  <c r="F158" i="10"/>
  <c r="F157" i="10" s="1"/>
  <c r="H165" i="10"/>
  <c r="E164" i="10"/>
  <c r="H164" i="10" s="1"/>
  <c r="F165" i="10"/>
  <c r="F164" i="10" s="1"/>
  <c r="H186" i="10"/>
  <c r="E185" i="10"/>
  <c r="H185" i="10" s="1"/>
  <c r="F186" i="10"/>
  <c r="F185" i="10" s="1"/>
  <c r="H248" i="10"/>
  <c r="E247" i="10"/>
  <c r="H247" i="10" s="1"/>
  <c r="F248" i="10"/>
  <c r="F247" i="10" s="1"/>
  <c r="G136" i="10"/>
  <c r="G302" i="10"/>
  <c r="H24" i="10"/>
  <c r="E23" i="10"/>
  <c r="H23" i="10" s="1"/>
  <c r="F24" i="10"/>
  <c r="F23" i="10" s="1"/>
  <c r="H35" i="10"/>
  <c r="E33" i="10"/>
  <c r="H33" i="10" s="1"/>
  <c r="F35" i="10"/>
  <c r="F33" i="10" s="1"/>
  <c r="G75" i="10"/>
  <c r="H96" i="10"/>
  <c r="E95" i="10"/>
  <c r="H95" i="10" s="1"/>
  <c r="F96" i="10"/>
  <c r="F95" i="10" s="1"/>
  <c r="H255" i="10"/>
  <c r="E254" i="10"/>
  <c r="H254" i="10" s="1"/>
  <c r="F255" i="10"/>
  <c r="F254" i="10" s="1"/>
  <c r="H120" i="10"/>
  <c r="E119" i="10"/>
  <c r="F120" i="10"/>
  <c r="F119" i="10" s="1"/>
  <c r="H128" i="10"/>
  <c r="F128" i="10"/>
  <c r="H132" i="10"/>
  <c r="H131" i="10" s="1"/>
  <c r="E131" i="10"/>
  <c r="E127" i="10" s="1"/>
  <c r="H127" i="10" s="1"/>
  <c r="F132" i="10"/>
  <c r="F131" i="10" s="1"/>
  <c r="H170" i="10"/>
  <c r="E169" i="10"/>
  <c r="H169" i="10" s="1"/>
  <c r="F170" i="10"/>
  <c r="F169" i="10" s="1"/>
  <c r="H272" i="10"/>
  <c r="H271" i="10"/>
  <c r="F272" i="10"/>
  <c r="F271" i="10" s="1"/>
  <c r="H221" i="10"/>
  <c r="E220" i="10"/>
  <c r="F221" i="10"/>
  <c r="F220" i="10" s="1"/>
  <c r="F202" i="10" s="1"/>
  <c r="G266" i="10" l="1"/>
  <c r="G304" i="10" s="1"/>
  <c r="G319" i="10" s="1"/>
  <c r="E302" i="10"/>
  <c r="H220" i="10"/>
  <c r="E202" i="10"/>
  <c r="H202" i="10" s="1"/>
  <c r="H302" i="10"/>
  <c r="F127" i="10"/>
  <c r="F118" i="10" s="1"/>
  <c r="F266" i="10" s="1"/>
  <c r="H119" i="10"/>
  <c r="E118" i="10"/>
  <c r="H118" i="10" s="1"/>
  <c r="F302" i="10"/>
  <c r="E266" i="10"/>
  <c r="H266" i="10" s="1"/>
  <c r="H10" i="10"/>
  <c r="F304" i="10" l="1"/>
  <c r="F319" i="10" s="1"/>
  <c r="E304" i="10"/>
  <c r="H304" i="10" l="1"/>
  <c r="E319" i="10"/>
  <c r="H319" i="10" s="1"/>
  <c r="I48" i="9" l="1"/>
  <c r="H48" i="9"/>
  <c r="G48" i="9"/>
  <c r="E48" i="9"/>
  <c r="D48" i="9"/>
  <c r="C48" i="9"/>
  <c r="F39" i="9"/>
  <c r="F37" i="9"/>
  <c r="F35" i="9"/>
  <c r="F33" i="9"/>
  <c r="F31" i="9"/>
  <c r="F29" i="9"/>
  <c r="F27" i="9"/>
  <c r="F25" i="9"/>
  <c r="F23" i="9"/>
  <c r="F21" i="9"/>
  <c r="F19" i="9"/>
  <c r="F17" i="9"/>
  <c r="F15" i="9"/>
  <c r="F13" i="9"/>
  <c r="I10" i="9"/>
  <c r="C10" i="9"/>
  <c r="C8" i="9" s="1"/>
  <c r="E10" i="9" l="1"/>
  <c r="E8" i="9" s="1"/>
  <c r="J12" i="9"/>
  <c r="P12" i="9"/>
  <c r="P13" i="9"/>
  <c r="J14" i="9"/>
  <c r="P14" i="9"/>
  <c r="P15" i="9"/>
  <c r="J16" i="9"/>
  <c r="P16" i="9"/>
  <c r="P17" i="9"/>
  <c r="J18" i="9"/>
  <c r="P18" i="9"/>
  <c r="P19" i="9"/>
  <c r="J20" i="9"/>
  <c r="P20" i="9"/>
  <c r="P21" i="9"/>
  <c r="J22" i="9"/>
  <c r="P22" i="9"/>
  <c r="P23" i="9"/>
  <c r="J24" i="9"/>
  <c r="P24" i="9"/>
  <c r="P25" i="9"/>
  <c r="J26" i="9"/>
  <c r="P26" i="9"/>
  <c r="P27" i="9"/>
  <c r="J28" i="9"/>
  <c r="P28" i="9"/>
  <c r="P29" i="9"/>
  <c r="J30" i="9"/>
  <c r="P30" i="9"/>
  <c r="P31" i="9"/>
  <c r="J32" i="9"/>
  <c r="P32" i="9"/>
  <c r="P33" i="9"/>
  <c r="J34" i="9"/>
  <c r="P34" i="9"/>
  <c r="P35" i="9"/>
  <c r="J36" i="9"/>
  <c r="P36" i="9"/>
  <c r="P37" i="9"/>
  <c r="J38" i="9"/>
  <c r="P38" i="9"/>
  <c r="P39" i="9"/>
  <c r="P40" i="9"/>
  <c r="P41" i="9"/>
  <c r="P42" i="9"/>
  <c r="P43" i="9"/>
  <c r="P44" i="9"/>
  <c r="P45" i="9"/>
  <c r="P46" i="9"/>
  <c r="O48" i="9"/>
  <c r="P48" i="9"/>
  <c r="P50" i="9"/>
  <c r="P52" i="9"/>
  <c r="P53" i="9"/>
  <c r="I8" i="9"/>
  <c r="F12" i="9"/>
  <c r="J13" i="9"/>
  <c r="Q13" i="9" s="1"/>
  <c r="F14" i="9"/>
  <c r="J15" i="9"/>
  <c r="Q15" i="9" s="1"/>
  <c r="F16" i="9"/>
  <c r="J17" i="9"/>
  <c r="Q17" i="9" s="1"/>
  <c r="F18" i="9"/>
  <c r="J19" i="9"/>
  <c r="F20" i="9"/>
  <c r="J21" i="9"/>
  <c r="Q21" i="9" s="1"/>
  <c r="F22" i="9"/>
  <c r="J23" i="9"/>
  <c r="Q23" i="9" s="1"/>
  <c r="F24" i="9"/>
  <c r="J25" i="9"/>
  <c r="Q25" i="9" s="1"/>
  <c r="F26" i="9"/>
  <c r="F28" i="9"/>
  <c r="J29" i="9"/>
  <c r="Q29" i="9" s="1"/>
  <c r="F30" i="9"/>
  <c r="Q30" i="9" s="1"/>
  <c r="J31" i="9"/>
  <c r="Q31" i="9" s="1"/>
  <c r="F32" i="9"/>
  <c r="J33" i="9"/>
  <c r="Q33" i="9" s="1"/>
  <c r="F34" i="9"/>
  <c r="Q34" i="9" s="1"/>
  <c r="J35" i="9"/>
  <c r="Q35" i="9" s="1"/>
  <c r="F36" i="9"/>
  <c r="J37" i="9"/>
  <c r="Q37" i="9" s="1"/>
  <c r="F38" i="9"/>
  <c r="Q38" i="9" s="1"/>
  <c r="J39" i="9"/>
  <c r="Q39" i="9" s="1"/>
  <c r="M12" i="9"/>
  <c r="M13" i="9"/>
  <c r="M14" i="9"/>
  <c r="M15" i="9"/>
  <c r="M16" i="9"/>
  <c r="M17" i="9"/>
  <c r="M18" i="9"/>
  <c r="Q19" i="9"/>
  <c r="M19" i="9"/>
  <c r="M20" i="9"/>
  <c r="M21" i="9"/>
  <c r="M22" i="9"/>
  <c r="M23" i="9"/>
  <c r="M24" i="9"/>
  <c r="M25" i="9"/>
  <c r="M26" i="9"/>
  <c r="J27" i="9"/>
  <c r="M27" i="9"/>
  <c r="G10" i="9"/>
  <c r="K12" i="9"/>
  <c r="O12" i="9"/>
  <c r="K13" i="9"/>
  <c r="O13" i="9"/>
  <c r="K14" i="9"/>
  <c r="O14" i="9"/>
  <c r="K15" i="9"/>
  <c r="O15" i="9"/>
  <c r="K16" i="9"/>
  <c r="O16" i="9"/>
  <c r="K17" i="9"/>
  <c r="O17" i="9"/>
  <c r="K18" i="9"/>
  <c r="O18" i="9"/>
  <c r="K19" i="9"/>
  <c r="O19" i="9"/>
  <c r="K20" i="9"/>
  <c r="O20" i="9"/>
  <c r="K21" i="9"/>
  <c r="O21" i="9"/>
  <c r="K22" i="9"/>
  <c r="O22" i="9"/>
  <c r="K23" i="9"/>
  <c r="O23" i="9"/>
  <c r="K24" i="9"/>
  <c r="O24" i="9"/>
  <c r="K25" i="9"/>
  <c r="O25" i="9"/>
  <c r="K26" i="9"/>
  <c r="O26" i="9"/>
  <c r="K27" i="9"/>
  <c r="O27" i="9"/>
  <c r="M28" i="9"/>
  <c r="M29" i="9"/>
  <c r="M30" i="9"/>
  <c r="M31" i="9"/>
  <c r="M32" i="9"/>
  <c r="M33" i="9"/>
  <c r="M34" i="9"/>
  <c r="M35" i="9"/>
  <c r="M36" i="9"/>
  <c r="M37" i="9"/>
  <c r="M38" i="9"/>
  <c r="M39" i="9"/>
  <c r="J40" i="9"/>
  <c r="M40" i="9"/>
  <c r="L41" i="9"/>
  <c r="F41" i="9"/>
  <c r="J41" i="9"/>
  <c r="L42" i="9"/>
  <c r="F42" i="9"/>
  <c r="J42" i="9"/>
  <c r="L43" i="9"/>
  <c r="F43" i="9"/>
  <c r="J43" i="9"/>
  <c r="L44" i="9"/>
  <c r="F44" i="9"/>
  <c r="J44" i="9"/>
  <c r="L45" i="9"/>
  <c r="F45" i="9"/>
  <c r="J45" i="9"/>
  <c r="L46" i="9"/>
  <c r="F46" i="9"/>
  <c r="J46" i="9"/>
  <c r="L50" i="9"/>
  <c r="F50" i="9"/>
  <c r="J50" i="9"/>
  <c r="L52" i="9"/>
  <c r="F52" i="9"/>
  <c r="J52" i="9"/>
  <c r="L53" i="9"/>
  <c r="F53" i="9"/>
  <c r="J53" i="9"/>
  <c r="D10" i="9"/>
  <c r="D8" i="9" s="1"/>
  <c r="H10" i="9"/>
  <c r="L12" i="9"/>
  <c r="L13" i="9"/>
  <c r="L14" i="9"/>
  <c r="L15" i="9"/>
  <c r="L16" i="9"/>
  <c r="L17" i="9"/>
  <c r="L18" i="9"/>
  <c r="L19" i="9"/>
  <c r="L20" i="9"/>
  <c r="L21" i="9"/>
  <c r="L22" i="9"/>
  <c r="L23" i="9"/>
  <c r="L24" i="9"/>
  <c r="L25" i="9"/>
  <c r="L26" i="9"/>
  <c r="L27" i="9"/>
  <c r="K28" i="9"/>
  <c r="O28" i="9"/>
  <c r="K29" i="9"/>
  <c r="O29" i="9"/>
  <c r="K30" i="9"/>
  <c r="O30" i="9"/>
  <c r="K31" i="9"/>
  <c r="O31" i="9"/>
  <c r="K32" i="9"/>
  <c r="O32" i="9"/>
  <c r="K33" i="9"/>
  <c r="O33" i="9"/>
  <c r="K34" i="9"/>
  <c r="O34" i="9"/>
  <c r="K35" i="9"/>
  <c r="O35" i="9"/>
  <c r="K36" i="9"/>
  <c r="O36" i="9"/>
  <c r="K37" i="9"/>
  <c r="O37" i="9"/>
  <c r="K38" i="9"/>
  <c r="O38" i="9"/>
  <c r="K39" i="9"/>
  <c r="O39" i="9"/>
  <c r="F40" i="9"/>
  <c r="K40" i="9"/>
  <c r="O40" i="9"/>
  <c r="L28" i="9"/>
  <c r="L29" i="9"/>
  <c r="L30" i="9"/>
  <c r="L31" i="9"/>
  <c r="L32" i="9"/>
  <c r="L33" i="9"/>
  <c r="L34" i="9"/>
  <c r="L35" i="9"/>
  <c r="L36" i="9"/>
  <c r="L37" i="9"/>
  <c r="L38" i="9"/>
  <c r="L39" i="9"/>
  <c r="L40" i="9"/>
  <c r="K41" i="9"/>
  <c r="M41" i="9"/>
  <c r="O41" i="9"/>
  <c r="K42" i="9"/>
  <c r="M42" i="9"/>
  <c r="O42" i="9"/>
  <c r="K43" i="9"/>
  <c r="M43" i="9"/>
  <c r="O43" i="9"/>
  <c r="K44" i="9"/>
  <c r="M44" i="9"/>
  <c r="O44" i="9"/>
  <c r="K45" i="9"/>
  <c r="M45" i="9"/>
  <c r="O45" i="9"/>
  <c r="K46" i="9"/>
  <c r="M46" i="9"/>
  <c r="O46" i="9"/>
  <c r="K50" i="9"/>
  <c r="M50" i="9"/>
  <c r="O50" i="9"/>
  <c r="K52" i="9"/>
  <c r="M52" i="9"/>
  <c r="O52" i="9"/>
  <c r="K53" i="9"/>
  <c r="M53" i="9"/>
  <c r="O53" i="9"/>
  <c r="Q36" i="9" l="1"/>
  <c r="Q32" i="9"/>
  <c r="Q28" i="9"/>
  <c r="P10" i="9"/>
  <c r="Q12" i="9"/>
  <c r="N27" i="9"/>
  <c r="N26" i="9"/>
  <c r="N25" i="9"/>
  <c r="N24" i="9"/>
  <c r="N23" i="9"/>
  <c r="N22" i="9"/>
  <c r="N21" i="9"/>
  <c r="N20" i="9"/>
  <c r="N19" i="9"/>
  <c r="N18" i="9"/>
  <c r="N17" i="9"/>
  <c r="N16" i="9"/>
  <c r="N15" i="9"/>
  <c r="N14" i="9"/>
  <c r="N13" i="9"/>
  <c r="Q26" i="9"/>
  <c r="Q24" i="9"/>
  <c r="Q22" i="9"/>
  <c r="Q20" i="9"/>
  <c r="Q18" i="9"/>
  <c r="Q16" i="9"/>
  <c r="Q14" i="9"/>
  <c r="M48" i="9"/>
  <c r="H8" i="9"/>
  <c r="Q53" i="9"/>
  <c r="Q52" i="9"/>
  <c r="Q50" i="9"/>
  <c r="J48" i="9"/>
  <c r="L48" i="9"/>
  <c r="Q40" i="9"/>
  <c r="N12" i="9"/>
  <c r="K10" i="9"/>
  <c r="M10" i="9"/>
  <c r="N53" i="9"/>
  <c r="N52" i="9"/>
  <c r="K48" i="9"/>
  <c r="N50" i="9"/>
  <c r="N48" i="9" s="1"/>
  <c r="N46" i="9"/>
  <c r="N45" i="9"/>
  <c r="N44" i="9"/>
  <c r="N43" i="9"/>
  <c r="N42" i="9"/>
  <c r="N41" i="9"/>
  <c r="N40" i="9"/>
  <c r="N39" i="9"/>
  <c r="N38" i="9"/>
  <c r="N37" i="9"/>
  <c r="N36" i="9"/>
  <c r="N35" i="9"/>
  <c r="N34" i="9"/>
  <c r="N33" i="9"/>
  <c r="N32" i="9"/>
  <c r="N31" i="9"/>
  <c r="N30" i="9"/>
  <c r="N29" i="9"/>
  <c r="N28" i="9"/>
  <c r="L10" i="9"/>
  <c r="F48" i="9"/>
  <c r="Q46" i="9"/>
  <c r="Q45" i="9"/>
  <c r="Q44" i="9"/>
  <c r="Q43" i="9"/>
  <c r="Q42" i="9"/>
  <c r="Q41" i="9"/>
  <c r="F10" i="9"/>
  <c r="O10" i="9"/>
  <c r="G8" i="9"/>
  <c r="Q27" i="9"/>
  <c r="J10" i="9"/>
  <c r="F8" i="9" l="1"/>
  <c r="O8" i="9"/>
  <c r="K8" i="9"/>
  <c r="Q10" i="9"/>
  <c r="J8" i="9"/>
  <c r="L8" i="9"/>
  <c r="M8" i="9"/>
  <c r="N10" i="9"/>
  <c r="N8" i="9" s="1"/>
  <c r="Q48" i="9"/>
  <c r="Q8" i="9" l="1"/>
  <c r="I5" i="6" l="1"/>
  <c r="K6" i="6"/>
  <c r="K5" i="6"/>
  <c r="L5" i="6" s="1"/>
  <c r="M5" i="6" s="1"/>
  <c r="N5" i="6" s="1"/>
  <c r="O5" i="6" s="1"/>
  <c r="P5" i="6" s="1"/>
  <c r="Q5" i="6" s="1"/>
  <c r="I6" i="6"/>
  <c r="L6" i="6" l="1"/>
  <c r="K7" i="6"/>
  <c r="B7" i="6" s="1"/>
  <c r="L7" i="6" l="1"/>
  <c r="C7" i="6" s="1"/>
  <c r="M6" i="6"/>
  <c r="N6" i="6" l="1"/>
  <c r="M7" i="6"/>
  <c r="D7" i="6" s="1"/>
  <c r="N7" i="6" l="1"/>
  <c r="E7" i="6" s="1"/>
  <c r="O6" i="6"/>
  <c r="P6" i="6" l="1"/>
  <c r="O7" i="6"/>
  <c r="F7" i="6" s="1"/>
  <c r="P7" i="6" l="1"/>
  <c r="G7" i="6" s="1"/>
  <c r="Q6" i="6"/>
  <c r="Q7" i="6" s="1"/>
  <c r="H7" i="6" s="1"/>
</calcChain>
</file>

<file path=xl/sharedStrings.xml><?xml version="1.0" encoding="utf-8"?>
<sst xmlns="http://schemas.openxmlformats.org/spreadsheetml/2006/main" count="381" uniqueCount="354">
  <si>
    <t>All Departments</t>
  </si>
  <si>
    <t>in millions</t>
  </si>
  <si>
    <t>CUMULATIVE</t>
  </si>
  <si>
    <t>JAN</t>
  </si>
  <si>
    <t>FEB</t>
  </si>
  <si>
    <t>MAR</t>
  </si>
  <si>
    <t>APR</t>
  </si>
  <si>
    <t>Monthly NCA Credited</t>
  </si>
  <si>
    <t>Monthly NCA Utilized</t>
  </si>
  <si>
    <t>MAY</t>
  </si>
  <si>
    <t>JUNE</t>
  </si>
  <si>
    <t>JULY</t>
  </si>
  <si>
    <t>AS OF JULY</t>
  </si>
  <si>
    <t>NCA UtiIized / NCAs Credited - Cumulative</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</si>
  <si>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</si>
  <si>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</si>
  <si>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</si>
  <si>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</si>
  <si>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</si>
  <si>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</si>
  <si>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</si>
  <si>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</si>
  <si>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</si>
  <si>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July</t>
  </si>
  <si>
    <t>As of end        July</t>
  </si>
  <si>
    <t>As of end       July</t>
  </si>
  <si>
    <t>As of end     July</t>
  </si>
  <si>
    <t>As of end July</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</si>
  <si>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</si>
  <si>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</si>
  <si>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</si>
  <si>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</si>
  <si>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</si>
  <si>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</si>
  <si>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</si>
  <si>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</si>
  <si>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</si>
  <si>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</si>
  <si>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</si>
  <si>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</si>
  <si>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</si>
  <si>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</si>
  <si>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</si>
  <si>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</si>
  <si>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</si>
  <si>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</si>
  <si>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</si>
  <si>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</si>
  <si>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</si>
  <si>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</si>
  <si>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</si>
  <si>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</si>
  <si>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</si>
  <si>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</si>
  <si>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</si>
  <si>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</si>
  <si>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</si>
  <si>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</si>
  <si>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</si>
  <si>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</si>
  <si>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</si>
  <si>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</si>
  <si>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</si>
  <si>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</si>
  <si>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</si>
  <si>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</si>
  <si>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</si>
  <si>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r>
      <t xml:space="preserve">     Owned and Controlled Corporations</t>
    </r>
    <r>
      <rPr>
        <vertAlign val="superscript"/>
        <sz val="10"/>
        <rFont val="Arial"/>
        <family val="2"/>
      </rPr>
      <t>/7</t>
    </r>
  </si>
  <si>
    <r>
      <t>Allotment to Local Government Units</t>
    </r>
    <r>
      <rPr>
        <vertAlign val="superscript"/>
        <sz val="10"/>
        <rFont val="Arial"/>
        <family val="2"/>
      </rPr>
      <t>/8</t>
    </r>
  </si>
  <si>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</si>
  <si>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</si>
  <si>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</si>
  <si>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</si>
  <si>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</si>
  <si>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</si>
  <si>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</si>
  <si>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</si>
  <si>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</si>
  <si>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</si>
  <si>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</si>
  <si>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 xml:space="preserve">DBM: inclusive of grants from AECID </t>
  </si>
  <si>
    <t>/7</t>
  </si>
  <si>
    <t>BSGC: Total budget support covered by NCA releases (i.e. subsidy and equity). Details to be coordinated with Bureau of Treasury</t>
  </si>
  <si>
    <t>/8</t>
  </si>
  <si>
    <t>ALGU: inclusive of IRA, special shares for LGUs, MMDA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</si>
  <si>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</si>
  <si>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</si>
  <si>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</si>
  <si>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</si>
  <si>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</si>
  <si>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</si>
  <si>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</si>
  <si>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</si>
  <si>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</si>
  <si>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</si>
  <si>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</si>
  <si>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</si>
  <si>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</si>
  <si>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</si>
  <si>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</si>
  <si>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</si>
  <si>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</si>
  <si>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</si>
  <si>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</si>
  <si>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</si>
  <si>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</si>
  <si>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</si>
  <si>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</si>
  <si>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</si>
  <si>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</si>
  <si>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</si>
  <si>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</si>
  <si>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</si>
  <si>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</si>
  <si>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</si>
  <si>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</si>
  <si>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</si>
  <si>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</si>
  <si>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</si>
  <si>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</si>
  <si>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</si>
  <si>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</si>
  <si>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</si>
  <si>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</si>
  <si>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</si>
  <si>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</si>
  <si>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</si>
  <si>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</si>
  <si>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</si>
  <si>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</si>
  <si>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</si>
  <si>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</si>
  <si>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</si>
  <si>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</si>
  <si>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</si>
  <si>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</si>
  <si>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</si>
  <si>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</si>
  <si>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</si>
  <si>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</si>
  <si>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</si>
  <si>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</si>
  <si>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</si>
  <si>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</si>
  <si>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</si>
  <si>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</si>
  <si>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</si>
  <si>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</si>
  <si>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</si>
  <si>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</si>
  <si>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</si>
  <si>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</si>
  <si>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</si>
  <si>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</si>
  <si>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</si>
  <si>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</si>
  <si>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</si>
  <si>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</si>
  <si>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</si>
  <si>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</si>
  <si>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</si>
  <si>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</si>
  <si>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</si>
  <si>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</si>
  <si>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</si>
  <si>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</si>
  <si>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</si>
  <si>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</si>
  <si>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</si>
  <si>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</si>
  <si>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</si>
  <si>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</si>
  <si>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</si>
  <si>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</si>
  <si>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</si>
  <si>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</si>
  <si>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</si>
  <si>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</si>
  <si>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</si>
  <si>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</si>
  <si>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</si>
  <si>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</si>
  <si>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</si>
  <si>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</si>
  <si>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</si>
  <si>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</si>
  <si>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</si>
  <si>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</si>
  <si>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</si>
  <si>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</si>
  <si>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</si>
  <si>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</si>
  <si>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</si>
  <si>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</si>
  <si>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</si>
  <si>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</si>
  <si>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</si>
  <si>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</si>
  <si>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</si>
  <si>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</si>
  <si>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</si>
  <si>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</si>
  <si>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</si>
  <si>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</si>
  <si>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</si>
  <si>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</si>
  <si>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</si>
  <si>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</si>
  <si>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</si>
  <si>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</si>
  <si>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</si>
  <si>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</si>
  <si>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</si>
  <si>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</si>
  <si>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</si>
  <si>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</si>
  <si>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</si>
  <si>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</si>
  <si>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</si>
  <si>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</si>
  <si>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</si>
  <si>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</si>
  <si>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</si>
  <si>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</si>
  <si>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</si>
  <si>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</si>
  <si>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</si>
  <si>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</si>
  <si>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</si>
  <si>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</si>
  <si>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</si>
  <si>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</si>
  <si>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</si>
  <si>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</si>
  <si>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</si>
  <si>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</si>
  <si>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</si>
  <si>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</si>
  <si>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</si>
  <si>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</si>
  <si>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</si>
  <si>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</si>
  <si>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</si>
  <si>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</si>
  <si>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</si>
  <si>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</si>
  <si>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</si>
  <si>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</si>
  <si>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</si>
  <si>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</si>
  <si>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</si>
  <si>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</si>
  <si>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</si>
  <si>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</si>
  <si>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</si>
  <si>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</si>
  <si>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</si>
  <si>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</si>
  <si>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</si>
  <si>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</si>
  <si>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</si>
  <si>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</si>
  <si>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</si>
  <si>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</si>
  <si>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</si>
  <si>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</si>
  <si>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</si>
  <si>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</si>
  <si>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</si>
  <si>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</si>
  <si>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</si>
  <si>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</si>
  <si>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</si>
  <si>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</si>
  <si>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</si>
  <si>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</si>
  <si>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</si>
  <si>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</si>
  <si>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</si>
  <si>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</si>
  <si>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</si>
  <si>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</si>
  <si>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</si>
  <si>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</si>
  <si>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</si>
  <si>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</si>
  <si>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</si>
  <si>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</si>
  <si>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</si>
  <si>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</si>
  <si>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</si>
  <si>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</si>
  <si>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</si>
  <si>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</si>
  <si>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</si>
  <si>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</si>
  <si>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</si>
  <si>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</si>
  <si>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</si>
  <si>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</si>
  <si>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</si>
  <si>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</si>
  <si>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</si>
  <si>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</si>
  <si>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</si>
  <si>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</si>
  <si>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</si>
  <si>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</si>
  <si>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</si>
  <si>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</si>
  <si>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</si>
  <si>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</si>
  <si>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</si>
  <si>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</si>
  <si>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</si>
  <si>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</si>
  <si>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</si>
  <si>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</si>
  <si>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</si>
  <si>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</si>
  <si>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</si>
  <si>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</si>
  <si>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</si>
  <si>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</si>
  <si>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</si>
  <si>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</si>
  <si>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</si>
  <si>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</si>
  <si>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</si>
  <si>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</si>
  <si>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</si>
  <si>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</si>
  <si>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</si>
  <si>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</si>
  <si>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</si>
  <si>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</si>
  <si>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</si>
  <si>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</si>
  <si>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</si>
  <si>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</si>
  <si>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</si>
  <si>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</si>
  <si>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</si>
  <si>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</si>
  <si>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</si>
  <si>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NCAs CREDITED VS NCA UTILIZATION, JANUARY-JULY 2018</t>
  </si>
  <si>
    <t>AS OF JULY 31, 2018</t>
  </si>
  <si>
    <t>Source: Report of MDS-Government Servicing Banks as of July 2018</t>
  </si>
  <si>
    <t>STATUS OF NCA UTILIZATION (Net Trust and Working Fund), as of July 31, 2018</t>
  </si>
  <si>
    <t xml:space="preserve">    DCP</t>
  </si>
  <si>
    <t xml:space="preserve">    PSRTI</t>
  </si>
  <si>
    <t>NCAs UTILIZED /2</t>
  </si>
  <si>
    <t xml:space="preserve">    LGUs</t>
  </si>
  <si>
    <t>As of end
Q2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</si>
</sst>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40"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32">
    <xf numFmtId="0" fontId="0" fillId="0" borderId="0" xfId="0"/>
    <xf numFmtId="0" fontId="0" fillId="0" borderId="0" xfId="0" applyAlignment="1">
      <alignment horizontal="center"/>
    </xf>
    <xf numFmtId="41" fontId="0" fillId="0" borderId="0" xfId="0" applyNumberFormat="1"/>
    <xf numFmtId="165" fontId="0" fillId="0" borderId="0" xfId="0" applyNumberFormat="1"/>
    <xf numFmtId="164" fontId="0" fillId="0" borderId="0" xfId="0" applyNumberFormat="1"/>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wrapText="1"/>
    </xf>
    <xf numFmtId="0" fontId="15" fillId="0" borderId="10" xfId="0" applyFont="1" applyBorder="1" applyAlignment="1">
      <alignment horizontal="center" wrapText="1"/>
    </xf>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41" fontId="15" fillId="0" borderId="11" xfId="0" applyNumberFormat="1" applyFont="1" applyBorder="1"/>
    <xf numFmtId="0" fontId="15" fillId="0" borderId="11" xfId="0" applyFont="1" applyBorder="1"/>
    <xf numFmtId="0" fontId="15" fillId="0" borderId="0" xfId="0" applyNumberFormat="1" applyFont="1" applyBorder="1"/>
    <xf numFmtId="41" fontId="15" fillId="0" borderId="0" xfId="0" applyNumberFormat="1" applyFont="1" applyBorder="1"/>
    <xf numFmtId="0" fontId="15" fillId="0" borderId="0" xfId="0" applyFont="1" applyBorder="1"/>
    <xf numFmtId="0" fontId="15" fillId="0" borderId="0" xfId="0" applyNumberFormat="1" applyFont="1" applyBorder="1" applyAlignment="1"/>
    <xf numFmtId="0" fontId="26" fillId="24" borderId="0" xfId="0" applyFont="1" applyFill="1" applyAlignment="1"/>
    <xf numFmtId="0" fontId="27" fillId="24" borderId="0" xfId="0" applyFont="1" applyFill="1"/>
    <xf numFmtId="164" fontId="27" fillId="24" borderId="0" xfId="43" applyNumberFormat="1" applyFont="1" applyFill="1" applyBorder="1"/>
    <xf numFmtId="0" fontId="27" fillId="0" borderId="0" xfId="0" applyFont="1" applyFill="1"/>
    <xf numFmtId="0" fontId="28" fillId="24" borderId="0" xfId="0" applyFont="1" applyFill="1" applyBorder="1" applyAlignment="1">
      <alignment horizontal="left"/>
    </xf>
    <xf numFmtId="41" fontId="27" fillId="24" borderId="0" xfId="0" applyNumberFormat="1" applyFont="1" applyFill="1" applyBorder="1" applyAlignment="1">
      <alignment horizontal="left"/>
    </xf>
    <xf numFmtId="0" fontId="27" fillId="0" borderId="0" xfId="0" applyFont="1" applyFill="1" applyBorder="1"/>
    <xf numFmtId="0" fontId="29" fillId="24" borderId="0" xfId="0" applyFont="1" applyFill="1" applyBorder="1" applyAlignment="1">
      <alignment horizontal="left"/>
    </xf>
    <xf numFmtId="41" fontId="27" fillId="24" borderId="0" xfId="0" applyNumberFormat="1" applyFont="1" applyFill="1"/>
    <xf numFmtId="0" fontId="29" fillId="24" borderId="0" xfId="0" applyFont="1" applyFill="1" applyBorder="1"/>
    <xf numFmtId="41" fontId="27" fillId="24" borderId="0" xfId="0" applyNumberFormat="1" applyFont="1" applyFill="1" applyBorder="1"/>
    <xf numFmtId="164" fontId="29" fillId="25" borderId="12" xfId="43" applyNumberFormat="1" applyFont="1" applyFill="1" applyBorder="1" applyAlignment="1"/>
    <xf numFmtId="164" fontId="29" fillId="25" borderId="14" xfId="43" applyNumberFormat="1" applyFont="1" applyFill="1" applyBorder="1" applyAlignment="1"/>
    <xf numFmtId="0" fontId="29" fillId="25" borderId="10" xfId="0" applyFont="1" applyFill="1" applyBorder="1" applyAlignment="1">
      <alignment horizontal="center" vertical="center" wrapText="1"/>
    </xf>
    <xf numFmtId="0" fontId="29" fillId="0" borderId="0" xfId="0" applyFont="1" applyAlignment="1">
      <alignment horizontal="center"/>
    </xf>
    <xf numFmtId="164" fontId="27" fillId="0" borderId="0" xfId="43" applyNumberFormat="1" applyFont="1" applyBorder="1"/>
    <xf numFmtId="0" fontId="27" fillId="0" borderId="0" xfId="0" applyFont="1"/>
    <xf numFmtId="0" fontId="29" fillId="0" borderId="0" xfId="0" applyFont="1" applyAlignment="1">
      <alignment horizontal="left"/>
    </xf>
    <xf numFmtId="0" fontId="35" fillId="0" borderId="0" xfId="0" applyFont="1" applyAlignment="1">
      <alignment horizontal="left" indent="1"/>
    </xf>
    <xf numFmtId="164" fontId="36" fillId="0" borderId="11" xfId="43" applyNumberFormat="1" applyFont="1" applyBorder="1" applyAlignment="1">
      <alignment horizontal="right"/>
    </xf>
    <xf numFmtId="164" fontId="37" fillId="0" borderId="0" xfId="43" applyNumberFormat="1" applyFont="1" applyBorder="1" applyAlignment="1"/>
    <xf numFmtId="164" fontId="37" fillId="0" borderId="0" xfId="43" applyNumberFormat="1" applyFont="1" applyFill="1" applyBorder="1" applyAlignment="1"/>
    <xf numFmtId="164" fontId="27" fillId="0" borderId="0" xfId="0" applyNumberFormat="1" applyFont="1"/>
    <xf numFmtId="0" fontId="27" fillId="0" borderId="0" xfId="0" applyFont="1" applyAlignment="1">
      <alignment horizontal="left" indent="1"/>
    </xf>
    <xf numFmtId="164" fontId="36" fillId="0" borderId="0" xfId="43" applyNumberFormat="1" applyFont="1" applyFill="1"/>
    <xf numFmtId="164" fontId="36" fillId="0" borderId="0" xfId="43" applyNumberFormat="1" applyFont="1"/>
    <xf numFmtId="164" fontId="37" fillId="0" borderId="0" xfId="43" applyNumberFormat="1" applyFont="1" applyAlignment="1"/>
    <xf numFmtId="164" fontId="37" fillId="0" borderId="0" xfId="43" applyNumberFormat="1" applyFont="1" applyFill="1" applyAlignment="1"/>
    <xf numFmtId="0" fontId="27" fillId="0" borderId="0" xfId="0" applyFont="1" applyAlignment="1" applyProtection="1">
      <alignment horizontal="left" indent="1"/>
      <protection locked="0"/>
    </xf>
    <xf numFmtId="164" fontId="36" fillId="0" borderId="0" xfId="43" applyNumberFormat="1" applyFont="1" applyBorder="1"/>
    <xf numFmtId="164" fontId="36" fillId="0" borderId="0" xfId="43" applyNumberFormat="1" applyFont="1" applyFill="1" applyBorder="1"/>
    <xf numFmtId="164" fontId="36" fillId="0" borderId="11" xfId="43" applyNumberFormat="1" applyFont="1" applyBorder="1"/>
    <xf numFmtId="0" fontId="27" fillId="0" borderId="0" xfId="0" quotePrefix="1" applyFont="1" applyAlignment="1">
      <alignment horizontal="left" indent="1"/>
    </xf>
    <xf numFmtId="0" fontId="38" fillId="0" borderId="0" xfId="0" applyFont="1" applyAlignment="1">
      <alignment horizontal="left" indent="1"/>
    </xf>
    <xf numFmtId="37" fontId="36" fillId="0" borderId="11" xfId="43" applyNumberFormat="1" applyFont="1" applyBorder="1" applyAlignment="1">
      <alignment horizontal="right"/>
    </xf>
    <xf numFmtId="0" fontId="15" fillId="0" borderId="0" xfId="45" applyFont="1" applyFill="1" applyAlignment="1">
      <alignment horizontal="left" indent="2"/>
    </xf>
    <xf numFmtId="0" fontId="27" fillId="0" borderId="0" xfId="0" applyFont="1" applyAlignment="1">
      <alignment horizontal="left" wrapText="1" indent="2"/>
    </xf>
    <xf numFmtId="37" fontId="36" fillId="0" borderId="20" xfId="43" applyNumberFormat="1" applyFont="1" applyBorder="1"/>
    <xf numFmtId="0" fontId="27" fillId="0" borderId="0" xfId="0" applyFont="1" applyAlignment="1">
      <alignment horizontal="left" indent="2"/>
    </xf>
    <xf numFmtId="37" fontId="36" fillId="0" borderId="11" xfId="43" applyNumberFormat="1" applyFont="1" applyBorder="1"/>
    <xf numFmtId="0" fontId="27" fillId="0" borderId="0" xfId="0" applyFont="1" applyAlignment="1">
      <alignment horizontal="left" indent="3"/>
    </xf>
    <xf numFmtId="0" fontId="27" fillId="0" borderId="0" xfId="0" applyFont="1" applyAlignment="1">
      <alignment horizontal="left" wrapText="1" indent="3"/>
    </xf>
    <xf numFmtId="37" fontId="37" fillId="0" borderId="0" xfId="43" applyNumberFormat="1" applyFont="1" applyAlignment="1"/>
    <xf numFmtId="0" fontId="27" fillId="0" borderId="0" xfId="0" applyFont="1" applyFill="1" applyAlignment="1">
      <alignment horizontal="left" indent="1"/>
    </xf>
    <xf numFmtId="164" fontId="36" fillId="0" borderId="20" xfId="43" applyNumberFormat="1" applyFont="1" applyBorder="1"/>
    <xf numFmtId="164" fontId="37" fillId="0" borderId="11" xfId="43" applyNumberFormat="1" applyFont="1" applyBorder="1" applyAlignment="1"/>
    <xf numFmtId="0" fontId="29" fillId="0" borderId="0" xfId="0" applyFont="1" applyAlignment="1">
      <alignment horizontal="left" indent="1"/>
    </xf>
    <xf numFmtId="0" fontId="27" fillId="26" borderId="0" xfId="0" applyFont="1" applyFill="1" applyAlignment="1">
      <alignment horizontal="left" indent="1"/>
    </xf>
    <xf numFmtId="164" fontId="36" fillId="26" borderId="0" xfId="43" applyNumberFormat="1" applyFont="1" applyFill="1"/>
    <xf numFmtId="41" fontId="37" fillId="26" borderId="0" xfId="43" applyNumberFormat="1" applyFont="1" applyFill="1" applyAlignment="1"/>
    <xf numFmtId="164" fontId="37" fillId="26" borderId="0" xfId="43" applyNumberFormat="1" applyFont="1" applyFill="1" applyAlignment="1"/>
    <xf numFmtId="0" fontId="27" fillId="0" borderId="0" xfId="0" applyFont="1" applyAlignment="1">
      <alignment horizontal="left" wrapText="1" indent="1"/>
    </xf>
    <xf numFmtId="0" fontId="29" fillId="0" borderId="0" xfId="0" applyFont="1" applyAlignment="1">
      <alignment horizontal="left" wrapText="1" indent="1"/>
    </xf>
    <xf numFmtId="0" fontId="29" fillId="0" borderId="0" xfId="0" applyFont="1" applyFill="1"/>
    <xf numFmtId="0" fontId="38" fillId="0" borderId="0" xfId="0" applyFont="1" applyBorder="1"/>
    <xf numFmtId="0" fontId="27" fillId="0" borderId="0" xfId="0" applyFont="1" applyBorder="1"/>
    <xf numFmtId="164" fontId="27" fillId="27" borderId="0" xfId="43" applyNumberFormat="1" applyFont="1" applyFill="1" applyBorder="1"/>
    <xf numFmtId="0" fontId="27" fillId="27" borderId="0" xfId="0" applyFont="1" applyFill="1"/>
    <xf numFmtId="41" fontId="27" fillId="27" borderId="0" xfId="0" applyNumberFormat="1" applyFont="1" applyFill="1" applyBorder="1" applyAlignment="1">
      <alignment horizontal="left"/>
    </xf>
    <xf numFmtId="0" fontId="27" fillId="27" borderId="0" xfId="0" applyFont="1" applyFill="1" applyBorder="1"/>
    <xf numFmtId="41" fontId="27" fillId="27" borderId="0" xfId="0" applyNumberFormat="1" applyFont="1" applyFill="1"/>
    <xf numFmtId="41" fontId="27" fillId="27" borderId="0" xfId="0" applyNumberFormat="1" applyFont="1" applyFill="1" applyBorder="1"/>
    <xf numFmtId="0" fontId="35" fillId="0" borderId="0" xfId="0" applyFont="1" applyAlignment="1">
      <alignment horizontal="left"/>
    </xf>
    <xf numFmtId="37" fontId="36" fillId="0" borderId="20" xfId="43" applyNumberFormat="1" applyFont="1" applyFill="1" applyBorder="1"/>
    <xf numFmtId="37" fontId="36" fillId="0" borderId="11" xfId="43" applyNumberFormat="1" applyFont="1" applyFill="1" applyBorder="1"/>
    <xf numFmtId="164" fontId="36" fillId="0" borderId="11" xfId="43" applyNumberFormat="1" applyFont="1" applyFill="1" applyBorder="1"/>
    <xf numFmtId="164" fontId="36" fillId="0" borderId="0" xfId="43" applyNumberFormat="1" applyFont="1" applyBorder="1" applyAlignment="1"/>
    <xf numFmtId="164" fontId="36" fillId="0" borderId="11" xfId="43" applyNumberFormat="1" applyFont="1" applyFill="1" applyBorder="1" applyAlignment="1">
      <alignment horizontal="right" vertical="top"/>
    </xf>
    <xf numFmtId="164" fontId="36" fillId="0" borderId="11" xfId="43" applyNumberFormat="1" applyFont="1" applyBorder="1" applyAlignment="1">
      <alignment horizontal="right" vertical="top"/>
    </xf>
    <xf numFmtId="0" fontId="27" fillId="0" borderId="0" xfId="0" applyFont="1" applyAlignment="1"/>
    <xf numFmtId="0" fontId="29" fillId="0" borderId="0" xfId="0" applyFont="1" applyAlignment="1">
      <alignment vertical="top" wrapText="1"/>
    </xf>
    <xf numFmtId="0" fontId="27" fillId="26" borderId="0" xfId="0" applyFont="1" applyFill="1" applyAlignment="1">
      <alignment horizontal="left"/>
    </xf>
    <xf numFmtId="0" fontId="27" fillId="26" borderId="0" xfId="0" applyFont="1" applyFill="1" applyAlignment="1">
      <alignment horizontal="left" wrapText="1"/>
    </xf>
    <xf numFmtId="0" fontId="27" fillId="0" borderId="0" xfId="0" applyFont="1" applyAlignment="1">
      <alignment horizontal="left"/>
    </xf>
    <xf numFmtId="164" fontId="36" fillId="0" borderId="20" xfId="43" applyNumberFormat="1" applyFont="1" applyBorder="1" applyAlignment="1">
      <alignment horizontal="right" vertical="top"/>
    </xf>
    <xf numFmtId="0" fontId="27" fillId="0" borderId="0" xfId="0" applyFont="1" applyFill="1" applyAlignment="1">
      <alignment horizontal="left"/>
    </xf>
    <xf numFmtId="0" fontId="29" fillId="0" borderId="0" xfId="0" applyFont="1" applyAlignment="1">
      <alignment horizontal="left" vertical="top"/>
    </xf>
    <xf numFmtId="164" fontId="26" fillId="0" borderId="21" xfId="0" applyNumberFormat="1" applyFont="1" applyBorder="1"/>
    <xf numFmtId="164" fontId="39" fillId="0" borderId="21" xfId="0" applyNumberFormat="1" applyFont="1" applyBorder="1"/>
    <xf numFmtId="0" fontId="27" fillId="0" borderId="0" xfId="0" applyFont="1" applyBorder="1" applyAlignment="1"/>
    <xf numFmtId="0" fontId="38" fillId="0" borderId="0" xfId="0" applyFont="1" applyBorder="1" applyAlignment="1"/>
    <xf numFmtId="164" fontId="23" fillId="0" borderId="0" xfId="0" applyNumberFormat="1" applyFont="1"/>
    <xf numFmtId="164" fontId="24" fillId="0" borderId="0" xfId="0" applyNumberFormat="1" applyFont="1"/>
    <xf numFmtId="164" fontId="15" fillId="0" borderId="0" xfId="0" applyNumberFormat="1" applyFont="1"/>
    <xf numFmtId="0" fontId="15" fillId="0" borderId="10" xfId="0" applyNumberFormat="1" applyFont="1" applyBorder="1" applyAlignment="1">
      <alignment horizontal="center" wrapText="1"/>
    </xf>
    <xf numFmtId="0" fontId="15" fillId="0" borderId="10" xfId="0" applyFont="1" applyBorder="1" applyAlignment="1">
      <alignment horizontal="center" vertical="center" wrapText="1"/>
    </xf>
    <xf numFmtId="0" fontId="27" fillId="0" borderId="0" xfId="0" applyFont="1" applyBorder="1" applyAlignment="1"/>
    <xf numFmtId="0" fontId="27" fillId="0" borderId="0" xfId="0" applyFont="1" applyAlignment="1"/>
    <xf numFmtId="164" fontId="29" fillId="25" borderId="11" xfId="43" applyNumberFormat="1" applyFont="1" applyFill="1" applyBorder="1" applyAlignment="1">
      <alignment horizontal="center"/>
    </xf>
    <xf numFmtId="164" fontId="29" fillId="25" borderId="16" xfId="43" applyNumberFormat="1" applyFont="1" applyFill="1" applyBorder="1" applyAlignment="1">
      <alignment horizontal="center"/>
    </xf>
    <xf numFmtId="164" fontId="33" fillId="25" borderId="15" xfId="43" applyNumberFormat="1" applyFont="1" applyFill="1" applyBorder="1" applyAlignment="1">
      <alignment horizontal="center" vertical="center" wrapText="1"/>
    </xf>
    <xf numFmtId="164" fontId="33" fillId="25" borderId="19" xfId="43" applyNumberFormat="1" applyFont="1" applyFill="1" applyBorder="1" applyAlignment="1">
      <alignment horizontal="center" vertical="center" wrapText="1"/>
    </xf>
    <xf numFmtId="0" fontId="27" fillId="0" borderId="0" xfId="0" applyFont="1" applyBorder="1" applyAlignment="1">
      <alignment vertical="top" wrapText="1"/>
    </xf>
    <xf numFmtId="0" fontId="27" fillId="0" borderId="0" xfId="0" applyFont="1" applyBorder="1" applyAlignment="1">
      <alignment horizontal="left" vertical="top" wrapText="1"/>
    </xf>
    <xf numFmtId="0" fontId="29" fillId="25" borderId="12" xfId="0" applyFont="1" applyFill="1" applyBorder="1" applyAlignment="1">
      <alignment horizontal="center" vertical="center"/>
    </xf>
    <xf numFmtId="0" fontId="29" fillId="25" borderId="15" xfId="0" applyFont="1" applyFill="1" applyBorder="1" applyAlignment="1">
      <alignment horizontal="center" vertical="center"/>
    </xf>
    <xf numFmtId="0" fontId="29" fillId="25" borderId="18" xfId="0" applyFont="1" applyFill="1" applyBorder="1" applyAlignment="1">
      <alignment horizontal="center" vertical="center"/>
    </xf>
    <xf numFmtId="164" fontId="29" fillId="25" borderId="13" xfId="43" applyNumberFormat="1" applyFont="1" applyFill="1" applyBorder="1" applyAlignment="1">
      <alignment horizontal="center"/>
    </xf>
    <xf numFmtId="164" fontId="29" fillId="25" borderId="14" xfId="43" applyNumberFormat="1" applyFont="1" applyFill="1" applyBorder="1" applyAlignment="1">
      <alignment horizontal="center"/>
    </xf>
    <xf numFmtId="0" fontId="30" fillId="25" borderId="15" xfId="0" applyFont="1" applyFill="1" applyBorder="1" applyAlignment="1">
      <alignment horizontal="center" vertical="center" wrapText="1"/>
    </xf>
    <xf numFmtId="0" fontId="0" fillId="0" borderId="19" xfId="0" applyBorder="1"/>
    <xf numFmtId="0" fontId="29" fillId="25" borderId="15" xfId="0" applyFont="1" applyFill="1" applyBorder="1" applyAlignment="1">
      <alignment horizontal="center" vertical="center" wrapText="1"/>
    </xf>
    <xf numFmtId="0" fontId="29" fillId="25" borderId="19" xfId="0" applyFont="1" applyFill="1" applyBorder="1" applyAlignment="1">
      <alignment horizontal="center" vertical="center" wrapText="1"/>
    </xf>
    <xf numFmtId="0" fontId="29" fillId="25" borderId="17" xfId="0" applyFont="1" applyFill="1" applyBorder="1" applyAlignment="1">
      <alignment horizontal="center" vertical="center" wrapText="1"/>
    </xf>
    <xf numFmtId="0" fontId="29" fillId="25" borderId="16" xfId="0"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endParaRPr lang="en-PH" sz="14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JANUARY-JULY 2018</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1910371274948294"/>
          <c:y val="7.6805030729512787E-3"/>
        </c:manualLayout>
      </c:layout>
      <c:overlay val="0"/>
      <c:spPr>
        <a:solidFill>
          <a:srgbClr val="FFFFFF"/>
        </a:solidFill>
        <a:ln w="25400">
          <a:noFill/>
        </a:ln>
      </c:spPr>
    </c:title>
    <c:autoTitleDeleted val="0"/>
    <c:plotArea>
      <c:layout>
        <c:manualLayout>
          <c:layoutTarget val="inner"/>
          <c:xMode val="edge"/>
          <c:yMode val="edge"/>
          <c:x val="0.28460066075081164"/>
          <c:y val="0.1597544639173866"/>
          <c:w val="0.65887002283407081"/>
          <c:h val="0.589862636002658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Graph!$B$4:$H$4</c:f>
              <c:strCache>
                <c:ptCount val="7"/>
                <c:pt idx="0">
                  <c:v>JAN</c:v>
                </c:pt>
                <c:pt idx="1">
                  <c:v>FEB</c:v>
                </c:pt>
                <c:pt idx="2">
                  <c:v>MAR</c:v>
                </c:pt>
                <c:pt idx="3">
                  <c:v>APR</c:v>
                </c:pt>
                <c:pt idx="4">
                  <c:v>MAY</c:v>
                </c:pt>
                <c:pt idx="5">
                  <c:v>JUNE</c:v>
                </c:pt>
                <c:pt idx="6">
                  <c:v>JULY</c:v>
                </c:pt>
              </c:strCache>
            </c:strRef>
          </c:cat>
          <c:val>
            <c:numRef>
              <c:f>Graph!$B$5:$H$5</c:f>
              <c:numCache>
                <c:formatCode>_(* #,##0_);_(* \(#,##0\);_(* "-"_);_(@_)</c:formatCode>
                <c:ptCount val="7"/>
                <c:pt idx="0">
                  <c:v>405412.64899999998</c:v>
                </c:pt>
                <c:pt idx="1">
                  <c:v>102062.54300000001</c:v>
                </c:pt>
                <c:pt idx="2">
                  <c:v>110753.783</c:v>
                </c:pt>
                <c:pt idx="3">
                  <c:v>647825.13</c:v>
                </c:pt>
                <c:pt idx="4">
                  <c:v>47140.567999999999</c:v>
                </c:pt>
                <c:pt idx="5">
                  <c:v>73225.115999999995</c:v>
                </c:pt>
                <c:pt idx="6">
                  <c:v>647013.21900000004</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Graph!$B$4:$H$4</c:f>
              <c:strCache>
                <c:ptCount val="7"/>
                <c:pt idx="0">
                  <c:v>JAN</c:v>
                </c:pt>
                <c:pt idx="1">
                  <c:v>FEB</c:v>
                </c:pt>
                <c:pt idx="2">
                  <c:v>MAR</c:v>
                </c:pt>
                <c:pt idx="3">
                  <c:v>APR</c:v>
                </c:pt>
                <c:pt idx="4">
                  <c:v>MAY</c:v>
                </c:pt>
                <c:pt idx="5">
                  <c:v>JUNE</c:v>
                </c:pt>
                <c:pt idx="6">
                  <c:v>JULY</c:v>
                </c:pt>
              </c:strCache>
            </c:strRef>
          </c:cat>
          <c:val>
            <c:numRef>
              <c:f>Graph!$B$6:$H$6</c:f>
              <c:numCache>
                <c:formatCode>_(* #,##0_);_(* \(#,##0\);_(* "-"_);_(@_)</c:formatCode>
                <c:ptCount val="7"/>
                <c:pt idx="0">
                  <c:v>132068.245</c:v>
                </c:pt>
                <c:pt idx="1">
                  <c:v>192025.54800000001</c:v>
                </c:pt>
                <c:pt idx="2">
                  <c:v>282231.93800000002</c:v>
                </c:pt>
                <c:pt idx="3">
                  <c:v>222143.948</c:v>
                </c:pt>
                <c:pt idx="4">
                  <c:v>256871.58799999999</c:v>
                </c:pt>
                <c:pt idx="5">
                  <c:v>260527.95699999999</c:v>
                </c:pt>
                <c:pt idx="6">
                  <c:v>247872.989</c:v>
                </c:pt>
              </c:numCache>
            </c:numRef>
          </c:val>
        </c:ser>
        <c:dLbls>
          <c:showLegendKey val="0"/>
          <c:showVal val="0"/>
          <c:showCatName val="0"/>
          <c:showSerName val="0"/>
          <c:showPercent val="0"/>
          <c:showBubbleSize val="0"/>
        </c:dLbls>
        <c:gapWidth val="150"/>
        <c:axId val="178632480"/>
        <c:axId val="178635840"/>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Graph!$B$4:$H$4</c:f>
              <c:strCache>
                <c:ptCount val="7"/>
                <c:pt idx="0">
                  <c:v>JAN</c:v>
                </c:pt>
                <c:pt idx="1">
                  <c:v>FEB</c:v>
                </c:pt>
                <c:pt idx="2">
                  <c:v>MAR</c:v>
                </c:pt>
                <c:pt idx="3">
                  <c:v>APR</c:v>
                </c:pt>
                <c:pt idx="4">
                  <c:v>MAY</c:v>
                </c:pt>
                <c:pt idx="5">
                  <c:v>JUNE</c:v>
                </c:pt>
                <c:pt idx="6">
                  <c:v>JULY</c:v>
                </c:pt>
              </c:strCache>
            </c:strRef>
          </c:cat>
          <c:val>
            <c:numRef>
              <c:f>Graph!$B$7:$H$7</c:f>
              <c:numCache>
                <c:formatCode>_(* #,##0_);_(* \(#,##0\);_(* "-"??_);_(@_)</c:formatCode>
                <c:ptCount val="7"/>
                <c:pt idx="0">
                  <c:v>32.576251709403373</c:v>
                </c:pt>
                <c:pt idx="1">
                  <c:v>63.863967758250539</c:v>
                </c:pt>
                <c:pt idx="2">
                  <c:v>98.074622109065672</c:v>
                </c:pt>
                <c:pt idx="3">
                  <c:v>65.437146463815623</c:v>
                </c:pt>
                <c:pt idx="4">
                  <c:v>82.648923980214775</c:v>
                </c:pt>
                <c:pt idx="5">
                  <c:v>97.075159679504551</c:v>
                </c:pt>
                <c:pt idx="6">
                  <c:v>78.376922511331642</c:v>
                </c:pt>
              </c:numCache>
            </c:numRef>
          </c:val>
          <c:smooth val="0"/>
        </c:ser>
        <c:dLbls>
          <c:showLegendKey val="0"/>
          <c:showVal val="0"/>
          <c:showCatName val="0"/>
          <c:showSerName val="0"/>
          <c:showPercent val="0"/>
          <c:showBubbleSize val="0"/>
        </c:dLbls>
        <c:marker val="1"/>
        <c:smooth val="0"/>
        <c:axId val="178633600"/>
        <c:axId val="178636400"/>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Graph!$B$4:$H$4</c15:sqref>
                        </c15:formulaRef>
                      </c:ext>
                    </c:extLst>
                    <c:strCache>
                      <c:ptCount val="7"/>
                      <c:pt idx="0">
                        <c:v>JAN</c:v>
                      </c:pt>
                      <c:pt idx="1">
                        <c:v>FEB</c:v>
                      </c:pt>
                      <c:pt idx="2">
                        <c:v>MAR</c:v>
                      </c:pt>
                      <c:pt idx="3">
                        <c:v>APR</c:v>
                      </c:pt>
                      <c:pt idx="4">
                        <c:v>MAY</c:v>
                      </c:pt>
                      <c:pt idx="5">
                        <c:v>JUNE</c:v>
                      </c:pt>
                      <c:pt idx="6">
                        <c:v>JULY</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17863248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6140404312488879"/>
              <c:y val="0.944701877973007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8635840"/>
        <c:crossesAt val="0"/>
        <c:auto val="0"/>
        <c:lblAlgn val="ctr"/>
        <c:lblOffset val="100"/>
        <c:tickLblSkip val="1"/>
        <c:tickMarkSkip val="1"/>
        <c:noMultiLvlLbl val="0"/>
      </c:catAx>
      <c:valAx>
        <c:axId val="178635840"/>
        <c:scaling>
          <c:orientation val="minMax"/>
          <c:max val="650000"/>
          <c:min val="5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836274286780321"/>
              <c:y val="0.3425504370536270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8632480"/>
        <c:crosses val="autoZero"/>
        <c:crossBetween val="between"/>
        <c:majorUnit val="30000"/>
        <c:minorUnit val="10000"/>
      </c:valAx>
      <c:catAx>
        <c:axId val="178633600"/>
        <c:scaling>
          <c:orientation val="minMax"/>
        </c:scaling>
        <c:delete val="1"/>
        <c:axPos val="b"/>
        <c:numFmt formatCode="General" sourceLinked="1"/>
        <c:majorTickMark val="out"/>
        <c:minorTickMark val="none"/>
        <c:tickLblPos val="nextTo"/>
        <c:crossAx val="178636400"/>
        <c:crossesAt val="85"/>
        <c:auto val="0"/>
        <c:lblAlgn val="ctr"/>
        <c:lblOffset val="100"/>
        <c:noMultiLvlLbl val="0"/>
      </c:catAx>
      <c:valAx>
        <c:axId val="178636400"/>
        <c:scaling>
          <c:orientation val="minMax"/>
          <c:max val="26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725888065161448"/>
              <c:y val="0.3200209651212953"/>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8633600"/>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11</xdr:col>
      <xdr:colOff>485775</xdr:colOff>
      <xdr:row>47</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view="pageBreakPreview" zoomScaleNormal="100" zoomScaleSheetLayoutView="100" workbookViewId="0">
      <pane xSplit="2" ySplit="6" topLeftCell="D37" activePane="bottomRight" state="frozen"/>
      <selection pane="topRight" activeCell="C1" sqref="C1"/>
      <selection pane="bottomLeft" activeCell="A7" sqref="A7"/>
      <selection pane="bottomRight" activeCell="E34" sqref="E34"/>
    </sheetView>
  </sheetViews>
  <sheetFormatPr defaultRowHeight="12.75" x14ac:dyDescent="0.2"/>
  <cols>
    <col min="1" max="1" width="1.85546875" style="6" customWidth="1"/>
    <col min="2" max="2" width="42.140625" style="6" customWidth="1"/>
    <col min="3" max="10" width="14.140625" style="7" customWidth="1"/>
    <col min="11" max="14" width="12" style="7" customWidth="1"/>
    <col min="15" max="16384" width="9.140625" style="7"/>
  </cols>
  <sheetData>
    <row r="1" spans="1:17" ht="14.25" x14ac:dyDescent="0.2">
      <c r="A1" s="5" t="s">
        <v>14</v>
      </c>
    </row>
    <row r="2" spans="1:17" x14ac:dyDescent="0.2">
      <c r="A2" s="6" t="s">
        <v>346</v>
      </c>
    </row>
    <row r="3" spans="1:17" x14ac:dyDescent="0.2">
      <c r="A3" s="6" t="s">
        <v>15</v>
      </c>
    </row>
    <row r="5" spans="1:17" s="8" customFormat="1" ht="18.75" customHeight="1" x14ac:dyDescent="0.2">
      <c r="A5" s="111" t="s">
        <v>16</v>
      </c>
      <c r="B5" s="111"/>
      <c r="C5" s="112" t="s">
        <v>17</v>
      </c>
      <c r="D5" s="112"/>
      <c r="E5" s="112"/>
      <c r="F5" s="112"/>
      <c r="G5" s="112" t="s">
        <v>18</v>
      </c>
      <c r="H5" s="112"/>
      <c r="I5" s="112"/>
      <c r="J5" s="112"/>
      <c r="K5" s="112" t="s">
        <v>19</v>
      </c>
      <c r="L5" s="112"/>
      <c r="M5" s="112"/>
      <c r="N5" s="112"/>
      <c r="O5" s="112" t="s">
        <v>20</v>
      </c>
      <c r="P5" s="112"/>
      <c r="Q5" s="112"/>
    </row>
    <row r="6" spans="1:17" s="8" customFormat="1" ht="25.5" x14ac:dyDescent="0.2">
      <c r="A6" s="111"/>
      <c r="B6" s="111"/>
      <c r="C6" s="9" t="s">
        <v>21</v>
      </c>
      <c r="D6" s="9" t="s">
        <v>22</v>
      </c>
      <c r="E6" s="9" t="s">
        <v>23</v>
      </c>
      <c r="F6" s="9" t="s">
        <v>24</v>
      </c>
      <c r="G6" s="9" t="s">
        <v>21</v>
      </c>
      <c r="H6" s="9" t="s">
        <v>22</v>
      </c>
      <c r="I6" s="9" t="s">
        <v>23</v>
      </c>
      <c r="J6" s="9" t="s">
        <v>25</v>
      </c>
      <c r="K6" s="9" t="s">
        <v>21</v>
      </c>
      <c r="L6" s="9" t="s">
        <v>22</v>
      </c>
      <c r="M6" s="9" t="s">
        <v>23</v>
      </c>
      <c r="N6" s="9" t="s">
        <v>26</v>
      </c>
      <c r="O6" s="9" t="s">
        <v>21</v>
      </c>
      <c r="P6" s="9" t="s">
        <v>353</v>
      </c>
      <c r="Q6" s="9" t="s">
        <v>27</v>
      </c>
    </row>
    <row r="7" spans="1:17" x14ac:dyDescent="0.2">
      <c r="A7" s="10"/>
      <c r="B7" s="10"/>
      <c r="C7" s="11"/>
      <c r="D7" s="11"/>
      <c r="E7" s="11"/>
      <c r="F7" s="11"/>
      <c r="G7" s="11"/>
      <c r="H7" s="11"/>
      <c r="I7" s="11"/>
      <c r="J7" s="11"/>
      <c r="K7" s="11"/>
      <c r="L7" s="11"/>
      <c r="M7" s="11"/>
      <c r="N7" s="11"/>
      <c r="O7" s="12"/>
      <c r="P7" s="12"/>
      <c r="Q7" s="12"/>
    </row>
    <row r="8" spans="1:17" s="15" customFormat="1" x14ac:dyDescent="0.2">
      <c r="A8" s="13" t="s">
        <v>28</v>
      </c>
      <c r="B8" s="13"/>
      <c r="C8" s="14">
        <f>+C10+C48</f>
        <v>618228976.22978008</v>
      </c>
      <c r="D8" s="14">
        <f t="shared" ref="D8:N8" si="0">+D10+D48</f>
        <v>768190815.64886987</v>
      </c>
      <c r="E8" s="14">
        <f t="shared" si="0"/>
        <v>647013219.98872995</v>
      </c>
      <c r="F8" s="14">
        <f t="shared" si="0"/>
        <v>2033433011.8673799</v>
      </c>
      <c r="G8" s="14">
        <f>+G10+G48</f>
        <v>606325732.55328989</v>
      </c>
      <c r="H8" s="14">
        <f>+H10+H48</f>
        <v>739543493.9358201</v>
      </c>
      <c r="I8" s="14">
        <f>+I10+I48</f>
        <v>247872989.88811991</v>
      </c>
      <c r="J8" s="14">
        <f>+J10+J48</f>
        <v>1593742216.3772302</v>
      </c>
      <c r="K8" s="14">
        <f t="shared" si="0"/>
        <v>11903243.676489981</v>
      </c>
      <c r="L8" s="14">
        <f t="shared" si="0"/>
        <v>28647321.713049926</v>
      </c>
      <c r="M8" s="14">
        <f t="shared" si="0"/>
        <v>399140230.10061008</v>
      </c>
      <c r="N8" s="14">
        <f t="shared" si="0"/>
        <v>439690795.49015003</v>
      </c>
      <c r="O8" s="108">
        <f>+G8/C8*100</f>
        <v>98.074622165224085</v>
      </c>
      <c r="P8" s="108">
        <f>(G8+H8)/(C8+D8)*100</f>
        <v>97.075159657480626</v>
      </c>
      <c r="Q8" s="108">
        <f>+J8/F8*100</f>
        <v>78.376922528351955</v>
      </c>
    </row>
    <row r="9" spans="1:17" x14ac:dyDescent="0.2">
      <c r="C9" s="11"/>
      <c r="D9" s="11"/>
      <c r="E9" s="11"/>
      <c r="F9" s="11"/>
      <c r="G9" s="11"/>
      <c r="H9" s="11"/>
      <c r="I9" s="11"/>
      <c r="J9" s="11"/>
      <c r="K9" s="11"/>
      <c r="L9" s="11"/>
      <c r="M9" s="11"/>
      <c r="N9" s="11"/>
      <c r="O9" s="109"/>
      <c r="P9" s="109"/>
      <c r="Q9" s="109"/>
    </row>
    <row r="10" spans="1:17" ht="15" x14ac:dyDescent="0.35">
      <c r="A10" s="6" t="s">
        <v>29</v>
      </c>
      <c r="C10" s="16">
        <f>SUM(C12:C46)</f>
        <v>421379007.17758006</v>
      </c>
      <c r="D10" s="16">
        <f t="shared" ref="D10:N10" si="1">SUM(D12:D46)</f>
        <v>590416319.35368991</v>
      </c>
      <c r="E10" s="16">
        <f t="shared" si="1"/>
        <v>480152403.87173003</v>
      </c>
      <c r="F10" s="16">
        <f t="shared" si="1"/>
        <v>1491947730.4029999</v>
      </c>
      <c r="G10" s="16">
        <f>SUM(G12:G46)</f>
        <v>409643154.29407984</v>
      </c>
      <c r="H10" s="16">
        <f>SUM(H12:H46)</f>
        <v>561771270.61935008</v>
      </c>
      <c r="I10" s="16">
        <f>SUM(I12:I46)</f>
        <v>168080193.12772</v>
      </c>
      <c r="J10" s="16">
        <f>SUM(J12:J46)</f>
        <v>1139494618.0411503</v>
      </c>
      <c r="K10" s="16">
        <f t="shared" si="1"/>
        <v>11735852.883499982</v>
      </c>
      <c r="L10" s="16">
        <f t="shared" si="1"/>
        <v>28645048.73433996</v>
      </c>
      <c r="M10" s="16">
        <f t="shared" si="1"/>
        <v>312072210.74401003</v>
      </c>
      <c r="N10" s="16">
        <f t="shared" si="1"/>
        <v>352453112.36185002</v>
      </c>
      <c r="O10" s="109">
        <f t="shared" ref="O10:O45" si="2">+G10/C10*100</f>
        <v>97.214893793094348</v>
      </c>
      <c r="P10" s="109">
        <f>(G10+H10)/(C10+D10)*100</f>
        <v>96.0089851614281</v>
      </c>
      <c r="Q10" s="109">
        <f>+J10/F10*100</f>
        <v>76.376309626702138</v>
      </c>
    </row>
    <row r="11" spans="1:17" x14ac:dyDescent="0.2">
      <c r="C11" s="11"/>
      <c r="D11" s="11"/>
      <c r="E11" s="11"/>
      <c r="F11" s="11"/>
      <c r="G11" s="11"/>
      <c r="H11" s="11"/>
      <c r="I11" s="11"/>
      <c r="J11" s="11"/>
      <c r="K11" s="11"/>
      <c r="L11" s="11"/>
      <c r="M11" s="11"/>
      <c r="N11" s="11"/>
      <c r="O11" s="109"/>
      <c r="P11" s="109"/>
      <c r="Q11" s="109"/>
    </row>
    <row r="12" spans="1:17" x14ac:dyDescent="0.2">
      <c r="B12" s="17" t="s">
        <v>30</v>
      </c>
      <c r="C12" s="11">
        <v>3624605</v>
      </c>
      <c r="D12" s="11">
        <v>4691433.4479999999</v>
      </c>
      <c r="E12" s="11">
        <v>2177266.0000000009</v>
      </c>
      <c r="F12" s="11">
        <f>SUM(C12:E12)</f>
        <v>10493304.448000001</v>
      </c>
      <c r="G12" s="11">
        <v>3509701.5546200001</v>
      </c>
      <c r="H12" s="11">
        <v>4654537.0780900009</v>
      </c>
      <c r="I12" s="11">
        <v>950378.89136999846</v>
      </c>
      <c r="J12" s="11">
        <f>SUM(G12:I12)</f>
        <v>9114617.524079999</v>
      </c>
      <c r="K12" s="11">
        <f t="shared" ref="K12:M45" si="3">+C12-G12</f>
        <v>114903.44537999993</v>
      </c>
      <c r="L12" s="11">
        <f t="shared" si="3"/>
        <v>36896.369909998961</v>
      </c>
      <c r="M12" s="11">
        <f t="shared" si="3"/>
        <v>1226887.1086300025</v>
      </c>
      <c r="N12" s="11">
        <f>SUM(K12:M12)</f>
        <v>1378686.9239200014</v>
      </c>
      <c r="O12" s="109">
        <f t="shared" si="2"/>
        <v>96.829904351508645</v>
      </c>
      <c r="P12" s="109">
        <f t="shared" ref="P12:P46" si="4">(G12+H12)/(C12+D12)*100</f>
        <v>98.174613835190868</v>
      </c>
      <c r="Q12" s="109">
        <f t="shared" ref="Q12:Q46" si="5">+J12/F12*100</f>
        <v>86.86127014848239</v>
      </c>
    </row>
    <row r="13" spans="1:17" x14ac:dyDescent="0.2">
      <c r="B13" s="17" t="s">
        <v>31</v>
      </c>
      <c r="C13" s="11">
        <v>3526468.9609999997</v>
      </c>
      <c r="D13" s="11">
        <v>1531814.611000001</v>
      </c>
      <c r="E13" s="11">
        <v>1528057.8530000011</v>
      </c>
      <c r="F13" s="11">
        <f t="shared" ref="F13:F45" si="6">SUM(C13:E13)</f>
        <v>6586341.4250000017</v>
      </c>
      <c r="G13" s="11">
        <v>3275183.9036200005</v>
      </c>
      <c r="H13" s="11">
        <v>1195432.1782999984</v>
      </c>
      <c r="I13" s="11">
        <v>361411.39049000014</v>
      </c>
      <c r="J13" s="11">
        <f t="shared" ref="J13:J46" si="7">SUM(G13:I13)</f>
        <v>4832027.472409999</v>
      </c>
      <c r="K13" s="11">
        <f t="shared" si="3"/>
        <v>251285.0573799992</v>
      </c>
      <c r="L13" s="11">
        <f t="shared" si="3"/>
        <v>336382.43270000257</v>
      </c>
      <c r="M13" s="11">
        <f t="shared" si="3"/>
        <v>1166646.4625100009</v>
      </c>
      <c r="N13" s="11">
        <f t="shared" ref="N13:N45" si="8">SUM(K13:M13)</f>
        <v>1754313.9525900027</v>
      </c>
      <c r="O13" s="109">
        <f t="shared" si="2"/>
        <v>92.87431535172955</v>
      </c>
      <c r="P13" s="109">
        <f t="shared" si="4"/>
        <v>88.382077008631541</v>
      </c>
      <c r="Q13" s="109">
        <f t="shared" si="5"/>
        <v>73.364363621796272</v>
      </c>
    </row>
    <row r="14" spans="1:17" x14ac:dyDescent="0.2">
      <c r="B14" s="17" t="s">
        <v>32</v>
      </c>
      <c r="C14" s="11">
        <v>111844.007</v>
      </c>
      <c r="D14" s="11">
        <v>147564.29400000002</v>
      </c>
      <c r="E14" s="11">
        <v>161803.40300000002</v>
      </c>
      <c r="F14" s="11">
        <f t="shared" si="6"/>
        <v>421211.70400000003</v>
      </c>
      <c r="G14" s="11">
        <v>110150.6038</v>
      </c>
      <c r="H14" s="11">
        <v>145221.92398000002</v>
      </c>
      <c r="I14" s="11">
        <v>34015.901330000022</v>
      </c>
      <c r="J14" s="11">
        <f t="shared" si="7"/>
        <v>289388.42911000003</v>
      </c>
      <c r="K14" s="11">
        <f t="shared" si="3"/>
        <v>1693.4032000000007</v>
      </c>
      <c r="L14" s="11">
        <f t="shared" si="3"/>
        <v>2342.3700200000021</v>
      </c>
      <c r="M14" s="11">
        <f t="shared" si="3"/>
        <v>127787.50167</v>
      </c>
      <c r="N14" s="11">
        <f t="shared" si="8"/>
        <v>131823.27489</v>
      </c>
      <c r="O14" s="109">
        <f t="shared" si="2"/>
        <v>98.485924060285143</v>
      </c>
      <c r="P14" s="109">
        <f t="shared" si="4"/>
        <v>98.444238983701595</v>
      </c>
      <c r="Q14" s="109">
        <f t="shared" si="5"/>
        <v>68.703795825673453</v>
      </c>
    </row>
    <row r="15" spans="1:17" x14ac:dyDescent="0.2">
      <c r="B15" s="17" t="s">
        <v>33</v>
      </c>
      <c r="C15" s="11">
        <v>1322379.227</v>
      </c>
      <c r="D15" s="11">
        <v>2078915.3029999998</v>
      </c>
      <c r="E15" s="11">
        <v>1857247.1740000001</v>
      </c>
      <c r="F15" s="11">
        <f t="shared" si="6"/>
        <v>5258541.7039999999</v>
      </c>
      <c r="G15" s="11">
        <v>1314146.6191499999</v>
      </c>
      <c r="H15" s="11">
        <v>2058356.3249500005</v>
      </c>
      <c r="I15" s="11">
        <v>623046.84543999936</v>
      </c>
      <c r="J15" s="11">
        <f t="shared" si="7"/>
        <v>3995549.7895399998</v>
      </c>
      <c r="K15" s="11">
        <f t="shared" si="3"/>
        <v>8232.6078500000294</v>
      </c>
      <c r="L15" s="11">
        <f t="shared" si="3"/>
        <v>20558.978049999336</v>
      </c>
      <c r="M15" s="11">
        <f t="shared" si="3"/>
        <v>1234200.3285600008</v>
      </c>
      <c r="N15" s="11">
        <f t="shared" si="8"/>
        <v>1262991.9144600001</v>
      </c>
      <c r="O15" s="109">
        <f t="shared" si="2"/>
        <v>99.377439717600765</v>
      </c>
      <c r="P15" s="109">
        <f t="shared" si="4"/>
        <v>99.153510945728087</v>
      </c>
      <c r="Q15" s="109">
        <f t="shared" si="5"/>
        <v>75.982088085385286</v>
      </c>
    </row>
    <row r="16" spans="1:17" x14ac:dyDescent="0.2">
      <c r="B16" s="17" t="s">
        <v>34</v>
      </c>
      <c r="C16" s="11">
        <v>6019448.1869999999</v>
      </c>
      <c r="D16" s="11">
        <v>17413553.379620001</v>
      </c>
      <c r="E16" s="11">
        <v>13057311.942040004</v>
      </c>
      <c r="F16" s="11">
        <f t="shared" si="6"/>
        <v>36490313.508660004</v>
      </c>
      <c r="G16" s="11">
        <v>6006515.7754799994</v>
      </c>
      <c r="H16" s="11">
        <v>15465881.3046</v>
      </c>
      <c r="I16" s="11">
        <v>2228426.2744200043</v>
      </c>
      <c r="J16" s="11">
        <f t="shared" si="7"/>
        <v>23700823.354500003</v>
      </c>
      <c r="K16" s="11">
        <f t="shared" si="3"/>
        <v>12932.411520000547</v>
      </c>
      <c r="L16" s="11">
        <f t="shared" si="3"/>
        <v>1947672.0750200003</v>
      </c>
      <c r="M16" s="11">
        <f t="shared" si="3"/>
        <v>10828885.667619999</v>
      </c>
      <c r="N16" s="11">
        <f t="shared" si="8"/>
        <v>12789490.15416</v>
      </c>
      <c r="O16" s="109">
        <f t="shared" si="2"/>
        <v>99.785156195082294</v>
      </c>
      <c r="P16" s="109">
        <f t="shared" si="4"/>
        <v>91.633148314499934</v>
      </c>
      <c r="Q16" s="109">
        <f t="shared" si="5"/>
        <v>64.950999527245074</v>
      </c>
    </row>
    <row r="17" spans="2:17" ht="14.25" x14ac:dyDescent="0.2">
      <c r="B17" s="17" t="s">
        <v>35</v>
      </c>
      <c r="C17" s="11">
        <v>796733.62</v>
      </c>
      <c r="D17" s="11">
        <v>857986.13399999996</v>
      </c>
      <c r="E17" s="11">
        <v>574265.99199999985</v>
      </c>
      <c r="F17" s="11">
        <f t="shared" si="6"/>
        <v>2228985.7459999998</v>
      </c>
      <c r="G17" s="11">
        <v>617327.80894000002</v>
      </c>
      <c r="H17" s="11">
        <v>680749.06775999989</v>
      </c>
      <c r="I17" s="11">
        <v>216496.25402999995</v>
      </c>
      <c r="J17" s="11">
        <f t="shared" si="7"/>
        <v>1514573.1307299999</v>
      </c>
      <c r="K17" s="11">
        <f t="shared" si="3"/>
        <v>179405.81105999998</v>
      </c>
      <c r="L17" s="11">
        <f t="shared" si="3"/>
        <v>177237.06624000007</v>
      </c>
      <c r="M17" s="11">
        <f t="shared" si="3"/>
        <v>357769.7379699999</v>
      </c>
      <c r="N17" s="11">
        <f t="shared" si="8"/>
        <v>714412.61526999995</v>
      </c>
      <c r="O17" s="109">
        <f t="shared" si="2"/>
        <v>77.482334552419161</v>
      </c>
      <c r="P17" s="109">
        <f t="shared" si="4"/>
        <v>78.446931787822237</v>
      </c>
      <c r="Q17" s="109">
        <f t="shared" si="5"/>
        <v>67.948982331895095</v>
      </c>
    </row>
    <row r="18" spans="2:17" x14ac:dyDescent="0.2">
      <c r="B18" s="17" t="s">
        <v>36</v>
      </c>
      <c r="C18" s="11">
        <v>98799211.620949998</v>
      </c>
      <c r="D18" s="11">
        <v>129994669.832</v>
      </c>
      <c r="E18" s="11">
        <v>90531449.954540014</v>
      </c>
      <c r="F18" s="11">
        <f t="shared" si="6"/>
        <v>319325331.40749002</v>
      </c>
      <c r="G18" s="11">
        <v>97074371.586360008</v>
      </c>
      <c r="H18" s="11">
        <v>122785165.17097002</v>
      </c>
      <c r="I18" s="11">
        <v>28505419.573100001</v>
      </c>
      <c r="J18" s="11">
        <f t="shared" si="7"/>
        <v>248364956.33043003</v>
      </c>
      <c r="K18" s="11">
        <f t="shared" si="3"/>
        <v>1724840.034589991</v>
      </c>
      <c r="L18" s="11">
        <f t="shared" si="3"/>
        <v>7209504.6610299796</v>
      </c>
      <c r="M18" s="11">
        <f t="shared" si="3"/>
        <v>62026030.381440014</v>
      </c>
      <c r="N18" s="11">
        <f t="shared" si="8"/>
        <v>70960375.077059984</v>
      </c>
      <c r="O18" s="109">
        <f t="shared" si="2"/>
        <v>98.254196560588497</v>
      </c>
      <c r="P18" s="109">
        <f t="shared" si="4"/>
        <v>96.09502464013346</v>
      </c>
      <c r="Q18" s="109">
        <f t="shared" si="5"/>
        <v>77.778031337417559</v>
      </c>
    </row>
    <row r="19" spans="2:17" x14ac:dyDescent="0.2">
      <c r="B19" s="17" t="s">
        <v>37</v>
      </c>
      <c r="C19" s="11">
        <v>12380685.713469999</v>
      </c>
      <c r="D19" s="11">
        <v>17426398.317999996</v>
      </c>
      <c r="E19" s="11">
        <v>12561193.079360005</v>
      </c>
      <c r="F19" s="11">
        <f t="shared" si="6"/>
        <v>42368277.110829994</v>
      </c>
      <c r="G19" s="11">
        <v>12209217.918749999</v>
      </c>
      <c r="H19" s="11">
        <v>16507415.659799997</v>
      </c>
      <c r="I19" s="11">
        <v>5557093.3259400055</v>
      </c>
      <c r="J19" s="11">
        <f t="shared" si="7"/>
        <v>34273726.904490001</v>
      </c>
      <c r="K19" s="11">
        <f>+C19-G19</f>
        <v>171467.79471999966</v>
      </c>
      <c r="L19" s="11">
        <f>+D19-H19</f>
        <v>918982.65819999948</v>
      </c>
      <c r="M19" s="11">
        <f>+E19-I19</f>
        <v>7004099.753419999</v>
      </c>
      <c r="N19" s="11">
        <f>SUM(K19:M19)</f>
        <v>8094550.2063399982</v>
      </c>
      <c r="O19" s="109">
        <f>+G19/C19*100</f>
        <v>98.615037981834519</v>
      </c>
      <c r="P19" s="109">
        <f t="shared" si="4"/>
        <v>96.341639954553386</v>
      </c>
      <c r="Q19" s="109">
        <f t="shared" si="5"/>
        <v>80.894785536910831</v>
      </c>
    </row>
    <row r="20" spans="2:17" x14ac:dyDescent="0.2">
      <c r="B20" s="17" t="s">
        <v>38</v>
      </c>
      <c r="C20" s="11">
        <v>218490.399</v>
      </c>
      <c r="D20" s="11">
        <v>565346.66300000006</v>
      </c>
      <c r="E20" s="11">
        <v>740610.56999999972</v>
      </c>
      <c r="F20" s="11">
        <f t="shared" si="6"/>
        <v>1524447.6319999998</v>
      </c>
      <c r="G20" s="11">
        <v>218426.04604000002</v>
      </c>
      <c r="H20" s="11">
        <v>524150.51954999997</v>
      </c>
      <c r="I20" s="11">
        <v>137255.72992999991</v>
      </c>
      <c r="J20" s="11">
        <f t="shared" si="7"/>
        <v>879832.29551999993</v>
      </c>
      <c r="K20" s="11">
        <f t="shared" si="3"/>
        <v>64.352959999989253</v>
      </c>
      <c r="L20" s="11">
        <f t="shared" si="3"/>
        <v>41196.143450000091</v>
      </c>
      <c r="M20" s="11">
        <f t="shared" si="3"/>
        <v>603354.8400699998</v>
      </c>
      <c r="N20" s="11">
        <f t="shared" si="8"/>
        <v>644615.33647999982</v>
      </c>
      <c r="O20" s="109">
        <f t="shared" si="2"/>
        <v>99.970546550194186</v>
      </c>
      <c r="P20" s="109">
        <f t="shared" si="4"/>
        <v>94.736087586274394</v>
      </c>
      <c r="Q20" s="109">
        <f t="shared" si="5"/>
        <v>57.714825819612024</v>
      </c>
    </row>
    <row r="21" spans="2:17" x14ac:dyDescent="0.2">
      <c r="B21" s="17" t="s">
        <v>39</v>
      </c>
      <c r="C21" s="11">
        <v>4644553.5070000002</v>
      </c>
      <c r="D21" s="11">
        <v>6492379.7829999989</v>
      </c>
      <c r="E21" s="11">
        <v>5482863.0810000002</v>
      </c>
      <c r="F21" s="11">
        <f t="shared" si="6"/>
        <v>16619796.370999999</v>
      </c>
      <c r="G21" s="11">
        <v>4361541.8677599998</v>
      </c>
      <c r="H21" s="11">
        <v>6349625.8509900002</v>
      </c>
      <c r="I21" s="11">
        <v>1581190.3959200028</v>
      </c>
      <c r="J21" s="11">
        <f t="shared" si="7"/>
        <v>12292358.114670003</v>
      </c>
      <c r="K21" s="11">
        <f t="shared" si="3"/>
        <v>283011.6392400004</v>
      </c>
      <c r="L21" s="11">
        <f t="shared" si="3"/>
        <v>142753.93200999871</v>
      </c>
      <c r="M21" s="11">
        <f t="shared" si="3"/>
        <v>3901672.6850799974</v>
      </c>
      <c r="N21" s="11">
        <f t="shared" si="8"/>
        <v>4327438.2563299965</v>
      </c>
      <c r="O21" s="109">
        <f t="shared" si="2"/>
        <v>93.906591046621344</v>
      </c>
      <c r="P21" s="109">
        <f t="shared" si="4"/>
        <v>96.176994508602291</v>
      </c>
      <c r="Q21" s="109">
        <f t="shared" si="5"/>
        <v>73.962146348068529</v>
      </c>
    </row>
    <row r="22" spans="2:17" x14ac:dyDescent="0.2">
      <c r="B22" s="17" t="s">
        <v>40</v>
      </c>
      <c r="C22" s="11">
        <v>7936763.2680199882</v>
      </c>
      <c r="D22" s="11">
        <v>4327705.705030025</v>
      </c>
      <c r="E22" s="11">
        <v>4372124.1289499924</v>
      </c>
      <c r="F22" s="11">
        <f t="shared" si="6"/>
        <v>16636593.102000006</v>
      </c>
      <c r="G22" s="11">
        <v>7504182.1502599958</v>
      </c>
      <c r="H22" s="11">
        <v>4058680.935540041</v>
      </c>
      <c r="I22" s="11">
        <v>967575.69758996367</v>
      </c>
      <c r="J22" s="11">
        <f t="shared" si="7"/>
        <v>12530438.78339</v>
      </c>
      <c r="K22" s="11">
        <f t="shared" si="3"/>
        <v>432581.11775999237</v>
      </c>
      <c r="L22" s="11">
        <f t="shared" si="3"/>
        <v>269024.76948998403</v>
      </c>
      <c r="M22" s="11">
        <f t="shared" si="3"/>
        <v>3404548.4313600287</v>
      </c>
      <c r="N22" s="11">
        <f t="shared" si="8"/>
        <v>4106154.3186100051</v>
      </c>
      <c r="O22" s="109">
        <f t="shared" si="2"/>
        <v>94.54965326352854</v>
      </c>
      <c r="P22" s="109">
        <f t="shared" si="4"/>
        <v>94.279361880308983</v>
      </c>
      <c r="Q22" s="109">
        <f t="shared" si="5"/>
        <v>75.318538516660766</v>
      </c>
    </row>
    <row r="23" spans="2:17" x14ac:dyDescent="0.2">
      <c r="B23" s="17" t="s">
        <v>41</v>
      </c>
      <c r="C23" s="11">
        <v>3249278.0630000001</v>
      </c>
      <c r="D23" s="11">
        <v>3939568.63</v>
      </c>
      <c r="E23" s="11">
        <v>4138739.0710000005</v>
      </c>
      <c r="F23" s="11">
        <f t="shared" si="6"/>
        <v>11327585.764</v>
      </c>
      <c r="G23" s="11">
        <v>3245351.3839999996</v>
      </c>
      <c r="H23" s="11">
        <v>3936390.9501200002</v>
      </c>
      <c r="I23" s="11">
        <v>541619.27435999922</v>
      </c>
      <c r="J23" s="11">
        <f t="shared" si="7"/>
        <v>7723361.608479999</v>
      </c>
      <c r="K23" s="11">
        <f t="shared" si="3"/>
        <v>3926.6790000004694</v>
      </c>
      <c r="L23" s="11">
        <f t="shared" si="3"/>
        <v>3177.6798799997196</v>
      </c>
      <c r="M23" s="11">
        <f t="shared" si="3"/>
        <v>3597119.7966400012</v>
      </c>
      <c r="N23" s="11">
        <f t="shared" si="8"/>
        <v>3604224.1555200014</v>
      </c>
      <c r="O23" s="109">
        <f t="shared" si="2"/>
        <v>99.879152263245359</v>
      </c>
      <c r="P23" s="109">
        <f t="shared" si="4"/>
        <v>99.901175262411456</v>
      </c>
      <c r="Q23" s="109">
        <f t="shared" si="5"/>
        <v>68.181885967489009</v>
      </c>
    </row>
    <row r="24" spans="2:17" x14ac:dyDescent="0.2">
      <c r="B24" s="17" t="s">
        <v>42</v>
      </c>
      <c r="C24" s="11">
        <v>16921517.375879999</v>
      </c>
      <c r="D24" s="11">
        <v>27923268.904719997</v>
      </c>
      <c r="E24" s="11">
        <v>20706264.018099993</v>
      </c>
      <c r="F24" s="11">
        <f t="shared" si="6"/>
        <v>65551050.29869999</v>
      </c>
      <c r="G24" s="11">
        <v>14607319.822409999</v>
      </c>
      <c r="H24" s="11">
        <v>22838764.898289997</v>
      </c>
      <c r="I24" s="11">
        <v>7188432.157310009</v>
      </c>
      <c r="J24" s="11">
        <f t="shared" si="7"/>
        <v>44634516.878010005</v>
      </c>
      <c r="K24" s="11">
        <f t="shared" si="3"/>
        <v>2314197.5534700006</v>
      </c>
      <c r="L24" s="11">
        <f t="shared" si="3"/>
        <v>5084504.0064300001</v>
      </c>
      <c r="M24" s="11">
        <f t="shared" si="3"/>
        <v>13517831.860789984</v>
      </c>
      <c r="N24" s="11">
        <f t="shared" si="8"/>
        <v>20916533.420689985</v>
      </c>
      <c r="O24" s="109">
        <f t="shared" si="2"/>
        <v>86.323935956425117</v>
      </c>
      <c r="P24" s="109">
        <f t="shared" si="4"/>
        <v>83.50153457392949</v>
      </c>
      <c r="Q24" s="109">
        <f t="shared" si="5"/>
        <v>68.091230689091191</v>
      </c>
    </row>
    <row r="25" spans="2:17" x14ac:dyDescent="0.2">
      <c r="B25" s="17" t="s">
        <v>43</v>
      </c>
      <c r="C25" s="11">
        <v>2557391.9300000002</v>
      </c>
      <c r="D25" s="11">
        <v>1216282.8559999997</v>
      </c>
      <c r="E25" s="11">
        <v>1428325.5860000006</v>
      </c>
      <c r="F25" s="11">
        <f>SUM(C25:E25)</f>
        <v>5202000.3720000004</v>
      </c>
      <c r="G25" s="11">
        <v>2536180.2308200002</v>
      </c>
      <c r="H25" s="11">
        <v>1056838.5765799996</v>
      </c>
      <c r="I25" s="11">
        <v>116784.45093000028</v>
      </c>
      <c r="J25" s="11">
        <f>SUM(G25:I25)</f>
        <v>3709803.2583300001</v>
      </c>
      <c r="K25" s="11">
        <f>+C25-G25</f>
        <v>21211.699179999996</v>
      </c>
      <c r="L25" s="11">
        <f>+D25-H25</f>
        <v>159444.27942000004</v>
      </c>
      <c r="M25" s="11">
        <f>+E25-I25</f>
        <v>1311541.1350700003</v>
      </c>
      <c r="N25" s="11">
        <f>SUM(K25:M25)</f>
        <v>1492197.1136700003</v>
      </c>
      <c r="O25" s="109">
        <f>+G25/C25*100</f>
        <v>99.170572999344685</v>
      </c>
      <c r="P25" s="109">
        <f t="shared" si="4"/>
        <v>95.212730591671075</v>
      </c>
      <c r="Q25" s="109">
        <f t="shared" si="5"/>
        <v>71.314936429035683</v>
      </c>
    </row>
    <row r="26" spans="2:17" x14ac:dyDescent="0.2">
      <c r="B26" s="17" t="s">
        <v>44</v>
      </c>
      <c r="C26" s="11">
        <v>50161581.180629998</v>
      </c>
      <c r="D26" s="11">
        <v>63127274.464370012</v>
      </c>
      <c r="E26" s="11">
        <v>52196911.618820012</v>
      </c>
      <c r="F26" s="11">
        <f t="shared" si="6"/>
        <v>165485767.26382002</v>
      </c>
      <c r="G26" s="11">
        <v>49966928.528140001</v>
      </c>
      <c r="H26" s="11">
        <v>62770721.138889991</v>
      </c>
      <c r="I26" s="11">
        <v>15137944.978320003</v>
      </c>
      <c r="J26" s="11">
        <f t="shared" si="7"/>
        <v>127875594.64534999</v>
      </c>
      <c r="K26" s="11">
        <f t="shared" si="3"/>
        <v>194652.65248999745</v>
      </c>
      <c r="L26" s="11">
        <f t="shared" si="3"/>
        <v>356553.32548002154</v>
      </c>
      <c r="M26" s="11">
        <f t="shared" si="3"/>
        <v>37058966.640500009</v>
      </c>
      <c r="N26" s="11">
        <f t="shared" si="8"/>
        <v>37610172.618470028</v>
      </c>
      <c r="O26" s="109">
        <f t="shared" si="2"/>
        <v>99.611948730664892</v>
      </c>
      <c r="P26" s="109">
        <f t="shared" si="4"/>
        <v>99.513450837832394</v>
      </c>
      <c r="Q26" s="109">
        <f t="shared" si="5"/>
        <v>77.272865672785443</v>
      </c>
    </row>
    <row r="27" spans="2:17" x14ac:dyDescent="0.2">
      <c r="B27" s="17" t="s">
        <v>45</v>
      </c>
      <c r="C27" s="11">
        <v>3816110.449</v>
      </c>
      <c r="D27" s="11">
        <v>5509196.1849999996</v>
      </c>
      <c r="E27" s="11">
        <v>4050601.0640000012</v>
      </c>
      <c r="F27" s="11">
        <f t="shared" si="6"/>
        <v>13375907.698000001</v>
      </c>
      <c r="G27" s="11">
        <v>3778558.60922</v>
      </c>
      <c r="H27" s="11">
        <v>5064234.9218300004</v>
      </c>
      <c r="I27" s="11">
        <v>1480192.6081700008</v>
      </c>
      <c r="J27" s="11">
        <f t="shared" si="7"/>
        <v>10322986.139220001</v>
      </c>
      <c r="K27" s="11">
        <f t="shared" si="3"/>
        <v>37551.839780000038</v>
      </c>
      <c r="L27" s="11">
        <f t="shared" si="3"/>
        <v>444961.26316999923</v>
      </c>
      <c r="M27" s="11">
        <f t="shared" si="3"/>
        <v>2570408.4558300003</v>
      </c>
      <c r="N27" s="11">
        <f t="shared" si="8"/>
        <v>3052921.5587799996</v>
      </c>
      <c r="O27" s="109">
        <f t="shared" si="2"/>
        <v>99.01596559423902</v>
      </c>
      <c r="P27" s="109">
        <f t="shared" si="4"/>
        <v>94.82576689552748</v>
      </c>
      <c r="Q27" s="109">
        <f t="shared" si="5"/>
        <v>77.175967211283307</v>
      </c>
    </row>
    <row r="28" spans="2:17" x14ac:dyDescent="0.2">
      <c r="B28" s="6" t="s">
        <v>46</v>
      </c>
      <c r="C28" s="11">
        <v>3030956.9929999998</v>
      </c>
      <c r="D28" s="11">
        <v>3484270.3702500006</v>
      </c>
      <c r="E28" s="11">
        <v>3736623.7819999997</v>
      </c>
      <c r="F28" s="11">
        <f t="shared" si="6"/>
        <v>10251851.14525</v>
      </c>
      <c r="G28" s="11">
        <v>2828383.7410199996</v>
      </c>
      <c r="H28" s="11">
        <v>3050435.6452600006</v>
      </c>
      <c r="I28" s="11">
        <v>795864.39183000103</v>
      </c>
      <c r="J28" s="11">
        <f t="shared" si="7"/>
        <v>6674683.7781100012</v>
      </c>
      <c r="K28" s="11">
        <f t="shared" si="3"/>
        <v>202573.25198000018</v>
      </c>
      <c r="L28" s="11">
        <f t="shared" si="3"/>
        <v>433834.72499000002</v>
      </c>
      <c r="M28" s="11">
        <f t="shared" si="3"/>
        <v>2940759.3901699986</v>
      </c>
      <c r="N28" s="11">
        <f t="shared" si="8"/>
        <v>3577167.3671399988</v>
      </c>
      <c r="O28" s="109">
        <f t="shared" si="2"/>
        <v>93.316525029954462</v>
      </c>
      <c r="P28" s="109">
        <f t="shared" si="4"/>
        <v>90.231991280001324</v>
      </c>
      <c r="Q28" s="109">
        <f t="shared" si="5"/>
        <v>65.107107814402752</v>
      </c>
    </row>
    <row r="29" spans="2:17" x14ac:dyDescent="0.2">
      <c r="B29" s="6" t="s">
        <v>47</v>
      </c>
      <c r="C29" s="11">
        <v>45635958.369940005</v>
      </c>
      <c r="D29" s="11">
        <v>52638761.861840002</v>
      </c>
      <c r="E29" s="11">
        <v>52840121.035039946</v>
      </c>
      <c r="F29" s="11">
        <f t="shared" si="6"/>
        <v>151114841.26681995</v>
      </c>
      <c r="G29" s="11">
        <v>45235914.754559994</v>
      </c>
      <c r="H29" s="11">
        <v>52491724.005700007</v>
      </c>
      <c r="I29" s="11">
        <v>25227103.338870004</v>
      </c>
      <c r="J29" s="11">
        <f t="shared" si="7"/>
        <v>122954742.09913</v>
      </c>
      <c r="K29" s="11">
        <f t="shared" si="3"/>
        <v>400043.6153800115</v>
      </c>
      <c r="L29" s="11">
        <f t="shared" si="3"/>
        <v>147037.85613999516</v>
      </c>
      <c r="M29" s="11">
        <f t="shared" si="3"/>
        <v>27613017.696169943</v>
      </c>
      <c r="N29" s="11">
        <f t="shared" si="8"/>
        <v>28160099.167689949</v>
      </c>
      <c r="O29" s="109">
        <f t="shared" si="2"/>
        <v>99.123402620063047</v>
      </c>
      <c r="P29" s="109">
        <f t="shared" si="4"/>
        <v>99.443314139964258</v>
      </c>
      <c r="Q29" s="109">
        <f t="shared" si="5"/>
        <v>81.365100256454411</v>
      </c>
    </row>
    <row r="30" spans="2:17" x14ac:dyDescent="0.2">
      <c r="B30" s="6" t="s">
        <v>48</v>
      </c>
      <c r="C30" s="11">
        <v>82063859.660889998</v>
      </c>
      <c r="D30" s="11">
        <v>147930651.49243999</v>
      </c>
      <c r="E30" s="11">
        <v>109506660.98558998</v>
      </c>
      <c r="F30" s="11">
        <f t="shared" si="6"/>
        <v>339501172.13891995</v>
      </c>
      <c r="G30" s="11">
        <v>81949476.757170007</v>
      </c>
      <c r="H30" s="11">
        <v>147220161.57611001</v>
      </c>
      <c r="I30" s="11">
        <v>60374151.615319997</v>
      </c>
      <c r="J30" s="11">
        <f t="shared" si="7"/>
        <v>289543789.94860005</v>
      </c>
      <c r="K30" s="11">
        <f t="shared" si="3"/>
        <v>114382.90371999145</v>
      </c>
      <c r="L30" s="11">
        <f t="shared" si="3"/>
        <v>710489.9163299799</v>
      </c>
      <c r="M30" s="11">
        <f t="shared" si="3"/>
        <v>49132509.370269984</v>
      </c>
      <c r="N30" s="11">
        <f t="shared" si="8"/>
        <v>49957382.190319955</v>
      </c>
      <c r="O30" s="109">
        <f t="shared" si="2"/>
        <v>99.860617202026987</v>
      </c>
      <c r="P30" s="109">
        <f t="shared" si="4"/>
        <v>99.641351084461306</v>
      </c>
      <c r="Q30" s="109">
        <f t="shared" si="5"/>
        <v>85.285063413602018</v>
      </c>
    </row>
    <row r="31" spans="2:17" x14ac:dyDescent="0.2">
      <c r="B31" s="6" t="s">
        <v>49</v>
      </c>
      <c r="C31" s="11">
        <v>4249736.0820000004</v>
      </c>
      <c r="D31" s="11">
        <v>5791962.1180000007</v>
      </c>
      <c r="E31" s="11">
        <v>5055135.4210000001</v>
      </c>
      <c r="F31" s="11">
        <f t="shared" si="6"/>
        <v>15096833.621000001</v>
      </c>
      <c r="G31" s="11">
        <v>4187696.1585900001</v>
      </c>
      <c r="H31" s="11">
        <v>5470630.6534399986</v>
      </c>
      <c r="I31" s="11">
        <v>1502791.4229500014</v>
      </c>
      <c r="J31" s="11">
        <f t="shared" si="7"/>
        <v>11161118.23498</v>
      </c>
      <c r="K31" s="11">
        <f t="shared" si="3"/>
        <v>62039.92341000028</v>
      </c>
      <c r="L31" s="11">
        <f t="shared" si="3"/>
        <v>321331.46456000209</v>
      </c>
      <c r="M31" s="11">
        <f t="shared" si="3"/>
        <v>3552343.9980499987</v>
      </c>
      <c r="N31" s="11">
        <f t="shared" si="8"/>
        <v>3935715.386020001</v>
      </c>
      <c r="O31" s="109">
        <f t="shared" si="2"/>
        <v>98.540146441733782</v>
      </c>
      <c r="P31" s="109">
        <f t="shared" si="4"/>
        <v>96.182205635596546</v>
      </c>
      <c r="Q31" s="109">
        <f t="shared" si="5"/>
        <v>73.930193013816208</v>
      </c>
    </row>
    <row r="32" spans="2:17" x14ac:dyDescent="0.2">
      <c r="B32" s="6" t="s">
        <v>50</v>
      </c>
      <c r="C32" s="11">
        <v>24270045.557999998</v>
      </c>
      <c r="D32" s="11">
        <v>38780131.210000001</v>
      </c>
      <c r="E32" s="11">
        <v>27829439.618000008</v>
      </c>
      <c r="F32" s="11">
        <f t="shared" si="6"/>
        <v>90879616.386000007</v>
      </c>
      <c r="G32" s="11">
        <v>22039477.562660001</v>
      </c>
      <c r="H32" s="11">
        <v>38213614.16923999</v>
      </c>
      <c r="I32" s="11">
        <v>4679253.5828200057</v>
      </c>
      <c r="J32" s="11">
        <f t="shared" si="7"/>
        <v>64932345.314719997</v>
      </c>
      <c r="K32" s="11">
        <f t="shared" si="3"/>
        <v>2230567.9953399971</v>
      </c>
      <c r="L32" s="11">
        <f t="shared" si="3"/>
        <v>566517.04076001048</v>
      </c>
      <c r="M32" s="11">
        <f t="shared" si="3"/>
        <v>23150186.035180002</v>
      </c>
      <c r="N32" s="11">
        <f t="shared" si="8"/>
        <v>25947271.07128001</v>
      </c>
      <c r="O32" s="109">
        <f t="shared" si="2"/>
        <v>90.809378622675268</v>
      </c>
      <c r="P32" s="109">
        <f t="shared" si="4"/>
        <v>95.56371579037409</v>
      </c>
      <c r="Q32" s="109">
        <f t="shared" si="5"/>
        <v>71.448744940700266</v>
      </c>
    </row>
    <row r="33" spans="1:17" x14ac:dyDescent="0.2">
      <c r="B33" s="6" t="s">
        <v>51</v>
      </c>
      <c r="C33" s="11">
        <v>712087.10199999996</v>
      </c>
      <c r="D33" s="11">
        <v>1315949.797</v>
      </c>
      <c r="E33" s="11">
        <v>817027.75800000015</v>
      </c>
      <c r="F33" s="11">
        <f t="shared" si="6"/>
        <v>2845064.6570000001</v>
      </c>
      <c r="G33" s="11">
        <v>664453.82889999996</v>
      </c>
      <c r="H33" s="11">
        <v>1212511.4781400003</v>
      </c>
      <c r="I33" s="11">
        <v>125687.52328000008</v>
      </c>
      <c r="J33" s="11">
        <f t="shared" si="7"/>
        <v>2002652.8303200004</v>
      </c>
      <c r="K33" s="11">
        <f t="shared" si="3"/>
        <v>47633.273099999991</v>
      </c>
      <c r="L33" s="11">
        <f t="shared" si="3"/>
        <v>103438.31885999977</v>
      </c>
      <c r="M33" s="11">
        <f t="shared" si="3"/>
        <v>691340.23472000007</v>
      </c>
      <c r="N33" s="11">
        <f t="shared" si="8"/>
        <v>842411.82667999982</v>
      </c>
      <c r="O33" s="109">
        <f t="shared" si="2"/>
        <v>93.310751877654425</v>
      </c>
      <c r="P33" s="109">
        <f t="shared" si="4"/>
        <v>92.550845991288853</v>
      </c>
      <c r="Q33" s="109">
        <f t="shared" si="5"/>
        <v>70.390415395048095</v>
      </c>
    </row>
    <row r="34" spans="1:17" x14ac:dyDescent="0.2">
      <c r="B34" s="6" t="s">
        <v>52</v>
      </c>
      <c r="C34" s="11">
        <v>1063346.0120000001</v>
      </c>
      <c r="D34" s="11">
        <v>1573871.8019999997</v>
      </c>
      <c r="E34" s="11">
        <v>1977372.3510000003</v>
      </c>
      <c r="F34" s="11">
        <f t="shared" si="6"/>
        <v>4614590.165</v>
      </c>
      <c r="G34" s="11">
        <v>1059323.4614599999</v>
      </c>
      <c r="H34" s="11">
        <v>1499264.9397499999</v>
      </c>
      <c r="I34" s="11">
        <v>369973.12401000038</v>
      </c>
      <c r="J34" s="11">
        <f t="shared" si="7"/>
        <v>2928561.5252200002</v>
      </c>
      <c r="K34" s="11">
        <f t="shared" si="3"/>
        <v>4022.5505400002003</v>
      </c>
      <c r="L34" s="11">
        <f t="shared" si="3"/>
        <v>74606.862249999773</v>
      </c>
      <c r="M34" s="11">
        <f t="shared" si="3"/>
        <v>1607399.2269899999</v>
      </c>
      <c r="N34" s="11">
        <f t="shared" si="8"/>
        <v>1686028.6397799999</v>
      </c>
      <c r="O34" s="109">
        <f t="shared" si="2"/>
        <v>99.621708221537943</v>
      </c>
      <c r="P34" s="109">
        <f t="shared" si="4"/>
        <v>97.018471042756275</v>
      </c>
      <c r="Q34" s="109">
        <f t="shared" si="5"/>
        <v>63.463090339681337</v>
      </c>
    </row>
    <row r="35" spans="1:17" x14ac:dyDescent="0.2">
      <c r="B35" s="6" t="s">
        <v>53</v>
      </c>
      <c r="C35" s="11">
        <v>7725204.7380000008</v>
      </c>
      <c r="D35" s="11">
        <v>9159996.7361299954</v>
      </c>
      <c r="E35" s="11">
        <v>12936413.346390001</v>
      </c>
      <c r="F35" s="11">
        <f t="shared" si="6"/>
        <v>29821614.820519999</v>
      </c>
      <c r="G35" s="11">
        <v>7414254.1957200002</v>
      </c>
      <c r="H35" s="11">
        <v>8963462.1074999981</v>
      </c>
      <c r="I35" s="11">
        <v>3372044.3945900034</v>
      </c>
      <c r="J35" s="11">
        <f t="shared" si="7"/>
        <v>19749760.697810002</v>
      </c>
      <c r="K35" s="11">
        <f t="shared" si="3"/>
        <v>310950.54228000063</v>
      </c>
      <c r="L35" s="11">
        <f t="shared" si="3"/>
        <v>196534.62862999737</v>
      </c>
      <c r="M35" s="11">
        <f t="shared" si="3"/>
        <v>9564368.9517999981</v>
      </c>
      <c r="N35" s="11">
        <f t="shared" si="8"/>
        <v>10071854.122709997</v>
      </c>
      <c r="O35" s="109">
        <f t="shared" si="2"/>
        <v>95.974856941325498</v>
      </c>
      <c r="P35" s="109">
        <f t="shared" si="4"/>
        <v>96.994497390584755</v>
      </c>
      <c r="Q35" s="109">
        <f t="shared" si="5"/>
        <v>66.226328844608247</v>
      </c>
    </row>
    <row r="36" spans="1:17" x14ac:dyDescent="0.2">
      <c r="B36" s="18" t="s">
        <v>54</v>
      </c>
      <c r="C36" s="11">
        <v>1085495.4100000001</v>
      </c>
      <c r="D36" s="11">
        <v>3312973.6729999995</v>
      </c>
      <c r="E36" s="11">
        <v>1413375.517</v>
      </c>
      <c r="F36" s="11">
        <f t="shared" si="6"/>
        <v>5811844.5999999996</v>
      </c>
      <c r="G36" s="11">
        <v>1002999.33366</v>
      </c>
      <c r="H36" s="11">
        <v>1567190.4488000004</v>
      </c>
      <c r="I36" s="11">
        <v>288286.42061999952</v>
      </c>
      <c r="J36" s="11">
        <f t="shared" si="7"/>
        <v>2858476.2030799999</v>
      </c>
      <c r="K36" s="11">
        <f t="shared" si="3"/>
        <v>82496.076340000145</v>
      </c>
      <c r="L36" s="11">
        <f t="shared" si="3"/>
        <v>1745783.2241999991</v>
      </c>
      <c r="M36" s="11">
        <f t="shared" si="3"/>
        <v>1125089.0963800005</v>
      </c>
      <c r="N36" s="11">
        <f t="shared" si="8"/>
        <v>2953368.3969199997</v>
      </c>
      <c r="O36" s="109">
        <f t="shared" si="2"/>
        <v>92.400145078457768</v>
      </c>
      <c r="P36" s="109">
        <f t="shared" si="4"/>
        <v>58.433735328360846</v>
      </c>
      <c r="Q36" s="109">
        <f t="shared" si="5"/>
        <v>49.183631012432784</v>
      </c>
    </row>
    <row r="37" spans="1:17" x14ac:dyDescent="0.2">
      <c r="B37" s="6" t="s">
        <v>55</v>
      </c>
      <c r="C37" s="11">
        <v>307719.17300000001</v>
      </c>
      <c r="D37" s="11">
        <v>372069.53900000005</v>
      </c>
      <c r="E37" s="11">
        <v>298812.31999999995</v>
      </c>
      <c r="F37" s="11">
        <f t="shared" si="6"/>
        <v>978601.03200000001</v>
      </c>
      <c r="G37" s="11">
        <v>288948.79501</v>
      </c>
      <c r="H37" s="11">
        <v>353387.0368900001</v>
      </c>
      <c r="I37" s="11">
        <v>107834.51737999998</v>
      </c>
      <c r="J37" s="11">
        <f t="shared" si="7"/>
        <v>750170.34928000008</v>
      </c>
      <c r="K37" s="11">
        <f t="shared" si="3"/>
        <v>18770.377990000008</v>
      </c>
      <c r="L37" s="11">
        <f t="shared" si="3"/>
        <v>18682.502109999943</v>
      </c>
      <c r="M37" s="11">
        <f t="shared" si="3"/>
        <v>190977.80261999997</v>
      </c>
      <c r="N37" s="11">
        <f t="shared" si="8"/>
        <v>228430.68271999992</v>
      </c>
      <c r="O37" s="109">
        <f t="shared" si="2"/>
        <v>93.900159744027391</v>
      </c>
      <c r="P37" s="109">
        <f t="shared" si="4"/>
        <v>94.490511619439786</v>
      </c>
      <c r="Q37" s="109">
        <f t="shared" si="5"/>
        <v>76.657424706251504</v>
      </c>
    </row>
    <row r="38" spans="1:17" x14ac:dyDescent="0.2">
      <c r="B38" s="6" t="s">
        <v>56</v>
      </c>
      <c r="C38" s="11">
        <v>11935464.548799999</v>
      </c>
      <c r="D38" s="11">
        <v>16895215.295289997</v>
      </c>
      <c r="E38" s="11">
        <v>26201663.736899998</v>
      </c>
      <c r="F38" s="11">
        <f t="shared" si="6"/>
        <v>55032343.580989994</v>
      </c>
      <c r="G38" s="11">
        <v>9704201.2097599991</v>
      </c>
      <c r="H38" s="11">
        <v>9789578.7290400043</v>
      </c>
      <c r="I38" s="11">
        <v>1766493.989919994</v>
      </c>
      <c r="J38" s="11">
        <f t="shared" si="7"/>
        <v>21260273.928719997</v>
      </c>
      <c r="K38" s="11">
        <f t="shared" si="3"/>
        <v>2231263.33904</v>
      </c>
      <c r="L38" s="11">
        <f t="shared" si="3"/>
        <v>7105636.5662499927</v>
      </c>
      <c r="M38" s="11">
        <f t="shared" si="3"/>
        <v>24435169.746980004</v>
      </c>
      <c r="N38" s="11">
        <f t="shared" si="8"/>
        <v>33772069.652269997</v>
      </c>
      <c r="O38" s="109">
        <f t="shared" si="2"/>
        <v>81.305601219649787</v>
      </c>
      <c r="P38" s="109">
        <f t="shared" si="4"/>
        <v>67.614707818955694</v>
      </c>
      <c r="Q38" s="109">
        <f t="shared" si="5"/>
        <v>38.632325184246753</v>
      </c>
    </row>
    <row r="39" spans="1:17" x14ac:dyDescent="0.2">
      <c r="B39" s="6" t="s">
        <v>57</v>
      </c>
      <c r="C39" s="11">
        <v>799</v>
      </c>
      <c r="D39" s="11">
        <v>1011</v>
      </c>
      <c r="E39" s="11">
        <v>778</v>
      </c>
      <c r="F39" s="11">
        <f t="shared" si="6"/>
        <v>2588</v>
      </c>
      <c r="G39" s="11">
        <v>763.74213999999984</v>
      </c>
      <c r="H39" s="11">
        <v>1010.86109</v>
      </c>
      <c r="I39" s="11">
        <v>149.81654000000026</v>
      </c>
      <c r="J39" s="11">
        <f t="shared" si="7"/>
        <v>1924.41977</v>
      </c>
      <c r="K39" s="11">
        <f t="shared" si="3"/>
        <v>35.257860000000164</v>
      </c>
      <c r="L39" s="11">
        <f t="shared" si="3"/>
        <v>0.13891000000000986</v>
      </c>
      <c r="M39" s="11">
        <f t="shared" si="3"/>
        <v>628.18345999999974</v>
      </c>
      <c r="N39" s="11">
        <f t="shared" si="8"/>
        <v>663.58022999999991</v>
      </c>
      <c r="O39" s="109">
        <f t="shared" si="2"/>
        <v>95.587251564455542</v>
      </c>
      <c r="P39" s="109">
        <f t="shared" si="4"/>
        <v>98.044377348066277</v>
      </c>
      <c r="Q39" s="109">
        <f t="shared" si="5"/>
        <v>74.359341962905717</v>
      </c>
    </row>
    <row r="40" spans="1:17" x14ac:dyDescent="0.2">
      <c r="B40" s="6" t="s">
        <v>58</v>
      </c>
      <c r="C40" s="11">
        <v>6916710.2829999998</v>
      </c>
      <c r="D40" s="11">
        <v>8406298.943</v>
      </c>
      <c r="E40" s="11">
        <v>6873894.0309999995</v>
      </c>
      <c r="F40" s="11">
        <f t="shared" si="6"/>
        <v>22196903.256999999</v>
      </c>
      <c r="G40" s="11">
        <v>6910872.1303900005</v>
      </c>
      <c r="H40" s="11">
        <v>8389911.500690002</v>
      </c>
      <c r="I40" s="11">
        <v>1665422.3442800008</v>
      </c>
      <c r="J40" s="11">
        <f t="shared" si="7"/>
        <v>16966205.975360002</v>
      </c>
      <c r="K40" s="11">
        <f t="shared" si="3"/>
        <v>5838.1526099992916</v>
      </c>
      <c r="L40" s="11">
        <f t="shared" si="3"/>
        <v>16387.442309997976</v>
      </c>
      <c r="M40" s="11">
        <f t="shared" si="3"/>
        <v>5208471.6867199987</v>
      </c>
      <c r="N40" s="11">
        <f t="shared" si="8"/>
        <v>5230697.281639996</v>
      </c>
      <c r="O40" s="109">
        <f t="shared" si="2"/>
        <v>99.915593506578588</v>
      </c>
      <c r="P40" s="109">
        <f t="shared" si="4"/>
        <v>99.85495280599136</v>
      </c>
      <c r="Q40" s="109">
        <f t="shared" si="5"/>
        <v>76.435013384173544</v>
      </c>
    </row>
    <row r="41" spans="1:17" x14ac:dyDescent="0.2">
      <c r="B41" s="6" t="s">
        <v>59</v>
      </c>
      <c r="C41" s="11">
        <v>375462.54099999997</v>
      </c>
      <c r="D41" s="11">
        <v>437223.57200000004</v>
      </c>
      <c r="E41" s="11">
        <v>314784.78200000001</v>
      </c>
      <c r="F41" s="11">
        <f t="shared" si="6"/>
        <v>1127470.895</v>
      </c>
      <c r="G41" s="11">
        <v>370122.58144000004</v>
      </c>
      <c r="H41" s="11">
        <v>437198.95804</v>
      </c>
      <c r="I41" s="11">
        <v>88502.886969999876</v>
      </c>
      <c r="J41" s="11">
        <f t="shared" si="7"/>
        <v>895824.42644999991</v>
      </c>
      <c r="K41" s="11">
        <f t="shared" si="3"/>
        <v>5339.9595599999302</v>
      </c>
      <c r="L41" s="11">
        <f t="shared" si="3"/>
        <v>24.613960000046063</v>
      </c>
      <c r="M41" s="11">
        <f t="shared" si="3"/>
        <v>226281.89503000013</v>
      </c>
      <c r="N41" s="11">
        <f t="shared" si="8"/>
        <v>231646.46855000011</v>
      </c>
      <c r="O41" s="109">
        <f t="shared" si="2"/>
        <v>98.577765029294923</v>
      </c>
      <c r="P41" s="109">
        <f t="shared" si="4"/>
        <v>99.33989600238192</v>
      </c>
      <c r="Q41" s="109">
        <f t="shared" si="5"/>
        <v>79.45432830441267</v>
      </c>
    </row>
    <row r="42" spans="1:17" x14ac:dyDescent="0.2">
      <c r="B42" s="6" t="s">
        <v>60</v>
      </c>
      <c r="C42" s="11">
        <v>2614802.3119999999</v>
      </c>
      <c r="D42" s="11">
        <v>3092452.2580000004</v>
      </c>
      <c r="E42" s="11">
        <v>2591511.665</v>
      </c>
      <c r="F42" s="11">
        <f t="shared" si="6"/>
        <v>8298766.2350000003</v>
      </c>
      <c r="G42" s="11">
        <v>2378301.0679299999</v>
      </c>
      <c r="H42" s="11">
        <v>3051726.0938499998</v>
      </c>
      <c r="I42" s="11">
        <v>504304.65125000011</v>
      </c>
      <c r="J42" s="11">
        <f t="shared" si="7"/>
        <v>5934331.8130299998</v>
      </c>
      <c r="K42" s="11">
        <f t="shared" si="3"/>
        <v>236501.24407000002</v>
      </c>
      <c r="L42" s="11">
        <f t="shared" si="3"/>
        <v>40726.16415000055</v>
      </c>
      <c r="M42" s="11">
        <f t="shared" si="3"/>
        <v>2087207.0137499999</v>
      </c>
      <c r="N42" s="11">
        <f t="shared" si="8"/>
        <v>2364434.4219700005</v>
      </c>
      <c r="O42" s="109">
        <f t="shared" si="2"/>
        <v>90.955291610970548</v>
      </c>
      <c r="P42" s="109">
        <f t="shared" si="4"/>
        <v>95.142543497582224</v>
      </c>
      <c r="Q42" s="109">
        <f t="shared" si="5"/>
        <v>71.508603146356734</v>
      </c>
    </row>
    <row r="43" spans="1:17" x14ac:dyDescent="0.2">
      <c r="B43" s="6" t="s">
        <v>61</v>
      </c>
      <c r="C43" s="11">
        <v>6861233.8879999993</v>
      </c>
      <c r="D43" s="11">
        <v>1054495.0830000006</v>
      </c>
      <c r="E43" s="11">
        <v>4672838.5710000014</v>
      </c>
      <c r="F43" s="11">
        <f t="shared" si="6"/>
        <v>12588567.542000001</v>
      </c>
      <c r="G43" s="11">
        <v>6861233.5868200008</v>
      </c>
      <c r="H43" s="11">
        <v>1054494.9593799999</v>
      </c>
      <c r="I43" s="11">
        <v>432657.23931000009</v>
      </c>
      <c r="J43" s="11">
        <f t="shared" si="7"/>
        <v>8348385.7855100008</v>
      </c>
      <c r="K43" s="11">
        <f t="shared" si="3"/>
        <v>0.30117999855428934</v>
      </c>
      <c r="L43" s="11">
        <f t="shared" si="3"/>
        <v>0.12362000066787004</v>
      </c>
      <c r="M43" s="11">
        <f t="shared" si="3"/>
        <v>4240181.3316900013</v>
      </c>
      <c r="N43" s="11">
        <f t="shared" si="8"/>
        <v>4240181.7564900005</v>
      </c>
      <c r="O43" s="109">
        <f t="shared" si="2"/>
        <v>99.999995610410551</v>
      </c>
      <c r="P43" s="109">
        <f t="shared" si="4"/>
        <v>99.99999463346964</v>
      </c>
      <c r="Q43" s="109">
        <f t="shared" si="5"/>
        <v>66.31720215709035</v>
      </c>
    </row>
    <row r="44" spans="1:17" x14ac:dyDescent="0.2">
      <c r="B44" s="6" t="s">
        <v>62</v>
      </c>
      <c r="C44" s="11">
        <v>556997.82900000003</v>
      </c>
      <c r="D44" s="11">
        <v>682442.90099999995</v>
      </c>
      <c r="E44" s="11">
        <v>607654</v>
      </c>
      <c r="F44" s="11">
        <f t="shared" si="6"/>
        <v>1847094.73</v>
      </c>
      <c r="G44" s="11">
        <v>556997.82899000007</v>
      </c>
      <c r="H44" s="11">
        <v>682442.90099999984</v>
      </c>
      <c r="I44" s="11">
        <v>99431.995810000226</v>
      </c>
      <c r="J44" s="11">
        <f t="shared" si="7"/>
        <v>1338872.7258000001</v>
      </c>
      <c r="K44" s="11">
        <f t="shared" si="3"/>
        <v>9.9999597296118736E-6</v>
      </c>
      <c r="L44" s="11">
        <f t="shared" si="3"/>
        <v>0</v>
      </c>
      <c r="M44" s="11">
        <f t="shared" si="3"/>
        <v>508222.00418999977</v>
      </c>
      <c r="N44" s="11">
        <f t="shared" si="8"/>
        <v>508222.00419999973</v>
      </c>
      <c r="O44" s="109">
        <f t="shared" si="2"/>
        <v>99.999999998204672</v>
      </c>
      <c r="P44" s="109">
        <f t="shared" si="4"/>
        <v>99.999999999193179</v>
      </c>
      <c r="Q44" s="109">
        <f t="shared" si="5"/>
        <v>72.485330830866488</v>
      </c>
    </row>
    <row r="45" spans="1:17" x14ac:dyDescent="0.2">
      <c r="B45" s="6" t="s">
        <v>63</v>
      </c>
      <c r="C45" s="11">
        <v>136164.26199999999</v>
      </c>
      <c r="D45" s="11">
        <v>213015.00699999998</v>
      </c>
      <c r="E45" s="11">
        <v>183598.87100000004</v>
      </c>
      <c r="F45" s="11">
        <f t="shared" si="6"/>
        <v>532778.14</v>
      </c>
      <c r="G45" s="11">
        <v>136005.74726</v>
      </c>
      <c r="H45" s="11">
        <v>207674.19549999994</v>
      </c>
      <c r="I45" s="11">
        <v>59302.724070000055</v>
      </c>
      <c r="J45" s="11">
        <f t="shared" si="7"/>
        <v>402982.66683</v>
      </c>
      <c r="K45" s="11">
        <f t="shared" si="3"/>
        <v>158.51473999998416</v>
      </c>
      <c r="L45" s="11">
        <f t="shared" si="3"/>
        <v>5340.8115000000398</v>
      </c>
      <c r="M45" s="11">
        <f t="shared" si="3"/>
        <v>124296.14692999999</v>
      </c>
      <c r="N45" s="11">
        <f t="shared" si="8"/>
        <v>129795.47317000001</v>
      </c>
      <c r="O45" s="109">
        <f t="shared" si="2"/>
        <v>99.883585650396299</v>
      </c>
      <c r="P45" s="109">
        <f t="shared" si="4"/>
        <v>98.425070807969405</v>
      </c>
      <c r="Q45" s="109">
        <f t="shared" si="5"/>
        <v>75.637988230898515</v>
      </c>
    </row>
    <row r="46" spans="1:17" x14ac:dyDescent="0.2">
      <c r="B46" s="6" t="s">
        <v>64</v>
      </c>
      <c r="C46" s="11">
        <v>5749900.9060000004</v>
      </c>
      <c r="D46" s="11">
        <v>8030168.1839999994</v>
      </c>
      <c r="E46" s="11">
        <v>6729663.5450000018</v>
      </c>
      <c r="F46" s="11">
        <f>SUM(C46:E46)</f>
        <v>20509732.635000002</v>
      </c>
      <c r="G46" s="11">
        <v>5718623.401229999</v>
      </c>
      <c r="H46" s="11">
        <v>8022683.8596900003</v>
      </c>
      <c r="I46" s="11">
        <v>993653.39925000072</v>
      </c>
      <c r="J46" s="11">
        <f t="shared" si="7"/>
        <v>14734960.66017</v>
      </c>
      <c r="K46" s="11">
        <f>+C46-G46</f>
        <v>31277.504770001397</v>
      </c>
      <c r="L46" s="11">
        <f>+D46-H46</f>
        <v>7484.3243099991232</v>
      </c>
      <c r="M46" s="11">
        <f>+E46-I46</f>
        <v>5736010.1457500011</v>
      </c>
      <c r="N46" s="11">
        <f>SUM(K46:M46)</f>
        <v>5774771.9748300016</v>
      </c>
      <c r="O46" s="109">
        <f>+G46/C46*100</f>
        <v>99.456034020736539</v>
      </c>
      <c r="P46" s="109">
        <f t="shared" si="4"/>
        <v>99.718710923531361</v>
      </c>
      <c r="Q46" s="109">
        <f t="shared" si="5"/>
        <v>71.843748148255656</v>
      </c>
    </row>
    <row r="47" spans="1:17" x14ac:dyDescent="0.2">
      <c r="C47" s="11"/>
      <c r="D47" s="11"/>
      <c r="E47" s="11"/>
      <c r="F47" s="11"/>
      <c r="G47" s="11"/>
      <c r="H47" s="11"/>
      <c r="I47" s="11"/>
      <c r="J47" s="11"/>
      <c r="K47" s="11"/>
      <c r="L47" s="11"/>
      <c r="M47" s="11"/>
      <c r="N47" s="11"/>
      <c r="O47" s="109"/>
      <c r="P47" s="109"/>
      <c r="Q47" s="109"/>
    </row>
    <row r="48" spans="1:17" ht="15" x14ac:dyDescent="0.35">
      <c r="A48" s="6" t="s">
        <v>65</v>
      </c>
      <c r="C48" s="16">
        <f>SUM(C50:C52)</f>
        <v>196849969.05220002</v>
      </c>
      <c r="D48" s="16">
        <f>SUM(D50:D52)</f>
        <v>177774496.29517999</v>
      </c>
      <c r="E48" s="16">
        <f>SUM(E50:E52)</f>
        <v>166860816.11699998</v>
      </c>
      <c r="F48" s="16">
        <f t="shared" ref="F48:N48" si="9">SUM(F50:F52)</f>
        <v>541485281.46438003</v>
      </c>
      <c r="G48" s="16">
        <f>SUM(G50:G52)</f>
        <v>196682578.25920999</v>
      </c>
      <c r="H48" s="16">
        <f>SUM(H50:H52)</f>
        <v>177772223.31647003</v>
      </c>
      <c r="I48" s="16">
        <f>SUM(I50:I52)</f>
        <v>79792796.760399908</v>
      </c>
      <c r="J48" s="16">
        <f>SUM(J50:J52)</f>
        <v>454247598.3360799</v>
      </c>
      <c r="K48" s="16">
        <f t="shared" si="9"/>
        <v>167390.79298999906</v>
      </c>
      <c r="L48" s="16">
        <f t="shared" si="9"/>
        <v>2272.9787099659443</v>
      </c>
      <c r="M48" s="16">
        <f t="shared" si="9"/>
        <v>87068019.356600046</v>
      </c>
      <c r="N48" s="16">
        <f t="shared" si="9"/>
        <v>87237683.128300011</v>
      </c>
      <c r="O48" s="109">
        <f>+G48/C48*100</f>
        <v>99.914965293722929</v>
      </c>
      <c r="P48" s="109">
        <f>(G48+H48)/(C48+D48)*100</f>
        <v>99.954710973950228</v>
      </c>
      <c r="Q48" s="109">
        <f>+J48/F48*100</f>
        <v>83.889186628974173</v>
      </c>
    </row>
    <row r="49" spans="1:17" x14ac:dyDescent="0.2">
      <c r="C49" s="11"/>
      <c r="D49" s="11"/>
      <c r="E49" s="11"/>
      <c r="F49" s="11"/>
      <c r="G49" s="11"/>
      <c r="H49" s="11"/>
      <c r="I49" s="11"/>
      <c r="J49" s="11"/>
      <c r="K49" s="11"/>
      <c r="L49" s="11"/>
      <c r="M49" s="11"/>
      <c r="N49" s="11"/>
      <c r="O49" s="109"/>
      <c r="P49" s="109"/>
      <c r="Q49" s="109"/>
    </row>
    <row r="50" spans="1:17" x14ac:dyDescent="0.2">
      <c r="B50" s="6" t="s">
        <v>66</v>
      </c>
      <c r="C50" s="11">
        <v>47495334.322999999</v>
      </c>
      <c r="D50" s="11">
        <v>22994797.437000006</v>
      </c>
      <c r="E50" s="11">
        <v>48718534.862999991</v>
      </c>
      <c r="F50" s="11">
        <f>SUM(C50:E50)</f>
        <v>119208666.623</v>
      </c>
      <c r="G50" s="11">
        <v>47330455.776000008</v>
      </c>
      <c r="H50" s="11">
        <v>22994797.436999999</v>
      </c>
      <c r="I50" s="11">
        <v>33307131.629470006</v>
      </c>
      <c r="J50" s="11">
        <f>SUM(G50:I50)</f>
        <v>103632384.84247001</v>
      </c>
      <c r="K50" s="11">
        <f>+C50-G50</f>
        <v>164878.54699999094</v>
      </c>
      <c r="L50" s="11">
        <f>+D50-H50</f>
        <v>0</v>
      </c>
      <c r="M50" s="11">
        <f>+E50-I50</f>
        <v>15411403.233529985</v>
      </c>
      <c r="N50" s="11">
        <f>SUM(K50:M50)</f>
        <v>15576281.780529976</v>
      </c>
      <c r="O50" s="109">
        <f>+G50/C50*100</f>
        <v>99.652853171053167</v>
      </c>
      <c r="P50" s="109">
        <f>(G50+H50)/(C50+D50)*100</f>
        <v>99.766096979983843</v>
      </c>
      <c r="Q50" s="109">
        <f>+J50/F50*100</f>
        <v>86.933599526123118</v>
      </c>
    </row>
    <row r="51" spans="1:17" ht="14.25" x14ac:dyDescent="0.2">
      <c r="B51" s="6" t="s">
        <v>67</v>
      </c>
      <c r="C51" s="11"/>
      <c r="D51" s="11"/>
      <c r="E51" s="11"/>
      <c r="F51" s="11"/>
      <c r="G51" s="11"/>
      <c r="H51" s="11"/>
      <c r="I51" s="11"/>
      <c r="J51" s="11"/>
      <c r="K51" s="11"/>
      <c r="L51" s="11"/>
      <c r="M51" s="11"/>
      <c r="N51" s="11"/>
      <c r="O51" s="109"/>
      <c r="P51" s="109"/>
      <c r="Q51" s="109"/>
    </row>
    <row r="52" spans="1:17" ht="14.25" x14ac:dyDescent="0.2">
      <c r="B52" s="6" t="s">
        <v>68</v>
      </c>
      <c r="C52" s="11">
        <v>149354634.72920001</v>
      </c>
      <c r="D52" s="11">
        <v>154779698.85817999</v>
      </c>
      <c r="E52" s="11">
        <v>118142281.25399998</v>
      </c>
      <c r="F52" s="11">
        <f>SUM(C52:E52)</f>
        <v>422276614.84138</v>
      </c>
      <c r="G52" s="11">
        <v>149352122.48321</v>
      </c>
      <c r="H52" s="11">
        <v>154777425.87947002</v>
      </c>
      <c r="I52" s="11">
        <v>46485665.13092991</v>
      </c>
      <c r="J52" s="11">
        <f>SUM(G52:I52)</f>
        <v>350615213.49360991</v>
      </c>
      <c r="K52" s="11">
        <f t="shared" ref="K52:M53" si="10">+C52-G52</f>
        <v>2512.2459900081158</v>
      </c>
      <c r="L52" s="11">
        <f t="shared" si="10"/>
        <v>2272.9787099659443</v>
      </c>
      <c r="M52" s="11">
        <f t="shared" si="10"/>
        <v>71656616.123070061</v>
      </c>
      <c r="N52" s="11">
        <f>SUM(K52:M52)</f>
        <v>71661401.347770035</v>
      </c>
      <c r="O52" s="109">
        <f t="shared" ref="O52:O53" si="11">+G52/C52*100</f>
        <v>99.998317932353046</v>
      </c>
      <c r="P52" s="109">
        <f>(G52+H52)/(C52+D52)*100</f>
        <v>99.998426608188723</v>
      </c>
      <c r="Q52" s="109">
        <f>+J52/F52*100</f>
        <v>83.029749024892524</v>
      </c>
    </row>
    <row r="53" spans="1:17" ht="27" customHeight="1" x14ac:dyDescent="0.2">
      <c r="B53" s="19" t="s">
        <v>69</v>
      </c>
      <c r="C53" s="11">
        <v>589763.77055999998</v>
      </c>
      <c r="D53" s="11">
        <v>804891.06317999994</v>
      </c>
      <c r="E53" s="11">
        <v>574379.03900000011</v>
      </c>
      <c r="F53" s="11">
        <f>SUM(C53:E53)</f>
        <v>1969033.87274</v>
      </c>
      <c r="G53" s="11">
        <v>589763.29630000005</v>
      </c>
      <c r="H53" s="11">
        <v>804729.70461999997</v>
      </c>
      <c r="I53" s="11">
        <v>126338.89026000001</v>
      </c>
      <c r="J53" s="11">
        <f>SUM(G53:I53)</f>
        <v>1520831.89118</v>
      </c>
      <c r="K53" s="11">
        <f t="shared" si="10"/>
        <v>0.47425999992992729</v>
      </c>
      <c r="L53" s="11">
        <f t="shared" si="10"/>
        <v>161.3585599999642</v>
      </c>
      <c r="M53" s="11">
        <f t="shared" si="10"/>
        <v>448040.14874000009</v>
      </c>
      <c r="N53" s="11">
        <f>SUM(K53:M53)</f>
        <v>448201.98155999999</v>
      </c>
      <c r="O53" s="109">
        <f t="shared" si="11"/>
        <v>99.999919584751794</v>
      </c>
      <c r="P53" s="109">
        <f>(G53+H53)/(C53+D53)*100</f>
        <v>99.988396209866067</v>
      </c>
      <c r="Q53" s="109">
        <f>+J53/F53*100</f>
        <v>77.237467177936026</v>
      </c>
    </row>
    <row r="54" spans="1:17" x14ac:dyDescent="0.2">
      <c r="C54" s="11"/>
      <c r="D54" s="11"/>
      <c r="E54" s="11"/>
      <c r="F54" s="11"/>
      <c r="G54" s="11"/>
      <c r="H54" s="11"/>
      <c r="I54" s="11"/>
      <c r="J54" s="11"/>
      <c r="K54" s="11"/>
      <c r="L54" s="11"/>
      <c r="M54" s="11"/>
      <c r="N54" s="11"/>
      <c r="O54" s="110"/>
      <c r="P54" s="110"/>
      <c r="Q54" s="110"/>
    </row>
    <row r="55" spans="1:17" x14ac:dyDescent="0.2">
      <c r="C55" s="11"/>
      <c r="D55" s="11"/>
      <c r="E55" s="11"/>
      <c r="F55" s="11"/>
      <c r="G55" s="11"/>
      <c r="H55" s="11"/>
      <c r="I55" s="11"/>
      <c r="J55" s="11"/>
      <c r="K55" s="11"/>
      <c r="L55" s="11"/>
      <c r="M55" s="11"/>
      <c r="N55" s="11"/>
    </row>
    <row r="56" spans="1:17" x14ac:dyDescent="0.2">
      <c r="A56" s="20"/>
      <c r="B56" s="20"/>
      <c r="C56" s="21"/>
      <c r="D56" s="21"/>
      <c r="E56" s="21"/>
      <c r="F56" s="21"/>
      <c r="G56" s="21"/>
      <c r="H56" s="21"/>
      <c r="I56" s="21"/>
      <c r="J56" s="21"/>
      <c r="K56" s="21"/>
      <c r="L56" s="21"/>
      <c r="M56" s="21"/>
      <c r="N56" s="21"/>
      <c r="O56" s="22"/>
      <c r="P56" s="22"/>
      <c r="Q56" s="22"/>
    </row>
    <row r="57" spans="1:17" x14ac:dyDescent="0.2">
      <c r="A57" s="23"/>
      <c r="B57" s="23"/>
      <c r="C57" s="24"/>
      <c r="D57" s="24"/>
      <c r="E57" s="24"/>
      <c r="F57" s="24"/>
      <c r="G57" s="24"/>
      <c r="H57" s="24"/>
      <c r="I57" s="24"/>
      <c r="J57" s="24"/>
      <c r="K57" s="24"/>
      <c r="L57" s="24"/>
      <c r="M57" s="24"/>
      <c r="N57" s="24"/>
      <c r="O57" s="25"/>
      <c r="P57" s="25"/>
      <c r="Q57" s="25"/>
    </row>
    <row r="58" spans="1:17" ht="12.75" customHeight="1" x14ac:dyDescent="0.2">
      <c r="A58" s="23" t="s">
        <v>70</v>
      </c>
      <c r="B58" s="26" t="s">
        <v>347</v>
      </c>
      <c r="C58" s="26"/>
      <c r="D58" s="26"/>
      <c r="E58" s="26"/>
      <c r="F58" s="26"/>
      <c r="G58" s="24"/>
      <c r="H58" s="24"/>
      <c r="I58" s="24"/>
      <c r="J58" s="24"/>
      <c r="K58" s="24"/>
      <c r="L58" s="25"/>
      <c r="M58" s="25"/>
      <c r="N58" s="25"/>
    </row>
    <row r="59" spans="1:17" ht="12.75" customHeight="1" x14ac:dyDescent="0.2">
      <c r="A59" s="23" t="s">
        <v>71</v>
      </c>
      <c r="B59" s="26" t="s">
        <v>72</v>
      </c>
      <c r="C59" s="26"/>
      <c r="D59" s="26"/>
      <c r="E59" s="26"/>
      <c r="F59" s="26"/>
      <c r="G59" s="24"/>
      <c r="H59" s="24"/>
      <c r="I59" s="24"/>
      <c r="J59" s="24"/>
      <c r="K59" s="24"/>
      <c r="L59" s="25"/>
      <c r="M59" s="25"/>
      <c r="N59" s="25"/>
    </row>
    <row r="60" spans="1:17" x14ac:dyDescent="0.2">
      <c r="A60" s="23" t="s">
        <v>73</v>
      </c>
      <c r="B60" s="23" t="s">
        <v>74</v>
      </c>
      <c r="C60" s="24"/>
      <c r="D60" s="24"/>
      <c r="E60" s="24"/>
      <c r="F60" s="24"/>
      <c r="G60" s="24"/>
      <c r="H60" s="24"/>
      <c r="I60" s="24"/>
      <c r="J60" s="24"/>
      <c r="K60" s="24"/>
      <c r="L60" s="25"/>
      <c r="M60" s="25"/>
      <c r="N60" s="25"/>
    </row>
    <row r="61" spans="1:17" x14ac:dyDescent="0.2">
      <c r="A61" s="23" t="s">
        <v>75</v>
      </c>
      <c r="B61" s="23" t="s">
        <v>76</v>
      </c>
      <c r="C61" s="24"/>
      <c r="D61" s="24"/>
      <c r="E61" s="24"/>
      <c r="F61" s="24"/>
      <c r="G61" s="24"/>
      <c r="H61" s="24"/>
      <c r="I61" s="24"/>
      <c r="J61" s="24"/>
      <c r="K61" s="24"/>
      <c r="L61" s="25"/>
      <c r="M61" s="25"/>
      <c r="N61" s="25"/>
    </row>
    <row r="62" spans="1:17" x14ac:dyDescent="0.2">
      <c r="A62" s="23" t="s">
        <v>77</v>
      </c>
      <c r="B62" s="23" t="s">
        <v>78</v>
      </c>
      <c r="C62" s="24"/>
      <c r="D62" s="24"/>
      <c r="E62" s="24"/>
      <c r="F62" s="24"/>
      <c r="G62" s="24"/>
      <c r="H62" s="24"/>
      <c r="I62" s="24"/>
      <c r="J62" s="24"/>
      <c r="K62" s="24"/>
      <c r="L62" s="25"/>
      <c r="M62" s="25"/>
      <c r="N62" s="25"/>
    </row>
    <row r="63" spans="1:17" x14ac:dyDescent="0.2">
      <c r="A63" s="23" t="s">
        <v>79</v>
      </c>
      <c r="B63" s="23" t="s">
        <v>80</v>
      </c>
      <c r="C63" s="24"/>
      <c r="D63" s="24"/>
      <c r="E63" s="24"/>
      <c r="F63" s="24"/>
      <c r="G63" s="24"/>
      <c r="H63" s="24"/>
      <c r="I63" s="24"/>
      <c r="J63" s="24"/>
      <c r="K63" s="24"/>
      <c r="L63" s="25"/>
      <c r="M63" s="25"/>
      <c r="N63" s="25"/>
    </row>
    <row r="64" spans="1:17" x14ac:dyDescent="0.2">
      <c r="A64" s="23" t="s">
        <v>81</v>
      </c>
      <c r="B64" s="23" t="s">
        <v>82</v>
      </c>
      <c r="C64" s="24"/>
      <c r="D64" s="24"/>
      <c r="E64" s="24"/>
      <c r="F64" s="24"/>
      <c r="G64" s="24"/>
      <c r="H64" s="24"/>
      <c r="I64" s="24"/>
      <c r="J64" s="24"/>
      <c r="K64" s="24"/>
      <c r="L64" s="25"/>
      <c r="M64" s="25"/>
      <c r="N64" s="25"/>
    </row>
    <row r="65" spans="1:14" x14ac:dyDescent="0.2">
      <c r="A65" s="23" t="s">
        <v>83</v>
      </c>
      <c r="B65" s="23" t="s">
        <v>84</v>
      </c>
      <c r="C65" s="11"/>
      <c r="D65" s="11"/>
      <c r="E65" s="11"/>
      <c r="F65" s="11"/>
      <c r="G65" s="24"/>
      <c r="H65" s="24"/>
      <c r="I65" s="24"/>
      <c r="J65" s="24"/>
      <c r="K65" s="24"/>
      <c r="L65" s="25"/>
      <c r="M65" s="25"/>
      <c r="N65" s="25"/>
    </row>
    <row r="66" spans="1:14" x14ac:dyDescent="0.2">
      <c r="C66" s="11"/>
      <c r="D66" s="11"/>
      <c r="E66" s="11"/>
      <c r="F66" s="11"/>
      <c r="G66" s="11"/>
      <c r="H66" s="11"/>
      <c r="I66" s="11"/>
      <c r="J66" s="11"/>
      <c r="K66" s="11"/>
      <c r="L66" s="11"/>
      <c r="M66" s="11"/>
      <c r="N66" s="11"/>
    </row>
    <row r="67" spans="1:14" x14ac:dyDescent="0.2">
      <c r="C67" s="11"/>
      <c r="D67" s="11"/>
      <c r="E67" s="11"/>
      <c r="F67" s="11"/>
      <c r="G67" s="11"/>
      <c r="H67" s="11"/>
      <c r="I67" s="11"/>
      <c r="J67" s="11"/>
      <c r="K67" s="11"/>
      <c r="L67" s="11"/>
      <c r="M67" s="11"/>
      <c r="N67" s="11"/>
    </row>
    <row r="68" spans="1:14" x14ac:dyDescent="0.2">
      <c r="C68" s="11"/>
      <c r="D68" s="11"/>
      <c r="E68" s="11"/>
      <c r="F68" s="11"/>
      <c r="G68" s="11"/>
      <c r="H68" s="11"/>
      <c r="I68" s="11"/>
      <c r="J68" s="11"/>
      <c r="K68" s="11"/>
      <c r="L68" s="11"/>
      <c r="M68" s="11"/>
      <c r="N68" s="11"/>
    </row>
    <row r="69" spans="1:14" x14ac:dyDescent="0.2">
      <c r="C69" s="11"/>
      <c r="D69" s="11"/>
      <c r="E69" s="11"/>
      <c r="F69" s="11"/>
      <c r="G69" s="11"/>
      <c r="H69" s="11"/>
      <c r="I69" s="11"/>
      <c r="J69" s="11"/>
      <c r="K69" s="11"/>
      <c r="L69" s="11"/>
      <c r="M69" s="11"/>
      <c r="N69" s="11"/>
    </row>
  </sheetData>
  <mergeCells count="5">
    <mergeCell ref="A5:B6"/>
    <mergeCell ref="C5:F5"/>
    <mergeCell ref="G5:J5"/>
    <mergeCell ref="K5:N5"/>
    <mergeCell ref="O5:Q5"/>
  </mergeCells>
  <pageMargins left="0.4" right="0.2" top="0.49" bottom="0.48" header="0.3" footer="0.17"/>
  <pageSetup paperSize="9"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8"/>
  <sheetViews>
    <sheetView view="pageBreakPreview" zoomScale="115" zoomScaleNormal="142" zoomScaleSheetLayoutView="115" workbookViewId="0">
      <pane xSplit="1" ySplit="7" topLeftCell="B301" activePane="bottomRight" state="frozen"/>
      <selection pane="topRight" activeCell="B1" sqref="B1"/>
      <selection pane="bottomLeft" activeCell="A8" sqref="A8"/>
      <selection pane="bottomRight" activeCell="A131" sqref="A131:XFD131"/>
    </sheetView>
  </sheetViews>
  <sheetFormatPr defaultColWidth="9.140625" defaultRowHeight="11.25" x14ac:dyDescent="0.2"/>
  <cols>
    <col min="1" max="1" width="30.28515625" style="43" customWidth="1"/>
    <col min="2" max="4" width="14.5703125" style="43" customWidth="1"/>
    <col min="5" max="5" width="14.5703125" style="81" customWidth="1"/>
    <col min="6" max="6" width="14.5703125" style="82" customWidth="1"/>
    <col min="7" max="7" width="14.5703125" style="33" customWidth="1"/>
    <col min="8" max="8" width="12.28515625" style="82" customWidth="1"/>
    <col min="9" max="16384" width="9.140625" style="82"/>
  </cols>
  <sheetData>
    <row r="1" spans="1:22" s="30" customFormat="1" ht="12.75" customHeight="1" x14ac:dyDescent="0.2">
      <c r="A1" s="27"/>
      <c r="B1" s="28"/>
      <c r="C1" s="28"/>
      <c r="D1" s="28"/>
      <c r="E1" s="28"/>
      <c r="F1" s="29"/>
      <c r="G1" s="83"/>
      <c r="H1" s="84"/>
    </row>
    <row r="2" spans="1:22" s="33" customFormat="1" ht="14.25" x14ac:dyDescent="0.3">
      <c r="A2" s="31" t="s">
        <v>348</v>
      </c>
      <c r="B2" s="32"/>
      <c r="C2" s="32"/>
      <c r="D2" s="32"/>
      <c r="E2" s="32"/>
      <c r="F2" s="32"/>
      <c r="G2" s="85"/>
      <c r="H2" s="86"/>
    </row>
    <row r="3" spans="1:22" s="33" customFormat="1" x14ac:dyDescent="0.2">
      <c r="A3" s="34" t="s">
        <v>85</v>
      </c>
      <c r="B3" s="32"/>
      <c r="C3" s="32"/>
      <c r="D3" s="32"/>
      <c r="E3" s="32"/>
      <c r="F3" s="35"/>
      <c r="G3" s="87"/>
      <c r="H3" s="86"/>
    </row>
    <row r="4" spans="1:22" s="33" customFormat="1" x14ac:dyDescent="0.2">
      <c r="A4" s="36" t="s">
        <v>86</v>
      </c>
      <c r="B4" s="37"/>
      <c r="C4" s="37"/>
      <c r="D4" s="37"/>
      <c r="E4" s="37"/>
      <c r="F4" s="37"/>
      <c r="G4" s="88"/>
      <c r="H4" s="86"/>
    </row>
    <row r="5" spans="1:22" s="30" customFormat="1" ht="6" customHeight="1" x14ac:dyDescent="0.2">
      <c r="A5" s="121" t="s">
        <v>87</v>
      </c>
      <c r="B5" s="38"/>
      <c r="C5" s="124"/>
      <c r="D5" s="124"/>
      <c r="E5" s="125"/>
      <c r="F5" s="38"/>
      <c r="G5" s="39"/>
      <c r="H5" s="39"/>
    </row>
    <row r="6" spans="1:22" s="30" customFormat="1" ht="14.25" customHeight="1" x14ac:dyDescent="0.2">
      <c r="A6" s="122"/>
      <c r="B6" s="126" t="s">
        <v>88</v>
      </c>
      <c r="C6" s="115" t="s">
        <v>351</v>
      </c>
      <c r="D6" s="115"/>
      <c r="E6" s="116"/>
      <c r="F6" s="128" t="s">
        <v>89</v>
      </c>
      <c r="G6" s="130" t="s">
        <v>90</v>
      </c>
      <c r="H6" s="117" t="s">
        <v>91</v>
      </c>
    </row>
    <row r="7" spans="1:22" s="30" customFormat="1" ht="37.15" customHeight="1" x14ac:dyDescent="0.2">
      <c r="A7" s="123"/>
      <c r="B7" s="127"/>
      <c r="C7" s="40" t="s">
        <v>92</v>
      </c>
      <c r="D7" s="40" t="s">
        <v>93</v>
      </c>
      <c r="E7" s="40" t="s">
        <v>28</v>
      </c>
      <c r="F7" s="129"/>
      <c r="G7" s="131"/>
      <c r="H7" s="118"/>
    </row>
    <row r="8" spans="1:22" s="43" customFormat="1" x14ac:dyDescent="0.2">
      <c r="A8" s="41"/>
      <c r="B8" s="42"/>
      <c r="C8" s="42"/>
      <c r="D8" s="42"/>
      <c r="E8" s="42"/>
      <c r="F8" s="42"/>
      <c r="G8" s="42"/>
      <c r="H8" s="42"/>
    </row>
    <row r="9" spans="1:22" s="43" customFormat="1" ht="13.5" x14ac:dyDescent="0.2">
      <c r="A9" s="44" t="s">
        <v>94</v>
      </c>
      <c r="B9" s="42"/>
      <c r="C9" s="42"/>
      <c r="D9" s="42"/>
      <c r="E9" s="42"/>
      <c r="F9" s="42"/>
      <c r="G9" s="42"/>
      <c r="H9" s="42"/>
    </row>
    <row r="10" spans="1:22" s="43" customFormat="1" ht="11.25" customHeight="1" x14ac:dyDescent="0.2">
      <c r="A10" s="45" t="s">
        <v>95</v>
      </c>
      <c r="B10" s="46">
        <f t="shared" ref="B10:G10" si="0">SUM(B11:B15)</f>
        <v>10493304.447999997</v>
      </c>
      <c r="C10" s="46">
        <f t="shared" si="0"/>
        <v>9032535.0761399996</v>
      </c>
      <c r="D10" s="46">
        <f t="shared" si="0"/>
        <v>82082.447939999998</v>
      </c>
      <c r="E10" s="46">
        <f t="shared" si="0"/>
        <v>9114617.524079999</v>
      </c>
      <c r="F10" s="46">
        <f t="shared" si="0"/>
        <v>1378686.9239199986</v>
      </c>
      <c r="G10" s="46">
        <f t="shared" si="0"/>
        <v>1460769.3718599984</v>
      </c>
      <c r="H10" s="47">
        <f t="shared" ref="H10:H15" si="1">E10/B10*100</f>
        <v>86.861270148482419</v>
      </c>
      <c r="I10" s="49"/>
      <c r="J10" s="49"/>
      <c r="K10" s="49"/>
      <c r="L10" s="49"/>
      <c r="M10" s="49"/>
      <c r="N10" s="49"/>
      <c r="O10" s="49"/>
      <c r="P10" s="49"/>
      <c r="Q10" s="49"/>
      <c r="R10" s="49"/>
      <c r="S10" s="49"/>
      <c r="T10" s="49"/>
      <c r="U10" s="49"/>
      <c r="V10" s="49"/>
    </row>
    <row r="11" spans="1:22" s="43" customFormat="1" ht="11.25" customHeight="1" x14ac:dyDescent="0.2">
      <c r="A11" s="50" t="s">
        <v>96</v>
      </c>
      <c r="B11" s="51">
        <v>3432689.0009999978</v>
      </c>
      <c r="C11" s="52">
        <v>2665481.7172399992</v>
      </c>
      <c r="D11" s="51">
        <v>25736.116459999994</v>
      </c>
      <c r="E11" s="52">
        <f>SUM(C11:D11)</f>
        <v>2691217.8336999994</v>
      </c>
      <c r="F11" s="52">
        <f>B11-E11</f>
        <v>741471.16729999846</v>
      </c>
      <c r="G11" s="52">
        <f>B11-C11</f>
        <v>767207.28375999862</v>
      </c>
      <c r="H11" s="53">
        <f t="shared" si="1"/>
        <v>78.39969868857925</v>
      </c>
    </row>
    <row r="12" spans="1:22" s="43" customFormat="1" ht="11.25" customHeight="1" x14ac:dyDescent="0.2">
      <c r="A12" s="55" t="s">
        <v>97</v>
      </c>
      <c r="B12" s="51">
        <v>195617.00000000003</v>
      </c>
      <c r="C12" s="52">
        <v>89706.545110000006</v>
      </c>
      <c r="D12" s="51">
        <v>4237.8730400000004</v>
      </c>
      <c r="E12" s="52">
        <f>SUM(C12:D12)</f>
        <v>93944.418150000012</v>
      </c>
      <c r="F12" s="52">
        <f>B12-E12</f>
        <v>101672.58185000002</v>
      </c>
      <c r="G12" s="52">
        <f>B12-C12</f>
        <v>105910.45489000002</v>
      </c>
      <c r="H12" s="53">
        <f t="shared" si="1"/>
        <v>48.024669711732621</v>
      </c>
    </row>
    <row r="13" spans="1:22" s="43" customFormat="1" ht="11.25" customHeight="1" x14ac:dyDescent="0.2">
      <c r="A13" s="50" t="s">
        <v>98</v>
      </c>
      <c r="B13" s="51">
        <v>463998.44799999992</v>
      </c>
      <c r="C13" s="52">
        <v>321150.12381999998</v>
      </c>
      <c r="D13" s="51">
        <v>8615.2437699999991</v>
      </c>
      <c r="E13" s="52">
        <f>SUM(C13:D13)</f>
        <v>329765.36758999998</v>
      </c>
      <c r="F13" s="52">
        <f>B13-E13</f>
        <v>134233.08040999994</v>
      </c>
      <c r="G13" s="52">
        <f>B13-C13</f>
        <v>142848.32417999994</v>
      </c>
      <c r="H13" s="53">
        <f t="shared" si="1"/>
        <v>71.070360043531878</v>
      </c>
    </row>
    <row r="14" spans="1:22" s="43" customFormat="1" ht="11.25" customHeight="1" x14ac:dyDescent="0.2">
      <c r="A14" s="50" t="s">
        <v>99</v>
      </c>
      <c r="B14" s="51">
        <v>6263206.9989999998</v>
      </c>
      <c r="C14" s="52">
        <v>5856858.3922899999</v>
      </c>
      <c r="D14" s="51">
        <v>41868.374240000005</v>
      </c>
      <c r="E14" s="52">
        <f>SUM(C14:D14)</f>
        <v>5898726.7665299997</v>
      </c>
      <c r="F14" s="52">
        <f>B14-E14</f>
        <v>364480.23247000016</v>
      </c>
      <c r="G14" s="52">
        <f>B14-C14</f>
        <v>406348.60670999996</v>
      </c>
      <c r="H14" s="53">
        <f t="shared" si="1"/>
        <v>94.180613341883884</v>
      </c>
    </row>
    <row r="15" spans="1:22" s="43" customFormat="1" ht="11.25" customHeight="1" x14ac:dyDescent="0.2">
      <c r="A15" s="50" t="s">
        <v>100</v>
      </c>
      <c r="B15" s="51">
        <v>137793</v>
      </c>
      <c r="C15" s="52">
        <v>99338.297680000003</v>
      </c>
      <c r="D15" s="51">
        <v>1624.84043</v>
      </c>
      <c r="E15" s="52">
        <f>SUM(C15:D15)</f>
        <v>100963.13811</v>
      </c>
      <c r="F15" s="52">
        <f>B15-E15</f>
        <v>36829.86189</v>
      </c>
      <c r="G15" s="52">
        <f>B15-C15</f>
        <v>38454.702319999997</v>
      </c>
      <c r="H15" s="53">
        <f t="shared" si="1"/>
        <v>73.271601685136403</v>
      </c>
    </row>
    <row r="16" spans="1:22" s="43" customFormat="1" ht="11.25" customHeight="1" x14ac:dyDescent="0.2">
      <c r="B16" s="56"/>
      <c r="C16" s="56"/>
      <c r="D16" s="56"/>
      <c r="E16" s="56"/>
      <c r="F16" s="56"/>
      <c r="G16" s="56"/>
      <c r="H16" s="47"/>
    </row>
    <row r="17" spans="1:8" s="43" customFormat="1" ht="11.25" customHeight="1" x14ac:dyDescent="0.2">
      <c r="A17" s="45" t="s">
        <v>101</v>
      </c>
      <c r="B17" s="51">
        <v>6586341.4250000007</v>
      </c>
      <c r="C17" s="52">
        <v>4806158.2490099994</v>
      </c>
      <c r="D17" s="51">
        <v>25869.223399999999</v>
      </c>
      <c r="E17" s="52">
        <f>SUM(C17:D17)</f>
        <v>4832027.472409999</v>
      </c>
      <c r="F17" s="52">
        <f>B17-E17</f>
        <v>1754313.9525900017</v>
      </c>
      <c r="G17" s="52">
        <f>B17-C17</f>
        <v>1780183.1759900013</v>
      </c>
      <c r="H17" s="53">
        <f>E17/B17*100</f>
        <v>73.364363621796286</v>
      </c>
    </row>
    <row r="18" spans="1:8" s="43" customFormat="1" ht="11.25" customHeight="1" x14ac:dyDescent="0.2">
      <c r="A18" s="50"/>
      <c r="B18" s="57"/>
      <c r="C18" s="56"/>
      <c r="D18" s="57"/>
      <c r="E18" s="56"/>
      <c r="F18" s="56"/>
      <c r="G18" s="56"/>
      <c r="H18" s="47"/>
    </row>
    <row r="19" spans="1:8" s="43" customFormat="1" ht="11.25" customHeight="1" x14ac:dyDescent="0.2">
      <c r="A19" s="45" t="s">
        <v>102</v>
      </c>
      <c r="B19" s="51">
        <v>421211.70400000003</v>
      </c>
      <c r="C19" s="52">
        <v>284045.10618</v>
      </c>
      <c r="D19" s="51">
        <v>5343.3229299999994</v>
      </c>
      <c r="E19" s="52">
        <f>SUM(C19:D19)</f>
        <v>289388.42911000003</v>
      </c>
      <c r="F19" s="52">
        <f>B19-E19</f>
        <v>131823.27489</v>
      </c>
      <c r="G19" s="52">
        <f>B19-C19</f>
        <v>137166.59782000002</v>
      </c>
      <c r="H19" s="53">
        <f>E19/B19*100</f>
        <v>68.703795825673453</v>
      </c>
    </row>
    <row r="20" spans="1:8" s="43" customFormat="1" ht="11.25" customHeight="1" x14ac:dyDescent="0.2">
      <c r="A20" s="50"/>
      <c r="B20" s="57"/>
      <c r="C20" s="56"/>
      <c r="D20" s="57"/>
      <c r="E20" s="56"/>
      <c r="F20" s="56"/>
      <c r="G20" s="56"/>
      <c r="H20" s="47"/>
    </row>
    <row r="21" spans="1:8" s="43" customFormat="1" ht="11.25" customHeight="1" x14ac:dyDescent="0.2">
      <c r="A21" s="45" t="s">
        <v>103</v>
      </c>
      <c r="B21" s="51">
        <v>5258541.7040000008</v>
      </c>
      <c r="C21" s="52">
        <v>3889865.2881999998</v>
      </c>
      <c r="D21" s="51">
        <v>105684.50134</v>
      </c>
      <c r="E21" s="52">
        <f>SUM(C21:D21)</f>
        <v>3995549.7895399998</v>
      </c>
      <c r="F21" s="52">
        <f>B21-E21</f>
        <v>1262991.914460001</v>
      </c>
      <c r="G21" s="52">
        <f>B21-C21</f>
        <v>1368676.415800001</v>
      </c>
      <c r="H21" s="53">
        <f>E21/B21*100</f>
        <v>75.982088085385257</v>
      </c>
    </row>
    <row r="22" spans="1:8" s="43" customFormat="1" ht="11.25" customHeight="1" x14ac:dyDescent="0.2">
      <c r="A22" s="50"/>
      <c r="B22" s="56"/>
      <c r="C22" s="56"/>
      <c r="D22" s="56"/>
      <c r="E22" s="56"/>
      <c r="F22" s="56"/>
      <c r="G22" s="56"/>
      <c r="H22" s="47"/>
    </row>
    <row r="23" spans="1:8" s="43" customFormat="1" ht="11.25" customHeight="1" x14ac:dyDescent="0.2">
      <c r="A23" s="45" t="s">
        <v>104</v>
      </c>
      <c r="B23" s="46">
        <f t="shared" ref="B23:G23" si="2">SUM(B24:B31)</f>
        <v>36490313.508659996</v>
      </c>
      <c r="C23" s="46">
        <f t="shared" si="2"/>
        <v>22420078.041390002</v>
      </c>
      <c r="D23" s="46">
        <f t="shared" si="2"/>
        <v>1280745.3131099998</v>
      </c>
      <c r="E23" s="46">
        <f t="shared" si="2"/>
        <v>23700823.354499999</v>
      </c>
      <c r="F23" s="46">
        <f t="shared" si="2"/>
        <v>12789490.154159999</v>
      </c>
      <c r="G23" s="46">
        <f t="shared" si="2"/>
        <v>14070235.467269998</v>
      </c>
      <c r="H23" s="47">
        <f t="shared" ref="H23:H31" si="3">E23/B23*100</f>
        <v>64.950999527245074</v>
      </c>
    </row>
    <row r="24" spans="1:8" s="43" customFormat="1" ht="11.25" customHeight="1" x14ac:dyDescent="0.2">
      <c r="A24" s="50" t="s">
        <v>105</v>
      </c>
      <c r="B24" s="51">
        <v>29741379.706659999</v>
      </c>
      <c r="C24" s="52">
        <v>17826520.249000002</v>
      </c>
      <c r="D24" s="51">
        <v>1105446.9824099997</v>
      </c>
      <c r="E24" s="52">
        <f t="shared" ref="E24:E31" si="4">SUM(C24:D24)</f>
        <v>18931967.23141</v>
      </c>
      <c r="F24" s="52">
        <f t="shared" ref="F24:F31" si="5">B24-E24</f>
        <v>10809412.475249998</v>
      </c>
      <c r="G24" s="52">
        <f t="shared" ref="G24:G31" si="6">B24-C24</f>
        <v>11914859.457659997</v>
      </c>
      <c r="H24" s="53">
        <f t="shared" si="3"/>
        <v>63.655309263176377</v>
      </c>
    </row>
    <row r="25" spans="1:8" s="43" customFormat="1" ht="11.25" customHeight="1" x14ac:dyDescent="0.2">
      <c r="A25" s="50" t="s">
        <v>106</v>
      </c>
      <c r="B25" s="51">
        <v>950618.99999999988</v>
      </c>
      <c r="C25" s="52">
        <v>607192.50872000004</v>
      </c>
      <c r="D25" s="51">
        <v>61347.630170000004</v>
      </c>
      <c r="E25" s="52">
        <f t="shared" si="4"/>
        <v>668540.13889000006</v>
      </c>
      <c r="F25" s="52">
        <f t="shared" si="5"/>
        <v>282078.86110999982</v>
      </c>
      <c r="G25" s="52">
        <f t="shared" si="6"/>
        <v>343426.49127999984</v>
      </c>
      <c r="H25" s="53">
        <f t="shared" si="3"/>
        <v>70.326822721826531</v>
      </c>
    </row>
    <row r="26" spans="1:8" s="43" customFormat="1" ht="11.25" customHeight="1" x14ac:dyDescent="0.2">
      <c r="A26" s="50" t="s">
        <v>107</v>
      </c>
      <c r="B26" s="51">
        <v>4114644.5150000001</v>
      </c>
      <c r="C26" s="52">
        <v>2948471.267909999</v>
      </c>
      <c r="D26" s="51">
        <v>96320.061360000007</v>
      </c>
      <c r="E26" s="52">
        <f t="shared" si="4"/>
        <v>3044791.3292699992</v>
      </c>
      <c r="F26" s="52">
        <f t="shared" si="5"/>
        <v>1069853.185730001</v>
      </c>
      <c r="G26" s="52">
        <f t="shared" si="6"/>
        <v>1166173.2470900011</v>
      </c>
      <c r="H26" s="53">
        <f t="shared" si="3"/>
        <v>73.998891475804669</v>
      </c>
    </row>
    <row r="27" spans="1:8" s="43" customFormat="1" ht="11.25" customHeight="1" x14ac:dyDescent="0.2">
      <c r="A27" s="50" t="s">
        <v>108</v>
      </c>
      <c r="B27" s="51">
        <v>430154.33</v>
      </c>
      <c r="C27" s="52">
        <v>234055.99877999999</v>
      </c>
      <c r="D27" s="51">
        <v>36.018500000000003</v>
      </c>
      <c r="E27" s="52">
        <f t="shared" si="4"/>
        <v>234092.01728</v>
      </c>
      <c r="F27" s="52">
        <f t="shared" si="5"/>
        <v>196062.31272000002</v>
      </c>
      <c r="G27" s="52">
        <f t="shared" si="6"/>
        <v>196098.33122000002</v>
      </c>
      <c r="H27" s="53">
        <f t="shared" si="3"/>
        <v>54.420472131478945</v>
      </c>
    </row>
    <row r="28" spans="1:8" s="43" customFormat="1" ht="11.25" customHeight="1" x14ac:dyDescent="0.2">
      <c r="A28" s="50" t="s">
        <v>109</v>
      </c>
      <c r="B28" s="51">
        <v>388771.57299999992</v>
      </c>
      <c r="C28" s="52">
        <v>295346.82608999999</v>
      </c>
      <c r="D28" s="51">
        <v>2913.8382799999999</v>
      </c>
      <c r="E28" s="52">
        <f t="shared" si="4"/>
        <v>298260.66437000001</v>
      </c>
      <c r="F28" s="52">
        <f t="shared" si="5"/>
        <v>90510.908629999903</v>
      </c>
      <c r="G28" s="52">
        <f t="shared" si="6"/>
        <v>93424.746909999929</v>
      </c>
      <c r="H28" s="53">
        <f t="shared" si="3"/>
        <v>76.718743108822949</v>
      </c>
    </row>
    <row r="29" spans="1:8" s="43" customFormat="1" ht="11.25" customHeight="1" x14ac:dyDescent="0.2">
      <c r="A29" s="50" t="s">
        <v>110</v>
      </c>
      <c r="B29" s="51">
        <v>245016.42600000004</v>
      </c>
      <c r="C29" s="52">
        <v>145016.63743</v>
      </c>
      <c r="D29" s="51">
        <v>10564.799929999999</v>
      </c>
      <c r="E29" s="52">
        <f t="shared" si="4"/>
        <v>155581.43736000001</v>
      </c>
      <c r="F29" s="52">
        <f t="shared" si="5"/>
        <v>89434.988640000025</v>
      </c>
      <c r="G29" s="52">
        <f t="shared" si="6"/>
        <v>99999.788570000033</v>
      </c>
      <c r="H29" s="53">
        <f t="shared" si="3"/>
        <v>63.498370252123415</v>
      </c>
    </row>
    <row r="30" spans="1:8" s="43" customFormat="1" ht="11.25" customHeight="1" x14ac:dyDescent="0.2">
      <c r="A30" s="50" t="s">
        <v>111</v>
      </c>
      <c r="B30" s="51">
        <v>472108.71399999998</v>
      </c>
      <c r="C30" s="52">
        <v>246095.55881000002</v>
      </c>
      <c r="D30" s="51">
        <v>2468.1064500000002</v>
      </c>
      <c r="E30" s="52">
        <f t="shared" si="4"/>
        <v>248563.66526000001</v>
      </c>
      <c r="F30" s="52">
        <f t="shared" si="5"/>
        <v>223545.04873999997</v>
      </c>
      <c r="G30" s="52">
        <f t="shared" si="6"/>
        <v>226013.15518999996</v>
      </c>
      <c r="H30" s="53">
        <f t="shared" si="3"/>
        <v>52.649666885835124</v>
      </c>
    </row>
    <row r="31" spans="1:8" s="43" customFormat="1" ht="11.25" customHeight="1" x14ac:dyDescent="0.2">
      <c r="A31" s="50" t="s">
        <v>112</v>
      </c>
      <c r="B31" s="51">
        <v>147619.24400000001</v>
      </c>
      <c r="C31" s="52">
        <v>117378.99465000001</v>
      </c>
      <c r="D31" s="51">
        <v>1647.87601</v>
      </c>
      <c r="E31" s="52">
        <f t="shared" si="4"/>
        <v>119026.87066000002</v>
      </c>
      <c r="F31" s="52">
        <f t="shared" si="5"/>
        <v>28592.373339999991</v>
      </c>
      <c r="G31" s="52">
        <f t="shared" si="6"/>
        <v>30240.249349999998</v>
      </c>
      <c r="H31" s="53">
        <f t="shared" si="3"/>
        <v>80.630998665729521</v>
      </c>
    </row>
    <row r="32" spans="1:8" s="43" customFormat="1" ht="11.25" customHeight="1" x14ac:dyDescent="0.2">
      <c r="A32" s="50"/>
      <c r="B32" s="56"/>
      <c r="C32" s="56"/>
      <c r="D32" s="56"/>
      <c r="E32" s="56"/>
      <c r="F32" s="56"/>
      <c r="G32" s="56"/>
      <c r="H32" s="47"/>
    </row>
    <row r="33" spans="1:8" s="43" customFormat="1" ht="11.25" customHeight="1" x14ac:dyDescent="0.2">
      <c r="A33" s="45" t="s">
        <v>113</v>
      </c>
      <c r="B33" s="58">
        <f t="shared" ref="B33:G33" si="7">+B34+B35</f>
        <v>2228985.7459999998</v>
      </c>
      <c r="C33" s="58">
        <f t="shared" si="7"/>
        <v>1368331.1418399999</v>
      </c>
      <c r="D33" s="58">
        <f t="shared" si="7"/>
        <v>146241.98889000001</v>
      </c>
      <c r="E33" s="58">
        <f t="shared" si="7"/>
        <v>1514573.1307299999</v>
      </c>
      <c r="F33" s="58">
        <f t="shared" si="7"/>
        <v>714412.61526999995</v>
      </c>
      <c r="G33" s="58">
        <f t="shared" si="7"/>
        <v>860654.60415999999</v>
      </c>
      <c r="H33" s="47">
        <f>E33/B33*100</f>
        <v>67.948982331895095</v>
      </c>
    </row>
    <row r="34" spans="1:8" s="43" customFormat="1" ht="11.25" customHeight="1" x14ac:dyDescent="0.2">
      <c r="A34" s="50" t="s">
        <v>114</v>
      </c>
      <c r="B34" s="51">
        <v>2189920.4109999998</v>
      </c>
      <c r="C34" s="52">
        <v>1343846.6186499998</v>
      </c>
      <c r="D34" s="51">
        <v>145764.39213000002</v>
      </c>
      <c r="E34" s="52">
        <f>SUM(C34:D34)</f>
        <v>1489611.0107799999</v>
      </c>
      <c r="F34" s="52">
        <f>B34-E34</f>
        <v>700309.40021999995</v>
      </c>
      <c r="G34" s="52">
        <f>B34-C34</f>
        <v>846073.79235</v>
      </c>
      <c r="H34" s="53">
        <f>E34/B34*100</f>
        <v>68.02123964403745</v>
      </c>
    </row>
    <row r="35" spans="1:8" s="43" customFormat="1" ht="11.25" customHeight="1" x14ac:dyDescent="0.2">
      <c r="A35" s="50" t="s">
        <v>115</v>
      </c>
      <c r="B35" s="51">
        <v>39065.335000000006</v>
      </c>
      <c r="C35" s="52">
        <v>24484.52319</v>
      </c>
      <c r="D35" s="51">
        <v>477.59676000000002</v>
      </c>
      <c r="E35" s="52">
        <f>SUM(C35:D35)</f>
        <v>24962.11995</v>
      </c>
      <c r="F35" s="52">
        <f>B35-E35</f>
        <v>14103.215050000006</v>
      </c>
      <c r="G35" s="52">
        <f>B35-C35</f>
        <v>14580.811810000007</v>
      </c>
      <c r="H35" s="53">
        <f>E35/B35*100</f>
        <v>63.898389582477655</v>
      </c>
    </row>
    <row r="36" spans="1:8" s="43" customFormat="1" ht="11.25" customHeight="1" x14ac:dyDescent="0.2">
      <c r="A36" s="50"/>
      <c r="B36" s="56"/>
      <c r="C36" s="56"/>
      <c r="D36" s="56"/>
      <c r="E36" s="56"/>
      <c r="F36" s="56"/>
      <c r="G36" s="56"/>
      <c r="H36" s="47"/>
    </row>
    <row r="37" spans="1:8" s="43" customFormat="1" ht="11.25" customHeight="1" x14ac:dyDescent="0.2">
      <c r="A37" s="45" t="s">
        <v>116</v>
      </c>
      <c r="B37" s="58">
        <f t="shared" ref="B37:G37" si="8">SUM(B38:B43)</f>
        <v>319325331.40749002</v>
      </c>
      <c r="C37" s="58">
        <f t="shared" si="8"/>
        <v>245959127.69902006</v>
      </c>
      <c r="D37" s="58">
        <f t="shared" si="8"/>
        <v>2405828.6314099999</v>
      </c>
      <c r="E37" s="58">
        <f t="shared" si="8"/>
        <v>248364956.33043009</v>
      </c>
      <c r="F37" s="58">
        <f t="shared" si="8"/>
        <v>70960375.07705991</v>
      </c>
      <c r="G37" s="58">
        <f t="shared" si="8"/>
        <v>73366203.708469912</v>
      </c>
      <c r="H37" s="47">
        <f t="shared" ref="H37:H43" si="9">E37/B37*100</f>
        <v>77.778031337417559</v>
      </c>
    </row>
    <row r="38" spans="1:8" s="43" customFormat="1" ht="11.25" customHeight="1" x14ac:dyDescent="0.2">
      <c r="A38" s="50" t="s">
        <v>117</v>
      </c>
      <c r="B38" s="51">
        <v>318158720.83748996</v>
      </c>
      <c r="C38" s="52">
        <v>245413702.73732007</v>
      </c>
      <c r="D38" s="51">
        <v>2387096.2815299998</v>
      </c>
      <c r="E38" s="52">
        <f t="shared" ref="E38:E43" si="10">SUM(C38:D38)</f>
        <v>247800799.01885006</v>
      </c>
      <c r="F38" s="52">
        <f t="shared" ref="F38:F43" si="11">B38-E38</f>
        <v>70357921.818639904</v>
      </c>
      <c r="G38" s="52">
        <f t="shared" ref="G38:G43" si="12">B38-C38</f>
        <v>72745018.100169897</v>
      </c>
      <c r="H38" s="53">
        <f t="shared" si="9"/>
        <v>77.885904986845375</v>
      </c>
    </row>
    <row r="39" spans="1:8" s="43" customFormat="1" ht="11.25" customHeight="1" x14ac:dyDescent="0.2">
      <c r="A39" s="59" t="s">
        <v>118</v>
      </c>
      <c r="B39" s="51">
        <v>38750.600000000006</v>
      </c>
      <c r="C39" s="52">
        <v>22271.70868</v>
      </c>
      <c r="D39" s="51">
        <v>0</v>
      </c>
      <c r="E39" s="52">
        <f t="shared" si="10"/>
        <v>22271.70868</v>
      </c>
      <c r="F39" s="52">
        <f t="shared" si="11"/>
        <v>16478.891320000006</v>
      </c>
      <c r="G39" s="52">
        <f t="shared" si="12"/>
        <v>16478.891320000006</v>
      </c>
      <c r="H39" s="53">
        <f t="shared" si="9"/>
        <v>57.474487311164204</v>
      </c>
    </row>
    <row r="40" spans="1:8" s="43" customFormat="1" ht="11.25" customHeight="1" x14ac:dyDescent="0.2">
      <c r="A40" s="59" t="s">
        <v>119</v>
      </c>
      <c r="B40" s="51">
        <v>11918</v>
      </c>
      <c r="C40" s="52">
        <v>6380.86042</v>
      </c>
      <c r="D40" s="51">
        <v>1475.8323700000001</v>
      </c>
      <c r="E40" s="52">
        <f t="shared" si="10"/>
        <v>7856.6927900000001</v>
      </c>
      <c r="F40" s="52">
        <f t="shared" si="11"/>
        <v>4061.3072099999999</v>
      </c>
      <c r="G40" s="52">
        <f t="shared" si="12"/>
        <v>5537.13958</v>
      </c>
      <c r="H40" s="53">
        <f t="shared" si="9"/>
        <v>65.922913156569891</v>
      </c>
    </row>
    <row r="41" spans="1:8" s="43" customFormat="1" ht="11.25" customHeight="1" x14ac:dyDescent="0.2">
      <c r="A41" s="50" t="s">
        <v>120</v>
      </c>
      <c r="B41" s="51">
        <v>420212.58600000001</v>
      </c>
      <c r="C41" s="52">
        <v>319060.33558999997</v>
      </c>
      <c r="D41" s="51">
        <v>4580.3694299999997</v>
      </c>
      <c r="E41" s="52">
        <f t="shared" si="10"/>
        <v>323640.70501999999</v>
      </c>
      <c r="F41" s="52">
        <f t="shared" si="11"/>
        <v>96571.880980000016</v>
      </c>
      <c r="G41" s="52">
        <f t="shared" si="12"/>
        <v>101152.25041000004</v>
      </c>
      <c r="H41" s="53">
        <f t="shared" si="9"/>
        <v>77.018327342532288</v>
      </c>
    </row>
    <row r="42" spans="1:8" s="43" customFormat="1" ht="11.25" customHeight="1" x14ac:dyDescent="0.2">
      <c r="A42" s="50" t="s">
        <v>121</v>
      </c>
      <c r="B42" s="51">
        <v>97827.032000000007</v>
      </c>
      <c r="C42" s="52">
        <v>67705.153399999996</v>
      </c>
      <c r="D42" s="51">
        <v>251.69337999999999</v>
      </c>
      <c r="E42" s="52">
        <f t="shared" si="10"/>
        <v>67956.846779999993</v>
      </c>
      <c r="F42" s="52">
        <f t="shared" si="11"/>
        <v>29870.185220000014</v>
      </c>
      <c r="G42" s="52">
        <f t="shared" si="12"/>
        <v>30121.878600000011</v>
      </c>
      <c r="H42" s="53">
        <f t="shared" si="9"/>
        <v>69.466327855065643</v>
      </c>
    </row>
    <row r="43" spans="1:8" s="43" customFormat="1" ht="11.25" customHeight="1" x14ac:dyDescent="0.2">
      <c r="A43" s="50" t="s">
        <v>122</v>
      </c>
      <c r="B43" s="51">
        <v>597902.35200000007</v>
      </c>
      <c r="C43" s="52">
        <v>130006.90361000001</v>
      </c>
      <c r="D43" s="51">
        <v>12424.454699999998</v>
      </c>
      <c r="E43" s="52">
        <f t="shared" si="10"/>
        <v>142431.35831000001</v>
      </c>
      <c r="F43" s="52">
        <f t="shared" si="11"/>
        <v>455470.99369000003</v>
      </c>
      <c r="G43" s="52">
        <f t="shared" si="12"/>
        <v>467895.44839000003</v>
      </c>
      <c r="H43" s="53">
        <f t="shared" si="9"/>
        <v>23.821842786462227</v>
      </c>
    </row>
    <row r="44" spans="1:8" s="43" customFormat="1" ht="11.25" customHeight="1" x14ac:dyDescent="0.2">
      <c r="A44" s="50"/>
      <c r="B44" s="52"/>
      <c r="C44" s="52"/>
      <c r="D44" s="52"/>
      <c r="E44" s="52"/>
      <c r="F44" s="52"/>
      <c r="G44" s="52"/>
      <c r="H44" s="53"/>
    </row>
    <row r="45" spans="1:8" s="43" customFormat="1" ht="11.25" customHeight="1" x14ac:dyDescent="0.2">
      <c r="A45" s="45" t="s">
        <v>123</v>
      </c>
      <c r="B45" s="51">
        <v>42368277.110830009</v>
      </c>
      <c r="C45" s="52">
        <v>33865575.05139</v>
      </c>
      <c r="D45" s="51">
        <v>408151.85310000001</v>
      </c>
      <c r="E45" s="52">
        <f>SUM(C45:D45)</f>
        <v>34273726.904490001</v>
      </c>
      <c r="F45" s="52">
        <f>B45-E45</f>
        <v>8094550.2063400075</v>
      </c>
      <c r="G45" s="52">
        <f>B45-C45</f>
        <v>8502702.0594400093</v>
      </c>
      <c r="H45" s="53">
        <f>E45/B45*100</f>
        <v>80.894785536910803</v>
      </c>
    </row>
    <row r="46" spans="1:8" s="43" customFormat="1" ht="11.25" customHeight="1" x14ac:dyDescent="0.2">
      <c r="A46" s="60"/>
      <c r="B46" s="56"/>
      <c r="C46" s="56"/>
      <c r="D46" s="56"/>
      <c r="E46" s="56"/>
      <c r="F46" s="56"/>
      <c r="G46" s="56"/>
      <c r="H46" s="47"/>
    </row>
    <row r="47" spans="1:8" s="43" customFormat="1" ht="11.25" customHeight="1" x14ac:dyDescent="0.2">
      <c r="A47" s="45" t="s">
        <v>124</v>
      </c>
      <c r="B47" s="51">
        <v>1524447.6319999998</v>
      </c>
      <c r="C47" s="52">
        <v>872872.62890999997</v>
      </c>
      <c r="D47" s="51">
        <v>6959.6666100000002</v>
      </c>
      <c r="E47" s="52">
        <f>SUM(C47:D47)</f>
        <v>879832.29551999993</v>
      </c>
      <c r="F47" s="52">
        <f>B47-E47</f>
        <v>644615.33647999982</v>
      </c>
      <c r="G47" s="52">
        <f>B47-C47</f>
        <v>651575.00308999978</v>
      </c>
      <c r="H47" s="53">
        <f>E47/B47*100</f>
        <v>57.714825819612024</v>
      </c>
    </row>
    <row r="48" spans="1:8" s="43" customFormat="1" ht="11.25" customHeight="1" x14ac:dyDescent="0.2">
      <c r="A48" s="50"/>
      <c r="B48" s="56"/>
      <c r="C48" s="56"/>
      <c r="D48" s="56"/>
      <c r="E48" s="56"/>
      <c r="F48" s="56"/>
      <c r="G48" s="56"/>
      <c r="H48" s="47"/>
    </row>
    <row r="49" spans="1:8" s="43" customFormat="1" ht="11.25" customHeight="1" x14ac:dyDescent="0.2">
      <c r="A49" s="45" t="s">
        <v>125</v>
      </c>
      <c r="B49" s="58">
        <f t="shared" ref="B49:G49" si="13">SUM(B50:B55)</f>
        <v>16619796.371000001</v>
      </c>
      <c r="C49" s="58">
        <f t="shared" si="13"/>
        <v>11962396.67104</v>
      </c>
      <c r="D49" s="58">
        <f t="shared" si="13"/>
        <v>329961.44363000005</v>
      </c>
      <c r="E49" s="58">
        <f t="shared" si="13"/>
        <v>12292358.114670003</v>
      </c>
      <c r="F49" s="58">
        <f t="shared" si="13"/>
        <v>4327438.2563299974</v>
      </c>
      <c r="G49" s="58">
        <f t="shared" si="13"/>
        <v>4657399.699959999</v>
      </c>
      <c r="H49" s="47">
        <f t="shared" ref="H49:H55" si="14">E49/B49*100</f>
        <v>73.962146348068529</v>
      </c>
    </row>
    <row r="50" spans="1:8" s="43" customFormat="1" ht="11.25" customHeight="1" x14ac:dyDescent="0.2">
      <c r="A50" s="50" t="s">
        <v>105</v>
      </c>
      <c r="B50" s="51">
        <v>12357562.252</v>
      </c>
      <c r="C50" s="52">
        <v>8836811.6553900018</v>
      </c>
      <c r="D50" s="51">
        <v>250548.27916000001</v>
      </c>
      <c r="E50" s="52">
        <f t="shared" ref="E50:E55" si="15">SUM(C50:D50)</f>
        <v>9087359.9345500022</v>
      </c>
      <c r="F50" s="52">
        <f t="shared" ref="F50:F55" si="16">B50-E50</f>
        <v>3270202.3174499981</v>
      </c>
      <c r="G50" s="52">
        <f t="shared" ref="G50:G55" si="17">B50-C50</f>
        <v>3520750.5966099985</v>
      </c>
      <c r="H50" s="53">
        <f t="shared" si="14"/>
        <v>73.536833149104837</v>
      </c>
    </row>
    <row r="51" spans="1:8" s="43" customFormat="1" ht="11.25" customHeight="1" x14ac:dyDescent="0.2">
      <c r="A51" s="50" t="s">
        <v>126</v>
      </c>
      <c r="B51" s="51">
        <v>2178574.6569999997</v>
      </c>
      <c r="C51" s="52">
        <v>1540357.7116899998</v>
      </c>
      <c r="D51" s="51">
        <v>60733.805140000019</v>
      </c>
      <c r="E51" s="52">
        <f t="shared" si="15"/>
        <v>1601091.5168299999</v>
      </c>
      <c r="F51" s="52">
        <f t="shared" si="16"/>
        <v>577483.1401699998</v>
      </c>
      <c r="G51" s="52">
        <f t="shared" si="17"/>
        <v>638216.94530999986</v>
      </c>
      <c r="H51" s="53">
        <f t="shared" si="14"/>
        <v>73.492616453859725</v>
      </c>
    </row>
    <row r="52" spans="1:8" s="43" customFormat="1" ht="11.25" customHeight="1" x14ac:dyDescent="0.2">
      <c r="A52" s="50" t="s">
        <v>127</v>
      </c>
      <c r="B52" s="51">
        <v>809447.39000000013</v>
      </c>
      <c r="C52" s="52">
        <v>578750.49711</v>
      </c>
      <c r="D52" s="51">
        <v>14680.909560000002</v>
      </c>
      <c r="E52" s="52">
        <f t="shared" si="15"/>
        <v>593431.40667000005</v>
      </c>
      <c r="F52" s="52">
        <f t="shared" si="16"/>
        <v>216015.98333000008</v>
      </c>
      <c r="G52" s="52">
        <f t="shared" si="17"/>
        <v>230696.89289000013</v>
      </c>
      <c r="H52" s="53">
        <f t="shared" si="14"/>
        <v>73.313153393452779</v>
      </c>
    </row>
    <row r="53" spans="1:8" s="43" customFormat="1" ht="11.25" customHeight="1" x14ac:dyDescent="0.2">
      <c r="A53" s="50" t="s">
        <v>128</v>
      </c>
      <c r="B53" s="51">
        <v>1058950.226</v>
      </c>
      <c r="C53" s="52">
        <v>852763.56702999992</v>
      </c>
      <c r="D53" s="51">
        <v>308.45429999999999</v>
      </c>
      <c r="E53" s="52">
        <f t="shared" si="15"/>
        <v>853072.0213299999</v>
      </c>
      <c r="F53" s="52">
        <f t="shared" si="16"/>
        <v>205878.20467000012</v>
      </c>
      <c r="G53" s="52">
        <f t="shared" si="17"/>
        <v>206186.65897000011</v>
      </c>
      <c r="H53" s="53">
        <f t="shared" si="14"/>
        <v>80.558273692648513</v>
      </c>
    </row>
    <row r="54" spans="1:8" s="43" customFormat="1" ht="11.25" customHeight="1" x14ac:dyDescent="0.2">
      <c r="A54" s="50" t="s">
        <v>129</v>
      </c>
      <c r="B54" s="51">
        <v>126013.10700000002</v>
      </c>
      <c r="C54" s="52">
        <v>82355.41605</v>
      </c>
      <c r="D54" s="51">
        <v>542.47059999999999</v>
      </c>
      <c r="E54" s="52">
        <f t="shared" si="15"/>
        <v>82897.88665</v>
      </c>
      <c r="F54" s="52">
        <f t="shared" si="16"/>
        <v>43115.220350000018</v>
      </c>
      <c r="G54" s="52">
        <f t="shared" si="17"/>
        <v>43657.690950000018</v>
      </c>
      <c r="H54" s="53">
        <f t="shared" si="14"/>
        <v>65.785130311880962</v>
      </c>
    </row>
    <row r="55" spans="1:8" s="43" customFormat="1" ht="11.25" customHeight="1" x14ac:dyDescent="0.2">
      <c r="A55" s="50" t="s">
        <v>130</v>
      </c>
      <c r="B55" s="51">
        <v>89248.739000000001</v>
      </c>
      <c r="C55" s="52">
        <v>71357.823770000003</v>
      </c>
      <c r="D55" s="51">
        <v>3147.5248700000002</v>
      </c>
      <c r="E55" s="52">
        <f t="shared" si="15"/>
        <v>74505.348639999997</v>
      </c>
      <c r="F55" s="52">
        <f t="shared" si="16"/>
        <v>14743.390360000005</v>
      </c>
      <c r="G55" s="52">
        <f t="shared" si="17"/>
        <v>17890.915229999999</v>
      </c>
      <c r="H55" s="53">
        <f t="shared" si="14"/>
        <v>83.480561714154859</v>
      </c>
    </row>
    <row r="56" spans="1:8" s="43" customFormat="1" ht="11.25" customHeight="1" x14ac:dyDescent="0.2">
      <c r="A56" s="50"/>
      <c r="B56" s="56"/>
      <c r="C56" s="56"/>
      <c r="D56" s="56"/>
      <c r="E56" s="56"/>
      <c r="F56" s="56"/>
      <c r="G56" s="56"/>
      <c r="H56" s="47"/>
    </row>
    <row r="57" spans="1:8" s="43" customFormat="1" ht="11.25" customHeight="1" x14ac:dyDescent="0.2">
      <c r="A57" s="45" t="s">
        <v>131</v>
      </c>
      <c r="B57" s="61">
        <f t="shared" ref="B57:G57" si="18">SUM(B58:B67)</f>
        <v>16636593.102019984</v>
      </c>
      <c r="C57" s="61">
        <f t="shared" si="18"/>
        <v>10329011.556459991</v>
      </c>
      <c r="D57" s="61">
        <f t="shared" si="18"/>
        <v>2201427.2269300004</v>
      </c>
      <c r="E57" s="61">
        <f t="shared" si="18"/>
        <v>12530438.783389991</v>
      </c>
      <c r="F57" s="61">
        <f t="shared" si="18"/>
        <v>4106154.3186299913</v>
      </c>
      <c r="G57" s="61">
        <f t="shared" si="18"/>
        <v>6307581.5455599902</v>
      </c>
      <c r="H57" s="47">
        <f t="shared" ref="H57:H67" si="19">E57/B57*100</f>
        <v>75.318538516570257</v>
      </c>
    </row>
    <row r="58" spans="1:8" s="43" customFormat="1" ht="11.25" customHeight="1" x14ac:dyDescent="0.2">
      <c r="A58" s="50" t="s">
        <v>132</v>
      </c>
      <c r="B58" s="51">
        <v>1061163.0069299825</v>
      </c>
      <c r="C58" s="52">
        <v>729577.58487999148</v>
      </c>
      <c r="D58" s="51">
        <v>15785.3709699997</v>
      </c>
      <c r="E58" s="52">
        <f t="shared" ref="E58:E67" si="20">SUM(C58:D58)</f>
        <v>745362.95584999118</v>
      </c>
      <c r="F58" s="52">
        <f t="shared" ref="F58:F67" si="21">B58-E58</f>
        <v>315800.05107999127</v>
      </c>
      <c r="G58" s="52">
        <f t="shared" ref="G58:G67" si="22">B58-C58</f>
        <v>331585.42204999097</v>
      </c>
      <c r="H58" s="53">
        <f t="shared" si="19"/>
        <v>70.240194106122999</v>
      </c>
    </row>
    <row r="59" spans="1:8" s="43" customFormat="1" ht="11.25" customHeight="1" x14ac:dyDescent="0.2">
      <c r="A59" s="50" t="s">
        <v>133</v>
      </c>
      <c r="B59" s="51">
        <v>6197285.0700000003</v>
      </c>
      <c r="C59" s="52">
        <v>2617665.8009199998</v>
      </c>
      <c r="D59" s="51">
        <v>2004133.5543900002</v>
      </c>
      <c r="E59" s="52">
        <f t="shared" si="20"/>
        <v>4621799.3553100005</v>
      </c>
      <c r="F59" s="52">
        <f t="shared" si="21"/>
        <v>1575485.7146899998</v>
      </c>
      <c r="G59" s="52">
        <f t="shared" si="22"/>
        <v>3579619.2690800005</v>
      </c>
      <c r="H59" s="53">
        <f t="shared" si="19"/>
        <v>74.577807912747843</v>
      </c>
    </row>
    <row r="60" spans="1:8" s="43" customFormat="1" ht="11.25" customHeight="1" x14ac:dyDescent="0.2">
      <c r="A60" s="50" t="s">
        <v>134</v>
      </c>
      <c r="B60" s="51">
        <v>7032250.7212900016</v>
      </c>
      <c r="C60" s="52">
        <v>5488528.976040001</v>
      </c>
      <c r="D60" s="51">
        <v>64991.695679999997</v>
      </c>
      <c r="E60" s="52">
        <f t="shared" si="20"/>
        <v>5553520.6717200009</v>
      </c>
      <c r="F60" s="52">
        <f t="shared" si="21"/>
        <v>1478730.0495700007</v>
      </c>
      <c r="G60" s="52">
        <f t="shared" si="22"/>
        <v>1543721.7452500006</v>
      </c>
      <c r="H60" s="53">
        <f t="shared" si="19"/>
        <v>78.972165410809737</v>
      </c>
    </row>
    <row r="61" spans="1:8" s="43" customFormat="1" ht="11.25" customHeight="1" x14ac:dyDescent="0.2">
      <c r="A61" s="50" t="s">
        <v>135</v>
      </c>
      <c r="B61" s="51">
        <v>217490.72899999999</v>
      </c>
      <c r="C61" s="52">
        <v>154461.75517000002</v>
      </c>
      <c r="D61" s="51">
        <v>11998.178330000004</v>
      </c>
      <c r="E61" s="52">
        <f t="shared" si="20"/>
        <v>166459.93350000001</v>
      </c>
      <c r="F61" s="52">
        <f t="shared" si="21"/>
        <v>51030.795499999978</v>
      </c>
      <c r="G61" s="52">
        <f t="shared" si="22"/>
        <v>63028.973829999974</v>
      </c>
      <c r="H61" s="53">
        <f t="shared" si="19"/>
        <v>76.536565151703556</v>
      </c>
    </row>
    <row r="62" spans="1:8" s="43" customFormat="1" ht="11.25" customHeight="1" x14ac:dyDescent="0.2">
      <c r="A62" s="50" t="s">
        <v>136</v>
      </c>
      <c r="B62" s="51">
        <v>1291173.1538099996</v>
      </c>
      <c r="C62" s="52">
        <v>771971.50671999995</v>
      </c>
      <c r="D62" s="51">
        <v>93554.755840000013</v>
      </c>
      <c r="E62" s="52">
        <f t="shared" si="20"/>
        <v>865526.26255999994</v>
      </c>
      <c r="F62" s="52">
        <f t="shared" si="21"/>
        <v>425646.89124999964</v>
      </c>
      <c r="G62" s="52">
        <f t="shared" si="22"/>
        <v>519201.64708999963</v>
      </c>
      <c r="H62" s="53">
        <f t="shared" si="19"/>
        <v>67.034096860363078</v>
      </c>
    </row>
    <row r="63" spans="1:8" s="43" customFormat="1" ht="11.25" customHeight="1" x14ac:dyDescent="0.2">
      <c r="A63" s="50" t="s">
        <v>137</v>
      </c>
      <c r="B63" s="51">
        <v>13873.462</v>
      </c>
      <c r="C63" s="52">
        <v>9226.8022400000009</v>
      </c>
      <c r="D63" s="51">
        <v>1.6865599999999998</v>
      </c>
      <c r="E63" s="52">
        <f t="shared" si="20"/>
        <v>9228.488800000001</v>
      </c>
      <c r="F63" s="52">
        <f t="shared" si="21"/>
        <v>4644.9731999999985</v>
      </c>
      <c r="G63" s="52">
        <f t="shared" si="22"/>
        <v>4646.6597599999986</v>
      </c>
      <c r="H63" s="53">
        <f t="shared" si="19"/>
        <v>66.519004412885565</v>
      </c>
    </row>
    <row r="64" spans="1:8" s="43" customFormat="1" ht="11.25" customHeight="1" x14ac:dyDescent="0.2">
      <c r="A64" s="50" t="s">
        <v>138</v>
      </c>
      <c r="B64" s="51">
        <v>264476.06299000001</v>
      </c>
      <c r="C64" s="52">
        <v>178933.15987</v>
      </c>
      <c r="D64" s="51">
        <v>9850.9748299999992</v>
      </c>
      <c r="E64" s="52">
        <f t="shared" si="20"/>
        <v>188784.1347</v>
      </c>
      <c r="F64" s="52">
        <f t="shared" si="21"/>
        <v>75691.928290000011</v>
      </c>
      <c r="G64" s="52">
        <f t="shared" si="22"/>
        <v>85542.903120000003</v>
      </c>
      <c r="H64" s="53">
        <f t="shared" si="19"/>
        <v>71.380423833342547</v>
      </c>
    </row>
    <row r="65" spans="1:8" s="43" customFormat="1" ht="11.25" customHeight="1" x14ac:dyDescent="0.2">
      <c r="A65" s="50" t="s">
        <v>139</v>
      </c>
      <c r="B65" s="51">
        <v>42198.156999999992</v>
      </c>
      <c r="C65" s="52">
        <v>32234.83222</v>
      </c>
      <c r="D65" s="51">
        <v>0</v>
      </c>
      <c r="E65" s="52">
        <f t="shared" si="20"/>
        <v>32234.83222</v>
      </c>
      <c r="F65" s="52">
        <f t="shared" si="21"/>
        <v>9963.3247799999917</v>
      </c>
      <c r="G65" s="52">
        <f t="shared" si="22"/>
        <v>9963.3247799999917</v>
      </c>
      <c r="H65" s="53">
        <f t="shared" si="19"/>
        <v>76.389194485436903</v>
      </c>
    </row>
    <row r="66" spans="1:8" s="43" customFormat="1" ht="11.25" customHeight="1" x14ac:dyDescent="0.2">
      <c r="A66" s="59" t="s">
        <v>140</v>
      </c>
      <c r="B66" s="51">
        <v>51405</v>
      </c>
      <c r="C66" s="52">
        <v>34064.273979999998</v>
      </c>
      <c r="D66" s="51">
        <v>894.51708999999994</v>
      </c>
      <c r="E66" s="52">
        <f t="shared" si="20"/>
        <v>34958.791069999999</v>
      </c>
      <c r="F66" s="52">
        <f t="shared" si="21"/>
        <v>16446.208930000001</v>
      </c>
      <c r="G66" s="52">
        <f t="shared" si="22"/>
        <v>17340.726020000002</v>
      </c>
      <c r="H66" s="53">
        <f t="shared" si="19"/>
        <v>68.006596770742149</v>
      </c>
    </row>
    <row r="67" spans="1:8" s="43" customFormat="1" ht="11.25" customHeight="1" x14ac:dyDescent="0.2">
      <c r="A67" s="50" t="s">
        <v>141</v>
      </c>
      <c r="B67" s="51">
        <v>465277.73899999994</v>
      </c>
      <c r="C67" s="52">
        <v>312346.86442</v>
      </c>
      <c r="D67" s="51">
        <v>216.49323999999999</v>
      </c>
      <c r="E67" s="52">
        <f t="shared" si="20"/>
        <v>312563.35765999998</v>
      </c>
      <c r="F67" s="52">
        <f t="shared" si="21"/>
        <v>152714.38133999996</v>
      </c>
      <c r="G67" s="52">
        <f t="shared" si="22"/>
        <v>152930.87457999995</v>
      </c>
      <c r="H67" s="53">
        <f t="shared" si="19"/>
        <v>67.177801872012623</v>
      </c>
    </row>
    <row r="68" spans="1:8" s="43" customFormat="1" ht="11.25" customHeight="1" x14ac:dyDescent="0.2">
      <c r="A68" s="50"/>
      <c r="B68" s="56"/>
      <c r="C68" s="56"/>
      <c r="D68" s="56"/>
      <c r="E68" s="56"/>
      <c r="F68" s="56"/>
      <c r="G68" s="56"/>
      <c r="H68" s="47"/>
    </row>
    <row r="69" spans="1:8" s="43" customFormat="1" ht="11.25" customHeight="1" x14ac:dyDescent="0.2">
      <c r="A69" s="45" t="s">
        <v>142</v>
      </c>
      <c r="B69" s="58">
        <f t="shared" ref="B69:G69" si="23">SUM(B70:B73)</f>
        <v>11327585.764</v>
      </c>
      <c r="C69" s="58">
        <f t="shared" si="23"/>
        <v>7680842.8369500013</v>
      </c>
      <c r="D69" s="58">
        <f t="shared" si="23"/>
        <v>42518.771529999998</v>
      </c>
      <c r="E69" s="58">
        <f t="shared" si="23"/>
        <v>7723361.6084799999</v>
      </c>
      <c r="F69" s="58">
        <f t="shared" si="23"/>
        <v>3604224.1555199991</v>
      </c>
      <c r="G69" s="58">
        <f t="shared" si="23"/>
        <v>3646742.9270499991</v>
      </c>
      <c r="H69" s="47">
        <f>E69/B69*100</f>
        <v>68.181885967489023</v>
      </c>
    </row>
    <row r="70" spans="1:8" s="43" customFormat="1" ht="11.25" customHeight="1" x14ac:dyDescent="0.2">
      <c r="A70" s="50" t="s">
        <v>105</v>
      </c>
      <c r="B70" s="51">
        <v>11247351.963</v>
      </c>
      <c r="C70" s="52">
        <v>7630015.9182400005</v>
      </c>
      <c r="D70" s="51">
        <v>40417.002039999999</v>
      </c>
      <c r="E70" s="52">
        <f>SUM(C70:D70)</f>
        <v>7670432.9202800002</v>
      </c>
      <c r="F70" s="52">
        <f>B70-E70</f>
        <v>3576919.0427199993</v>
      </c>
      <c r="G70" s="52">
        <f>B70-C70</f>
        <v>3617336.044759999</v>
      </c>
      <c r="H70" s="53">
        <f>E70/B70*100</f>
        <v>68.197678400330503</v>
      </c>
    </row>
    <row r="71" spans="1:8" s="43" customFormat="1" ht="11.25" customHeight="1" x14ac:dyDescent="0.2">
      <c r="A71" s="50" t="s">
        <v>143</v>
      </c>
      <c r="B71" s="51">
        <v>61958.72099999999</v>
      </c>
      <c r="C71" s="52">
        <v>37976.668869999994</v>
      </c>
      <c r="D71" s="51">
        <v>1629.32599</v>
      </c>
      <c r="E71" s="52">
        <f>SUM(C71:D71)</f>
        <v>39605.994859999992</v>
      </c>
      <c r="F71" s="52">
        <f>B71-E71</f>
        <v>22352.726139999999</v>
      </c>
      <c r="G71" s="52">
        <f>B71-C71</f>
        <v>23982.052129999996</v>
      </c>
      <c r="H71" s="53">
        <f>E71/B71*100</f>
        <v>63.92319631646366</v>
      </c>
    </row>
    <row r="72" spans="1:8" s="43" customFormat="1" ht="11.25" customHeight="1" x14ac:dyDescent="0.2">
      <c r="A72" s="50" t="s">
        <v>144</v>
      </c>
      <c r="B72" s="51">
        <v>4407.08</v>
      </c>
      <c r="C72" s="52">
        <v>3527.84348</v>
      </c>
      <c r="D72" s="51">
        <v>54.170910000000006</v>
      </c>
      <c r="E72" s="52">
        <f>SUM(C72:D72)</f>
        <v>3582.0143899999998</v>
      </c>
      <c r="F72" s="52">
        <f>B72-E72</f>
        <v>825.06561000000011</v>
      </c>
      <c r="G72" s="52">
        <f>B72-C72</f>
        <v>879.23651999999993</v>
      </c>
      <c r="H72" s="53">
        <f>E72/B72*100</f>
        <v>81.278633244688095</v>
      </c>
    </row>
    <row r="73" spans="1:8" s="43" customFormat="1" ht="11.25" customHeight="1" x14ac:dyDescent="0.2">
      <c r="A73" s="50" t="s">
        <v>145</v>
      </c>
      <c r="B73" s="51">
        <v>13868</v>
      </c>
      <c r="C73" s="52">
        <v>9322.406359999999</v>
      </c>
      <c r="D73" s="51">
        <v>418.27259000000004</v>
      </c>
      <c r="E73" s="52">
        <f>SUM(C73:D73)</f>
        <v>9740.6789499999995</v>
      </c>
      <c r="F73" s="52">
        <f>B73-E73</f>
        <v>4127.3210500000005</v>
      </c>
      <c r="G73" s="52">
        <f>B73-C73</f>
        <v>4545.593640000001</v>
      </c>
      <c r="H73" s="53">
        <f>E73/B73*100</f>
        <v>70.238527184886067</v>
      </c>
    </row>
    <row r="74" spans="1:8" s="43" customFormat="1" ht="11.25" customHeight="1" x14ac:dyDescent="0.2">
      <c r="A74" s="50"/>
      <c r="B74" s="56"/>
      <c r="C74" s="56"/>
      <c r="D74" s="56"/>
      <c r="E74" s="56"/>
      <c r="F74" s="56"/>
      <c r="G74" s="56"/>
      <c r="H74" s="47"/>
    </row>
    <row r="75" spans="1:8" s="43" customFormat="1" ht="11.25" customHeight="1" x14ac:dyDescent="0.2">
      <c r="A75" s="45" t="s">
        <v>146</v>
      </c>
      <c r="B75" s="58">
        <f t="shared" ref="B75:G75" si="24">SUM(B76:B78)</f>
        <v>65551050.298699997</v>
      </c>
      <c r="C75" s="58">
        <f t="shared" si="24"/>
        <v>42370867.381739996</v>
      </c>
      <c r="D75" s="58">
        <f t="shared" si="24"/>
        <v>2263649.49627</v>
      </c>
      <c r="E75" s="58">
        <f t="shared" si="24"/>
        <v>44634516.87800999</v>
      </c>
      <c r="F75" s="58">
        <f t="shared" si="24"/>
        <v>20916533.420690008</v>
      </c>
      <c r="G75" s="58">
        <f t="shared" si="24"/>
        <v>23180182.916960008</v>
      </c>
      <c r="H75" s="47">
        <f>E75/B75*100</f>
        <v>68.091230689091148</v>
      </c>
    </row>
    <row r="76" spans="1:8" s="43" customFormat="1" ht="11.25" customHeight="1" x14ac:dyDescent="0.2">
      <c r="A76" s="50" t="s">
        <v>147</v>
      </c>
      <c r="B76" s="51">
        <v>64509016.471699998</v>
      </c>
      <c r="C76" s="52">
        <v>41720928.097759992</v>
      </c>
      <c r="D76" s="51">
        <v>2227328.14628</v>
      </c>
      <c r="E76" s="52">
        <f>SUM(C76:D76)</f>
        <v>43948256.24403999</v>
      </c>
      <c r="F76" s="52">
        <f>B76-E76</f>
        <v>20560760.227660008</v>
      </c>
      <c r="G76" s="52">
        <f>B76-C76</f>
        <v>22788088.373940006</v>
      </c>
      <c r="H76" s="53">
        <f>E76/B76*100</f>
        <v>68.127307852104707</v>
      </c>
    </row>
    <row r="77" spans="1:8" s="43" customFormat="1" ht="11.25" customHeight="1" x14ac:dyDescent="0.2">
      <c r="A77" s="50" t="s">
        <v>148</v>
      </c>
      <c r="B77" s="51">
        <v>389465.60300000012</v>
      </c>
      <c r="C77" s="52">
        <v>259662.58204999994</v>
      </c>
      <c r="D77" s="51">
        <v>7833.5703700000004</v>
      </c>
      <c r="E77" s="52">
        <f>SUM(C77:D77)</f>
        <v>267496.15241999994</v>
      </c>
      <c r="F77" s="52">
        <f>B77-E77</f>
        <v>121969.45058000018</v>
      </c>
      <c r="G77" s="52">
        <f>B77-C77</f>
        <v>129803.02095000018</v>
      </c>
      <c r="H77" s="53">
        <f>E77/B77*100</f>
        <v>68.682869644845084</v>
      </c>
    </row>
    <row r="78" spans="1:8" s="43" customFormat="1" ht="11.25" customHeight="1" x14ac:dyDescent="0.2">
      <c r="A78" s="50" t="s">
        <v>149</v>
      </c>
      <c r="B78" s="51">
        <v>652568.22399999993</v>
      </c>
      <c r="C78" s="52">
        <v>390276.70192999998</v>
      </c>
      <c r="D78" s="51">
        <v>28487.779620000001</v>
      </c>
      <c r="E78" s="52">
        <f>SUM(C78:D78)</f>
        <v>418764.48154999997</v>
      </c>
      <c r="F78" s="52">
        <f>B78-E78</f>
        <v>233803.74244999996</v>
      </c>
      <c r="G78" s="52">
        <f>B78-C78</f>
        <v>262291.52206999995</v>
      </c>
      <c r="H78" s="53">
        <f>E78/B78*100</f>
        <v>64.171754944353538</v>
      </c>
    </row>
    <row r="79" spans="1:8" s="43" customFormat="1" ht="11.25" customHeight="1" x14ac:dyDescent="0.2">
      <c r="A79" s="50"/>
      <c r="B79" s="56"/>
      <c r="C79" s="56"/>
      <c r="D79" s="56"/>
      <c r="E79" s="56"/>
      <c r="F79" s="56"/>
      <c r="G79" s="56"/>
      <c r="H79" s="47"/>
    </row>
    <row r="80" spans="1:8" s="43" customFormat="1" ht="11.25" customHeight="1" x14ac:dyDescent="0.2">
      <c r="A80" s="45" t="s">
        <v>150</v>
      </c>
      <c r="B80" s="58">
        <f t="shared" ref="B80:G80" si="25">SUM(B81:B84)</f>
        <v>5202000.3720000004</v>
      </c>
      <c r="C80" s="58">
        <f t="shared" si="25"/>
        <v>3690442.7597300005</v>
      </c>
      <c r="D80" s="58">
        <f t="shared" si="25"/>
        <v>19360.498599999999</v>
      </c>
      <c r="E80" s="58">
        <f t="shared" si="25"/>
        <v>3709803.2583300006</v>
      </c>
      <c r="F80" s="58">
        <f t="shared" si="25"/>
        <v>1492197.1136699996</v>
      </c>
      <c r="G80" s="58">
        <f t="shared" si="25"/>
        <v>1511557.6122699999</v>
      </c>
      <c r="H80" s="47">
        <f>E80/B80*100</f>
        <v>71.314936429035697</v>
      </c>
    </row>
    <row r="81" spans="1:8" s="43" customFormat="1" ht="11.25" customHeight="1" x14ac:dyDescent="0.2">
      <c r="A81" s="50" t="s">
        <v>117</v>
      </c>
      <c r="B81" s="51">
        <v>4664328.7220000001</v>
      </c>
      <c r="C81" s="52">
        <v>3399380.9344200003</v>
      </c>
      <c r="D81" s="51">
        <v>4239.9694399999998</v>
      </c>
      <c r="E81" s="52">
        <f>SUM(C81:D81)</f>
        <v>3403620.9038600004</v>
      </c>
      <c r="F81" s="52">
        <f>B81-E81</f>
        <v>1260707.8181399996</v>
      </c>
      <c r="G81" s="52">
        <f>B81-C81</f>
        <v>1264947.7875799998</v>
      </c>
      <c r="H81" s="53">
        <f>E81/B81*100</f>
        <v>72.9712914059062</v>
      </c>
    </row>
    <row r="82" spans="1:8" s="43" customFormat="1" ht="11.25" customHeight="1" x14ac:dyDescent="0.2">
      <c r="A82" s="50" t="s">
        <v>151</v>
      </c>
      <c r="B82" s="51">
        <v>0</v>
      </c>
      <c r="C82" s="52">
        <v>0</v>
      </c>
      <c r="D82" s="51">
        <v>0</v>
      </c>
      <c r="E82" s="52">
        <f>SUM(C82:D82)</f>
        <v>0</v>
      </c>
      <c r="F82" s="52">
        <f>B82-E82</f>
        <v>0</v>
      </c>
      <c r="G82" s="52">
        <f>B82-C82</f>
        <v>0</v>
      </c>
      <c r="H82" s="53"/>
    </row>
    <row r="83" spans="1:8" s="43" customFormat="1" ht="11.25" customHeight="1" x14ac:dyDescent="0.2">
      <c r="A83" s="50" t="s">
        <v>152</v>
      </c>
      <c r="B83" s="51">
        <v>172105</v>
      </c>
      <c r="C83" s="52">
        <v>91666.326589999997</v>
      </c>
      <c r="D83" s="51">
        <v>10744.933499999999</v>
      </c>
      <c r="E83" s="52">
        <f>SUM(C83:D83)</f>
        <v>102411.26009</v>
      </c>
      <c r="F83" s="52">
        <f>B83-E83</f>
        <v>69693.739910000004</v>
      </c>
      <c r="G83" s="52">
        <f>B83-C83</f>
        <v>80438.673410000003</v>
      </c>
      <c r="H83" s="53">
        <f>E83/B83*100</f>
        <v>59.505104494349382</v>
      </c>
    </row>
    <row r="84" spans="1:8" s="43" customFormat="1" ht="11.25" customHeight="1" x14ac:dyDescent="0.2">
      <c r="A84" s="50" t="s">
        <v>153</v>
      </c>
      <c r="B84" s="51">
        <v>365566.64999999997</v>
      </c>
      <c r="C84" s="52">
        <v>199395.49871999997</v>
      </c>
      <c r="D84" s="51">
        <v>4375.59566</v>
      </c>
      <c r="E84" s="52">
        <f>SUM(C84:D84)</f>
        <v>203771.09437999997</v>
      </c>
      <c r="F84" s="52">
        <f>B84-E84</f>
        <v>161795.55562</v>
      </c>
      <c r="G84" s="52">
        <f>B84-C84</f>
        <v>166171.15127999999</v>
      </c>
      <c r="H84" s="53">
        <f>E84/B84*100</f>
        <v>55.741160847139639</v>
      </c>
    </row>
    <row r="85" spans="1:8" s="43" customFormat="1" ht="11.25" customHeight="1" x14ac:dyDescent="0.2">
      <c r="A85" s="62"/>
      <c r="B85" s="51"/>
      <c r="C85" s="52"/>
      <c r="D85" s="51"/>
      <c r="E85" s="52"/>
      <c r="F85" s="52"/>
      <c r="G85" s="52"/>
      <c r="H85" s="53"/>
    </row>
    <row r="86" spans="1:8" s="43" customFormat="1" ht="11.25" customHeight="1" x14ac:dyDescent="0.2">
      <c r="A86" s="45" t="s">
        <v>154</v>
      </c>
      <c r="B86" s="58">
        <f t="shared" ref="B86:G86" si="26">SUM(B87:B93)</f>
        <v>165485767.26382002</v>
      </c>
      <c r="C86" s="58">
        <f t="shared" si="26"/>
        <v>127158116.47129001</v>
      </c>
      <c r="D86" s="58">
        <f t="shared" si="26"/>
        <v>717478.17406000022</v>
      </c>
      <c r="E86" s="58">
        <f t="shared" si="26"/>
        <v>127875594.64535001</v>
      </c>
      <c r="F86" s="58">
        <f t="shared" si="26"/>
        <v>37610172.618470006</v>
      </c>
      <c r="G86" s="58">
        <f t="shared" si="26"/>
        <v>38327650.79253</v>
      </c>
      <c r="H86" s="47">
        <f t="shared" ref="H86:H93" si="27">E86/B86*100</f>
        <v>77.272865672785457</v>
      </c>
    </row>
    <row r="87" spans="1:8" s="43" customFormat="1" ht="11.25" customHeight="1" x14ac:dyDescent="0.2">
      <c r="A87" s="50" t="s">
        <v>132</v>
      </c>
      <c r="B87" s="51">
        <v>5806902.5639899988</v>
      </c>
      <c r="C87" s="52">
        <v>4403238.5124599999</v>
      </c>
      <c r="D87" s="51">
        <v>119920.65316000002</v>
      </c>
      <c r="E87" s="52">
        <f t="shared" ref="E87:E93" si="28">SUM(C87:D87)</f>
        <v>4523159.1656200001</v>
      </c>
      <c r="F87" s="52">
        <f t="shared" ref="F87:F93" si="29">B87-E87</f>
        <v>1283743.3983699987</v>
      </c>
      <c r="G87" s="52">
        <f t="shared" ref="G87:G93" si="30">B87-C87</f>
        <v>1403664.0515299989</v>
      </c>
      <c r="H87" s="53">
        <f t="shared" si="27"/>
        <v>77.892802845861397</v>
      </c>
    </row>
    <row r="88" spans="1:8" s="43" customFormat="1" ht="11.25" customHeight="1" x14ac:dyDescent="0.2">
      <c r="A88" s="50" t="s">
        <v>155</v>
      </c>
      <c r="B88" s="51">
        <v>14395626.183819998</v>
      </c>
      <c r="C88" s="52">
        <v>10874788.572930004</v>
      </c>
      <c r="D88" s="51">
        <v>32766.496780000001</v>
      </c>
      <c r="E88" s="52">
        <f t="shared" si="28"/>
        <v>10907555.069710005</v>
      </c>
      <c r="F88" s="52">
        <f t="shared" si="29"/>
        <v>3488071.114109993</v>
      </c>
      <c r="G88" s="52">
        <f t="shared" si="30"/>
        <v>3520837.6108899936</v>
      </c>
      <c r="H88" s="53">
        <f t="shared" si="27"/>
        <v>75.769924353617768</v>
      </c>
    </row>
    <row r="89" spans="1:8" s="43" customFormat="1" ht="11.25" customHeight="1" x14ac:dyDescent="0.2">
      <c r="A89" s="50" t="s">
        <v>156</v>
      </c>
      <c r="B89" s="51">
        <v>10888533.073000005</v>
      </c>
      <c r="C89" s="52">
        <v>8149337.3572700005</v>
      </c>
      <c r="D89" s="51">
        <v>40961.919209999993</v>
      </c>
      <c r="E89" s="52">
        <f t="shared" si="28"/>
        <v>8190299.2764800005</v>
      </c>
      <c r="F89" s="52">
        <f t="shared" si="29"/>
        <v>2698233.796520004</v>
      </c>
      <c r="G89" s="52">
        <f t="shared" si="30"/>
        <v>2739195.715730004</v>
      </c>
      <c r="H89" s="53">
        <f t="shared" si="27"/>
        <v>75.219492116796332</v>
      </c>
    </row>
    <row r="90" spans="1:8" s="43" customFormat="1" ht="11.25" customHeight="1" x14ac:dyDescent="0.2">
      <c r="A90" s="50" t="s">
        <v>157</v>
      </c>
      <c r="B90" s="51">
        <v>249133.63000000003</v>
      </c>
      <c r="C90" s="52">
        <v>167222.79423</v>
      </c>
      <c r="D90" s="51">
        <v>3934.1828500000001</v>
      </c>
      <c r="E90" s="52">
        <f t="shared" si="28"/>
        <v>171156.97708000001</v>
      </c>
      <c r="F90" s="52">
        <f t="shared" si="29"/>
        <v>77976.652920000022</v>
      </c>
      <c r="G90" s="52">
        <f t="shared" si="30"/>
        <v>81910.835770000034</v>
      </c>
      <c r="H90" s="53">
        <f t="shared" si="27"/>
        <v>68.700872331045787</v>
      </c>
    </row>
    <row r="91" spans="1:8" s="43" customFormat="1" ht="11.25" customHeight="1" x14ac:dyDescent="0.2">
      <c r="A91" s="50" t="s">
        <v>158</v>
      </c>
      <c r="B91" s="51">
        <v>999447.34000000008</v>
      </c>
      <c r="C91" s="52">
        <v>715946.08584000007</v>
      </c>
      <c r="D91" s="51">
        <v>14970.190909999999</v>
      </c>
      <c r="E91" s="52">
        <f t="shared" si="28"/>
        <v>730916.27675000008</v>
      </c>
      <c r="F91" s="52">
        <f t="shared" si="29"/>
        <v>268531.06325000001</v>
      </c>
      <c r="G91" s="52">
        <f t="shared" si="30"/>
        <v>283501.25416000001</v>
      </c>
      <c r="H91" s="53">
        <f t="shared" si="27"/>
        <v>73.132044830896248</v>
      </c>
    </row>
    <row r="92" spans="1:8" s="43" customFormat="1" ht="11.25" customHeight="1" x14ac:dyDescent="0.2">
      <c r="A92" s="50" t="s">
        <v>159</v>
      </c>
      <c r="B92" s="51">
        <v>131922894.17901</v>
      </c>
      <c r="C92" s="52">
        <v>101987279.32153</v>
      </c>
      <c r="D92" s="51">
        <v>499735.18300000008</v>
      </c>
      <c r="E92" s="52">
        <f t="shared" si="28"/>
        <v>102487014.50453</v>
      </c>
      <c r="F92" s="52">
        <f t="shared" si="29"/>
        <v>29435879.674480006</v>
      </c>
      <c r="G92" s="52">
        <f t="shared" si="30"/>
        <v>29935614.857480004</v>
      </c>
      <c r="H92" s="53">
        <f t="shared" si="27"/>
        <v>77.687057384795082</v>
      </c>
    </row>
    <row r="93" spans="1:8" s="43" customFormat="1" ht="11.25" customHeight="1" x14ac:dyDescent="0.2">
      <c r="A93" s="50" t="s">
        <v>160</v>
      </c>
      <c r="B93" s="51">
        <v>1223230.294</v>
      </c>
      <c r="C93" s="52">
        <v>860303.82702999993</v>
      </c>
      <c r="D93" s="51">
        <v>5189.5481500000005</v>
      </c>
      <c r="E93" s="52">
        <f t="shared" si="28"/>
        <v>865493.37517999997</v>
      </c>
      <c r="F93" s="52">
        <f t="shared" si="29"/>
        <v>357736.91882000002</v>
      </c>
      <c r="G93" s="52">
        <f t="shared" si="30"/>
        <v>362926.46697000007</v>
      </c>
      <c r="H93" s="53">
        <f t="shared" si="27"/>
        <v>70.754736816549112</v>
      </c>
    </row>
    <row r="94" spans="1:8" s="43" customFormat="1" ht="11.25" customHeight="1" x14ac:dyDescent="0.2">
      <c r="A94" s="50"/>
      <c r="B94" s="56"/>
      <c r="C94" s="56"/>
      <c r="D94" s="56"/>
      <c r="E94" s="56"/>
      <c r="F94" s="56"/>
      <c r="G94" s="56"/>
      <c r="H94" s="47"/>
    </row>
    <row r="95" spans="1:8" s="43" customFormat="1" ht="11.25" customHeight="1" x14ac:dyDescent="0.2">
      <c r="A95" s="45" t="s">
        <v>161</v>
      </c>
      <c r="B95" s="58">
        <f t="shared" ref="B95:G95" si="31">SUM(B96:B105)</f>
        <v>13375907.697999999</v>
      </c>
      <c r="C95" s="58">
        <f t="shared" si="31"/>
        <v>10154068.852359999</v>
      </c>
      <c r="D95" s="58">
        <f t="shared" si="31"/>
        <v>168917.28686000002</v>
      </c>
      <c r="E95" s="58">
        <f t="shared" si="31"/>
        <v>10322986.139219996</v>
      </c>
      <c r="F95" s="58">
        <f t="shared" si="31"/>
        <v>3052921.5587800024</v>
      </c>
      <c r="G95" s="58">
        <f t="shared" si="31"/>
        <v>3221838.8456400027</v>
      </c>
      <c r="H95" s="47">
        <f t="shared" ref="H95:H105" si="32">E95/B95*100</f>
        <v>77.175967211283279</v>
      </c>
    </row>
    <row r="96" spans="1:8" s="43" customFormat="1" ht="11.25" customHeight="1" x14ac:dyDescent="0.2">
      <c r="A96" s="50" t="s">
        <v>105</v>
      </c>
      <c r="B96" s="51">
        <v>4984612.0189999994</v>
      </c>
      <c r="C96" s="52">
        <v>3674525.8891299996</v>
      </c>
      <c r="D96" s="51">
        <v>34043.894070000002</v>
      </c>
      <c r="E96" s="52">
        <f t="shared" ref="E96:E105" si="33">SUM(C96:D96)</f>
        <v>3708569.7831999995</v>
      </c>
      <c r="F96" s="52">
        <f t="shared" ref="F96:F105" si="34">B96-E96</f>
        <v>1276042.2357999999</v>
      </c>
      <c r="G96" s="52">
        <f t="shared" ref="G96:G105" si="35">B96-C96</f>
        <v>1310086.1298699998</v>
      </c>
      <c r="H96" s="53">
        <f t="shared" si="32"/>
        <v>74.400369959867078</v>
      </c>
    </row>
    <row r="97" spans="1:8" s="43" customFormat="1" ht="11.25" customHeight="1" x14ac:dyDescent="0.2">
      <c r="A97" s="50" t="s">
        <v>162</v>
      </c>
      <c r="B97" s="51">
        <v>1369328.2239999999</v>
      </c>
      <c r="C97" s="52">
        <v>1142170.3546900002</v>
      </c>
      <c r="D97" s="51">
        <v>31932.955300000001</v>
      </c>
      <c r="E97" s="52">
        <f t="shared" si="33"/>
        <v>1174103.3099900002</v>
      </c>
      <c r="F97" s="52">
        <f t="shared" si="34"/>
        <v>195224.91400999972</v>
      </c>
      <c r="G97" s="52">
        <f t="shared" si="35"/>
        <v>227157.86930999975</v>
      </c>
      <c r="H97" s="53">
        <f t="shared" si="32"/>
        <v>85.743015400667019</v>
      </c>
    </row>
    <row r="98" spans="1:8" s="43" customFormat="1" ht="11.25" customHeight="1" x14ac:dyDescent="0.2">
      <c r="A98" s="50" t="s">
        <v>163</v>
      </c>
      <c r="B98" s="51">
        <v>1043555.741</v>
      </c>
      <c r="C98" s="52">
        <v>873924.23916999996</v>
      </c>
      <c r="D98" s="51">
        <v>2695.45649</v>
      </c>
      <c r="E98" s="52">
        <f t="shared" si="33"/>
        <v>876619.69565999997</v>
      </c>
      <c r="F98" s="52">
        <f t="shared" si="34"/>
        <v>166936.04534000007</v>
      </c>
      <c r="G98" s="52">
        <f t="shared" si="35"/>
        <v>169631.50183000008</v>
      </c>
      <c r="H98" s="53">
        <f t="shared" si="32"/>
        <v>84.003150116348209</v>
      </c>
    </row>
    <row r="99" spans="1:8" s="43" customFormat="1" ht="11.25" customHeight="1" x14ac:dyDescent="0.2">
      <c r="A99" s="50" t="s">
        <v>164</v>
      </c>
      <c r="B99" s="51">
        <v>980152.89899999998</v>
      </c>
      <c r="C99" s="52">
        <v>727794.32244000002</v>
      </c>
      <c r="D99" s="51">
        <v>22469.073250000001</v>
      </c>
      <c r="E99" s="52">
        <f t="shared" si="33"/>
        <v>750263.39569000003</v>
      </c>
      <c r="F99" s="52">
        <f t="shared" si="34"/>
        <v>229889.50330999994</v>
      </c>
      <c r="G99" s="52">
        <f t="shared" si="35"/>
        <v>252358.57655999996</v>
      </c>
      <c r="H99" s="53">
        <f t="shared" si="32"/>
        <v>76.545546766780532</v>
      </c>
    </row>
    <row r="100" spans="1:8" s="43" customFormat="1" ht="11.25" customHeight="1" x14ac:dyDescent="0.2">
      <c r="A100" s="50" t="s">
        <v>165</v>
      </c>
      <c r="B100" s="51">
        <v>1252022.622</v>
      </c>
      <c r="C100" s="52">
        <v>907466.42105</v>
      </c>
      <c r="D100" s="51">
        <v>33580.367729999998</v>
      </c>
      <c r="E100" s="52">
        <f t="shared" si="33"/>
        <v>941046.78878000006</v>
      </c>
      <c r="F100" s="52">
        <f t="shared" si="34"/>
        <v>310975.83321999991</v>
      </c>
      <c r="G100" s="52">
        <f t="shared" si="35"/>
        <v>344556.20094999997</v>
      </c>
      <c r="H100" s="53">
        <f t="shared" si="32"/>
        <v>75.162123450833306</v>
      </c>
    </row>
    <row r="101" spans="1:8" s="43" customFormat="1" ht="11.25" customHeight="1" x14ac:dyDescent="0.2">
      <c r="A101" s="50" t="s">
        <v>166</v>
      </c>
      <c r="B101" s="51">
        <v>101440.807</v>
      </c>
      <c r="C101" s="52">
        <v>75699.77605</v>
      </c>
      <c r="D101" s="51">
        <v>1875.5771499999998</v>
      </c>
      <c r="E101" s="52">
        <f t="shared" si="33"/>
        <v>77575.353199999998</v>
      </c>
      <c r="F101" s="52">
        <f t="shared" si="34"/>
        <v>23865.453800000003</v>
      </c>
      <c r="G101" s="52">
        <f t="shared" si="35"/>
        <v>25741.03095</v>
      </c>
      <c r="H101" s="53">
        <f t="shared" si="32"/>
        <v>76.473517408038759</v>
      </c>
    </row>
    <row r="102" spans="1:8" s="43" customFormat="1" ht="11.25" customHeight="1" x14ac:dyDescent="0.2">
      <c r="A102" s="50" t="s">
        <v>167</v>
      </c>
      <c r="B102" s="51">
        <v>652152.56700000004</v>
      </c>
      <c r="C102" s="52">
        <v>489266.14948999998</v>
      </c>
      <c r="D102" s="51">
        <v>733.69672000000003</v>
      </c>
      <c r="E102" s="52">
        <f t="shared" si="33"/>
        <v>489999.84620999999</v>
      </c>
      <c r="F102" s="52">
        <f t="shared" si="34"/>
        <v>162152.72079000005</v>
      </c>
      <c r="G102" s="52">
        <f t="shared" si="35"/>
        <v>162886.41751000006</v>
      </c>
      <c r="H102" s="53">
        <f t="shared" si="32"/>
        <v>75.135768991000532</v>
      </c>
    </row>
    <row r="103" spans="1:8" s="43" customFormat="1" ht="11.25" customHeight="1" x14ac:dyDescent="0.2">
      <c r="A103" s="50" t="s">
        <v>168</v>
      </c>
      <c r="B103" s="51">
        <v>688364.89600000158</v>
      </c>
      <c r="C103" s="52">
        <v>453745.05981999857</v>
      </c>
      <c r="D103" s="51">
        <v>9943.1554499999947</v>
      </c>
      <c r="E103" s="52">
        <f t="shared" si="33"/>
        <v>463688.21526999859</v>
      </c>
      <c r="F103" s="52">
        <f t="shared" si="34"/>
        <v>224676.68073000299</v>
      </c>
      <c r="G103" s="52">
        <f t="shared" si="35"/>
        <v>234619.83618000301</v>
      </c>
      <c r="H103" s="53">
        <f t="shared" si="32"/>
        <v>67.360816619852386</v>
      </c>
    </row>
    <row r="104" spans="1:8" s="43" customFormat="1" ht="11.25" customHeight="1" x14ac:dyDescent="0.2">
      <c r="A104" s="50" t="s">
        <v>169</v>
      </c>
      <c r="B104" s="51">
        <v>101576.65700000001</v>
      </c>
      <c r="C104" s="52">
        <v>68010.244200000001</v>
      </c>
      <c r="D104" s="51">
        <v>270.07921999999996</v>
      </c>
      <c r="E104" s="52">
        <f t="shared" si="33"/>
        <v>68280.323420000001</v>
      </c>
      <c r="F104" s="52">
        <f t="shared" si="34"/>
        <v>33296.333580000006</v>
      </c>
      <c r="G104" s="52">
        <f t="shared" si="35"/>
        <v>33566.412800000006</v>
      </c>
      <c r="H104" s="53">
        <f t="shared" si="32"/>
        <v>67.220486907735108</v>
      </c>
    </row>
    <row r="105" spans="1:8" s="43" customFormat="1" ht="11.25" customHeight="1" x14ac:dyDescent="0.2">
      <c r="A105" s="50" t="s">
        <v>170</v>
      </c>
      <c r="B105" s="51">
        <v>2202701.2659999998</v>
      </c>
      <c r="C105" s="52">
        <v>1741466.3963200001</v>
      </c>
      <c r="D105" s="51">
        <v>31373.031480000001</v>
      </c>
      <c r="E105" s="52">
        <f t="shared" si="33"/>
        <v>1772839.4277999999</v>
      </c>
      <c r="F105" s="52">
        <f t="shared" si="34"/>
        <v>429861.83819999988</v>
      </c>
      <c r="G105" s="52">
        <f t="shared" si="35"/>
        <v>461234.86967999977</v>
      </c>
      <c r="H105" s="53">
        <f t="shared" si="32"/>
        <v>80.484787254850559</v>
      </c>
    </row>
    <row r="106" spans="1:8" s="43" customFormat="1" ht="11.25" customHeight="1" x14ac:dyDescent="0.2">
      <c r="A106" s="50"/>
      <c r="B106" s="56"/>
      <c r="C106" s="56"/>
      <c r="D106" s="56"/>
      <c r="E106" s="56"/>
      <c r="F106" s="56"/>
      <c r="G106" s="56"/>
      <c r="H106" s="47"/>
    </row>
    <row r="107" spans="1:8" s="43" customFormat="1" ht="11.25" customHeight="1" x14ac:dyDescent="0.2">
      <c r="A107" s="45" t="s">
        <v>171</v>
      </c>
      <c r="B107" s="58">
        <f t="shared" ref="B107:G107" si="36">SUM(B108:B116)</f>
        <v>10251851.145340003</v>
      </c>
      <c r="C107" s="58">
        <f t="shared" si="36"/>
        <v>6343664.4799769996</v>
      </c>
      <c r="D107" s="58">
        <f t="shared" si="36"/>
        <v>331019.29788999993</v>
      </c>
      <c r="E107" s="58">
        <f t="shared" si="36"/>
        <v>6674683.7778669996</v>
      </c>
      <c r="F107" s="58">
        <f t="shared" si="36"/>
        <v>3577167.3674730002</v>
      </c>
      <c r="G107" s="58">
        <f t="shared" si="36"/>
        <v>3908186.6653630007</v>
      </c>
      <c r="H107" s="47">
        <f t="shared" ref="H107:H116" si="37">E107/B107*100</f>
        <v>65.10710781146085</v>
      </c>
    </row>
    <row r="108" spans="1:8" s="43" customFormat="1" ht="11.25" customHeight="1" x14ac:dyDescent="0.2">
      <c r="A108" s="50" t="s">
        <v>105</v>
      </c>
      <c r="B108" s="51">
        <v>7259989.4910000004</v>
      </c>
      <c r="C108" s="52">
        <v>4143239.1416370003</v>
      </c>
      <c r="D108" s="51">
        <v>301025.98080999998</v>
      </c>
      <c r="E108" s="52">
        <f t="shared" ref="E108:E116" si="38">SUM(C108:D108)</f>
        <v>4444265.1224469999</v>
      </c>
      <c r="F108" s="52">
        <f t="shared" ref="F108:F116" si="39">B108-E108</f>
        <v>2815724.3685530005</v>
      </c>
      <c r="G108" s="52">
        <f t="shared" ref="G108:G116" si="40">B108-C108</f>
        <v>3116750.3493630001</v>
      </c>
      <c r="H108" s="53">
        <f t="shared" si="37"/>
        <v>61.215861647684576</v>
      </c>
    </row>
    <row r="109" spans="1:8" s="43" customFormat="1" ht="11.25" customHeight="1" x14ac:dyDescent="0.2">
      <c r="A109" s="50" t="s">
        <v>172</v>
      </c>
      <c r="B109" s="51">
        <v>24960.713</v>
      </c>
      <c r="C109" s="52">
        <v>19175.307840000001</v>
      </c>
      <c r="D109" s="51">
        <v>28.5032</v>
      </c>
      <c r="E109" s="52">
        <f t="shared" si="38"/>
        <v>19203.811040000001</v>
      </c>
      <c r="F109" s="52">
        <f t="shared" si="39"/>
        <v>5756.9019599999992</v>
      </c>
      <c r="G109" s="52">
        <f t="shared" si="40"/>
        <v>5785.4051599999984</v>
      </c>
      <c r="H109" s="53">
        <f t="shared" si="37"/>
        <v>76.936147777509404</v>
      </c>
    </row>
    <row r="110" spans="1:8" s="43" customFormat="1" ht="11.25" customHeight="1" x14ac:dyDescent="0.2">
      <c r="A110" s="50" t="s">
        <v>173</v>
      </c>
      <c r="B110" s="51">
        <v>157997.19533999995</v>
      </c>
      <c r="C110" s="52">
        <v>115067.80505000001</v>
      </c>
      <c r="D110" s="51">
        <v>3008.1717599999997</v>
      </c>
      <c r="E110" s="52">
        <f t="shared" si="38"/>
        <v>118075.97681000001</v>
      </c>
      <c r="F110" s="52">
        <f t="shared" si="39"/>
        <v>39921.21852999994</v>
      </c>
      <c r="G110" s="52">
        <f t="shared" si="40"/>
        <v>42929.390289999938</v>
      </c>
      <c r="H110" s="53">
        <f t="shared" si="37"/>
        <v>74.732957478079271</v>
      </c>
    </row>
    <row r="111" spans="1:8" s="43" customFormat="1" ht="11.25" customHeight="1" x14ac:dyDescent="0.2">
      <c r="A111" s="50" t="s">
        <v>174</v>
      </c>
      <c r="B111" s="51">
        <v>904449.72799999989</v>
      </c>
      <c r="C111" s="52">
        <v>700135.28039999993</v>
      </c>
      <c r="D111" s="51">
        <v>8139.2096300000003</v>
      </c>
      <c r="E111" s="52">
        <f t="shared" si="38"/>
        <v>708274.49002999999</v>
      </c>
      <c r="F111" s="52">
        <f t="shared" si="39"/>
        <v>196175.2379699999</v>
      </c>
      <c r="G111" s="52">
        <f t="shared" si="40"/>
        <v>204314.44759999996</v>
      </c>
      <c r="H111" s="53">
        <f t="shared" si="37"/>
        <v>78.309989831739998</v>
      </c>
    </row>
    <row r="112" spans="1:8" s="43" customFormat="1" ht="11.25" customHeight="1" x14ac:dyDescent="0.2">
      <c r="A112" s="50" t="s">
        <v>175</v>
      </c>
      <c r="B112" s="51">
        <v>60561.987999999998</v>
      </c>
      <c r="C112" s="52">
        <v>52017.099889999998</v>
      </c>
      <c r="D112" s="51">
        <v>568.48943999999995</v>
      </c>
      <c r="E112" s="52">
        <f t="shared" si="38"/>
        <v>52585.589329999995</v>
      </c>
      <c r="F112" s="52">
        <f t="shared" si="39"/>
        <v>7976.3986700000023</v>
      </c>
      <c r="G112" s="52">
        <f t="shared" si="40"/>
        <v>8544.8881099999999</v>
      </c>
      <c r="H112" s="53">
        <f t="shared" si="37"/>
        <v>86.829364534730928</v>
      </c>
    </row>
    <row r="113" spans="1:8" s="43" customFormat="1" ht="11.25" customHeight="1" x14ac:dyDescent="0.2">
      <c r="A113" s="50" t="s">
        <v>176</v>
      </c>
      <c r="B113" s="51">
        <v>154181.19199999998</v>
      </c>
      <c r="C113" s="52">
        <v>115199.42674</v>
      </c>
      <c r="D113" s="51">
        <v>2379.7964900000002</v>
      </c>
      <c r="E113" s="52">
        <f t="shared" si="38"/>
        <v>117579.22322999999</v>
      </c>
      <c r="F113" s="52">
        <f t="shared" si="39"/>
        <v>36601.968769999992</v>
      </c>
      <c r="G113" s="52">
        <f t="shared" si="40"/>
        <v>38981.765259999986</v>
      </c>
      <c r="H113" s="53">
        <f t="shared" si="37"/>
        <v>76.260419124272957</v>
      </c>
    </row>
    <row r="114" spans="1:8" s="43" customFormat="1" ht="11.25" customHeight="1" x14ac:dyDescent="0.2">
      <c r="A114" s="50" t="s">
        <v>177</v>
      </c>
      <c r="B114" s="51">
        <v>659041.32199999993</v>
      </c>
      <c r="C114" s="52">
        <v>424812.44017000002</v>
      </c>
      <c r="D114" s="51">
        <v>8096.0187999999998</v>
      </c>
      <c r="E114" s="52">
        <f t="shared" si="38"/>
        <v>432908.45897000004</v>
      </c>
      <c r="F114" s="52">
        <f t="shared" si="39"/>
        <v>226132.86302999989</v>
      </c>
      <c r="G114" s="52">
        <f t="shared" si="40"/>
        <v>234228.88182999991</v>
      </c>
      <c r="H114" s="53">
        <f t="shared" si="37"/>
        <v>65.687604785728453</v>
      </c>
    </row>
    <row r="115" spans="1:8" s="43" customFormat="1" ht="11.25" customHeight="1" x14ac:dyDescent="0.2">
      <c r="A115" s="50" t="s">
        <v>178</v>
      </c>
      <c r="B115" s="51">
        <v>316156.91500000004</v>
      </c>
      <c r="C115" s="52">
        <v>254097.14515999999</v>
      </c>
      <c r="D115" s="51">
        <v>4335.4892800000007</v>
      </c>
      <c r="E115" s="52">
        <f t="shared" si="38"/>
        <v>258432.63443999999</v>
      </c>
      <c r="F115" s="52">
        <f t="shared" si="39"/>
        <v>57724.280560000043</v>
      </c>
      <c r="G115" s="52">
        <f t="shared" si="40"/>
        <v>62059.769840000052</v>
      </c>
      <c r="H115" s="53">
        <f t="shared" si="37"/>
        <v>81.741888973075277</v>
      </c>
    </row>
    <row r="116" spans="1:8" s="43" customFormat="1" ht="11.25" customHeight="1" x14ac:dyDescent="0.2">
      <c r="A116" s="50" t="s">
        <v>179</v>
      </c>
      <c r="B116" s="56">
        <v>714512.60100000014</v>
      </c>
      <c r="C116" s="56">
        <v>519920.83308999997</v>
      </c>
      <c r="D116" s="56">
        <v>3437.6384800000001</v>
      </c>
      <c r="E116" s="56">
        <f t="shared" si="38"/>
        <v>523358.47156999999</v>
      </c>
      <c r="F116" s="56">
        <f t="shared" si="39"/>
        <v>191154.12943000015</v>
      </c>
      <c r="G116" s="56">
        <f t="shared" si="40"/>
        <v>194591.76791000017</v>
      </c>
      <c r="H116" s="47">
        <f t="shared" si="37"/>
        <v>73.246919765659939</v>
      </c>
    </row>
    <row r="117" spans="1:8" s="43" customFormat="1" ht="11.25" customHeight="1" x14ac:dyDescent="0.2">
      <c r="A117" s="60"/>
      <c r="B117" s="56"/>
      <c r="C117" s="56"/>
      <c r="D117" s="56"/>
      <c r="E117" s="56"/>
      <c r="F117" s="56"/>
      <c r="G117" s="56"/>
      <c r="H117" s="47"/>
    </row>
    <row r="118" spans="1:8" s="43" customFormat="1" ht="11.25" customHeight="1" x14ac:dyDescent="0.2">
      <c r="A118" s="89" t="s">
        <v>180</v>
      </c>
      <c r="B118" s="58">
        <f t="shared" ref="B118:G118" si="41">+B119+B127</f>
        <v>151114841.26681995</v>
      </c>
      <c r="C118" s="58">
        <f t="shared" si="41"/>
        <v>121068871.94072001</v>
      </c>
      <c r="D118" s="58">
        <f t="shared" si="41"/>
        <v>1885870.1584099999</v>
      </c>
      <c r="E118" s="58">
        <f t="shared" si="41"/>
        <v>122954742.09913</v>
      </c>
      <c r="F118" s="58">
        <f t="shared" si="41"/>
        <v>28160099.167689972</v>
      </c>
      <c r="G118" s="58">
        <f t="shared" si="41"/>
        <v>30045969.326099969</v>
      </c>
      <c r="H118" s="53">
        <f t="shared" ref="H118:H130" si="42">E118/B118*100</f>
        <v>81.365100256454411</v>
      </c>
    </row>
    <row r="119" spans="1:8" s="43" customFormat="1" ht="12" x14ac:dyDescent="0.2">
      <c r="A119" s="63" t="s">
        <v>181</v>
      </c>
      <c r="B119" s="90">
        <f t="shared" ref="B119:G119" si="43">SUM(B120:B124)</f>
        <v>10334783.290000001</v>
      </c>
      <c r="C119" s="64">
        <f t="shared" si="43"/>
        <v>8913292.1667899992</v>
      </c>
      <c r="D119" s="90">
        <f t="shared" si="43"/>
        <v>353753.42261000001</v>
      </c>
      <c r="E119" s="64">
        <f t="shared" si="43"/>
        <v>9267045.589399999</v>
      </c>
      <c r="F119" s="64">
        <f t="shared" si="43"/>
        <v>1067737.700600001</v>
      </c>
      <c r="G119" s="64">
        <f t="shared" si="43"/>
        <v>1421491.1232100006</v>
      </c>
      <c r="H119" s="53">
        <f t="shared" si="42"/>
        <v>89.668504209148239</v>
      </c>
    </row>
    <row r="120" spans="1:8" s="43" customFormat="1" ht="11.25" customHeight="1" x14ac:dyDescent="0.2">
      <c r="A120" s="65" t="s">
        <v>182</v>
      </c>
      <c r="B120" s="51">
        <v>312964.59500000003</v>
      </c>
      <c r="C120" s="52">
        <v>246059.88884999999</v>
      </c>
      <c r="D120" s="51">
        <v>1433.1916999999999</v>
      </c>
      <c r="E120" s="52">
        <f t="shared" ref="E120:E126" si="44">SUM(C120:D120)</f>
        <v>247493.08054999998</v>
      </c>
      <c r="F120" s="52">
        <f t="shared" ref="F120:F126" si="45">B120-E120</f>
        <v>65471.514450000046</v>
      </c>
      <c r="G120" s="52">
        <f t="shared" ref="G120:G126" si="46">B120-C120</f>
        <v>66904.706150000042</v>
      </c>
      <c r="H120" s="53">
        <f t="shared" si="42"/>
        <v>79.080216901212083</v>
      </c>
    </row>
    <row r="121" spans="1:8" s="43" customFormat="1" ht="11.25" customHeight="1" x14ac:dyDescent="0.2">
      <c r="A121" s="65" t="s">
        <v>183</v>
      </c>
      <c r="B121" s="51">
        <v>989266.54700000002</v>
      </c>
      <c r="C121" s="52">
        <v>593922.97792999994</v>
      </c>
      <c r="D121" s="51">
        <v>7675.7754999999997</v>
      </c>
      <c r="E121" s="52">
        <f t="shared" si="44"/>
        <v>601598.75342999992</v>
      </c>
      <c r="F121" s="52">
        <f t="shared" si="45"/>
        <v>387667.7935700001</v>
      </c>
      <c r="G121" s="52">
        <f t="shared" si="46"/>
        <v>395343.56907000009</v>
      </c>
      <c r="H121" s="53">
        <f t="shared" si="42"/>
        <v>60.812604576024334</v>
      </c>
    </row>
    <row r="122" spans="1:8" s="43" customFormat="1" ht="11.25" customHeight="1" x14ac:dyDescent="0.2">
      <c r="A122" s="65" t="s">
        <v>184</v>
      </c>
      <c r="B122" s="51">
        <v>93877.200999999972</v>
      </c>
      <c r="C122" s="52">
        <v>81487.420660000003</v>
      </c>
      <c r="D122" s="51">
        <v>1486.9121</v>
      </c>
      <c r="E122" s="52">
        <f t="shared" si="44"/>
        <v>82974.332760000005</v>
      </c>
      <c r="F122" s="52">
        <f t="shared" si="45"/>
        <v>10902.868239999967</v>
      </c>
      <c r="G122" s="52">
        <f t="shared" si="46"/>
        <v>12389.780339999968</v>
      </c>
      <c r="H122" s="53">
        <f t="shared" si="42"/>
        <v>88.386031833224379</v>
      </c>
    </row>
    <row r="123" spans="1:8" s="43" customFormat="1" ht="11.25" customHeight="1" x14ac:dyDescent="0.2">
      <c r="A123" s="65" t="s">
        <v>185</v>
      </c>
      <c r="B123" s="56">
        <v>608779.80199999991</v>
      </c>
      <c r="C123" s="56">
        <v>502651.43874000001</v>
      </c>
      <c r="D123" s="56">
        <v>8151.4447199999995</v>
      </c>
      <c r="E123" s="56">
        <f t="shared" si="44"/>
        <v>510802.88346000004</v>
      </c>
      <c r="F123" s="56">
        <f t="shared" si="45"/>
        <v>97976.918539999868</v>
      </c>
      <c r="G123" s="56">
        <f t="shared" si="46"/>
        <v>106128.3632599999</v>
      </c>
      <c r="H123" s="53">
        <f t="shared" si="42"/>
        <v>83.906016885231708</v>
      </c>
    </row>
    <row r="124" spans="1:8" s="43" customFormat="1" ht="11.25" customHeight="1" x14ac:dyDescent="0.2">
      <c r="A124" s="63" t="s">
        <v>186</v>
      </c>
      <c r="B124" s="91">
        <f>SUM(B125:B126)</f>
        <v>8329895.1450000005</v>
      </c>
      <c r="C124" s="91">
        <f>SUM(C125:C126)</f>
        <v>7489170.4406099999</v>
      </c>
      <c r="D124" s="91">
        <f>SUM(D125:D126)</f>
        <v>335006.09859000001</v>
      </c>
      <c r="E124" s="58">
        <f t="shared" si="44"/>
        <v>7824176.5391999995</v>
      </c>
      <c r="F124" s="58">
        <f t="shared" si="45"/>
        <v>505718.60580000095</v>
      </c>
      <c r="G124" s="58">
        <f t="shared" si="46"/>
        <v>840724.70439000055</v>
      </c>
      <c r="H124" s="53">
        <f t="shared" si="42"/>
        <v>93.92887188857884</v>
      </c>
    </row>
    <row r="125" spans="1:8" s="43" customFormat="1" ht="11.25" customHeight="1" x14ac:dyDescent="0.2">
      <c r="A125" s="67" t="s">
        <v>186</v>
      </c>
      <c r="B125" s="51">
        <v>7204545.8210000005</v>
      </c>
      <c r="C125" s="52">
        <v>6756569.9992800001</v>
      </c>
      <c r="D125" s="51">
        <v>320188.10555000004</v>
      </c>
      <c r="E125" s="52">
        <f t="shared" si="44"/>
        <v>7076758.1048300005</v>
      </c>
      <c r="F125" s="52">
        <f t="shared" si="45"/>
        <v>127787.71616999991</v>
      </c>
      <c r="G125" s="52">
        <f t="shared" si="46"/>
        <v>447975.82172000036</v>
      </c>
      <c r="H125" s="53">
        <f t="shared" si="42"/>
        <v>98.226290465146036</v>
      </c>
    </row>
    <row r="126" spans="1:8" s="43" customFormat="1" ht="11.25" customHeight="1" x14ac:dyDescent="0.2">
      <c r="A126" s="67" t="s">
        <v>187</v>
      </c>
      <c r="B126" s="56">
        <v>1125349.3240000003</v>
      </c>
      <c r="C126" s="56">
        <v>732600.44133000006</v>
      </c>
      <c r="D126" s="56">
        <v>14817.993039999999</v>
      </c>
      <c r="E126" s="56">
        <f t="shared" si="44"/>
        <v>747418.43437000003</v>
      </c>
      <c r="F126" s="56">
        <f t="shared" si="45"/>
        <v>377930.88963000022</v>
      </c>
      <c r="G126" s="56">
        <f t="shared" si="46"/>
        <v>392748.8826700002</v>
      </c>
      <c r="H126" s="53">
        <f t="shared" si="42"/>
        <v>66.416571141957675</v>
      </c>
    </row>
    <row r="127" spans="1:8" s="43" customFormat="1" ht="11.25" customHeight="1" x14ac:dyDescent="0.2">
      <c r="A127" s="63" t="s">
        <v>188</v>
      </c>
      <c r="B127" s="91">
        <f t="shared" ref="B127:G127" si="47">SUM(B128:B131)</f>
        <v>140780057.97681996</v>
      </c>
      <c r="C127" s="66">
        <f t="shared" si="47"/>
        <v>112155579.77393001</v>
      </c>
      <c r="D127" s="91">
        <f t="shared" si="47"/>
        <v>1532116.7357999999</v>
      </c>
      <c r="E127" s="66">
        <f t="shared" si="47"/>
        <v>113687696.50973001</v>
      </c>
      <c r="F127" s="66">
        <f t="shared" si="47"/>
        <v>27092361.46708997</v>
      </c>
      <c r="G127" s="66">
        <f t="shared" si="47"/>
        <v>28624478.202889968</v>
      </c>
      <c r="H127" s="53">
        <f t="shared" si="42"/>
        <v>80.755540339704339</v>
      </c>
    </row>
    <row r="128" spans="1:8" s="43" customFormat="1" ht="11.25" customHeight="1" x14ac:dyDescent="0.2">
      <c r="A128" s="67" t="s">
        <v>189</v>
      </c>
      <c r="B128" s="51">
        <v>55708527.15058998</v>
      </c>
      <c r="C128" s="52">
        <v>43379095.107070006</v>
      </c>
      <c r="D128" s="51">
        <v>708741.44646999973</v>
      </c>
      <c r="E128" s="52">
        <f>SUM(C128:D128)</f>
        <v>44087836.553540006</v>
      </c>
      <c r="F128" s="52">
        <f>B128-E128</f>
        <v>11620690.597049974</v>
      </c>
      <c r="G128" s="52">
        <f>B128-C128</f>
        <v>12329432.043519974</v>
      </c>
      <c r="H128" s="53">
        <f t="shared" si="42"/>
        <v>79.140194165181939</v>
      </c>
    </row>
    <row r="129" spans="1:8" s="43" customFormat="1" ht="11.25" customHeight="1" x14ac:dyDescent="0.2">
      <c r="A129" s="67" t="s">
        <v>190</v>
      </c>
      <c r="B129" s="51">
        <v>15147061.809159996</v>
      </c>
      <c r="C129" s="52">
        <v>11936016.65618</v>
      </c>
      <c r="D129" s="51">
        <v>286580.19092000002</v>
      </c>
      <c r="E129" s="52">
        <f>SUM(C129:D129)</f>
        <v>12222596.847100001</v>
      </c>
      <c r="F129" s="52">
        <f>B129-E129</f>
        <v>2924464.9620599952</v>
      </c>
      <c r="G129" s="52">
        <f>B129-C129</f>
        <v>3211045.1529799961</v>
      </c>
      <c r="H129" s="53">
        <f t="shared" si="42"/>
        <v>80.69285648328534</v>
      </c>
    </row>
    <row r="130" spans="1:8" s="43" customFormat="1" ht="11.25" customHeight="1" x14ac:dyDescent="0.2">
      <c r="A130" s="67" t="s">
        <v>191</v>
      </c>
      <c r="B130" s="52">
        <v>17420104.926820002</v>
      </c>
      <c r="C130" s="52">
        <v>13879486.251699999</v>
      </c>
      <c r="D130" s="52">
        <v>102139.14324</v>
      </c>
      <c r="E130" s="52">
        <f>SUM(C130:D130)</f>
        <v>13981625.394939998</v>
      </c>
      <c r="F130" s="52">
        <f>B130-E130</f>
        <v>3438479.5318800043</v>
      </c>
      <c r="G130" s="52">
        <f>B130-C130</f>
        <v>3540618.6751200035</v>
      </c>
      <c r="H130" s="53">
        <f t="shared" si="42"/>
        <v>80.261430420053799</v>
      </c>
    </row>
    <row r="131" spans="1:8" s="43" customFormat="1" ht="11.25" hidden="1" customHeight="1" x14ac:dyDescent="0.2">
      <c r="A131" s="68" t="s">
        <v>192</v>
      </c>
      <c r="B131" s="92">
        <v>52504364.090249993</v>
      </c>
      <c r="C131" s="66">
        <v>42960981.758979999</v>
      </c>
      <c r="D131" s="92">
        <v>434655.95516999997</v>
      </c>
      <c r="E131" s="66">
        <f>+E132</f>
        <v>43395637.714149997</v>
      </c>
      <c r="F131" s="66">
        <f>+F132</f>
        <v>9108726.3760999963</v>
      </c>
      <c r="G131" s="66">
        <f>+G132</f>
        <v>9543382.3312699944</v>
      </c>
      <c r="H131" s="69">
        <f>+H132</f>
        <v>82.651487102209316</v>
      </c>
    </row>
    <row r="132" spans="1:8" s="43" customFormat="1" ht="11.25" customHeight="1" x14ac:dyDescent="0.2">
      <c r="A132" s="67" t="s">
        <v>193</v>
      </c>
      <c r="B132" s="56">
        <v>52504364.090249993</v>
      </c>
      <c r="C132" s="56">
        <v>42960981.758979999</v>
      </c>
      <c r="D132" s="56">
        <v>434655.95516999997</v>
      </c>
      <c r="E132" s="56">
        <f>SUM(C132:D132)</f>
        <v>43395637.714149997</v>
      </c>
      <c r="F132" s="56">
        <f>B132-E132</f>
        <v>9108726.3760999963</v>
      </c>
      <c r="G132" s="56">
        <f>B132-C132</f>
        <v>9543382.3312699944</v>
      </c>
      <c r="H132" s="47">
        <f>E132/B132*100</f>
        <v>82.651487102209316</v>
      </c>
    </row>
    <row r="133" spans="1:8" s="43" customFormat="1" ht="11.25" customHeight="1" x14ac:dyDescent="0.2">
      <c r="A133" s="60"/>
      <c r="B133" s="51"/>
      <c r="C133" s="52"/>
      <c r="D133" s="51"/>
      <c r="E133" s="52"/>
      <c r="F133" s="52"/>
      <c r="G133" s="52"/>
      <c r="H133" s="53"/>
    </row>
    <row r="134" spans="1:8" s="43" customFormat="1" ht="11.25" customHeight="1" x14ac:dyDescent="0.2">
      <c r="A134" s="45" t="s">
        <v>194</v>
      </c>
      <c r="B134" s="56">
        <v>339501172.13892007</v>
      </c>
      <c r="C134" s="56">
        <v>280750258.08283997</v>
      </c>
      <c r="D134" s="56">
        <v>8793531.8657600023</v>
      </c>
      <c r="E134" s="56">
        <f>SUM(C134:D134)</f>
        <v>289543789.94859999</v>
      </c>
      <c r="F134" s="56">
        <f>B134-E134</f>
        <v>49957382.190320075</v>
      </c>
      <c r="G134" s="56">
        <f>B134-C134</f>
        <v>58750914.056080103</v>
      </c>
      <c r="H134" s="47">
        <f>E134/B134*100</f>
        <v>85.285063413601975</v>
      </c>
    </row>
    <row r="135" spans="1:8" s="43" customFormat="1" ht="11.25" customHeight="1" x14ac:dyDescent="0.2">
      <c r="A135" s="60"/>
      <c r="B135" s="56"/>
      <c r="C135" s="56"/>
      <c r="D135" s="56"/>
      <c r="E135" s="56"/>
      <c r="F135" s="56"/>
      <c r="G135" s="56"/>
      <c r="H135" s="47"/>
    </row>
    <row r="136" spans="1:8" s="43" customFormat="1" ht="11.25" customHeight="1" x14ac:dyDescent="0.2">
      <c r="A136" s="45" t="s">
        <v>195</v>
      </c>
      <c r="B136" s="92">
        <f t="shared" ref="B136:G136" si="48">SUM(B137:B155)</f>
        <v>15096833.620999999</v>
      </c>
      <c r="C136" s="58">
        <f t="shared" si="48"/>
        <v>10502458.97239</v>
      </c>
      <c r="D136" s="92">
        <f t="shared" si="48"/>
        <v>658659.26259000017</v>
      </c>
      <c r="E136" s="58">
        <f t="shared" si="48"/>
        <v>11161118.234980002</v>
      </c>
      <c r="F136" s="58">
        <f t="shared" si="48"/>
        <v>3935715.3860199987</v>
      </c>
      <c r="G136" s="58">
        <f t="shared" si="48"/>
        <v>4594374.6486099996</v>
      </c>
      <c r="H136" s="53">
        <f t="shared" ref="H136:H155" si="49">E136/B136*100</f>
        <v>73.930193013816236</v>
      </c>
    </row>
    <row r="137" spans="1:8" s="43" customFormat="1" ht="11.25" customHeight="1" x14ac:dyDescent="0.2">
      <c r="A137" s="50" t="s">
        <v>196</v>
      </c>
      <c r="B137" s="51">
        <v>4314629.16</v>
      </c>
      <c r="C137" s="52">
        <v>2933379.1820500013</v>
      </c>
      <c r="D137" s="51">
        <v>83154.020220000253</v>
      </c>
      <c r="E137" s="52">
        <f t="shared" ref="E137:E155" si="50">SUM(C137:D137)</f>
        <v>3016533.2022700016</v>
      </c>
      <c r="F137" s="52">
        <f t="shared" ref="F137:F155" si="51">B137-E137</f>
        <v>1298095.9577299985</v>
      </c>
      <c r="G137" s="52">
        <f t="shared" ref="G137:G155" si="52">B137-C137</f>
        <v>1381249.9779499988</v>
      </c>
      <c r="H137" s="53">
        <f t="shared" si="49"/>
        <v>69.91407813759831</v>
      </c>
    </row>
    <row r="138" spans="1:8" s="43" customFormat="1" ht="11.25" customHeight="1" x14ac:dyDescent="0.2">
      <c r="A138" s="50" t="s">
        <v>197</v>
      </c>
      <c r="B138" s="51">
        <v>238593.73600000003</v>
      </c>
      <c r="C138" s="52">
        <v>203497.92773</v>
      </c>
      <c r="D138" s="51">
        <v>3007.3150000000001</v>
      </c>
      <c r="E138" s="52">
        <f t="shared" si="50"/>
        <v>206505.24273</v>
      </c>
      <c r="F138" s="52">
        <f t="shared" si="51"/>
        <v>32088.493270000035</v>
      </c>
      <c r="G138" s="52">
        <f t="shared" si="52"/>
        <v>35095.808270000038</v>
      </c>
      <c r="H138" s="53">
        <f t="shared" si="49"/>
        <v>86.550990898604297</v>
      </c>
    </row>
    <row r="139" spans="1:8" s="43" customFormat="1" ht="11.25" customHeight="1" x14ac:dyDescent="0.2">
      <c r="A139" s="50" t="s">
        <v>198</v>
      </c>
      <c r="B139" s="51">
        <v>285034.63</v>
      </c>
      <c r="C139" s="52">
        <v>222764.14147999999</v>
      </c>
      <c r="D139" s="51">
        <v>4104.6982500000004</v>
      </c>
      <c r="E139" s="52">
        <f t="shared" si="50"/>
        <v>226868.83972999998</v>
      </c>
      <c r="F139" s="52">
        <f t="shared" si="51"/>
        <v>58165.790270000027</v>
      </c>
      <c r="G139" s="52">
        <f t="shared" si="52"/>
        <v>62270.488520000014</v>
      </c>
      <c r="H139" s="53">
        <f t="shared" si="49"/>
        <v>79.593430359672425</v>
      </c>
    </row>
    <row r="140" spans="1:8" s="43" customFormat="1" ht="11.25" customHeight="1" x14ac:dyDescent="0.2">
      <c r="A140" s="70" t="s">
        <v>199</v>
      </c>
      <c r="B140" s="51">
        <v>173750.13500000004</v>
      </c>
      <c r="C140" s="52">
        <v>111804.18042</v>
      </c>
      <c r="D140" s="51">
        <v>219.14856</v>
      </c>
      <c r="E140" s="52">
        <f t="shared" si="50"/>
        <v>112023.32898000001</v>
      </c>
      <c r="F140" s="52">
        <f t="shared" si="51"/>
        <v>61726.806020000033</v>
      </c>
      <c r="G140" s="52">
        <f t="shared" si="52"/>
        <v>61945.954580000034</v>
      </c>
      <c r="H140" s="53">
        <f t="shared" si="49"/>
        <v>64.473808310997853</v>
      </c>
    </row>
    <row r="141" spans="1:8" s="43" customFormat="1" ht="11.25" customHeight="1" x14ac:dyDescent="0.2">
      <c r="A141" s="70" t="s">
        <v>200</v>
      </c>
      <c r="B141" s="51">
        <v>452798.34800000006</v>
      </c>
      <c r="C141" s="52">
        <v>291027.52656000003</v>
      </c>
      <c r="D141" s="51">
        <v>12450.278400000001</v>
      </c>
      <c r="E141" s="52">
        <f t="shared" si="50"/>
        <v>303477.80496000004</v>
      </c>
      <c r="F141" s="52">
        <f t="shared" si="51"/>
        <v>149320.54304000002</v>
      </c>
      <c r="G141" s="52">
        <f t="shared" si="52"/>
        <v>161770.82144000003</v>
      </c>
      <c r="H141" s="53">
        <f t="shared" si="49"/>
        <v>67.022727953945633</v>
      </c>
    </row>
    <row r="142" spans="1:8" s="43" customFormat="1" ht="11.25" customHeight="1" x14ac:dyDescent="0.2">
      <c r="A142" s="50" t="s">
        <v>201</v>
      </c>
      <c r="B142" s="51">
        <v>279773.88699999993</v>
      </c>
      <c r="C142" s="52">
        <v>196104.36318000001</v>
      </c>
      <c r="D142" s="51">
        <v>4512.4606800000001</v>
      </c>
      <c r="E142" s="52">
        <f t="shared" si="50"/>
        <v>200616.82386</v>
      </c>
      <c r="F142" s="52">
        <f t="shared" si="51"/>
        <v>79157.063139999926</v>
      </c>
      <c r="G142" s="52">
        <f t="shared" si="52"/>
        <v>83669.523819999915</v>
      </c>
      <c r="H142" s="53">
        <f t="shared" si="49"/>
        <v>71.706772212090002</v>
      </c>
    </row>
    <row r="143" spans="1:8" s="43" customFormat="1" ht="11.25" customHeight="1" x14ac:dyDescent="0.2">
      <c r="A143" s="50" t="s">
        <v>202</v>
      </c>
      <c r="B143" s="51">
        <v>52995.000000000007</v>
      </c>
      <c r="C143" s="52">
        <v>32751.745739999998</v>
      </c>
      <c r="D143" s="51">
        <v>734.43330000000003</v>
      </c>
      <c r="E143" s="52">
        <f t="shared" si="50"/>
        <v>33486.179039999995</v>
      </c>
      <c r="F143" s="52">
        <f t="shared" si="51"/>
        <v>19508.820960000012</v>
      </c>
      <c r="G143" s="52">
        <f t="shared" si="52"/>
        <v>20243.254260000009</v>
      </c>
      <c r="H143" s="53">
        <f t="shared" si="49"/>
        <v>63.187430965185378</v>
      </c>
    </row>
    <row r="144" spans="1:8" s="43" customFormat="1" ht="11.25" customHeight="1" x14ac:dyDescent="0.2">
      <c r="A144" s="50" t="s">
        <v>203</v>
      </c>
      <c r="B144" s="51">
        <v>53991</v>
      </c>
      <c r="C144" s="52">
        <v>37861.429400000001</v>
      </c>
      <c r="D144" s="51">
        <v>1111.55709</v>
      </c>
      <c r="E144" s="52">
        <f t="shared" si="50"/>
        <v>38972.986490000003</v>
      </c>
      <c r="F144" s="52">
        <f t="shared" si="51"/>
        <v>15018.013509999997</v>
      </c>
      <c r="G144" s="52">
        <f t="shared" si="52"/>
        <v>16129.570599999999</v>
      </c>
      <c r="H144" s="53">
        <f t="shared" si="49"/>
        <v>72.184227908355098</v>
      </c>
    </row>
    <row r="145" spans="1:8" s="43" customFormat="1" ht="11.25" customHeight="1" x14ac:dyDescent="0.2">
      <c r="A145" s="50" t="s">
        <v>204</v>
      </c>
      <c r="B145" s="51">
        <v>1040295.5870000001</v>
      </c>
      <c r="C145" s="52">
        <v>874687.30713999993</v>
      </c>
      <c r="D145" s="51">
        <v>9823.89</v>
      </c>
      <c r="E145" s="52">
        <f t="shared" si="50"/>
        <v>884511.19713999995</v>
      </c>
      <c r="F145" s="52">
        <f t="shared" si="51"/>
        <v>155784.38986000011</v>
      </c>
      <c r="G145" s="52">
        <f t="shared" si="52"/>
        <v>165608.27986000013</v>
      </c>
      <c r="H145" s="53">
        <f t="shared" si="49"/>
        <v>85.024987916246914</v>
      </c>
    </row>
    <row r="146" spans="1:8" s="43" customFormat="1" ht="11.25" customHeight="1" x14ac:dyDescent="0.2">
      <c r="A146" s="50" t="s">
        <v>205</v>
      </c>
      <c r="B146" s="51">
        <v>1034652.906</v>
      </c>
      <c r="C146" s="52">
        <v>715958.45840999996</v>
      </c>
      <c r="D146" s="51">
        <v>64372.383479999997</v>
      </c>
      <c r="E146" s="52">
        <f t="shared" si="50"/>
        <v>780330.84188999992</v>
      </c>
      <c r="F146" s="52">
        <f t="shared" si="51"/>
        <v>254322.06411000004</v>
      </c>
      <c r="G146" s="52">
        <f t="shared" si="52"/>
        <v>318694.44759</v>
      </c>
      <c r="H146" s="53">
        <f t="shared" si="49"/>
        <v>75.419576687488657</v>
      </c>
    </row>
    <row r="147" spans="1:8" s="43" customFormat="1" ht="11.25" customHeight="1" x14ac:dyDescent="0.2">
      <c r="A147" s="70" t="s">
        <v>206</v>
      </c>
      <c r="B147" s="51">
        <v>427498.89799999999</v>
      </c>
      <c r="C147" s="52">
        <v>308718.08316000004</v>
      </c>
      <c r="D147" s="51">
        <v>0</v>
      </c>
      <c r="E147" s="52">
        <f t="shared" si="50"/>
        <v>308718.08316000004</v>
      </c>
      <c r="F147" s="52">
        <f t="shared" si="51"/>
        <v>118780.81483999995</v>
      </c>
      <c r="G147" s="52">
        <f t="shared" si="52"/>
        <v>118780.81483999995</v>
      </c>
      <c r="H147" s="53">
        <f t="shared" si="49"/>
        <v>72.214942448810731</v>
      </c>
    </row>
    <row r="148" spans="1:8" s="43" customFormat="1" ht="11.25" customHeight="1" x14ac:dyDescent="0.2">
      <c r="A148" s="50" t="s">
        <v>207</v>
      </c>
      <c r="B148" s="51">
        <v>642912</v>
      </c>
      <c r="C148" s="52">
        <v>467926.83863999997</v>
      </c>
      <c r="D148" s="51">
        <v>18107.182659999999</v>
      </c>
      <c r="E148" s="52">
        <f t="shared" si="50"/>
        <v>486034.02129999996</v>
      </c>
      <c r="F148" s="52">
        <f t="shared" si="51"/>
        <v>156877.97870000004</v>
      </c>
      <c r="G148" s="52">
        <f t="shared" si="52"/>
        <v>174985.16136000003</v>
      </c>
      <c r="H148" s="53">
        <f t="shared" si="49"/>
        <v>75.598841101114928</v>
      </c>
    </row>
    <row r="149" spans="1:8" s="43" customFormat="1" ht="11.25" customHeight="1" x14ac:dyDescent="0.2">
      <c r="A149" s="50" t="s">
        <v>208</v>
      </c>
      <c r="B149" s="51">
        <v>429309.81599999999</v>
      </c>
      <c r="C149" s="52">
        <v>204605.70566000001</v>
      </c>
      <c r="D149" s="51">
        <v>57594.885950000004</v>
      </c>
      <c r="E149" s="52">
        <f t="shared" si="50"/>
        <v>262200.59161</v>
      </c>
      <c r="F149" s="52">
        <f t="shared" si="51"/>
        <v>167109.22438999999</v>
      </c>
      <c r="G149" s="52">
        <f t="shared" si="52"/>
        <v>224704.11033999998</v>
      </c>
      <c r="H149" s="53">
        <f t="shared" si="49"/>
        <v>61.074911832437586</v>
      </c>
    </row>
    <row r="150" spans="1:8" s="43" customFormat="1" ht="11.25" customHeight="1" x14ac:dyDescent="0.2">
      <c r="A150" s="50" t="s">
        <v>209</v>
      </c>
      <c r="B150" s="51">
        <v>208955.39800000002</v>
      </c>
      <c r="C150" s="52">
        <v>168055.87855000002</v>
      </c>
      <c r="D150" s="51">
        <v>169.73701</v>
      </c>
      <c r="E150" s="52">
        <f t="shared" si="50"/>
        <v>168225.61556000003</v>
      </c>
      <c r="F150" s="52">
        <f t="shared" si="51"/>
        <v>40729.782439999981</v>
      </c>
      <c r="G150" s="52">
        <f t="shared" si="52"/>
        <v>40899.519449999993</v>
      </c>
      <c r="H150" s="53">
        <f t="shared" si="49"/>
        <v>80.507906074769124</v>
      </c>
    </row>
    <row r="151" spans="1:8" s="43" customFormat="1" ht="11.25" customHeight="1" x14ac:dyDescent="0.2">
      <c r="A151" s="50" t="s">
        <v>210</v>
      </c>
      <c r="B151" s="51">
        <v>2450685.182</v>
      </c>
      <c r="C151" s="52">
        <v>1382029.2929199999</v>
      </c>
      <c r="D151" s="51">
        <v>46462.427380000001</v>
      </c>
      <c r="E151" s="52">
        <f t="shared" si="50"/>
        <v>1428491.7202999999</v>
      </c>
      <c r="F151" s="52">
        <f t="shared" si="51"/>
        <v>1022193.4617000001</v>
      </c>
      <c r="G151" s="52">
        <f t="shared" si="52"/>
        <v>1068655.8890800001</v>
      </c>
      <c r="H151" s="53">
        <f t="shared" si="49"/>
        <v>58.289482908376264</v>
      </c>
    </row>
    <row r="152" spans="1:8" s="43" customFormat="1" ht="11.25" customHeight="1" x14ac:dyDescent="0.2">
      <c r="A152" s="50" t="s">
        <v>211</v>
      </c>
      <c r="B152" s="51">
        <v>66794</v>
      </c>
      <c r="C152" s="52">
        <v>44011.748659999997</v>
      </c>
      <c r="D152" s="51">
        <v>2287.2276299999999</v>
      </c>
      <c r="E152" s="52">
        <f t="shared" si="50"/>
        <v>46298.976289999999</v>
      </c>
      <c r="F152" s="52">
        <f t="shared" si="51"/>
        <v>20495.023710000001</v>
      </c>
      <c r="G152" s="52">
        <f t="shared" si="52"/>
        <v>22782.251340000003</v>
      </c>
      <c r="H152" s="53">
        <f t="shared" si="49"/>
        <v>69.316070739886811</v>
      </c>
    </row>
    <row r="153" spans="1:8" s="43" customFormat="1" ht="11.25" customHeight="1" x14ac:dyDescent="0.2">
      <c r="A153" s="50" t="s">
        <v>212</v>
      </c>
      <c r="B153" s="51">
        <v>2783391</v>
      </c>
      <c r="C153" s="52">
        <v>2189710.7583699999</v>
      </c>
      <c r="D153" s="51">
        <v>347944.07027999999</v>
      </c>
      <c r="E153" s="52">
        <f t="shared" si="50"/>
        <v>2537654.82865</v>
      </c>
      <c r="F153" s="52">
        <f t="shared" si="51"/>
        <v>245736.17134999996</v>
      </c>
      <c r="G153" s="52">
        <f t="shared" si="52"/>
        <v>593680.24163000006</v>
      </c>
      <c r="H153" s="53">
        <f t="shared" si="49"/>
        <v>91.171338437538964</v>
      </c>
    </row>
    <row r="154" spans="1:8" s="43" customFormat="1" ht="11.25" customHeight="1" x14ac:dyDescent="0.2">
      <c r="A154" s="50" t="s">
        <v>213</v>
      </c>
      <c r="B154" s="51">
        <v>68980.120999999985</v>
      </c>
      <c r="C154" s="52">
        <v>48781.725140000002</v>
      </c>
      <c r="D154" s="51">
        <v>774.23179000000005</v>
      </c>
      <c r="E154" s="52">
        <f t="shared" si="50"/>
        <v>49555.95693</v>
      </c>
      <c r="F154" s="52">
        <f t="shared" si="51"/>
        <v>19424.164069999984</v>
      </c>
      <c r="G154" s="52">
        <f t="shared" si="52"/>
        <v>20198.395859999982</v>
      </c>
      <c r="H154" s="53">
        <f t="shared" si="49"/>
        <v>71.840924909366294</v>
      </c>
    </row>
    <row r="155" spans="1:8" s="43" customFormat="1" ht="11.25" customHeight="1" x14ac:dyDescent="0.2">
      <c r="A155" s="50" t="s">
        <v>214</v>
      </c>
      <c r="B155" s="56">
        <v>91792.81700000001</v>
      </c>
      <c r="C155" s="56">
        <v>68782.679180000006</v>
      </c>
      <c r="D155" s="56">
        <v>1829.3149099999998</v>
      </c>
      <c r="E155" s="56">
        <f t="shared" si="50"/>
        <v>70611.994090000007</v>
      </c>
      <c r="F155" s="56">
        <f t="shared" si="51"/>
        <v>21180.822910000003</v>
      </c>
      <c r="G155" s="56">
        <f t="shared" si="52"/>
        <v>23010.137820000004</v>
      </c>
      <c r="H155" s="47">
        <f t="shared" si="49"/>
        <v>76.925402659774562</v>
      </c>
    </row>
    <row r="156" spans="1:8" s="43" customFormat="1" ht="11.25" customHeight="1" x14ac:dyDescent="0.2">
      <c r="A156" s="60"/>
      <c r="B156" s="56"/>
      <c r="C156" s="56"/>
      <c r="D156" s="56"/>
      <c r="E156" s="56"/>
      <c r="F156" s="56"/>
      <c r="G156" s="56"/>
      <c r="H156" s="47"/>
    </row>
    <row r="157" spans="1:8" s="43" customFormat="1" ht="11.25" customHeight="1" x14ac:dyDescent="0.2">
      <c r="A157" s="45" t="s">
        <v>215</v>
      </c>
      <c r="B157" s="92">
        <f t="shared" ref="B157:G157" si="53">SUM(B158:B162)</f>
        <v>90879616.386000007</v>
      </c>
      <c r="C157" s="58">
        <f t="shared" si="53"/>
        <v>63457748.551460013</v>
      </c>
      <c r="D157" s="92">
        <f t="shared" si="53"/>
        <v>1474596.7632599999</v>
      </c>
      <c r="E157" s="58">
        <f t="shared" si="53"/>
        <v>64932345.314720012</v>
      </c>
      <c r="F157" s="58">
        <f t="shared" si="53"/>
        <v>25947271.071280003</v>
      </c>
      <c r="G157" s="58">
        <f t="shared" si="53"/>
        <v>27421867.834540002</v>
      </c>
      <c r="H157" s="53">
        <f t="shared" ref="H157:H162" si="54">E157/B157*100</f>
        <v>71.448744940700294</v>
      </c>
    </row>
    <row r="158" spans="1:8" s="43" customFormat="1" ht="11.25" customHeight="1" x14ac:dyDescent="0.2">
      <c r="A158" s="50" t="s">
        <v>105</v>
      </c>
      <c r="B158" s="51">
        <v>90656283.123000011</v>
      </c>
      <c r="C158" s="52">
        <v>63317358.347560011</v>
      </c>
      <c r="D158" s="51">
        <v>1469377.3299699998</v>
      </c>
      <c r="E158" s="52">
        <f>SUM(C158:D158)</f>
        <v>64786735.677530013</v>
      </c>
      <c r="F158" s="52">
        <f>B158-E158</f>
        <v>25869547.445469998</v>
      </c>
      <c r="G158" s="52">
        <f>B158-C158</f>
        <v>27338924.77544</v>
      </c>
      <c r="H158" s="53">
        <f t="shared" si="54"/>
        <v>71.464142854422036</v>
      </c>
    </row>
    <row r="159" spans="1:8" s="43" customFormat="1" ht="11.25" customHeight="1" x14ac:dyDescent="0.2">
      <c r="A159" s="50" t="s">
        <v>216</v>
      </c>
      <c r="B159" s="51">
        <v>46494.000000000007</v>
      </c>
      <c r="C159" s="52">
        <v>26052.706999999999</v>
      </c>
      <c r="D159" s="51">
        <v>1261.08492</v>
      </c>
      <c r="E159" s="52">
        <f>SUM(C159:D159)</f>
        <v>27313.79192</v>
      </c>
      <c r="F159" s="52">
        <f>B159-E159</f>
        <v>19180.208080000008</v>
      </c>
      <c r="G159" s="52">
        <f>B159-C159</f>
        <v>20441.293000000009</v>
      </c>
      <c r="H159" s="53">
        <f t="shared" si="54"/>
        <v>58.74691770981201</v>
      </c>
    </row>
    <row r="160" spans="1:8" s="43" customFormat="1" ht="11.25" customHeight="1" x14ac:dyDescent="0.2">
      <c r="A160" s="50" t="s">
        <v>217</v>
      </c>
      <c r="B160" s="51">
        <v>33475.826000000001</v>
      </c>
      <c r="C160" s="52">
        <v>25875.754199999999</v>
      </c>
      <c r="D160" s="51">
        <v>1363.5417199999999</v>
      </c>
      <c r="E160" s="52">
        <f>SUM(C160:D160)</f>
        <v>27239.29592</v>
      </c>
      <c r="F160" s="52">
        <f>B160-E160</f>
        <v>6236.5300800000005</v>
      </c>
      <c r="G160" s="52">
        <f>B160-C160</f>
        <v>7600.0718000000015</v>
      </c>
      <c r="H160" s="53">
        <f t="shared" si="54"/>
        <v>81.370048703204517</v>
      </c>
    </row>
    <row r="161" spans="1:8" s="43" customFormat="1" ht="11.25" customHeight="1" x14ac:dyDescent="0.2">
      <c r="A161" s="50" t="s">
        <v>218</v>
      </c>
      <c r="B161" s="51">
        <v>41203.629000000001</v>
      </c>
      <c r="C161" s="52">
        <v>25400.762629999997</v>
      </c>
      <c r="D161" s="51">
        <v>1497.6525100000001</v>
      </c>
      <c r="E161" s="52">
        <f>SUM(C161:D161)</f>
        <v>26898.415139999997</v>
      </c>
      <c r="F161" s="52">
        <f>B161-E161</f>
        <v>14305.213860000003</v>
      </c>
      <c r="G161" s="52">
        <f>B161-C161</f>
        <v>15802.866370000003</v>
      </c>
      <c r="H161" s="53">
        <f t="shared" si="54"/>
        <v>65.281665214488754</v>
      </c>
    </row>
    <row r="162" spans="1:8" s="43" customFormat="1" ht="11.25" customHeight="1" x14ac:dyDescent="0.2">
      <c r="A162" s="50" t="s">
        <v>219</v>
      </c>
      <c r="B162" s="56">
        <v>102159.80799999999</v>
      </c>
      <c r="C162" s="56">
        <v>63060.980069999998</v>
      </c>
      <c r="D162" s="56">
        <v>1097.1541399999999</v>
      </c>
      <c r="E162" s="56">
        <f>SUM(C162:D162)</f>
        <v>64158.134209999997</v>
      </c>
      <c r="F162" s="56">
        <f>B162-E162</f>
        <v>38001.673789999993</v>
      </c>
      <c r="G162" s="56">
        <f>B162-C162</f>
        <v>39098.827929999992</v>
      </c>
      <c r="H162" s="47">
        <f t="shared" si="54"/>
        <v>62.801737264423998</v>
      </c>
    </row>
    <row r="163" spans="1:8" s="43" customFormat="1" ht="11.25" customHeight="1" x14ac:dyDescent="0.2">
      <c r="A163" s="60"/>
      <c r="B163" s="56"/>
      <c r="C163" s="56"/>
      <c r="D163" s="56"/>
      <c r="E163" s="56"/>
      <c r="F163" s="56"/>
      <c r="G163" s="56"/>
      <c r="H163" s="47"/>
    </row>
    <row r="164" spans="1:8" s="43" customFormat="1" ht="11.25" customHeight="1" x14ac:dyDescent="0.2">
      <c r="A164" s="45" t="s">
        <v>220</v>
      </c>
      <c r="B164" s="92">
        <f t="shared" ref="B164:G164" si="55">SUM(B165:B167)</f>
        <v>2845064.6570000001</v>
      </c>
      <c r="C164" s="58">
        <f t="shared" si="55"/>
        <v>1962709.8845699998</v>
      </c>
      <c r="D164" s="92">
        <f t="shared" si="55"/>
        <v>39942.945750000006</v>
      </c>
      <c r="E164" s="58">
        <f t="shared" si="55"/>
        <v>2002652.83032</v>
      </c>
      <c r="F164" s="58">
        <f t="shared" si="55"/>
        <v>842411.82668000006</v>
      </c>
      <c r="G164" s="58">
        <f t="shared" si="55"/>
        <v>882354.77243000013</v>
      </c>
      <c r="H164" s="53">
        <f>E164/B164*100</f>
        <v>70.39041539504808</v>
      </c>
    </row>
    <row r="165" spans="1:8" s="43" customFormat="1" ht="11.25" customHeight="1" x14ac:dyDescent="0.2">
      <c r="A165" s="50" t="s">
        <v>196</v>
      </c>
      <c r="B165" s="51">
        <v>2532721.105</v>
      </c>
      <c r="C165" s="52">
        <v>1769607.5860199998</v>
      </c>
      <c r="D165" s="51">
        <v>34800.96142</v>
      </c>
      <c r="E165" s="52">
        <f>SUM(C165:D165)</f>
        <v>1804408.5474399999</v>
      </c>
      <c r="F165" s="52">
        <f>B165-E165</f>
        <v>728312.5575600001</v>
      </c>
      <c r="G165" s="52">
        <f>B165-C165</f>
        <v>763113.51898000017</v>
      </c>
      <c r="H165" s="53">
        <f>E165/B165*100</f>
        <v>71.243870629016598</v>
      </c>
    </row>
    <row r="166" spans="1:8" s="43" customFormat="1" ht="11.25" customHeight="1" x14ac:dyDescent="0.2">
      <c r="A166" s="50" t="s">
        <v>221</v>
      </c>
      <c r="B166" s="51">
        <v>43717</v>
      </c>
      <c r="C166" s="52">
        <v>27638.74166</v>
      </c>
      <c r="D166" s="51">
        <v>4879.1188000000002</v>
      </c>
      <c r="E166" s="52">
        <f>SUM(C166:D166)</f>
        <v>32517.86046</v>
      </c>
      <c r="F166" s="52">
        <f>B166-E166</f>
        <v>11199.13954</v>
      </c>
      <c r="G166" s="52">
        <f>B166-C166</f>
        <v>16078.25834</v>
      </c>
      <c r="H166" s="53">
        <f>E166/B166*100</f>
        <v>74.382643960015557</v>
      </c>
    </row>
    <row r="167" spans="1:8" s="43" customFormat="1" ht="11.25" customHeight="1" x14ac:dyDescent="0.2">
      <c r="A167" s="50" t="s">
        <v>222</v>
      </c>
      <c r="B167" s="56">
        <v>268626.55199999997</v>
      </c>
      <c r="C167" s="56">
        <v>165463.55688999998</v>
      </c>
      <c r="D167" s="56">
        <v>262.86553000000004</v>
      </c>
      <c r="E167" s="56">
        <f>SUM(C167:D167)</f>
        <v>165726.42241999999</v>
      </c>
      <c r="F167" s="56">
        <f>B167-E167</f>
        <v>102900.12957999998</v>
      </c>
      <c r="G167" s="56">
        <f>B167-C167</f>
        <v>103162.99510999999</v>
      </c>
      <c r="H167" s="47">
        <f>E167/B167*100</f>
        <v>61.693984152393099</v>
      </c>
    </row>
    <row r="168" spans="1:8" s="43" customFormat="1" ht="11.25" customHeight="1" x14ac:dyDescent="0.2">
      <c r="A168" s="60" t="s">
        <v>223</v>
      </c>
      <c r="B168" s="56"/>
      <c r="C168" s="56"/>
      <c r="D168" s="56"/>
      <c r="E168" s="56"/>
      <c r="F168" s="56"/>
      <c r="G168" s="56"/>
      <c r="H168" s="47"/>
    </row>
    <row r="169" spans="1:8" s="43" customFormat="1" ht="11.25" customHeight="1" x14ac:dyDescent="0.2">
      <c r="A169" s="45" t="s">
        <v>224</v>
      </c>
      <c r="B169" s="92">
        <f t="shared" ref="B169:G169" si="56">SUM(B170:B174)</f>
        <v>4614590.165</v>
      </c>
      <c r="C169" s="58">
        <f t="shared" si="56"/>
        <v>2894513.58782</v>
      </c>
      <c r="D169" s="92">
        <f t="shared" si="56"/>
        <v>34047.937400000003</v>
      </c>
      <c r="E169" s="58">
        <f t="shared" si="56"/>
        <v>2928561.5252199997</v>
      </c>
      <c r="F169" s="58">
        <f t="shared" si="56"/>
        <v>1686028.6397800001</v>
      </c>
      <c r="G169" s="58">
        <f t="shared" si="56"/>
        <v>1720076.5771799996</v>
      </c>
      <c r="H169" s="53">
        <f t="shared" ref="H169:H174" si="57">E169/B169*100</f>
        <v>63.46309033968133</v>
      </c>
    </row>
    <row r="170" spans="1:8" s="43" customFormat="1" ht="11.25" customHeight="1" x14ac:dyDescent="0.2">
      <c r="A170" s="50" t="s">
        <v>196</v>
      </c>
      <c r="B170" s="51">
        <v>4132585.5529999998</v>
      </c>
      <c r="C170" s="52">
        <v>2557656.30724</v>
      </c>
      <c r="D170" s="51">
        <v>27090.483660000002</v>
      </c>
      <c r="E170" s="52">
        <f>SUM(C170:D170)</f>
        <v>2584746.7908999999</v>
      </c>
      <c r="F170" s="52">
        <f>B170-E170</f>
        <v>1547838.7620999999</v>
      </c>
      <c r="G170" s="52">
        <f>B170-C170</f>
        <v>1574929.2457599998</v>
      </c>
      <c r="H170" s="53">
        <f t="shared" si="57"/>
        <v>62.54551195010675</v>
      </c>
    </row>
    <row r="171" spans="1:8" s="43" customFormat="1" ht="11.25" customHeight="1" x14ac:dyDescent="0.2">
      <c r="A171" s="50" t="s">
        <v>225</v>
      </c>
      <c r="B171" s="51">
        <v>294608.57299999997</v>
      </c>
      <c r="C171" s="52">
        <v>216614.92923000001</v>
      </c>
      <c r="D171" s="51">
        <v>2862.8228799999997</v>
      </c>
      <c r="E171" s="52">
        <f>SUM(C171:D171)</f>
        <v>219477.75211</v>
      </c>
      <c r="F171" s="52">
        <f>B171-E171</f>
        <v>75130.820889999974</v>
      </c>
      <c r="G171" s="52">
        <f>B171-C171</f>
        <v>77993.643769999966</v>
      </c>
      <c r="H171" s="53">
        <f t="shared" si="57"/>
        <v>74.498087368964661</v>
      </c>
    </row>
    <row r="172" spans="1:8" s="43" customFormat="1" ht="11.25" customHeight="1" x14ac:dyDescent="0.2">
      <c r="A172" s="50" t="s">
        <v>226</v>
      </c>
      <c r="B172" s="51">
        <v>44159.865000000005</v>
      </c>
      <c r="C172" s="52">
        <v>29746.995699999999</v>
      </c>
      <c r="D172" s="51">
        <v>1345.09944</v>
      </c>
      <c r="E172" s="52">
        <f>SUM(C172:D172)</f>
        <v>31092.095139999998</v>
      </c>
      <c r="F172" s="52">
        <f>B172-E172</f>
        <v>13067.769860000008</v>
      </c>
      <c r="G172" s="52">
        <f>B172-C172</f>
        <v>14412.869300000006</v>
      </c>
      <c r="H172" s="53">
        <f t="shared" si="57"/>
        <v>70.408039381460966</v>
      </c>
    </row>
    <row r="173" spans="1:8" s="43" customFormat="1" ht="11.45" customHeight="1" x14ac:dyDescent="0.2">
      <c r="A173" s="50" t="s">
        <v>349</v>
      </c>
      <c r="B173" s="51">
        <v>74535.173999999999</v>
      </c>
      <c r="C173" s="52">
        <v>40268.720119999998</v>
      </c>
      <c r="D173" s="51">
        <v>2724.1426299999998</v>
      </c>
      <c r="E173" s="52">
        <f>SUM(C173:D173)</f>
        <v>42992.86275</v>
      </c>
      <c r="F173" s="52">
        <f>B173-E173</f>
        <v>31542.311249999999</v>
      </c>
      <c r="G173" s="52">
        <f>B173-C173</f>
        <v>34266.453880000001</v>
      </c>
      <c r="H173" s="53">
        <f t="shared" si="57"/>
        <v>57.681307284531194</v>
      </c>
    </row>
    <row r="174" spans="1:8" s="43" customFormat="1" ht="11.25" customHeight="1" x14ac:dyDescent="0.2">
      <c r="A174" s="50" t="s">
        <v>227</v>
      </c>
      <c r="B174" s="56">
        <v>68701</v>
      </c>
      <c r="C174" s="56">
        <v>50226.63553</v>
      </c>
      <c r="D174" s="56">
        <v>25.38879</v>
      </c>
      <c r="E174" s="56">
        <f>SUM(C174:D174)</f>
        <v>50252.024319999997</v>
      </c>
      <c r="F174" s="56">
        <f>B174-E174</f>
        <v>18448.975680000003</v>
      </c>
      <c r="G174" s="56">
        <f>B174-C174</f>
        <v>18474.36447</v>
      </c>
      <c r="H174" s="47">
        <f t="shared" si="57"/>
        <v>73.145986695972397</v>
      </c>
    </row>
    <row r="175" spans="1:8" s="43" customFormat="1" ht="11.25" customHeight="1" x14ac:dyDescent="0.2">
      <c r="A175" s="60"/>
      <c r="B175" s="56"/>
      <c r="C175" s="56"/>
      <c r="D175" s="56"/>
      <c r="E175" s="56"/>
      <c r="F175" s="56"/>
      <c r="G175" s="56"/>
      <c r="H175" s="47"/>
    </row>
    <row r="176" spans="1:8" s="43" customFormat="1" ht="11.25" customHeight="1" x14ac:dyDescent="0.2">
      <c r="A176" s="45" t="s">
        <v>228</v>
      </c>
      <c r="B176" s="92">
        <f t="shared" ref="B176:G176" si="58">SUM(B177:B183)</f>
        <v>29821614.820519999</v>
      </c>
      <c r="C176" s="58">
        <f t="shared" si="58"/>
        <v>19208880.501819994</v>
      </c>
      <c r="D176" s="92">
        <f t="shared" si="58"/>
        <v>540880.19599000004</v>
      </c>
      <c r="E176" s="58">
        <f t="shared" si="58"/>
        <v>19749760.697809994</v>
      </c>
      <c r="F176" s="58">
        <f t="shared" si="58"/>
        <v>10071854.122710003</v>
      </c>
      <c r="G176" s="58">
        <f t="shared" si="58"/>
        <v>10612734.318700004</v>
      </c>
      <c r="H176" s="53">
        <f t="shared" ref="H176:H183" si="59">E176/B176*100</f>
        <v>66.226328844608219</v>
      </c>
    </row>
    <row r="177" spans="1:8" s="43" customFormat="1" ht="11.25" customHeight="1" x14ac:dyDescent="0.2">
      <c r="A177" s="50" t="s">
        <v>196</v>
      </c>
      <c r="B177" s="51">
        <v>18839459.306400001</v>
      </c>
      <c r="C177" s="52">
        <v>10548916.021429997</v>
      </c>
      <c r="D177" s="51">
        <v>485857.64117000002</v>
      </c>
      <c r="E177" s="52">
        <f t="shared" ref="E177:E183" si="60">SUM(C177:D177)</f>
        <v>11034773.662599998</v>
      </c>
      <c r="F177" s="52">
        <f t="shared" ref="F177:F183" si="61">B177-E177</f>
        <v>7804685.6438000035</v>
      </c>
      <c r="G177" s="52">
        <f t="shared" ref="G177:G183" si="62">B177-C177</f>
        <v>8290543.2849700041</v>
      </c>
      <c r="H177" s="53">
        <f t="shared" si="59"/>
        <v>58.572666461034508</v>
      </c>
    </row>
    <row r="178" spans="1:8" s="43" customFormat="1" ht="11.25" customHeight="1" x14ac:dyDescent="0.2">
      <c r="A178" s="50" t="s">
        <v>229</v>
      </c>
      <c r="B178" s="51">
        <v>91212.000000000015</v>
      </c>
      <c r="C178" s="52">
        <v>67672.051019999999</v>
      </c>
      <c r="D178" s="51">
        <v>3720.7034800000001</v>
      </c>
      <c r="E178" s="52">
        <f t="shared" si="60"/>
        <v>71392.754499999995</v>
      </c>
      <c r="F178" s="52">
        <f t="shared" si="61"/>
        <v>19819.245500000019</v>
      </c>
      <c r="G178" s="52">
        <f t="shared" si="62"/>
        <v>23539.948980000016</v>
      </c>
      <c r="H178" s="53">
        <f t="shared" si="59"/>
        <v>78.271230210937134</v>
      </c>
    </row>
    <row r="179" spans="1:8" s="43" customFormat="1" ht="11.25" customHeight="1" x14ac:dyDescent="0.2">
      <c r="A179" s="50" t="s">
        <v>230</v>
      </c>
      <c r="B179" s="51">
        <v>849381.45212000003</v>
      </c>
      <c r="C179" s="52">
        <v>612607.17965000006</v>
      </c>
      <c r="D179" s="51">
        <v>5946.8864199999989</v>
      </c>
      <c r="E179" s="52">
        <f t="shared" si="60"/>
        <v>618554.06607000006</v>
      </c>
      <c r="F179" s="52">
        <f t="shared" si="61"/>
        <v>230827.38604999997</v>
      </c>
      <c r="G179" s="52">
        <f t="shared" si="62"/>
        <v>236774.27246999997</v>
      </c>
      <c r="H179" s="53">
        <f t="shared" si="59"/>
        <v>72.824060912341565</v>
      </c>
    </row>
    <row r="180" spans="1:8" s="43" customFormat="1" ht="11.25" customHeight="1" x14ac:dyDescent="0.2">
      <c r="A180" s="50" t="s">
        <v>231</v>
      </c>
      <c r="B180" s="51">
        <v>65919.739000000001</v>
      </c>
      <c r="C180" s="52">
        <v>32793.171399999999</v>
      </c>
      <c r="D180" s="51">
        <v>315.89999999999998</v>
      </c>
      <c r="E180" s="52">
        <f t="shared" si="60"/>
        <v>33109.071400000001</v>
      </c>
      <c r="F180" s="52">
        <f t="shared" si="61"/>
        <v>32810.667600000001</v>
      </c>
      <c r="G180" s="52">
        <f t="shared" si="62"/>
        <v>33126.567600000002</v>
      </c>
      <c r="H180" s="53">
        <f t="shared" si="59"/>
        <v>50.226338729890905</v>
      </c>
    </row>
    <row r="181" spans="1:8" s="43" customFormat="1" ht="11.25" customHeight="1" x14ac:dyDescent="0.2">
      <c r="A181" s="50" t="s">
        <v>232</v>
      </c>
      <c r="B181" s="51">
        <v>1299199.4659999998</v>
      </c>
      <c r="C181" s="52">
        <v>752332.53477999999</v>
      </c>
      <c r="D181" s="51">
        <v>1054.3380500000001</v>
      </c>
      <c r="E181" s="52">
        <f t="shared" si="60"/>
        <v>753386.87283000001</v>
      </c>
      <c r="F181" s="52">
        <f t="shared" si="61"/>
        <v>545812.59316999977</v>
      </c>
      <c r="G181" s="52">
        <f t="shared" si="62"/>
        <v>546866.93121999979</v>
      </c>
      <c r="H181" s="53">
        <f t="shared" si="59"/>
        <v>57.98854545018726</v>
      </c>
    </row>
    <row r="182" spans="1:8" s="43" customFormat="1" ht="11.25" customHeight="1" x14ac:dyDescent="0.2">
      <c r="A182" s="50" t="s">
        <v>233</v>
      </c>
      <c r="B182" s="51">
        <v>8654605.6579999998</v>
      </c>
      <c r="C182" s="52">
        <v>7178518.5911400001</v>
      </c>
      <c r="D182" s="51">
        <v>43961.6924</v>
      </c>
      <c r="E182" s="52">
        <f t="shared" si="60"/>
        <v>7222480.2835400002</v>
      </c>
      <c r="F182" s="52">
        <f t="shared" si="61"/>
        <v>1432125.3744599996</v>
      </c>
      <c r="G182" s="52">
        <f t="shared" si="62"/>
        <v>1476087.0668599997</v>
      </c>
      <c r="H182" s="53">
        <f t="shared" si="59"/>
        <v>83.452447967560545</v>
      </c>
    </row>
    <row r="183" spans="1:8" s="43" customFormat="1" ht="11.25" customHeight="1" x14ac:dyDescent="0.2">
      <c r="A183" s="50" t="s">
        <v>234</v>
      </c>
      <c r="B183" s="56">
        <v>21837.199000000001</v>
      </c>
      <c r="C183" s="56">
        <v>16040.9524</v>
      </c>
      <c r="D183" s="56">
        <v>23.034470000000002</v>
      </c>
      <c r="E183" s="56">
        <f t="shared" si="60"/>
        <v>16063.986870000001</v>
      </c>
      <c r="F183" s="56">
        <f t="shared" si="61"/>
        <v>5773.2121299999999</v>
      </c>
      <c r="G183" s="56">
        <f t="shared" si="62"/>
        <v>5796.2466000000004</v>
      </c>
      <c r="H183" s="47">
        <f t="shared" si="59"/>
        <v>73.562487890502808</v>
      </c>
    </row>
    <row r="184" spans="1:8" s="43" customFormat="1" ht="11.25" customHeight="1" x14ac:dyDescent="0.2">
      <c r="A184" s="60"/>
      <c r="B184" s="93"/>
      <c r="C184" s="93"/>
      <c r="D184" s="93"/>
      <c r="E184" s="93"/>
      <c r="F184" s="93"/>
      <c r="G184" s="93"/>
      <c r="H184" s="47"/>
    </row>
    <row r="185" spans="1:8" s="43" customFormat="1" ht="11.25" customHeight="1" x14ac:dyDescent="0.2">
      <c r="A185" s="45" t="s">
        <v>235</v>
      </c>
      <c r="B185" s="94">
        <f t="shared" ref="B185:G185" si="63">SUM(B186:B191)</f>
        <v>5811844.5999999987</v>
      </c>
      <c r="C185" s="95">
        <f t="shared" si="63"/>
        <v>2807798.2046300001</v>
      </c>
      <c r="D185" s="94">
        <f t="shared" si="63"/>
        <v>50677.998449999992</v>
      </c>
      <c r="E185" s="95">
        <f t="shared" si="63"/>
        <v>2858476.2030800004</v>
      </c>
      <c r="F185" s="95">
        <f t="shared" si="63"/>
        <v>2953368.3969199988</v>
      </c>
      <c r="G185" s="95">
        <f t="shared" si="63"/>
        <v>3004046.3953699991</v>
      </c>
      <c r="H185" s="53">
        <f t="shared" ref="H185:H191" si="64">E185/B185*100</f>
        <v>49.183631012432798</v>
      </c>
    </row>
    <row r="186" spans="1:8" s="43" customFormat="1" ht="11.25" customHeight="1" x14ac:dyDescent="0.2">
      <c r="A186" s="50" t="s">
        <v>236</v>
      </c>
      <c r="B186" s="51">
        <v>1131947.1119999993</v>
      </c>
      <c r="C186" s="52">
        <v>768172.62809999997</v>
      </c>
      <c r="D186" s="51">
        <v>25175.220919999996</v>
      </c>
      <c r="E186" s="52">
        <f t="shared" ref="E186:E191" si="65">SUM(C186:D186)</f>
        <v>793347.84901999997</v>
      </c>
      <c r="F186" s="52">
        <f t="shared" ref="F186:F191" si="66">B186-E186</f>
        <v>338599.2629799993</v>
      </c>
      <c r="G186" s="52">
        <f t="shared" ref="G186:G191" si="67">B186-C186</f>
        <v>363774.48389999929</v>
      </c>
      <c r="H186" s="53">
        <f t="shared" si="64"/>
        <v>70.087006769977123</v>
      </c>
    </row>
    <row r="187" spans="1:8" s="43" customFormat="1" ht="11.25" customHeight="1" x14ac:dyDescent="0.2">
      <c r="A187" s="50" t="s">
        <v>237</v>
      </c>
      <c r="B187" s="51">
        <v>20535</v>
      </c>
      <c r="C187" s="52">
        <v>14965.364589999999</v>
      </c>
      <c r="D187" s="51">
        <v>412.19690000000003</v>
      </c>
      <c r="E187" s="52">
        <f t="shared" si="65"/>
        <v>15377.56149</v>
      </c>
      <c r="F187" s="52">
        <f t="shared" si="66"/>
        <v>5157.43851</v>
      </c>
      <c r="G187" s="52">
        <f t="shared" si="67"/>
        <v>5569.6354100000008</v>
      </c>
      <c r="H187" s="53">
        <f t="shared" si="64"/>
        <v>74.884643243243247</v>
      </c>
    </row>
    <row r="188" spans="1:8" s="43" customFormat="1" ht="11.25" customHeight="1" x14ac:dyDescent="0.2">
      <c r="A188" s="50" t="s">
        <v>238</v>
      </c>
      <c r="B188" s="51">
        <v>106312.53</v>
      </c>
      <c r="C188" s="52">
        <v>80519.547000000006</v>
      </c>
      <c r="D188" s="51">
        <v>0</v>
      </c>
      <c r="E188" s="52">
        <f t="shared" si="65"/>
        <v>80519.547000000006</v>
      </c>
      <c r="F188" s="52">
        <f t="shared" si="66"/>
        <v>25792.982999999993</v>
      </c>
      <c r="G188" s="52">
        <f t="shared" si="67"/>
        <v>25792.982999999993</v>
      </c>
      <c r="H188" s="53">
        <f t="shared" si="64"/>
        <v>75.738529597593057</v>
      </c>
    </row>
    <row r="189" spans="1:8" s="43" customFormat="1" ht="11.25" customHeight="1" x14ac:dyDescent="0.2">
      <c r="A189" s="50" t="s">
        <v>350</v>
      </c>
      <c r="B189" s="51">
        <v>32785</v>
      </c>
      <c r="C189" s="52">
        <v>23694.290970000002</v>
      </c>
      <c r="D189" s="51">
        <v>1066.90085</v>
      </c>
      <c r="E189" s="52">
        <f t="shared" si="65"/>
        <v>24761.19182</v>
      </c>
      <c r="F189" s="52">
        <f t="shared" si="66"/>
        <v>8023.80818</v>
      </c>
      <c r="G189" s="52">
        <f t="shared" si="67"/>
        <v>9090.7090299999982</v>
      </c>
      <c r="H189" s="53">
        <f t="shared" si="64"/>
        <v>75.525977794723204</v>
      </c>
    </row>
    <row r="190" spans="1:8" s="43" customFormat="1" ht="11.25" customHeight="1" x14ac:dyDescent="0.2">
      <c r="A190" s="50" t="s">
        <v>239</v>
      </c>
      <c r="B190" s="51">
        <v>47178</v>
      </c>
      <c r="C190" s="52">
        <v>37241.632340000004</v>
      </c>
      <c r="D190" s="51">
        <v>186.01892999999998</v>
      </c>
      <c r="E190" s="52">
        <f t="shared" si="65"/>
        <v>37427.651270000002</v>
      </c>
      <c r="F190" s="52">
        <f t="shared" si="66"/>
        <v>9750.3487299999979</v>
      </c>
      <c r="G190" s="52">
        <f t="shared" si="67"/>
        <v>9936.3676599999962</v>
      </c>
      <c r="H190" s="53">
        <f t="shared" si="64"/>
        <v>79.332848509898696</v>
      </c>
    </row>
    <row r="191" spans="1:8" s="43" customFormat="1" ht="11.25" customHeight="1" x14ac:dyDescent="0.2">
      <c r="A191" s="50" t="s">
        <v>240</v>
      </c>
      <c r="B191" s="56">
        <v>4473086.9579999996</v>
      </c>
      <c r="C191" s="56">
        <v>1883204.7416300001</v>
      </c>
      <c r="D191" s="56">
        <v>23837.66085</v>
      </c>
      <c r="E191" s="56">
        <f t="shared" si="65"/>
        <v>1907042.4024800002</v>
      </c>
      <c r="F191" s="56">
        <f t="shared" si="66"/>
        <v>2566044.5555199995</v>
      </c>
      <c r="G191" s="56">
        <f t="shared" si="67"/>
        <v>2589882.2163699996</v>
      </c>
      <c r="H191" s="47">
        <f t="shared" si="64"/>
        <v>42.633698391874638</v>
      </c>
    </row>
    <row r="192" spans="1:8" s="43" customFormat="1" ht="11.25" customHeight="1" x14ac:dyDescent="0.2">
      <c r="A192" s="60"/>
      <c r="B192" s="56"/>
      <c r="C192" s="56"/>
      <c r="D192" s="56"/>
      <c r="E192" s="56"/>
      <c r="F192" s="56"/>
      <c r="G192" s="56"/>
      <c r="H192" s="47"/>
    </row>
    <row r="193" spans="1:8" s="43" customFormat="1" ht="11.25" customHeight="1" x14ac:dyDescent="0.2">
      <c r="A193" s="45" t="s">
        <v>241</v>
      </c>
      <c r="B193" s="92">
        <f t="shared" ref="B193:G193" si="68">SUM(B194:B200)</f>
        <v>978601.03200000001</v>
      </c>
      <c r="C193" s="58">
        <f t="shared" si="68"/>
        <v>716572.76116000011</v>
      </c>
      <c r="D193" s="92">
        <f t="shared" si="68"/>
        <v>33597.588119999993</v>
      </c>
      <c r="E193" s="58">
        <f t="shared" si="68"/>
        <v>750170.34928000008</v>
      </c>
      <c r="F193" s="58">
        <f t="shared" si="68"/>
        <v>228430.68271999998</v>
      </c>
      <c r="G193" s="58">
        <f t="shared" si="68"/>
        <v>262028.27084000001</v>
      </c>
      <c r="H193" s="53">
        <f t="shared" ref="H193:H200" si="69">E193/B193*100</f>
        <v>76.657424706251504</v>
      </c>
    </row>
    <row r="194" spans="1:8" s="43" customFormat="1" ht="11.25" customHeight="1" x14ac:dyDescent="0.2">
      <c r="A194" s="50" t="s">
        <v>242</v>
      </c>
      <c r="B194" s="51">
        <v>195720.97600000011</v>
      </c>
      <c r="C194" s="52">
        <v>145548.43276000005</v>
      </c>
      <c r="D194" s="51">
        <v>2758.1053199999919</v>
      </c>
      <c r="E194" s="52">
        <f t="shared" ref="E194:E200" si="70">SUM(C194:D194)</f>
        <v>148306.53808000006</v>
      </c>
      <c r="F194" s="52">
        <f t="shared" ref="F194:F200" si="71">B194-E194</f>
        <v>47414.437920000055</v>
      </c>
      <c r="G194" s="52">
        <f t="shared" ref="G194:G200" si="72">B194-C194</f>
        <v>50172.543240000057</v>
      </c>
      <c r="H194" s="53">
        <f t="shared" si="69"/>
        <v>75.774472982395096</v>
      </c>
    </row>
    <row r="195" spans="1:8" s="43" customFormat="1" ht="11.25" customHeight="1" x14ac:dyDescent="0.2">
      <c r="A195" s="50" t="s">
        <v>243</v>
      </c>
      <c r="B195" s="51">
        <v>262649.23199999996</v>
      </c>
      <c r="C195" s="52">
        <v>205373.62137000001</v>
      </c>
      <c r="D195" s="51">
        <v>11575.31631</v>
      </c>
      <c r="E195" s="52">
        <f t="shared" si="70"/>
        <v>216948.93768</v>
      </c>
      <c r="F195" s="52">
        <f t="shared" si="71"/>
        <v>45700.294319999957</v>
      </c>
      <c r="G195" s="52">
        <f t="shared" si="72"/>
        <v>57275.610629999952</v>
      </c>
      <c r="H195" s="53">
        <f t="shared" si="69"/>
        <v>82.600255872821293</v>
      </c>
    </row>
    <row r="196" spans="1:8" s="43" customFormat="1" ht="11.25" customHeight="1" x14ac:dyDescent="0.2">
      <c r="A196" s="50" t="s">
        <v>244</v>
      </c>
      <c r="B196" s="51">
        <v>25654.000000000004</v>
      </c>
      <c r="C196" s="52">
        <v>18084.321459999999</v>
      </c>
      <c r="D196" s="51">
        <v>386.16914000000003</v>
      </c>
      <c r="E196" s="52">
        <f t="shared" si="70"/>
        <v>18470.490600000001</v>
      </c>
      <c r="F196" s="52">
        <f t="shared" si="71"/>
        <v>7183.5094000000026</v>
      </c>
      <c r="G196" s="52">
        <f t="shared" si="72"/>
        <v>7569.6785400000044</v>
      </c>
      <c r="H196" s="53">
        <f t="shared" si="69"/>
        <v>71.998482108053324</v>
      </c>
    </row>
    <row r="197" spans="1:8" s="43" customFormat="1" ht="11.25" customHeight="1" x14ac:dyDescent="0.2">
      <c r="A197" s="50" t="s">
        <v>245</v>
      </c>
      <c r="B197" s="51">
        <v>6223</v>
      </c>
      <c r="C197" s="52">
        <v>0</v>
      </c>
      <c r="D197" s="51">
        <v>0</v>
      </c>
      <c r="E197" s="52">
        <f t="shared" si="70"/>
        <v>0</v>
      </c>
      <c r="F197" s="52">
        <f t="shared" si="71"/>
        <v>6223</v>
      </c>
      <c r="G197" s="52">
        <f t="shared" si="72"/>
        <v>6223</v>
      </c>
      <c r="H197" s="53">
        <f t="shared" si="69"/>
        <v>0</v>
      </c>
    </row>
    <row r="198" spans="1:8" s="43" customFormat="1" ht="11.25" customHeight="1" x14ac:dyDescent="0.2">
      <c r="A198" s="50" t="s">
        <v>246</v>
      </c>
      <c r="B198" s="51">
        <v>84024.821999999986</v>
      </c>
      <c r="C198" s="52">
        <v>62073.422780000001</v>
      </c>
      <c r="D198" s="51">
        <v>191.39326</v>
      </c>
      <c r="E198" s="52">
        <f t="shared" si="70"/>
        <v>62264.816039999998</v>
      </c>
      <c r="F198" s="52">
        <f t="shared" si="71"/>
        <v>21760.005959999988</v>
      </c>
      <c r="G198" s="52">
        <f t="shared" si="72"/>
        <v>21951.399219999985</v>
      </c>
      <c r="H198" s="53">
        <f t="shared" si="69"/>
        <v>74.102883597896835</v>
      </c>
    </row>
    <row r="199" spans="1:8" s="43" customFormat="1" ht="11.25" customHeight="1" x14ac:dyDescent="0.2">
      <c r="A199" s="50" t="s">
        <v>247</v>
      </c>
      <c r="B199" s="51">
        <v>242639.51199999999</v>
      </c>
      <c r="C199" s="52">
        <v>178995.51130000001</v>
      </c>
      <c r="D199" s="51">
        <v>16626.642480000002</v>
      </c>
      <c r="E199" s="52">
        <f t="shared" si="70"/>
        <v>195622.15378000002</v>
      </c>
      <c r="F199" s="52">
        <f t="shared" si="71"/>
        <v>47017.358219999966</v>
      </c>
      <c r="G199" s="52">
        <f t="shared" si="72"/>
        <v>63644.000699999975</v>
      </c>
      <c r="H199" s="53">
        <f t="shared" si="69"/>
        <v>80.622546660908228</v>
      </c>
    </row>
    <row r="200" spans="1:8" s="43" customFormat="1" ht="11.25" customHeight="1" x14ac:dyDescent="0.2">
      <c r="A200" s="50" t="s">
        <v>248</v>
      </c>
      <c r="B200" s="56">
        <v>161689.49000000002</v>
      </c>
      <c r="C200" s="56">
        <v>106497.45148999999</v>
      </c>
      <c r="D200" s="56">
        <v>2059.9616100000003</v>
      </c>
      <c r="E200" s="56">
        <f t="shared" si="70"/>
        <v>108557.41309999999</v>
      </c>
      <c r="F200" s="56">
        <f t="shared" si="71"/>
        <v>53132.076900000029</v>
      </c>
      <c r="G200" s="56">
        <f t="shared" si="72"/>
        <v>55192.038510000028</v>
      </c>
      <c r="H200" s="47">
        <f t="shared" si="69"/>
        <v>67.139436892280372</v>
      </c>
    </row>
    <row r="201" spans="1:8" s="43" customFormat="1" ht="11.25" customHeight="1" x14ac:dyDescent="0.2">
      <c r="A201" s="60"/>
      <c r="B201" s="93"/>
      <c r="C201" s="93"/>
      <c r="D201" s="93"/>
      <c r="E201" s="93"/>
      <c r="F201" s="93"/>
      <c r="G201" s="93"/>
      <c r="H201" s="47"/>
    </row>
    <row r="202" spans="1:8" s="43" customFormat="1" ht="11.25" customHeight="1" x14ac:dyDescent="0.2">
      <c r="A202" s="45" t="s">
        <v>249</v>
      </c>
      <c r="B202" s="94">
        <f t="shared" ref="B202:G202" si="73">SUM(B203:B220)+SUM(B225:B241)</f>
        <v>55032343.580989987</v>
      </c>
      <c r="C202" s="95">
        <f t="shared" si="73"/>
        <v>20768566.707599998</v>
      </c>
      <c r="D202" s="94">
        <f t="shared" si="73"/>
        <v>491707.22112000012</v>
      </c>
      <c r="E202" s="95">
        <f t="shared" si="73"/>
        <v>21260273.928719997</v>
      </c>
      <c r="F202" s="95">
        <f t="shared" si="73"/>
        <v>33772069.652269974</v>
      </c>
      <c r="G202" s="95">
        <f t="shared" si="73"/>
        <v>34263776.873389974</v>
      </c>
      <c r="H202" s="53">
        <f t="shared" ref="H202:H241" si="74">E202/B202*100</f>
        <v>38.63232518424676</v>
      </c>
    </row>
    <row r="203" spans="1:8" s="43" customFormat="1" ht="11.25" customHeight="1" x14ac:dyDescent="0.2">
      <c r="A203" s="50" t="s">
        <v>250</v>
      </c>
      <c r="B203" s="51">
        <v>93058.8</v>
      </c>
      <c r="C203" s="52">
        <v>54768.426220000001</v>
      </c>
      <c r="D203" s="51">
        <v>0</v>
      </c>
      <c r="E203" s="52">
        <f t="shared" ref="E203:E219" si="75">SUM(C203:D203)</f>
        <v>54768.426220000001</v>
      </c>
      <c r="F203" s="52">
        <f t="shared" ref="F203:F219" si="76">B203-E203</f>
        <v>38290.373780000002</v>
      </c>
      <c r="G203" s="52">
        <f t="shared" ref="G203:G219" si="77">B203-C203</f>
        <v>38290.373780000002</v>
      </c>
      <c r="H203" s="53">
        <f t="shared" si="74"/>
        <v>58.853570237312326</v>
      </c>
    </row>
    <row r="204" spans="1:8" s="43" customFormat="1" ht="11.25" customHeight="1" x14ac:dyDescent="0.2">
      <c r="A204" s="50" t="s">
        <v>251</v>
      </c>
      <c r="B204" s="51">
        <v>166700</v>
      </c>
      <c r="C204" s="52">
        <v>91542.619230000011</v>
      </c>
      <c r="D204" s="51">
        <v>1464.5885600000001</v>
      </c>
      <c r="E204" s="52">
        <f t="shared" si="75"/>
        <v>93007.207790000015</v>
      </c>
      <c r="F204" s="52">
        <f t="shared" si="76"/>
        <v>73692.792209999985</v>
      </c>
      <c r="G204" s="52">
        <f t="shared" si="77"/>
        <v>75157.380769999989</v>
      </c>
      <c r="H204" s="53">
        <f t="shared" si="74"/>
        <v>55.793166040791853</v>
      </c>
    </row>
    <row r="205" spans="1:8" s="43" customFormat="1" ht="11.25" customHeight="1" x14ac:dyDescent="0.2">
      <c r="A205" s="50" t="s">
        <v>252</v>
      </c>
      <c r="B205" s="51">
        <v>61392.259999999995</v>
      </c>
      <c r="C205" s="52">
        <v>42538.668920000004</v>
      </c>
      <c r="D205" s="51">
        <v>3837.78919</v>
      </c>
      <c r="E205" s="52">
        <f t="shared" si="75"/>
        <v>46376.458110000007</v>
      </c>
      <c r="F205" s="52">
        <f t="shared" si="76"/>
        <v>15015.801889999988</v>
      </c>
      <c r="G205" s="52">
        <f t="shared" si="77"/>
        <v>18853.591079999991</v>
      </c>
      <c r="H205" s="53">
        <f t="shared" si="74"/>
        <v>75.54121335490828</v>
      </c>
    </row>
    <row r="206" spans="1:8" s="43" customFormat="1" ht="11.25" customHeight="1" x14ac:dyDescent="0.2">
      <c r="A206" s="50" t="s">
        <v>253</v>
      </c>
      <c r="B206" s="51">
        <v>37573260.877119973</v>
      </c>
      <c r="C206" s="52">
        <v>9392900.846409997</v>
      </c>
      <c r="D206" s="51">
        <v>131989.26655</v>
      </c>
      <c r="E206" s="52">
        <f t="shared" si="75"/>
        <v>9524890.1129599977</v>
      </c>
      <c r="F206" s="52">
        <f t="shared" si="76"/>
        <v>28048370.764159977</v>
      </c>
      <c r="G206" s="52">
        <f t="shared" si="77"/>
        <v>28180360.030709974</v>
      </c>
      <c r="H206" s="53">
        <f t="shared" si="74"/>
        <v>25.350182258894989</v>
      </c>
    </row>
    <row r="207" spans="1:8" s="43" customFormat="1" ht="11.25" customHeight="1" x14ac:dyDescent="0.2">
      <c r="A207" s="50" t="s">
        <v>254</v>
      </c>
      <c r="B207" s="51">
        <v>437118.96399999992</v>
      </c>
      <c r="C207" s="52">
        <v>270632.95205000002</v>
      </c>
      <c r="D207" s="51">
        <v>5218.7283399999997</v>
      </c>
      <c r="E207" s="52">
        <f t="shared" si="75"/>
        <v>275851.68038999999</v>
      </c>
      <c r="F207" s="52">
        <f t="shared" si="76"/>
        <v>161267.28360999993</v>
      </c>
      <c r="G207" s="52">
        <f t="shared" si="77"/>
        <v>166486.0119499999</v>
      </c>
      <c r="H207" s="53">
        <f t="shared" si="74"/>
        <v>63.106774838988692</v>
      </c>
    </row>
    <row r="208" spans="1:8" s="43" customFormat="1" ht="11.25" customHeight="1" x14ac:dyDescent="0.2">
      <c r="A208" s="50" t="s">
        <v>255</v>
      </c>
      <c r="B208" s="51">
        <v>72852.565999999992</v>
      </c>
      <c r="C208" s="52">
        <v>42111.961259999996</v>
      </c>
      <c r="D208" s="51">
        <v>699.98232999999993</v>
      </c>
      <c r="E208" s="52">
        <f t="shared" si="75"/>
        <v>42811.943589999995</v>
      </c>
      <c r="F208" s="52">
        <f t="shared" si="76"/>
        <v>30040.622409999996</v>
      </c>
      <c r="G208" s="52">
        <f t="shared" si="77"/>
        <v>30740.604739999995</v>
      </c>
      <c r="H208" s="53">
        <f t="shared" si="74"/>
        <v>58.765182807699588</v>
      </c>
    </row>
    <row r="209" spans="1:8" s="43" customFormat="1" ht="11.25" customHeight="1" x14ac:dyDescent="0.2">
      <c r="A209" s="50" t="s">
        <v>256</v>
      </c>
      <c r="B209" s="51">
        <v>196025.44200000001</v>
      </c>
      <c r="C209" s="52">
        <v>89160.928359999991</v>
      </c>
      <c r="D209" s="51">
        <v>1920.1005399999999</v>
      </c>
      <c r="E209" s="52">
        <f t="shared" si="75"/>
        <v>91081.02889999999</v>
      </c>
      <c r="F209" s="52">
        <f t="shared" si="76"/>
        <v>104944.41310000002</v>
      </c>
      <c r="G209" s="52">
        <f t="shared" si="77"/>
        <v>106864.51364000002</v>
      </c>
      <c r="H209" s="53">
        <f t="shared" si="74"/>
        <v>46.463881407802148</v>
      </c>
    </row>
    <row r="210" spans="1:8" s="43" customFormat="1" ht="11.25" customHeight="1" x14ac:dyDescent="0.2">
      <c r="A210" s="50" t="s">
        <v>257</v>
      </c>
      <c r="B210" s="51">
        <v>343189.82200000004</v>
      </c>
      <c r="C210" s="52">
        <v>217035.28702000002</v>
      </c>
      <c r="D210" s="51">
        <v>3191.4281599999999</v>
      </c>
      <c r="E210" s="52">
        <f t="shared" si="75"/>
        <v>220226.71518000003</v>
      </c>
      <c r="F210" s="52">
        <f t="shared" si="76"/>
        <v>122963.10682000002</v>
      </c>
      <c r="G210" s="52">
        <f t="shared" si="77"/>
        <v>126154.53498000003</v>
      </c>
      <c r="H210" s="53">
        <f t="shared" si="74"/>
        <v>64.170526356693642</v>
      </c>
    </row>
    <row r="211" spans="1:8" s="43" customFormat="1" ht="11.25" customHeight="1" x14ac:dyDescent="0.2">
      <c r="A211" s="50" t="s">
        <v>258</v>
      </c>
      <c r="B211" s="51">
        <v>212182.245</v>
      </c>
      <c r="C211" s="52">
        <v>77907.233489999984</v>
      </c>
      <c r="D211" s="51">
        <v>489.63350000000003</v>
      </c>
      <c r="E211" s="52">
        <f t="shared" si="75"/>
        <v>78396.86698999998</v>
      </c>
      <c r="F211" s="52">
        <f t="shared" si="76"/>
        <v>133785.37801000001</v>
      </c>
      <c r="G211" s="52">
        <f t="shared" si="77"/>
        <v>134275.01151000001</v>
      </c>
      <c r="H211" s="53">
        <f t="shared" si="74"/>
        <v>36.947892124527186</v>
      </c>
    </row>
    <row r="212" spans="1:8" s="43" customFormat="1" ht="11.25" customHeight="1" x14ac:dyDescent="0.2">
      <c r="A212" s="50" t="s">
        <v>259</v>
      </c>
      <c r="B212" s="51">
        <v>114189.177</v>
      </c>
      <c r="C212" s="52">
        <v>75831.006129999994</v>
      </c>
      <c r="D212" s="51">
        <v>6110.8066500000004</v>
      </c>
      <c r="E212" s="52">
        <f t="shared" si="75"/>
        <v>81941.812779999993</v>
      </c>
      <c r="F212" s="52">
        <f t="shared" si="76"/>
        <v>32247.364220000003</v>
      </c>
      <c r="G212" s="52">
        <f t="shared" si="77"/>
        <v>38358.170870000002</v>
      </c>
      <c r="H212" s="53">
        <f t="shared" si="74"/>
        <v>71.759701692219039</v>
      </c>
    </row>
    <row r="213" spans="1:8" s="43" customFormat="1" ht="11.25" customHeight="1" x14ac:dyDescent="0.2">
      <c r="A213" s="50" t="s">
        <v>260</v>
      </c>
      <c r="B213" s="51">
        <v>83231.289999999994</v>
      </c>
      <c r="C213" s="52">
        <v>58620.930439999996</v>
      </c>
      <c r="D213" s="51">
        <v>1750.4950200000001</v>
      </c>
      <c r="E213" s="52">
        <f t="shared" si="75"/>
        <v>60371.425459999999</v>
      </c>
      <c r="F213" s="52">
        <f t="shared" si="76"/>
        <v>22859.864539999995</v>
      </c>
      <c r="G213" s="52">
        <f t="shared" si="77"/>
        <v>24610.359559999997</v>
      </c>
      <c r="H213" s="53">
        <f t="shared" si="74"/>
        <v>72.534530535331129</v>
      </c>
    </row>
    <row r="214" spans="1:8" s="43" customFormat="1" ht="11.25" customHeight="1" x14ac:dyDescent="0.2">
      <c r="A214" s="50" t="s">
        <v>261</v>
      </c>
      <c r="B214" s="51">
        <v>109724.85399999999</v>
      </c>
      <c r="C214" s="52">
        <v>61261.746310000002</v>
      </c>
      <c r="D214" s="51">
        <v>1380.0023600000002</v>
      </c>
      <c r="E214" s="52">
        <f t="shared" si="75"/>
        <v>62641.748670000001</v>
      </c>
      <c r="F214" s="52">
        <f t="shared" si="76"/>
        <v>47083.105329999991</v>
      </c>
      <c r="G214" s="52">
        <f t="shared" si="77"/>
        <v>48463.10768999999</v>
      </c>
      <c r="H214" s="53">
        <f t="shared" si="74"/>
        <v>57.08984463082539</v>
      </c>
    </row>
    <row r="215" spans="1:8" s="43" customFormat="1" ht="11.25" customHeight="1" x14ac:dyDescent="0.2">
      <c r="A215" s="50" t="s">
        <v>262</v>
      </c>
      <c r="B215" s="51">
        <v>410650.52000000008</v>
      </c>
      <c r="C215" s="52">
        <v>319341.93068000005</v>
      </c>
      <c r="D215" s="51">
        <v>4393.5647299999991</v>
      </c>
      <c r="E215" s="52">
        <f t="shared" si="75"/>
        <v>323735.49541000003</v>
      </c>
      <c r="F215" s="52">
        <f t="shared" si="76"/>
        <v>86915.024590000045</v>
      </c>
      <c r="G215" s="52">
        <f t="shared" si="77"/>
        <v>91308.589320000028</v>
      </c>
      <c r="H215" s="53">
        <f t="shared" si="74"/>
        <v>78.83479495167812</v>
      </c>
    </row>
    <row r="216" spans="1:8" s="43" customFormat="1" ht="11.25" customHeight="1" x14ac:dyDescent="0.2">
      <c r="A216" s="50" t="s">
        <v>263</v>
      </c>
      <c r="B216" s="51">
        <v>96835.417000000016</v>
      </c>
      <c r="C216" s="52">
        <v>69172.839599999992</v>
      </c>
      <c r="D216" s="51">
        <v>2723.5753300000001</v>
      </c>
      <c r="E216" s="52">
        <f t="shared" si="75"/>
        <v>71896.414929999999</v>
      </c>
      <c r="F216" s="52">
        <f t="shared" si="76"/>
        <v>24939.002070000017</v>
      </c>
      <c r="G216" s="52">
        <f t="shared" si="77"/>
        <v>27662.577400000024</v>
      </c>
      <c r="H216" s="53">
        <f t="shared" si="74"/>
        <v>74.24599093738604</v>
      </c>
    </row>
    <row r="217" spans="1:8" s="43" customFormat="1" ht="11.25" customHeight="1" x14ac:dyDescent="0.2">
      <c r="A217" s="50" t="s">
        <v>264</v>
      </c>
      <c r="B217" s="51">
        <v>132539</v>
      </c>
      <c r="C217" s="52">
        <v>97970.043790000011</v>
      </c>
      <c r="D217" s="51">
        <v>734.54408999999998</v>
      </c>
      <c r="E217" s="52">
        <f t="shared" si="75"/>
        <v>98704.587880000006</v>
      </c>
      <c r="F217" s="52">
        <f t="shared" si="76"/>
        <v>33834.412119999994</v>
      </c>
      <c r="G217" s="52">
        <f t="shared" si="77"/>
        <v>34568.956209999989</v>
      </c>
      <c r="H217" s="53">
        <f t="shared" si="74"/>
        <v>74.472108496367113</v>
      </c>
    </row>
    <row r="218" spans="1:8" s="43" customFormat="1" ht="11.25" customHeight="1" x14ac:dyDescent="0.2">
      <c r="A218" s="50" t="s">
        <v>265</v>
      </c>
      <c r="B218" s="51">
        <v>54497.777000000002</v>
      </c>
      <c r="C218" s="52">
        <v>42570.890229999997</v>
      </c>
      <c r="D218" s="51">
        <v>324.27123999999998</v>
      </c>
      <c r="E218" s="52">
        <f t="shared" si="75"/>
        <v>42895.161469999999</v>
      </c>
      <c r="F218" s="52">
        <f t="shared" si="76"/>
        <v>11602.615530000003</v>
      </c>
      <c r="G218" s="52">
        <f t="shared" si="77"/>
        <v>11926.886770000005</v>
      </c>
      <c r="H218" s="53">
        <f t="shared" si="74"/>
        <v>78.709928792141369</v>
      </c>
    </row>
    <row r="219" spans="1:8" s="43" customFormat="1" ht="11.25" customHeight="1" x14ac:dyDescent="0.2">
      <c r="A219" s="50" t="s">
        <v>266</v>
      </c>
      <c r="B219" s="56">
        <v>161613</v>
      </c>
      <c r="C219" s="56">
        <v>106950.00387</v>
      </c>
      <c r="D219" s="56">
        <v>1399.8611699999999</v>
      </c>
      <c r="E219" s="56">
        <f t="shared" si="75"/>
        <v>108349.86504</v>
      </c>
      <c r="F219" s="56">
        <f t="shared" si="76"/>
        <v>53263.134959999996</v>
      </c>
      <c r="G219" s="56">
        <f t="shared" si="77"/>
        <v>54662.99613</v>
      </c>
      <c r="H219" s="47">
        <f t="shared" si="74"/>
        <v>67.042790518089518</v>
      </c>
    </row>
    <row r="220" spans="1:8" s="43" customFormat="1" ht="11.25" customHeight="1" x14ac:dyDescent="0.2">
      <c r="A220" s="50" t="s">
        <v>267</v>
      </c>
      <c r="B220" s="92">
        <f t="shared" ref="B220:G220" si="78">SUM(B221:B224)</f>
        <v>2051718.767</v>
      </c>
      <c r="C220" s="58">
        <f t="shared" si="78"/>
        <v>1090741.6221799999</v>
      </c>
      <c r="D220" s="92">
        <f t="shared" si="78"/>
        <v>12986.175199999998</v>
      </c>
      <c r="E220" s="58">
        <f t="shared" si="78"/>
        <v>1103727.7973799999</v>
      </c>
      <c r="F220" s="58">
        <f t="shared" si="78"/>
        <v>947990.96962000011</v>
      </c>
      <c r="G220" s="58">
        <f t="shared" si="78"/>
        <v>960977.14482000005</v>
      </c>
      <c r="H220" s="53">
        <f t="shared" si="74"/>
        <v>53.795277166268662</v>
      </c>
    </row>
    <row r="221" spans="1:8" s="43" customFormat="1" ht="11.25" customHeight="1" x14ac:dyDescent="0.2">
      <c r="A221" s="50" t="s">
        <v>268</v>
      </c>
      <c r="B221" s="51">
        <v>801859.05500000005</v>
      </c>
      <c r="C221" s="52">
        <v>523731.77869999997</v>
      </c>
      <c r="D221" s="51">
        <v>6940.8032999999996</v>
      </c>
      <c r="E221" s="52">
        <f t="shared" ref="E221:E241" si="79">SUM(C221:D221)</f>
        <v>530672.58199999994</v>
      </c>
      <c r="F221" s="52">
        <f t="shared" ref="F221:F241" si="80">B221-E221</f>
        <v>271186.47300000011</v>
      </c>
      <c r="G221" s="52">
        <f t="shared" ref="G221:G241" si="81">B221-C221</f>
        <v>278127.27630000009</v>
      </c>
      <c r="H221" s="53">
        <f t="shared" si="74"/>
        <v>66.180281770341793</v>
      </c>
    </row>
    <row r="222" spans="1:8" s="43" customFormat="1" ht="11.25" customHeight="1" x14ac:dyDescent="0.2">
      <c r="A222" s="50" t="s">
        <v>269</v>
      </c>
      <c r="B222" s="51">
        <v>615332.897</v>
      </c>
      <c r="C222" s="52">
        <v>396637.16673999996</v>
      </c>
      <c r="D222" s="51">
        <v>2345.7990399999999</v>
      </c>
      <c r="E222" s="52">
        <f t="shared" si="79"/>
        <v>398982.96577999997</v>
      </c>
      <c r="F222" s="52">
        <f t="shared" si="80"/>
        <v>216349.93122000003</v>
      </c>
      <c r="G222" s="52">
        <f t="shared" si="81"/>
        <v>218695.73026000004</v>
      </c>
      <c r="H222" s="53">
        <f t="shared" si="74"/>
        <v>64.840181262078687</v>
      </c>
    </row>
    <row r="223" spans="1:8" s="43" customFormat="1" ht="11.25" customHeight="1" x14ac:dyDescent="0.2">
      <c r="A223" s="50" t="s">
        <v>270</v>
      </c>
      <c r="B223" s="51">
        <v>231361.00799999997</v>
      </c>
      <c r="C223" s="52">
        <v>102244.65656</v>
      </c>
      <c r="D223" s="51">
        <v>2762.1805399999998</v>
      </c>
      <c r="E223" s="52">
        <f t="shared" si="79"/>
        <v>105006.8371</v>
      </c>
      <c r="F223" s="52">
        <f t="shared" si="80"/>
        <v>126354.17089999997</v>
      </c>
      <c r="G223" s="52">
        <f t="shared" si="81"/>
        <v>129116.35143999997</v>
      </c>
      <c r="H223" s="53">
        <f t="shared" si="74"/>
        <v>45.386574863124743</v>
      </c>
    </row>
    <row r="224" spans="1:8" s="43" customFormat="1" ht="11.25" customHeight="1" x14ac:dyDescent="0.2">
      <c r="A224" s="50" t="s">
        <v>271</v>
      </c>
      <c r="B224" s="51">
        <v>403165.80699999997</v>
      </c>
      <c r="C224" s="52">
        <v>68128.020180000007</v>
      </c>
      <c r="D224" s="51">
        <v>937.39231999999993</v>
      </c>
      <c r="E224" s="52">
        <f t="shared" si="79"/>
        <v>69065.412500000006</v>
      </c>
      <c r="F224" s="52">
        <f t="shared" si="80"/>
        <v>334100.39449999994</v>
      </c>
      <c r="G224" s="52">
        <f t="shared" si="81"/>
        <v>335037.78681999998</v>
      </c>
      <c r="H224" s="53">
        <f t="shared" si="74"/>
        <v>17.130771335476872</v>
      </c>
    </row>
    <row r="225" spans="1:8" s="43" customFormat="1" ht="11.25" customHeight="1" x14ac:dyDescent="0.2">
      <c r="A225" s="50" t="s">
        <v>272</v>
      </c>
      <c r="B225" s="51">
        <v>693698.43980000005</v>
      </c>
      <c r="C225" s="52">
        <v>490803.07286000013</v>
      </c>
      <c r="D225" s="51">
        <v>18990.154979999999</v>
      </c>
      <c r="E225" s="52">
        <f t="shared" si="79"/>
        <v>509793.22784000012</v>
      </c>
      <c r="F225" s="52">
        <f t="shared" si="80"/>
        <v>183905.21195999993</v>
      </c>
      <c r="G225" s="52">
        <f t="shared" si="81"/>
        <v>202895.36693999992</v>
      </c>
      <c r="H225" s="53">
        <f t="shared" si="74"/>
        <v>73.489170306765928</v>
      </c>
    </row>
    <row r="226" spans="1:8" s="43" customFormat="1" ht="11.25" customHeight="1" x14ac:dyDescent="0.2">
      <c r="A226" s="50" t="s">
        <v>273</v>
      </c>
      <c r="B226" s="51">
        <v>465319.96100000007</v>
      </c>
      <c r="C226" s="52">
        <v>341848.83906999999</v>
      </c>
      <c r="D226" s="51">
        <v>275.40560999999997</v>
      </c>
      <c r="E226" s="52">
        <f t="shared" si="79"/>
        <v>342124.24468</v>
      </c>
      <c r="F226" s="52">
        <f t="shared" si="80"/>
        <v>123195.71632000007</v>
      </c>
      <c r="G226" s="52">
        <f t="shared" si="81"/>
        <v>123471.12193000008</v>
      </c>
      <c r="H226" s="53">
        <f t="shared" si="74"/>
        <v>73.524515033645841</v>
      </c>
    </row>
    <row r="227" spans="1:8" s="43" customFormat="1" ht="11.25" customHeight="1" x14ac:dyDescent="0.2">
      <c r="A227" s="50" t="s">
        <v>274</v>
      </c>
      <c r="B227" s="51">
        <v>673058.36499999987</v>
      </c>
      <c r="C227" s="52">
        <v>507537.50640999997</v>
      </c>
      <c r="D227" s="51">
        <v>24788.83726</v>
      </c>
      <c r="E227" s="52">
        <f t="shared" si="79"/>
        <v>532326.34366999997</v>
      </c>
      <c r="F227" s="52">
        <f t="shared" si="80"/>
        <v>140732.0213299999</v>
      </c>
      <c r="G227" s="52">
        <f t="shared" si="81"/>
        <v>165520.8585899999</v>
      </c>
      <c r="H227" s="53">
        <f t="shared" si="74"/>
        <v>79.090666033101016</v>
      </c>
    </row>
    <row r="228" spans="1:8" s="43" customFormat="1" ht="11.25" customHeight="1" x14ac:dyDescent="0.2">
      <c r="A228" s="50" t="s">
        <v>275</v>
      </c>
      <c r="B228" s="51">
        <v>170974</v>
      </c>
      <c r="C228" s="52">
        <v>128305.41310999999</v>
      </c>
      <c r="D228" s="51">
        <v>1939.1508700000002</v>
      </c>
      <c r="E228" s="52">
        <f t="shared" si="79"/>
        <v>130244.56397999999</v>
      </c>
      <c r="F228" s="52">
        <f t="shared" si="80"/>
        <v>40729.436020000008</v>
      </c>
      <c r="G228" s="52">
        <f t="shared" si="81"/>
        <v>42668.586890000006</v>
      </c>
      <c r="H228" s="53">
        <f t="shared" si="74"/>
        <v>76.177994303227379</v>
      </c>
    </row>
    <row r="229" spans="1:8" s="43" customFormat="1" ht="11.25" customHeight="1" x14ac:dyDescent="0.2">
      <c r="A229" s="50" t="s">
        <v>276</v>
      </c>
      <c r="B229" s="51">
        <v>122225.88399999998</v>
      </c>
      <c r="C229" s="52">
        <v>93259.409709999993</v>
      </c>
      <c r="D229" s="51">
        <v>654.82545999999991</v>
      </c>
      <c r="E229" s="52">
        <f t="shared" si="79"/>
        <v>93914.235169999985</v>
      </c>
      <c r="F229" s="52">
        <f t="shared" si="80"/>
        <v>28311.648829999991</v>
      </c>
      <c r="G229" s="52">
        <f t="shared" si="81"/>
        <v>28966.474289999984</v>
      </c>
      <c r="H229" s="53">
        <f t="shared" si="74"/>
        <v>76.836617659480382</v>
      </c>
    </row>
    <row r="230" spans="1:8" s="43" customFormat="1" ht="11.25" customHeight="1" x14ac:dyDescent="0.2">
      <c r="A230" s="50" t="s">
        <v>277</v>
      </c>
      <c r="B230" s="51">
        <v>831672.36699999997</v>
      </c>
      <c r="C230" s="52">
        <v>431001.31900000002</v>
      </c>
      <c r="D230" s="51">
        <v>148599.12088999999</v>
      </c>
      <c r="E230" s="52">
        <f t="shared" si="79"/>
        <v>579600.43989000004</v>
      </c>
      <c r="F230" s="52">
        <f t="shared" si="80"/>
        <v>252071.92710999993</v>
      </c>
      <c r="G230" s="52">
        <f t="shared" si="81"/>
        <v>400671.04799999995</v>
      </c>
      <c r="H230" s="53">
        <f t="shared" si="74"/>
        <v>69.69095798874848</v>
      </c>
    </row>
    <row r="231" spans="1:8" s="43" customFormat="1" ht="11.25" customHeight="1" x14ac:dyDescent="0.2">
      <c r="A231" s="50" t="s">
        <v>278</v>
      </c>
      <c r="B231" s="51">
        <v>48849.659999999989</v>
      </c>
      <c r="C231" s="52">
        <v>32272.352179999998</v>
      </c>
      <c r="D231" s="51">
        <v>1027.3849499999999</v>
      </c>
      <c r="E231" s="52">
        <f t="shared" si="79"/>
        <v>33299.737130000001</v>
      </c>
      <c r="F231" s="52">
        <f t="shared" si="80"/>
        <v>15549.922869999988</v>
      </c>
      <c r="G231" s="52">
        <f t="shared" si="81"/>
        <v>16577.307819999991</v>
      </c>
      <c r="H231" s="53">
        <f t="shared" si="74"/>
        <v>68.167797135128495</v>
      </c>
    </row>
    <row r="232" spans="1:8" s="43" customFormat="1" ht="11.25" customHeight="1" x14ac:dyDescent="0.2">
      <c r="A232" s="50" t="s">
        <v>279</v>
      </c>
      <c r="B232" s="51">
        <v>140910</v>
      </c>
      <c r="C232" s="52">
        <v>95654.755829999995</v>
      </c>
      <c r="D232" s="51">
        <v>41.875929999999997</v>
      </c>
      <c r="E232" s="52">
        <f t="shared" si="79"/>
        <v>95696.631759999989</v>
      </c>
      <c r="F232" s="52">
        <f t="shared" si="80"/>
        <v>45213.368240000011</v>
      </c>
      <c r="G232" s="52">
        <f t="shared" si="81"/>
        <v>45255.244170000005</v>
      </c>
      <c r="H232" s="53">
        <f t="shared" si="74"/>
        <v>67.913300518061163</v>
      </c>
    </row>
    <row r="233" spans="1:8" s="43" customFormat="1" ht="11.25" customHeight="1" x14ac:dyDescent="0.2">
      <c r="A233" s="50" t="s">
        <v>280</v>
      </c>
      <c r="B233" s="51">
        <v>79157.554999999993</v>
      </c>
      <c r="C233" s="52">
        <v>50525.668299999998</v>
      </c>
      <c r="D233" s="51">
        <v>71.730109999999996</v>
      </c>
      <c r="E233" s="52">
        <f t="shared" si="79"/>
        <v>50597.398409999994</v>
      </c>
      <c r="F233" s="52">
        <f t="shared" si="80"/>
        <v>28560.156589999999</v>
      </c>
      <c r="G233" s="52">
        <f t="shared" si="81"/>
        <v>28631.886699999995</v>
      </c>
      <c r="H233" s="53">
        <f t="shared" si="74"/>
        <v>63.919860094213362</v>
      </c>
    </row>
    <row r="234" spans="1:8" s="43" customFormat="1" ht="11.25" customHeight="1" x14ac:dyDescent="0.2">
      <c r="A234" s="50" t="s">
        <v>109</v>
      </c>
      <c r="B234" s="51">
        <v>302144.97599999997</v>
      </c>
      <c r="C234" s="52">
        <v>210472.64422000002</v>
      </c>
      <c r="D234" s="51">
        <v>1261.47829</v>
      </c>
      <c r="E234" s="52">
        <f t="shared" si="79"/>
        <v>211734.12251000002</v>
      </c>
      <c r="F234" s="52">
        <f t="shared" si="80"/>
        <v>90410.85348999995</v>
      </c>
      <c r="G234" s="52">
        <f t="shared" si="81"/>
        <v>91672.33177999995</v>
      </c>
      <c r="H234" s="53">
        <f t="shared" si="74"/>
        <v>70.076995921984164</v>
      </c>
    </row>
    <row r="235" spans="1:8" s="43" customFormat="1" ht="11.25" customHeight="1" x14ac:dyDescent="0.2">
      <c r="A235" s="50" t="s">
        <v>281</v>
      </c>
      <c r="B235" s="51">
        <v>2183996.4260000004</v>
      </c>
      <c r="C235" s="52">
        <v>1500165.4220399999</v>
      </c>
      <c r="D235" s="51">
        <v>3044.9413999999997</v>
      </c>
      <c r="E235" s="52">
        <f t="shared" si="79"/>
        <v>1503210.3634399998</v>
      </c>
      <c r="F235" s="52">
        <f t="shared" si="80"/>
        <v>680786.06256000069</v>
      </c>
      <c r="G235" s="52">
        <f t="shared" si="81"/>
        <v>683831.00396000058</v>
      </c>
      <c r="H235" s="53">
        <f t="shared" si="74"/>
        <v>68.82842597838571</v>
      </c>
    </row>
    <row r="236" spans="1:8" s="43" customFormat="1" ht="11.25" customHeight="1" x14ac:dyDescent="0.2">
      <c r="A236" s="50" t="s">
        <v>282</v>
      </c>
      <c r="B236" s="51">
        <v>127754.394</v>
      </c>
      <c r="C236" s="52">
        <v>75307.883019999994</v>
      </c>
      <c r="D236" s="51">
        <v>6712.6009199999999</v>
      </c>
      <c r="E236" s="52">
        <f t="shared" si="79"/>
        <v>82020.483939999991</v>
      </c>
      <c r="F236" s="52">
        <f t="shared" si="80"/>
        <v>45733.910060000009</v>
      </c>
      <c r="G236" s="52">
        <f t="shared" si="81"/>
        <v>52446.510980000006</v>
      </c>
      <c r="H236" s="53">
        <f t="shared" si="74"/>
        <v>64.201693086188484</v>
      </c>
    </row>
    <row r="237" spans="1:8" s="43" customFormat="1" ht="11.25" customHeight="1" x14ac:dyDescent="0.2">
      <c r="A237" s="50" t="s">
        <v>283</v>
      </c>
      <c r="B237" s="51">
        <v>198628.26500000001</v>
      </c>
      <c r="C237" s="52">
        <v>142693.07081</v>
      </c>
      <c r="D237" s="51">
        <v>16062.648590000001</v>
      </c>
      <c r="E237" s="52">
        <f t="shared" si="79"/>
        <v>158755.7194</v>
      </c>
      <c r="F237" s="52">
        <f t="shared" si="80"/>
        <v>39872.545600000012</v>
      </c>
      <c r="G237" s="52">
        <f t="shared" si="81"/>
        <v>55935.194190000009</v>
      </c>
      <c r="H237" s="53">
        <f t="shared" si="74"/>
        <v>79.926046476819394</v>
      </c>
    </row>
    <row r="238" spans="1:8" s="43" customFormat="1" ht="11.25" customHeight="1" x14ac:dyDescent="0.2">
      <c r="A238" s="50" t="s">
        <v>284</v>
      </c>
      <c r="B238" s="51">
        <v>137288.761</v>
      </c>
      <c r="C238" s="52">
        <v>88160.183279999997</v>
      </c>
      <c r="D238" s="51">
        <v>238.52970999999999</v>
      </c>
      <c r="E238" s="52">
        <f t="shared" si="79"/>
        <v>88398.71299</v>
      </c>
      <c r="F238" s="52">
        <f t="shared" si="80"/>
        <v>48890.048009999999</v>
      </c>
      <c r="G238" s="52">
        <f t="shared" si="81"/>
        <v>49128.577720000001</v>
      </c>
      <c r="H238" s="53">
        <f t="shared" si="74"/>
        <v>64.388892685833184</v>
      </c>
    </row>
    <row r="239" spans="1:8" s="43" customFormat="1" ht="11.25" customHeight="1" x14ac:dyDescent="0.2">
      <c r="A239" s="50" t="s">
        <v>285</v>
      </c>
      <c r="B239" s="51">
        <v>60015.819000000003</v>
      </c>
      <c r="C239" s="52">
        <v>41090.74235</v>
      </c>
      <c r="D239" s="51">
        <v>8.0678900000000002</v>
      </c>
      <c r="E239" s="52">
        <f t="shared" si="79"/>
        <v>41098.810239999999</v>
      </c>
      <c r="F239" s="52">
        <f t="shared" si="80"/>
        <v>18917.008760000004</v>
      </c>
      <c r="G239" s="52">
        <f t="shared" si="81"/>
        <v>18925.076650000003</v>
      </c>
      <c r="H239" s="53">
        <f t="shared" si="74"/>
        <v>68.479962324599782</v>
      </c>
    </row>
    <row r="240" spans="1:8" s="43" customFormat="1" ht="11.25" customHeight="1" x14ac:dyDescent="0.2">
      <c r="A240" s="50" t="s">
        <v>286</v>
      </c>
      <c r="B240" s="51">
        <v>523568.56894000003</v>
      </c>
      <c r="C240" s="52">
        <v>323855.12297000003</v>
      </c>
      <c r="D240" s="51">
        <v>26878.74178</v>
      </c>
      <c r="E240" s="52">
        <f t="shared" si="79"/>
        <v>350733.86475000001</v>
      </c>
      <c r="F240" s="52">
        <f t="shared" si="80"/>
        <v>172834.70419000002</v>
      </c>
      <c r="G240" s="52">
        <f t="shared" si="81"/>
        <v>199713.44597</v>
      </c>
      <c r="H240" s="53">
        <f t="shared" si="74"/>
        <v>66.989098574057721</v>
      </c>
    </row>
    <row r="241" spans="1:8" s="43" customFormat="1" ht="11.25" customHeight="1" x14ac:dyDescent="0.2">
      <c r="A241" s="50" t="s">
        <v>287</v>
      </c>
      <c r="B241" s="56">
        <v>5902299.3611300001</v>
      </c>
      <c r="C241" s="56">
        <v>4014553.3662500004</v>
      </c>
      <c r="D241" s="56">
        <v>60496.913519999987</v>
      </c>
      <c r="E241" s="56">
        <f t="shared" si="79"/>
        <v>4075050.2797700004</v>
      </c>
      <c r="F241" s="56">
        <f t="shared" si="80"/>
        <v>1827249.0813599997</v>
      </c>
      <c r="G241" s="56">
        <f t="shared" si="81"/>
        <v>1887745.9948799997</v>
      </c>
      <c r="H241" s="47">
        <f t="shared" si="74"/>
        <v>69.041741708435282</v>
      </c>
    </row>
    <row r="242" spans="1:8" s="43" customFormat="1" ht="11.25" customHeight="1" x14ac:dyDescent="0.2">
      <c r="A242" s="60"/>
      <c r="B242" s="51"/>
      <c r="C242" s="52"/>
      <c r="D242" s="51"/>
      <c r="E242" s="52"/>
      <c r="F242" s="52"/>
      <c r="G242" s="52"/>
      <c r="H242" s="47"/>
    </row>
    <row r="243" spans="1:8" s="43" customFormat="1" ht="11.25" customHeight="1" x14ac:dyDescent="0.2">
      <c r="A243" s="45" t="s">
        <v>288</v>
      </c>
      <c r="B243" s="56">
        <v>20509732.634999998</v>
      </c>
      <c r="C243" s="56">
        <v>14332572.57666</v>
      </c>
      <c r="D243" s="56">
        <v>402388.08350999997</v>
      </c>
      <c r="E243" s="56">
        <f>SUM(C243:D243)</f>
        <v>14734960.66017</v>
      </c>
      <c r="F243" s="56">
        <f>B243-E243</f>
        <v>5774771.9748299979</v>
      </c>
      <c r="G243" s="56">
        <f>B243-C243</f>
        <v>6177160.0583399981</v>
      </c>
      <c r="H243" s="47">
        <f>E243/B243*100</f>
        <v>71.843748148255671</v>
      </c>
    </row>
    <row r="244" spans="1:8" s="43" customFormat="1" ht="11.25" customHeight="1" x14ac:dyDescent="0.2">
      <c r="A244" s="60"/>
      <c r="B244" s="51"/>
      <c r="C244" s="52"/>
      <c r="D244" s="51"/>
      <c r="E244" s="52"/>
      <c r="F244" s="52"/>
      <c r="G244" s="52"/>
      <c r="H244" s="53"/>
    </row>
    <row r="245" spans="1:8" s="43" customFormat="1" ht="11.25" customHeight="1" x14ac:dyDescent="0.2">
      <c r="A245" s="45" t="s">
        <v>289</v>
      </c>
      <c r="B245" s="56">
        <v>2588</v>
      </c>
      <c r="C245" s="56">
        <v>1839.5826200000001</v>
      </c>
      <c r="D245" s="56">
        <v>84.837149999999994</v>
      </c>
      <c r="E245" s="56">
        <f>SUM(C245:D245)</f>
        <v>1924.4197700000002</v>
      </c>
      <c r="F245" s="56">
        <f>B245-E245</f>
        <v>663.5802299999998</v>
      </c>
      <c r="G245" s="56">
        <f>B245-C245</f>
        <v>748.41737999999987</v>
      </c>
      <c r="H245" s="47">
        <f>E245/B245*100</f>
        <v>74.359341962905717</v>
      </c>
    </row>
    <row r="246" spans="1:8" s="43" customFormat="1" ht="11.25" customHeight="1" x14ac:dyDescent="0.2">
      <c r="A246" s="60"/>
      <c r="B246" s="56"/>
      <c r="C246" s="56"/>
      <c r="D246" s="56"/>
      <c r="E246" s="56"/>
      <c r="F246" s="56"/>
      <c r="G246" s="56"/>
      <c r="H246" s="47"/>
    </row>
    <row r="247" spans="1:8" s="43" customFormat="1" ht="11.25" customHeight="1" x14ac:dyDescent="0.2">
      <c r="A247" s="45" t="s">
        <v>290</v>
      </c>
      <c r="B247" s="92">
        <f t="shared" ref="B247:G247" si="82">SUM(B248:B252)</f>
        <v>22196903.257000003</v>
      </c>
      <c r="C247" s="58">
        <f t="shared" si="82"/>
        <v>16275304.171599997</v>
      </c>
      <c r="D247" s="92">
        <f t="shared" si="82"/>
        <v>690901.80376000004</v>
      </c>
      <c r="E247" s="58">
        <f t="shared" si="82"/>
        <v>16966205.975359995</v>
      </c>
      <c r="F247" s="58">
        <f t="shared" si="82"/>
        <v>5230697.2816400062</v>
      </c>
      <c r="G247" s="58">
        <f t="shared" si="82"/>
        <v>5921599.0854000049</v>
      </c>
      <c r="H247" s="53">
        <f t="shared" ref="H247:H252" si="83">E247/B247*100</f>
        <v>76.435013384173502</v>
      </c>
    </row>
    <row r="248" spans="1:8" s="43" customFormat="1" ht="11.25" customHeight="1" x14ac:dyDescent="0.2">
      <c r="A248" s="50" t="s">
        <v>291</v>
      </c>
      <c r="B248" s="51">
        <v>19942674.038000003</v>
      </c>
      <c r="C248" s="52">
        <v>14624047.665109998</v>
      </c>
      <c r="D248" s="51">
        <v>676382.54116999998</v>
      </c>
      <c r="E248" s="52">
        <f>SUM(C248:D248)</f>
        <v>15300430.206279997</v>
      </c>
      <c r="F248" s="52">
        <f>B248-E248</f>
        <v>4642243.8317200057</v>
      </c>
      <c r="G248" s="52">
        <f>B248-C248</f>
        <v>5318626.3728900049</v>
      </c>
      <c r="H248" s="53">
        <f t="shared" si="83"/>
        <v>76.72205932426921</v>
      </c>
    </row>
    <row r="249" spans="1:8" s="43" customFormat="1" ht="11.25" customHeight="1" x14ac:dyDescent="0.2">
      <c r="A249" s="50" t="s">
        <v>292</v>
      </c>
      <c r="B249" s="51">
        <v>84920.73000000001</v>
      </c>
      <c r="C249" s="52">
        <v>64921.864939999999</v>
      </c>
      <c r="D249" s="51">
        <v>955.45941000000005</v>
      </c>
      <c r="E249" s="52">
        <f>SUM(C249:D249)</f>
        <v>65877.324349999995</v>
      </c>
      <c r="F249" s="52">
        <f>B249-E249</f>
        <v>19043.405650000015</v>
      </c>
      <c r="G249" s="52">
        <f>B249-C249</f>
        <v>19998.865060000011</v>
      </c>
      <c r="H249" s="53">
        <f t="shared" si="83"/>
        <v>77.575080136499039</v>
      </c>
    </row>
    <row r="250" spans="1:8" s="43" customFormat="1" ht="11.25" customHeight="1" x14ac:dyDescent="0.2">
      <c r="A250" s="50" t="s">
        <v>293</v>
      </c>
      <c r="B250" s="51">
        <v>480397.04099999997</v>
      </c>
      <c r="C250" s="52">
        <v>338213.06073000003</v>
      </c>
      <c r="D250" s="51">
        <v>1199.0717099999999</v>
      </c>
      <c r="E250" s="52">
        <f>SUM(C250:D250)</f>
        <v>339412.13244000002</v>
      </c>
      <c r="F250" s="52">
        <f>B250-E250</f>
        <v>140984.90855999995</v>
      </c>
      <c r="G250" s="52">
        <f>B250-C250</f>
        <v>142183.98026999994</v>
      </c>
      <c r="H250" s="53">
        <f t="shared" si="83"/>
        <v>70.652419451517829</v>
      </c>
    </row>
    <row r="251" spans="1:8" s="43" customFormat="1" ht="11.25" customHeight="1" x14ac:dyDescent="0.2">
      <c r="A251" s="50" t="s">
        <v>294</v>
      </c>
      <c r="B251" s="51">
        <v>1408359.4480000001</v>
      </c>
      <c r="C251" s="52">
        <v>1051439.4825299999</v>
      </c>
      <c r="D251" s="51">
        <v>7574.3998200000005</v>
      </c>
      <c r="E251" s="52">
        <f>SUM(C251:D251)</f>
        <v>1059013.8823499999</v>
      </c>
      <c r="F251" s="52">
        <f>B251-E251</f>
        <v>349345.56565000024</v>
      </c>
      <c r="G251" s="52">
        <f>B251-C251</f>
        <v>356919.96547000017</v>
      </c>
      <c r="H251" s="53">
        <f t="shared" si="83"/>
        <v>75.1948576660523</v>
      </c>
    </row>
    <row r="252" spans="1:8" s="43" customFormat="1" ht="11.25" customHeight="1" x14ac:dyDescent="0.2">
      <c r="A252" s="50" t="s">
        <v>295</v>
      </c>
      <c r="B252" s="56">
        <v>280552</v>
      </c>
      <c r="C252" s="56">
        <v>196682.09828999999</v>
      </c>
      <c r="D252" s="56">
        <v>4790.3316500000001</v>
      </c>
      <c r="E252" s="56">
        <f>SUM(C252:D252)</f>
        <v>201472.42994</v>
      </c>
      <c r="F252" s="56">
        <f>B252-E252</f>
        <v>79079.570059999998</v>
      </c>
      <c r="G252" s="56">
        <f>B252-C252</f>
        <v>83869.901710000006</v>
      </c>
      <c r="H252" s="47">
        <f t="shared" si="83"/>
        <v>71.812865329778447</v>
      </c>
    </row>
    <row r="253" spans="1:8" s="43" customFormat="1" ht="11.25" customHeight="1" x14ac:dyDescent="0.2">
      <c r="A253" s="60"/>
      <c r="B253" s="56"/>
      <c r="C253" s="56"/>
      <c r="D253" s="56"/>
      <c r="E253" s="56"/>
      <c r="F253" s="56"/>
      <c r="G253" s="56"/>
      <c r="H253" s="47"/>
    </row>
    <row r="254" spans="1:8" s="43" customFormat="1" ht="11.25" customHeight="1" x14ac:dyDescent="0.2">
      <c r="A254" s="45" t="s">
        <v>296</v>
      </c>
      <c r="B254" s="92">
        <f t="shared" ref="B254:G254" si="84">+B255+B256</f>
        <v>1127470.895</v>
      </c>
      <c r="C254" s="58">
        <f t="shared" si="84"/>
        <v>883285.89160999993</v>
      </c>
      <c r="D254" s="92">
        <f t="shared" si="84"/>
        <v>12538.53484</v>
      </c>
      <c r="E254" s="58">
        <f t="shared" si="84"/>
        <v>895824.42644999991</v>
      </c>
      <c r="F254" s="58">
        <f t="shared" si="84"/>
        <v>231646.46855000019</v>
      </c>
      <c r="G254" s="58">
        <f t="shared" si="84"/>
        <v>244185.00339000017</v>
      </c>
      <c r="H254" s="53">
        <f>E254/B254*100</f>
        <v>79.45432830441267</v>
      </c>
    </row>
    <row r="255" spans="1:8" s="43" customFormat="1" ht="11.25" customHeight="1" x14ac:dyDescent="0.2">
      <c r="A255" s="50" t="s">
        <v>297</v>
      </c>
      <c r="B255" s="51">
        <v>1081092.8949800001</v>
      </c>
      <c r="C255" s="52">
        <v>846904.12877999991</v>
      </c>
      <c r="D255" s="51">
        <v>11081.333060000001</v>
      </c>
      <c r="E255" s="52">
        <f>SUM(C255:D255)</f>
        <v>857985.46183999989</v>
      </c>
      <c r="F255" s="52">
        <f>B255-E255</f>
        <v>223107.43314000021</v>
      </c>
      <c r="G255" s="52">
        <f>B255-C255</f>
        <v>234188.76620000019</v>
      </c>
      <c r="H255" s="53">
        <f>E255/B255*100</f>
        <v>79.362787955041767</v>
      </c>
    </row>
    <row r="256" spans="1:8" s="43" customFormat="1" ht="11.25" customHeight="1" x14ac:dyDescent="0.2">
      <c r="A256" s="50" t="s">
        <v>298</v>
      </c>
      <c r="B256" s="56">
        <v>46378.000019999992</v>
      </c>
      <c r="C256" s="56">
        <v>36381.76283</v>
      </c>
      <c r="D256" s="56">
        <v>1457.2017800000001</v>
      </c>
      <c r="E256" s="56">
        <f>SUM(C256:D256)</f>
        <v>37838.964610000003</v>
      </c>
      <c r="F256" s="56">
        <f>B256-E256</f>
        <v>8539.0354099999895</v>
      </c>
      <c r="G256" s="56">
        <f>B256-C256</f>
        <v>9996.2371899999926</v>
      </c>
      <c r="H256" s="47">
        <f>E256/B256*100</f>
        <v>81.588176708099468</v>
      </c>
    </row>
    <row r="257" spans="1:8" s="43" customFormat="1" ht="11.25" customHeight="1" x14ac:dyDescent="0.2">
      <c r="A257" s="60"/>
      <c r="B257" s="51"/>
      <c r="C257" s="52"/>
      <c r="D257" s="51"/>
      <c r="E257" s="52"/>
      <c r="F257" s="52"/>
      <c r="G257" s="52"/>
      <c r="H257" s="53"/>
    </row>
    <row r="258" spans="1:8" s="43" customFormat="1" ht="11.25" customHeight="1" x14ac:dyDescent="0.2">
      <c r="A258" s="45" t="s">
        <v>299</v>
      </c>
      <c r="B258" s="56">
        <v>8298766.2349999994</v>
      </c>
      <c r="C258" s="56">
        <v>5911499.2387399999</v>
      </c>
      <c r="D258" s="56">
        <v>22832.57429</v>
      </c>
      <c r="E258" s="56">
        <f>SUM(C258:D258)</f>
        <v>5934331.8130299998</v>
      </c>
      <c r="F258" s="56">
        <f>B258-E258</f>
        <v>2364434.4219699996</v>
      </c>
      <c r="G258" s="56">
        <f>B258-C258</f>
        <v>2387266.9962599995</v>
      </c>
      <c r="H258" s="47">
        <f>E258/B258*100</f>
        <v>71.508603146356734</v>
      </c>
    </row>
    <row r="259" spans="1:8" s="43" customFormat="1" ht="11.25" customHeight="1" x14ac:dyDescent="0.2">
      <c r="A259" s="60"/>
      <c r="B259" s="51"/>
      <c r="C259" s="52"/>
      <c r="D259" s="51"/>
      <c r="E259" s="52"/>
      <c r="F259" s="52"/>
      <c r="G259" s="52"/>
      <c r="H259" s="47"/>
    </row>
    <row r="260" spans="1:8" s="43" customFormat="1" ht="11.25" customHeight="1" x14ac:dyDescent="0.2">
      <c r="A260" s="45" t="s">
        <v>300</v>
      </c>
      <c r="B260" s="56">
        <v>12588567.542000001</v>
      </c>
      <c r="C260" s="56">
        <v>8302271.0698799994</v>
      </c>
      <c r="D260" s="56">
        <v>46114.715630000006</v>
      </c>
      <c r="E260" s="56">
        <f>SUM(C260:D260)</f>
        <v>8348385.7855099998</v>
      </c>
      <c r="F260" s="56">
        <f>B260-E260</f>
        <v>4240181.7564900015</v>
      </c>
      <c r="G260" s="56">
        <f>B260-C260</f>
        <v>4286296.4721200019</v>
      </c>
      <c r="H260" s="47">
        <f>E260/B260*100</f>
        <v>66.31720215709035</v>
      </c>
    </row>
    <row r="261" spans="1:8" s="43" customFormat="1" ht="11.25" customHeight="1" x14ac:dyDescent="0.2">
      <c r="A261" s="45"/>
      <c r="B261" s="51"/>
      <c r="C261" s="52"/>
      <c r="D261" s="51"/>
      <c r="E261" s="52"/>
      <c r="F261" s="52"/>
      <c r="G261" s="52"/>
      <c r="H261" s="47"/>
    </row>
    <row r="262" spans="1:8" s="43" customFormat="1" ht="11.25" customHeight="1" x14ac:dyDescent="0.2">
      <c r="A262" s="45" t="s">
        <v>301</v>
      </c>
      <c r="B262" s="56">
        <v>1847094.73</v>
      </c>
      <c r="C262" s="56">
        <v>1336462.6006700001</v>
      </c>
      <c r="D262" s="56">
        <v>2410.1251299999999</v>
      </c>
      <c r="E262" s="56">
        <f>SUM(C262:D262)</f>
        <v>1338872.7258000001</v>
      </c>
      <c r="F262" s="56">
        <f>B262-E262</f>
        <v>508222.00419999985</v>
      </c>
      <c r="G262" s="56">
        <f>B262-C262</f>
        <v>510632.12932999991</v>
      </c>
      <c r="H262" s="47">
        <f>E262/B262*100</f>
        <v>72.485330830866488</v>
      </c>
    </row>
    <row r="263" spans="1:8" s="43" customFormat="1" ht="11.25" customHeight="1" x14ac:dyDescent="0.2">
      <c r="A263" s="60"/>
      <c r="B263" s="51"/>
      <c r="C263" s="52"/>
      <c r="D263" s="51"/>
      <c r="E263" s="52"/>
      <c r="F263" s="52"/>
      <c r="G263" s="52"/>
      <c r="H263" s="47"/>
    </row>
    <row r="264" spans="1:8" s="43" customFormat="1" ht="11.25" customHeight="1" x14ac:dyDescent="0.2">
      <c r="A264" s="45" t="s">
        <v>302</v>
      </c>
      <c r="B264" s="56">
        <v>532778.14000000013</v>
      </c>
      <c r="C264" s="56">
        <v>401180.61690999998</v>
      </c>
      <c r="D264" s="56">
        <v>1802.0499199999999</v>
      </c>
      <c r="E264" s="56">
        <f>SUM(C264:D264)</f>
        <v>402982.66683</v>
      </c>
      <c r="F264" s="56">
        <f>B264-E264</f>
        <v>129795.47317000013</v>
      </c>
      <c r="G264" s="56">
        <f>B264-C264</f>
        <v>131597.52309000015</v>
      </c>
      <c r="H264" s="47">
        <f>E264/B264*100</f>
        <v>75.637988230898486</v>
      </c>
    </row>
    <row r="265" spans="1:8" s="43" customFormat="1" ht="11.25" customHeight="1" x14ac:dyDescent="0.2">
      <c r="A265" s="96"/>
      <c r="B265" s="56"/>
      <c r="C265" s="56"/>
      <c r="D265" s="56"/>
      <c r="E265" s="56"/>
      <c r="F265" s="56"/>
      <c r="G265" s="56"/>
      <c r="H265" s="47"/>
    </row>
    <row r="266" spans="1:8" s="43" customFormat="1" ht="12" x14ac:dyDescent="0.2">
      <c r="A266" s="97" t="s">
        <v>303</v>
      </c>
      <c r="B266" s="71">
        <f t="shared" ref="B266:G266" si="85">B10+B17+B19+B21+B23+B33+B37+B45+B47+B49+B57+B69+B75+B80+B86+B95+B107+B118+B134+B136+B157+B164+B169+B176+B185+B193+B202+B243+B245+B247+B254+B258+B260+B262+B264</f>
        <v>1491947730.4031098</v>
      </c>
      <c r="C266" s="71">
        <f t="shared" si="85"/>
        <v>1113770794.235327</v>
      </c>
      <c r="D266" s="71">
        <f t="shared" si="85"/>
        <v>25723823.805579998</v>
      </c>
      <c r="E266" s="71">
        <f t="shared" si="85"/>
        <v>1139494618.0409071</v>
      </c>
      <c r="F266" s="71">
        <f t="shared" si="85"/>
        <v>352453112.36220294</v>
      </c>
      <c r="G266" s="71">
        <f t="shared" si="85"/>
        <v>378176936.1677829</v>
      </c>
      <c r="H266" s="72">
        <f>E266/B266*100</f>
        <v>76.376309626680211</v>
      </c>
    </row>
    <row r="267" spans="1:8" s="43" customFormat="1" ht="11.25" customHeight="1" x14ac:dyDescent="0.2">
      <c r="A267" s="96"/>
      <c r="B267" s="56"/>
      <c r="C267" s="56"/>
      <c r="D267" s="56"/>
      <c r="E267" s="56"/>
      <c r="F267" s="56"/>
      <c r="G267" s="56"/>
      <c r="H267" s="47"/>
    </row>
    <row r="268" spans="1:8" s="43" customFormat="1" ht="11.25" customHeight="1" x14ac:dyDescent="0.2">
      <c r="A268" s="44" t="s">
        <v>304</v>
      </c>
      <c r="B268" s="51"/>
      <c r="C268" s="52"/>
      <c r="D268" s="51"/>
      <c r="E268" s="52"/>
      <c r="F268" s="52"/>
      <c r="G268" s="52"/>
      <c r="H268" s="53"/>
    </row>
    <row r="269" spans="1:8" s="43" customFormat="1" ht="11.25" customHeight="1" x14ac:dyDescent="0.2">
      <c r="A269" s="50" t="s">
        <v>305</v>
      </c>
      <c r="B269" s="56">
        <v>119208666.623</v>
      </c>
      <c r="C269" s="56">
        <v>103631307.46691</v>
      </c>
      <c r="D269" s="56">
        <v>1077.37556</v>
      </c>
      <c r="E269" s="56">
        <v>103632384.84247001</v>
      </c>
      <c r="F269" s="56">
        <f>B269-E269</f>
        <v>15576281.780529991</v>
      </c>
      <c r="G269" s="56">
        <f>B269-C269</f>
        <v>15577359.156089991</v>
      </c>
      <c r="H269" s="47">
        <f>E269/B269*100</f>
        <v>86.933599526123118</v>
      </c>
    </row>
    <row r="270" spans="1:8" s="43" customFormat="1" ht="11.25" customHeight="1" x14ac:dyDescent="0.2">
      <c r="A270" s="73"/>
      <c r="B270" s="56"/>
      <c r="C270" s="56"/>
      <c r="D270" s="56"/>
      <c r="E270" s="56"/>
      <c r="F270" s="56"/>
      <c r="G270" s="56"/>
      <c r="H270" s="47"/>
    </row>
    <row r="271" spans="1:8" s="43" customFormat="1" ht="11.25" customHeight="1" x14ac:dyDescent="0.2">
      <c r="A271" s="70" t="s">
        <v>306</v>
      </c>
      <c r="B271" s="51">
        <v>422276614.84136003</v>
      </c>
      <c r="C271" s="51">
        <v>350473517.40072</v>
      </c>
      <c r="D271" s="51">
        <v>141696.09289</v>
      </c>
      <c r="E271" s="51">
        <v>350615213.49360996</v>
      </c>
      <c r="F271" s="51">
        <f t="shared" ref="F271:G271" si="86">SUM(F272:F277)</f>
        <v>71661401.347750083</v>
      </c>
      <c r="G271" s="51">
        <f t="shared" si="86"/>
        <v>71803097.440640047</v>
      </c>
      <c r="H271" s="54">
        <f t="shared" ref="H271:H277" si="87">E271/B271*100</f>
        <v>83.029749024896475</v>
      </c>
    </row>
    <row r="272" spans="1:8" s="43" customFormat="1" ht="11.25" hidden="1" customHeight="1" x14ac:dyDescent="0.2">
      <c r="A272" s="70" t="s">
        <v>352</v>
      </c>
      <c r="B272" s="51">
        <v>420307580.96862006</v>
      </c>
      <c r="C272" s="51">
        <v>349094381.59683001</v>
      </c>
      <c r="D272" s="51">
        <v>5.5999999999999999E-3</v>
      </c>
      <c r="E272" s="51">
        <v>349094381.60242999</v>
      </c>
      <c r="F272" s="51">
        <f t="shared" ref="F272:F277" si="88">B272-E272</f>
        <v>71213199.366190076</v>
      </c>
      <c r="G272" s="51">
        <f t="shared" ref="G272:G277" si="89">B272-C272</f>
        <v>71213199.371790051</v>
      </c>
      <c r="H272" s="54">
        <f t="shared" si="87"/>
        <v>83.056884388790792</v>
      </c>
    </row>
    <row r="273" spans="1:8" s="43" customFormat="1" ht="11.25" hidden="1" customHeight="1" x14ac:dyDescent="0.2">
      <c r="A273" s="74" t="s">
        <v>307</v>
      </c>
      <c r="B273" s="75"/>
      <c r="C273" s="75">
        <v>0</v>
      </c>
      <c r="D273" s="75"/>
      <c r="E273" s="75">
        <v>0</v>
      </c>
      <c r="F273" s="75">
        <f t="shared" si="88"/>
        <v>0</v>
      </c>
      <c r="G273" s="75">
        <f t="shared" si="89"/>
        <v>0</v>
      </c>
      <c r="H273" s="76" t="e">
        <f t="shared" si="87"/>
        <v>#DIV/0!</v>
      </c>
    </row>
    <row r="274" spans="1:8" s="43" customFormat="1" ht="11.25" hidden="1" customHeight="1" x14ac:dyDescent="0.2">
      <c r="A274" s="74" t="s">
        <v>308</v>
      </c>
      <c r="B274" s="75"/>
      <c r="C274" s="75">
        <v>0</v>
      </c>
      <c r="D274" s="75"/>
      <c r="E274" s="75">
        <v>0</v>
      </c>
      <c r="F274" s="75">
        <f t="shared" si="88"/>
        <v>0</v>
      </c>
      <c r="G274" s="75">
        <f t="shared" si="89"/>
        <v>0</v>
      </c>
      <c r="H274" s="77" t="e">
        <f t="shared" si="87"/>
        <v>#DIV/0!</v>
      </c>
    </row>
    <row r="275" spans="1:8" s="43" customFormat="1" ht="11.25" hidden="1" customHeight="1" x14ac:dyDescent="0.2">
      <c r="A275" s="98" t="s">
        <v>309</v>
      </c>
      <c r="B275" s="75"/>
      <c r="C275" s="75">
        <v>0</v>
      </c>
      <c r="D275" s="75"/>
      <c r="E275" s="75">
        <v>0</v>
      </c>
      <c r="F275" s="75">
        <f t="shared" si="88"/>
        <v>0</v>
      </c>
      <c r="G275" s="75">
        <f t="shared" si="89"/>
        <v>0</v>
      </c>
      <c r="H275" s="77" t="e">
        <f t="shared" si="87"/>
        <v>#DIV/0!</v>
      </c>
    </row>
    <row r="276" spans="1:8" s="43" customFormat="1" ht="23.25" hidden="1" customHeight="1" x14ac:dyDescent="0.2">
      <c r="A276" s="99" t="s">
        <v>310</v>
      </c>
      <c r="B276" s="75"/>
      <c r="C276" s="75">
        <v>0</v>
      </c>
      <c r="D276" s="75"/>
      <c r="E276" s="75">
        <v>0</v>
      </c>
      <c r="F276" s="75">
        <f t="shared" si="88"/>
        <v>0</v>
      </c>
      <c r="G276" s="75">
        <f t="shared" si="89"/>
        <v>0</v>
      </c>
      <c r="H276" s="77" t="e">
        <f t="shared" si="87"/>
        <v>#DIV/0!</v>
      </c>
    </row>
    <row r="277" spans="1:8" s="43" customFormat="1" ht="11.25" customHeight="1" x14ac:dyDescent="0.2">
      <c r="A277" s="100" t="s">
        <v>311</v>
      </c>
      <c r="B277" s="52">
        <v>1969033.87274</v>
      </c>
      <c r="C277" s="52">
        <v>1379135.8038900001</v>
      </c>
      <c r="D277" s="52">
        <v>141696.08729</v>
      </c>
      <c r="E277" s="52">
        <v>1520831.89118</v>
      </c>
      <c r="F277" s="52">
        <f t="shared" si="88"/>
        <v>448201.98155999999</v>
      </c>
      <c r="G277" s="52">
        <f t="shared" si="89"/>
        <v>589898.06884999992</v>
      </c>
      <c r="H277" s="47">
        <f t="shared" si="87"/>
        <v>77.237467177936026</v>
      </c>
    </row>
    <row r="278" spans="1:8" s="43" customFormat="1" ht="11.25" hidden="1" customHeight="1" x14ac:dyDescent="0.2">
      <c r="A278" s="100"/>
      <c r="B278" s="52"/>
      <c r="C278" s="52"/>
      <c r="D278" s="52"/>
      <c r="E278" s="52"/>
      <c r="F278" s="52"/>
      <c r="G278" s="52"/>
      <c r="H278" s="53"/>
    </row>
    <row r="279" spans="1:8" s="43" customFormat="1" ht="11.25" hidden="1" customHeight="1" x14ac:dyDescent="0.2">
      <c r="A279" s="50" t="s">
        <v>312</v>
      </c>
      <c r="B279" s="52"/>
      <c r="C279" s="52">
        <v>0</v>
      </c>
      <c r="D279" s="52"/>
      <c r="E279" s="52">
        <v>0</v>
      </c>
      <c r="F279" s="52">
        <f>B279-E279</f>
        <v>0</v>
      </c>
      <c r="G279" s="52">
        <f>B279-C279</f>
        <v>0</v>
      </c>
      <c r="H279" s="47" t="e">
        <f>E279/B279*100</f>
        <v>#DIV/0!</v>
      </c>
    </row>
    <row r="280" spans="1:8" s="43" customFormat="1" ht="11.25" hidden="1" customHeight="1" x14ac:dyDescent="0.2">
      <c r="A280" s="50"/>
      <c r="B280" s="52"/>
      <c r="C280" s="52"/>
      <c r="D280" s="52"/>
      <c r="E280" s="52"/>
      <c r="F280" s="52"/>
      <c r="G280" s="52"/>
      <c r="H280" s="53"/>
    </row>
    <row r="281" spans="1:8" s="43" customFormat="1" ht="23.25" hidden="1" customHeight="1" x14ac:dyDescent="0.2">
      <c r="A281" s="78" t="s">
        <v>313</v>
      </c>
      <c r="B281" s="52"/>
      <c r="C281" s="52">
        <v>0</v>
      </c>
      <c r="D281" s="52"/>
      <c r="E281" s="52">
        <v>0</v>
      </c>
      <c r="F281" s="52">
        <f>B281-E281</f>
        <v>0</v>
      </c>
      <c r="G281" s="52">
        <f>B281-C281</f>
        <v>0</v>
      </c>
      <c r="H281" s="47" t="e">
        <f>E281/B281*100</f>
        <v>#DIV/0!</v>
      </c>
    </row>
    <row r="282" spans="1:8" s="43" customFormat="1" ht="11.25" hidden="1" customHeight="1" x14ac:dyDescent="0.2">
      <c r="A282" s="50"/>
      <c r="B282" s="52"/>
      <c r="C282" s="52"/>
      <c r="D282" s="52"/>
      <c r="E282" s="52"/>
      <c r="F282" s="52"/>
      <c r="G282" s="52"/>
      <c r="H282" s="53"/>
    </row>
    <row r="283" spans="1:8" s="43" customFormat="1" ht="11.25" hidden="1" customHeight="1" x14ac:dyDescent="0.2">
      <c r="A283" s="50" t="s">
        <v>314</v>
      </c>
      <c r="B283" s="52"/>
      <c r="C283" s="52">
        <v>0</v>
      </c>
      <c r="D283" s="52"/>
      <c r="E283" s="52">
        <v>0</v>
      </c>
      <c r="F283" s="52">
        <f>B283-E283</f>
        <v>0</v>
      </c>
      <c r="G283" s="52">
        <f>B283-C283</f>
        <v>0</v>
      </c>
      <c r="H283" s="47" t="e">
        <f>E283/B283*100</f>
        <v>#DIV/0!</v>
      </c>
    </row>
    <row r="284" spans="1:8" s="43" customFormat="1" ht="11.25" hidden="1" customHeight="1" x14ac:dyDescent="0.2">
      <c r="A284" s="50"/>
      <c r="B284" s="52"/>
      <c r="C284" s="52"/>
      <c r="D284" s="52"/>
      <c r="E284" s="52"/>
      <c r="F284" s="52"/>
      <c r="G284" s="52"/>
      <c r="H284" s="53"/>
    </row>
    <row r="285" spans="1:8" s="43" customFormat="1" ht="12" hidden="1" customHeight="1" x14ac:dyDescent="0.2">
      <c r="A285" s="78" t="s">
        <v>315</v>
      </c>
      <c r="B285" s="52"/>
      <c r="C285" s="52">
        <v>0</v>
      </c>
      <c r="D285" s="52"/>
      <c r="E285" s="52">
        <v>0</v>
      </c>
      <c r="F285" s="52">
        <f>B285-E285</f>
        <v>0</v>
      </c>
      <c r="G285" s="52">
        <f>B285-C285</f>
        <v>0</v>
      </c>
      <c r="H285" s="47" t="e">
        <f>E285/B285*100</f>
        <v>#DIV/0!</v>
      </c>
    </row>
    <row r="286" spans="1:8" s="43" customFormat="1" ht="11.25" hidden="1" customHeight="1" x14ac:dyDescent="0.2">
      <c r="A286" s="50"/>
      <c r="B286" s="52"/>
      <c r="C286" s="52"/>
      <c r="D286" s="52"/>
      <c r="E286" s="52"/>
      <c r="F286" s="52"/>
      <c r="G286" s="52"/>
      <c r="H286" s="53"/>
    </row>
    <row r="287" spans="1:8" s="43" customFormat="1" ht="11.25" hidden="1" customHeight="1" x14ac:dyDescent="0.2">
      <c r="A287" s="50" t="s">
        <v>316</v>
      </c>
      <c r="B287" s="52"/>
      <c r="C287" s="52">
        <v>0</v>
      </c>
      <c r="D287" s="52"/>
      <c r="E287" s="52">
        <v>0</v>
      </c>
      <c r="F287" s="52">
        <f>B287-E287</f>
        <v>0</v>
      </c>
      <c r="G287" s="52">
        <f>B287-C287</f>
        <v>0</v>
      </c>
      <c r="H287" s="47" t="e">
        <f>E287/B287*100</f>
        <v>#DIV/0!</v>
      </c>
    </row>
    <row r="288" spans="1:8" s="43" customFormat="1" ht="11.25" hidden="1" customHeight="1" x14ac:dyDescent="0.2">
      <c r="A288" s="50"/>
      <c r="B288" s="52"/>
      <c r="C288" s="52"/>
      <c r="D288" s="52"/>
      <c r="E288" s="52"/>
      <c r="F288" s="52"/>
      <c r="G288" s="52"/>
      <c r="H288" s="53"/>
    </row>
    <row r="289" spans="1:8" s="43" customFormat="1" ht="11.25" hidden="1" customHeight="1" x14ac:dyDescent="0.2">
      <c r="A289" s="50" t="s">
        <v>317</v>
      </c>
      <c r="B289" s="52"/>
      <c r="C289" s="52">
        <v>0</v>
      </c>
      <c r="D289" s="52"/>
      <c r="E289" s="52">
        <v>0</v>
      </c>
      <c r="F289" s="52">
        <f>B289-E289</f>
        <v>0</v>
      </c>
      <c r="G289" s="52">
        <f>B289-C289</f>
        <v>0</v>
      </c>
      <c r="H289" s="53" t="e">
        <f>E289/B289*100</f>
        <v>#DIV/0!</v>
      </c>
    </row>
    <row r="290" spans="1:8" s="43" customFormat="1" ht="11.25" hidden="1" customHeight="1" x14ac:dyDescent="0.2">
      <c r="A290" s="50"/>
      <c r="B290" s="52"/>
      <c r="C290" s="52"/>
      <c r="D290" s="52"/>
      <c r="E290" s="52"/>
      <c r="F290" s="52"/>
      <c r="G290" s="52"/>
      <c r="H290" s="53"/>
    </row>
    <row r="291" spans="1:8" s="43" customFormat="1" ht="11.25" hidden="1" customHeight="1" x14ac:dyDescent="0.2">
      <c r="A291" s="50" t="s">
        <v>318</v>
      </c>
      <c r="B291" s="52"/>
      <c r="C291" s="52">
        <v>0</v>
      </c>
      <c r="D291" s="52"/>
      <c r="E291" s="52">
        <v>0</v>
      </c>
      <c r="F291" s="52">
        <f>B291-E291</f>
        <v>0</v>
      </c>
      <c r="G291" s="52">
        <f>B291-C291</f>
        <v>0</v>
      </c>
      <c r="H291" s="53" t="e">
        <f>E291/B291*100</f>
        <v>#DIV/0!</v>
      </c>
    </row>
    <row r="292" spans="1:8" s="43" customFormat="1" ht="11.25" hidden="1" customHeight="1" x14ac:dyDescent="0.2">
      <c r="A292" s="50"/>
      <c r="B292" s="52"/>
      <c r="C292" s="52"/>
      <c r="D292" s="52"/>
      <c r="E292" s="52"/>
      <c r="F292" s="52"/>
      <c r="G292" s="52"/>
      <c r="H292" s="53"/>
    </row>
    <row r="293" spans="1:8" s="43" customFormat="1" ht="12" hidden="1" customHeight="1" x14ac:dyDescent="0.2">
      <c r="A293" s="78" t="s">
        <v>319</v>
      </c>
      <c r="B293" s="52"/>
      <c r="C293" s="52">
        <v>0</v>
      </c>
      <c r="D293" s="52"/>
      <c r="E293" s="52">
        <v>0</v>
      </c>
      <c r="F293" s="52">
        <f>B293-E293</f>
        <v>0</v>
      </c>
      <c r="G293" s="52">
        <f>B293-C293</f>
        <v>0</v>
      </c>
      <c r="H293" s="47" t="e">
        <f>E293/B293*100</f>
        <v>#DIV/0!</v>
      </c>
    </row>
    <row r="294" spans="1:8" s="43" customFormat="1" ht="11.25" hidden="1" customHeight="1" x14ac:dyDescent="0.2">
      <c r="A294" s="50"/>
      <c r="B294" s="52"/>
      <c r="C294" s="52"/>
      <c r="D294" s="52"/>
      <c r="E294" s="52"/>
      <c r="F294" s="52"/>
      <c r="G294" s="52"/>
      <c r="H294" s="53"/>
    </row>
    <row r="295" spans="1:8" s="43" customFormat="1" ht="11.25" hidden="1" customHeight="1" x14ac:dyDescent="0.2">
      <c r="A295" s="50" t="s">
        <v>320</v>
      </c>
      <c r="B295" s="52"/>
      <c r="C295" s="52">
        <v>0</v>
      </c>
      <c r="D295" s="52"/>
      <c r="E295" s="52">
        <v>0</v>
      </c>
      <c r="F295" s="52">
        <f>B295-E295</f>
        <v>0</v>
      </c>
      <c r="G295" s="52">
        <f>B295-C295</f>
        <v>0</v>
      </c>
      <c r="H295" s="47" t="e">
        <f>E295/B295*100</f>
        <v>#DIV/0!</v>
      </c>
    </row>
    <row r="296" spans="1:8" s="43" customFormat="1" ht="12" hidden="1" customHeight="1" x14ac:dyDescent="0.2">
      <c r="A296" s="50"/>
      <c r="B296" s="52"/>
      <c r="C296" s="52"/>
      <c r="D296" s="52"/>
      <c r="E296" s="52"/>
      <c r="F296" s="52"/>
      <c r="G296" s="52"/>
      <c r="H296" s="53"/>
    </row>
    <row r="297" spans="1:8" s="43" customFormat="1" ht="11.25" hidden="1" customHeight="1" x14ac:dyDescent="0.2">
      <c r="A297" s="50" t="s">
        <v>321</v>
      </c>
      <c r="B297" s="52"/>
      <c r="C297" s="52"/>
      <c r="D297" s="52"/>
      <c r="E297" s="52"/>
      <c r="F297" s="52"/>
      <c r="G297" s="52"/>
      <c r="H297" s="47"/>
    </row>
    <row r="298" spans="1:8" s="43" customFormat="1" ht="11.25" hidden="1" customHeight="1" x14ac:dyDescent="0.2">
      <c r="A298" s="50"/>
      <c r="B298" s="52"/>
      <c r="C298" s="52"/>
      <c r="D298" s="52"/>
      <c r="E298" s="52"/>
      <c r="F298" s="52"/>
      <c r="G298" s="52"/>
      <c r="H298" s="53"/>
    </row>
    <row r="299" spans="1:8" s="43" customFormat="1" ht="22.5" hidden="1" customHeight="1" x14ac:dyDescent="0.2">
      <c r="A299" s="78" t="s">
        <v>322</v>
      </c>
      <c r="B299" s="56"/>
      <c r="C299" s="56">
        <v>0</v>
      </c>
      <c r="D299" s="56"/>
      <c r="E299" s="56">
        <v>0</v>
      </c>
      <c r="F299" s="56">
        <f>B299-E299</f>
        <v>0</v>
      </c>
      <c r="G299" s="56">
        <f>B299-C299</f>
        <v>0</v>
      </c>
      <c r="H299" s="47" t="e">
        <f>E299/B299*100</f>
        <v>#DIV/0!</v>
      </c>
    </row>
    <row r="300" spans="1:8" s="43" customFormat="1" ht="11.25" hidden="1" customHeight="1" x14ac:dyDescent="0.2">
      <c r="A300" s="50"/>
      <c r="B300" s="56"/>
      <c r="C300" s="56"/>
      <c r="D300" s="56"/>
      <c r="E300" s="56"/>
      <c r="F300" s="56"/>
      <c r="G300" s="56"/>
      <c r="H300" s="47"/>
    </row>
    <row r="301" spans="1:8" s="43" customFormat="1" ht="11.25" customHeight="1" x14ac:dyDescent="0.2">
      <c r="A301" s="100"/>
      <c r="B301" s="93"/>
      <c r="C301" s="93"/>
      <c r="D301" s="93"/>
      <c r="E301" s="93"/>
      <c r="F301" s="93"/>
      <c r="G301" s="93"/>
      <c r="H301" s="47"/>
    </row>
    <row r="302" spans="1:8" s="43" customFormat="1" ht="11.25" customHeight="1" x14ac:dyDescent="0.2">
      <c r="A302" s="44" t="s">
        <v>323</v>
      </c>
      <c r="B302" s="101">
        <f t="shared" ref="B302:G302" si="90">SUM(B279:B299)+B269+B271</f>
        <v>541485281.46436</v>
      </c>
      <c r="C302" s="101">
        <f t="shared" si="90"/>
        <v>454104824.86763</v>
      </c>
      <c r="D302" s="101">
        <f t="shared" si="90"/>
        <v>142773.46844999999</v>
      </c>
      <c r="E302" s="101">
        <f t="shared" si="90"/>
        <v>454247598.33607996</v>
      </c>
      <c r="F302" s="101">
        <f t="shared" si="90"/>
        <v>87237683.128280073</v>
      </c>
      <c r="G302" s="101">
        <f t="shared" si="90"/>
        <v>87380456.596730039</v>
      </c>
      <c r="H302" s="47">
        <f>E302/B302*100</f>
        <v>83.889186628977299</v>
      </c>
    </row>
    <row r="303" spans="1:8" s="43" customFormat="1" ht="11.25" customHeight="1" x14ac:dyDescent="0.2">
      <c r="A303" s="50"/>
      <c r="B303" s="56"/>
      <c r="C303" s="56"/>
      <c r="D303" s="56"/>
      <c r="E303" s="56"/>
      <c r="F303" s="56"/>
      <c r="G303" s="56"/>
      <c r="H303" s="47"/>
    </row>
    <row r="304" spans="1:8" s="43" customFormat="1" ht="11.25" customHeight="1" x14ac:dyDescent="0.2">
      <c r="A304" s="73" t="s">
        <v>324</v>
      </c>
      <c r="B304" s="58">
        <f t="shared" ref="B304:G304" si="91">+B302+B266</f>
        <v>2033433011.8674698</v>
      </c>
      <c r="C304" s="58">
        <f t="shared" si="91"/>
        <v>1567875619.102957</v>
      </c>
      <c r="D304" s="58">
        <f t="shared" si="91"/>
        <v>25866597.274029996</v>
      </c>
      <c r="E304" s="58">
        <f t="shared" si="91"/>
        <v>1593742216.376987</v>
      </c>
      <c r="F304" s="58">
        <f t="shared" si="91"/>
        <v>439690795.49048305</v>
      </c>
      <c r="G304" s="58">
        <f t="shared" si="91"/>
        <v>465557392.76451296</v>
      </c>
      <c r="H304" s="72">
        <f>E304/B304*100</f>
        <v>78.376922528336536</v>
      </c>
    </row>
    <row r="305" spans="1:8" s="43" customFormat="1" ht="11.25" customHeight="1" x14ac:dyDescent="0.2">
      <c r="A305" s="50"/>
      <c r="B305" s="56"/>
      <c r="C305" s="56"/>
      <c r="D305" s="56"/>
      <c r="E305" s="56"/>
      <c r="F305" s="56"/>
      <c r="G305" s="56"/>
      <c r="H305" s="47"/>
    </row>
    <row r="306" spans="1:8" s="43" customFormat="1" ht="11.25" hidden="1" customHeight="1" x14ac:dyDescent="0.2">
      <c r="A306" s="73" t="s">
        <v>325</v>
      </c>
      <c r="B306" s="56"/>
      <c r="C306" s="56"/>
      <c r="D306" s="56"/>
      <c r="E306" s="56"/>
      <c r="F306" s="56"/>
      <c r="G306" s="56"/>
      <c r="H306" s="47"/>
    </row>
    <row r="307" spans="1:8" s="43" customFormat="1" ht="11.25" hidden="1" customHeight="1" x14ac:dyDescent="0.2">
      <c r="A307" s="73" t="s">
        <v>326</v>
      </c>
      <c r="B307" s="52"/>
      <c r="C307" s="52"/>
      <c r="D307" s="52"/>
      <c r="E307" s="52"/>
      <c r="F307" s="52"/>
      <c r="G307" s="52"/>
      <c r="H307" s="53"/>
    </row>
    <row r="308" spans="1:8" s="43" customFormat="1" ht="11.25" hidden="1" customHeight="1" x14ac:dyDescent="0.2">
      <c r="A308" s="50" t="s">
        <v>327</v>
      </c>
      <c r="B308" s="56"/>
      <c r="C308" s="52">
        <v>0</v>
      </c>
      <c r="D308" s="56"/>
      <c r="E308" s="52">
        <f t="shared" ref="E308:E316" si="92">SUM(C308:D308)</f>
        <v>0</v>
      </c>
      <c r="F308" s="52">
        <f t="shared" ref="F308:F316" si="93">B308-E308</f>
        <v>0</v>
      </c>
      <c r="G308" s="52">
        <f t="shared" ref="G308:G316" si="94">B308-C308</f>
        <v>0</v>
      </c>
      <c r="H308" s="53" t="e">
        <f t="shared" ref="H308:H317" si="95">E308/B308*100</f>
        <v>#DIV/0!</v>
      </c>
    </row>
    <row r="309" spans="1:8" s="43" customFormat="1" ht="11.25" hidden="1" customHeight="1" x14ac:dyDescent="0.2">
      <c r="A309" s="50" t="s">
        <v>328</v>
      </c>
      <c r="B309" s="52"/>
      <c r="C309" s="52">
        <v>0</v>
      </c>
      <c r="D309" s="52"/>
      <c r="E309" s="52">
        <f t="shared" si="92"/>
        <v>0</v>
      </c>
      <c r="F309" s="52">
        <f t="shared" si="93"/>
        <v>0</v>
      </c>
      <c r="G309" s="52">
        <f t="shared" si="94"/>
        <v>0</v>
      </c>
      <c r="H309" s="53" t="e">
        <f t="shared" si="95"/>
        <v>#DIV/0!</v>
      </c>
    </row>
    <row r="310" spans="1:8" s="43" customFormat="1" ht="11.25" hidden="1" customHeight="1" x14ac:dyDescent="0.2">
      <c r="A310" s="50" t="s">
        <v>329</v>
      </c>
      <c r="B310" s="52"/>
      <c r="C310" s="52">
        <v>0</v>
      </c>
      <c r="D310" s="52"/>
      <c r="E310" s="52">
        <f t="shared" si="92"/>
        <v>0</v>
      </c>
      <c r="F310" s="52">
        <f t="shared" si="93"/>
        <v>0</v>
      </c>
      <c r="G310" s="52">
        <f t="shared" si="94"/>
        <v>0</v>
      </c>
      <c r="H310" s="53" t="e">
        <f t="shared" si="95"/>
        <v>#DIV/0!</v>
      </c>
    </row>
    <row r="311" spans="1:8" s="43" customFormat="1" ht="11.25" hidden="1" customHeight="1" x14ac:dyDescent="0.2">
      <c r="A311" s="50" t="s">
        <v>330</v>
      </c>
      <c r="B311" s="52"/>
      <c r="C311" s="52">
        <v>0</v>
      </c>
      <c r="D311" s="52"/>
      <c r="E311" s="52">
        <f t="shared" si="92"/>
        <v>0</v>
      </c>
      <c r="F311" s="52">
        <f t="shared" si="93"/>
        <v>0</v>
      </c>
      <c r="G311" s="52">
        <f t="shared" si="94"/>
        <v>0</v>
      </c>
      <c r="H311" s="53" t="e">
        <f t="shared" si="95"/>
        <v>#DIV/0!</v>
      </c>
    </row>
    <row r="312" spans="1:8" s="43" customFormat="1" ht="11.25" hidden="1" customHeight="1" x14ac:dyDescent="0.2">
      <c r="A312" s="50" t="s">
        <v>331</v>
      </c>
      <c r="B312" s="52"/>
      <c r="C312" s="52">
        <v>0</v>
      </c>
      <c r="D312" s="52"/>
      <c r="E312" s="52">
        <f t="shared" si="92"/>
        <v>0</v>
      </c>
      <c r="F312" s="52">
        <f t="shared" si="93"/>
        <v>0</v>
      </c>
      <c r="G312" s="52">
        <f t="shared" si="94"/>
        <v>0</v>
      </c>
      <c r="H312" s="53" t="e">
        <f t="shared" si="95"/>
        <v>#DIV/0!</v>
      </c>
    </row>
    <row r="313" spans="1:8" s="43" customFormat="1" ht="11.25" hidden="1" customHeight="1" x14ac:dyDescent="0.2">
      <c r="A313" s="50" t="s">
        <v>332</v>
      </c>
      <c r="B313" s="52"/>
      <c r="C313" s="52">
        <v>0</v>
      </c>
      <c r="D313" s="52"/>
      <c r="E313" s="52">
        <f t="shared" si="92"/>
        <v>0</v>
      </c>
      <c r="F313" s="52">
        <f t="shared" si="93"/>
        <v>0</v>
      </c>
      <c r="G313" s="52">
        <f t="shared" si="94"/>
        <v>0</v>
      </c>
      <c r="H313" s="53" t="e">
        <f t="shared" si="95"/>
        <v>#DIV/0!</v>
      </c>
    </row>
    <row r="314" spans="1:8" s="43" customFormat="1" ht="11.25" hidden="1" customHeight="1" x14ac:dyDescent="0.2">
      <c r="A314" s="50" t="s">
        <v>333</v>
      </c>
      <c r="B314" s="52"/>
      <c r="C314" s="52">
        <v>0</v>
      </c>
      <c r="D314" s="52"/>
      <c r="E314" s="52">
        <f t="shared" si="92"/>
        <v>0</v>
      </c>
      <c r="F314" s="52">
        <f t="shared" si="93"/>
        <v>0</v>
      </c>
      <c r="G314" s="52">
        <f t="shared" si="94"/>
        <v>0</v>
      </c>
      <c r="H314" s="53" t="e">
        <f t="shared" si="95"/>
        <v>#DIV/0!</v>
      </c>
    </row>
    <row r="315" spans="1:8" s="43" customFormat="1" ht="11.25" hidden="1" customHeight="1" x14ac:dyDescent="0.2">
      <c r="A315" s="50" t="s">
        <v>334</v>
      </c>
      <c r="B315" s="52"/>
      <c r="C315" s="56">
        <v>0</v>
      </c>
      <c r="D315" s="52"/>
      <c r="E315" s="56">
        <f t="shared" si="92"/>
        <v>0</v>
      </c>
      <c r="F315" s="56">
        <f t="shared" si="93"/>
        <v>0</v>
      </c>
      <c r="G315" s="56">
        <f t="shared" si="94"/>
        <v>0</v>
      </c>
      <c r="H315" s="47" t="e">
        <f t="shared" si="95"/>
        <v>#DIV/0!</v>
      </c>
    </row>
    <row r="316" spans="1:8" s="43" customFormat="1" ht="12" hidden="1" customHeight="1" x14ac:dyDescent="0.2">
      <c r="A316" s="50" t="s">
        <v>335</v>
      </c>
      <c r="B316" s="58"/>
      <c r="C316" s="58">
        <v>0</v>
      </c>
      <c r="D316" s="58"/>
      <c r="E316" s="58">
        <f t="shared" si="92"/>
        <v>0</v>
      </c>
      <c r="F316" s="58">
        <f t="shared" si="93"/>
        <v>0</v>
      </c>
      <c r="G316" s="58">
        <f t="shared" si="94"/>
        <v>0</v>
      </c>
      <c r="H316" s="72" t="e">
        <f t="shared" si="95"/>
        <v>#DIV/0!</v>
      </c>
    </row>
    <row r="317" spans="1:8" s="43" customFormat="1" ht="22.5" hidden="1" x14ac:dyDescent="0.2">
      <c r="A317" s="79" t="s">
        <v>336</v>
      </c>
      <c r="B317" s="58">
        <f t="shared" ref="B317:G317" si="96">SUM(B308:B316)</f>
        <v>0</v>
      </c>
      <c r="C317" s="58">
        <f t="shared" si="96"/>
        <v>0</v>
      </c>
      <c r="D317" s="58">
        <f t="shared" si="96"/>
        <v>0</v>
      </c>
      <c r="E317" s="58">
        <f t="shared" si="96"/>
        <v>0</v>
      </c>
      <c r="F317" s="58">
        <f t="shared" si="96"/>
        <v>0</v>
      </c>
      <c r="G317" s="58">
        <f t="shared" si="96"/>
        <v>0</v>
      </c>
      <c r="H317" s="72" t="e">
        <f t="shared" si="95"/>
        <v>#DIV/0!</v>
      </c>
    </row>
    <row r="318" spans="1:8" s="43" customFormat="1" ht="11.25" hidden="1" customHeight="1" x14ac:dyDescent="0.2">
      <c r="A318" s="102"/>
      <c r="B318" s="57"/>
      <c r="C318" s="57"/>
      <c r="D318" s="57"/>
      <c r="E318" s="57"/>
      <c r="F318" s="57"/>
      <c r="G318" s="57"/>
      <c r="H318" s="48"/>
    </row>
    <row r="319" spans="1:8" s="80" customFormat="1" ht="16.5" customHeight="1" thickBot="1" x14ac:dyDescent="0.25">
      <c r="A319" s="103" t="s">
        <v>337</v>
      </c>
      <c r="B319" s="104">
        <f t="shared" ref="B319:G319" si="97">+B317+B304</f>
        <v>2033433011.8674698</v>
      </c>
      <c r="C319" s="104">
        <f t="shared" si="97"/>
        <v>1567875619.102957</v>
      </c>
      <c r="D319" s="104">
        <f t="shared" si="97"/>
        <v>25866597.274029996</v>
      </c>
      <c r="E319" s="104">
        <f t="shared" si="97"/>
        <v>1593742216.376987</v>
      </c>
      <c r="F319" s="104">
        <f t="shared" si="97"/>
        <v>439690795.49048305</v>
      </c>
      <c r="G319" s="104">
        <f t="shared" si="97"/>
        <v>465557392.76451296</v>
      </c>
      <c r="H319" s="105">
        <f>E319/B319*100</f>
        <v>78.376922528336536</v>
      </c>
    </row>
    <row r="320" spans="1:8" ht="12" thickTop="1" x14ac:dyDescent="0.2">
      <c r="A320" s="106"/>
      <c r="B320" s="106"/>
      <c r="C320" s="106"/>
      <c r="D320" s="106"/>
      <c r="E320" s="106"/>
      <c r="F320" s="106"/>
      <c r="G320" s="107"/>
      <c r="H320" s="106"/>
    </row>
    <row r="321" spans="1:8" ht="23.25" customHeight="1" x14ac:dyDescent="0.2">
      <c r="A321" s="119" t="s">
        <v>338</v>
      </c>
      <c r="B321" s="119"/>
      <c r="C321" s="119"/>
      <c r="D321" s="119"/>
      <c r="E321" s="119"/>
      <c r="F321" s="119"/>
      <c r="G321" s="119"/>
      <c r="H321" s="119"/>
    </row>
    <row r="322" spans="1:8" x14ac:dyDescent="0.2">
      <c r="A322" s="113" t="s">
        <v>339</v>
      </c>
      <c r="B322" s="113"/>
      <c r="C322" s="113"/>
      <c r="D322" s="113"/>
      <c r="E322" s="113"/>
      <c r="F322" s="113"/>
      <c r="G322" s="113"/>
      <c r="H322" s="113"/>
    </row>
    <row r="323" spans="1:8" ht="23.25" customHeight="1" x14ac:dyDescent="0.2">
      <c r="A323" s="120" t="s">
        <v>340</v>
      </c>
      <c r="B323" s="120"/>
      <c r="C323" s="120"/>
      <c r="D323" s="120"/>
      <c r="E323" s="120"/>
      <c r="F323" s="120"/>
      <c r="G323" s="120"/>
      <c r="H323" s="120"/>
    </row>
    <row r="324" spans="1:8" x14ac:dyDescent="0.2">
      <c r="A324" s="113" t="s">
        <v>341</v>
      </c>
      <c r="B324" s="113"/>
      <c r="C324" s="113"/>
      <c r="D324" s="113"/>
      <c r="E324" s="113"/>
      <c r="F324" s="113"/>
      <c r="G324" s="113"/>
      <c r="H324" s="113"/>
    </row>
    <row r="325" spans="1:8" x14ac:dyDescent="0.2">
      <c r="A325" s="113" t="s">
        <v>342</v>
      </c>
      <c r="B325" s="113"/>
      <c r="C325" s="113"/>
      <c r="D325" s="113"/>
      <c r="E325" s="113"/>
      <c r="F325" s="113"/>
      <c r="G325" s="113"/>
      <c r="H325" s="113"/>
    </row>
    <row r="326" spans="1:8" x14ac:dyDescent="0.2">
      <c r="A326" s="113" t="s">
        <v>343</v>
      </c>
      <c r="B326" s="113"/>
      <c r="C326" s="113"/>
      <c r="D326" s="113"/>
      <c r="E326" s="113"/>
      <c r="F326" s="113"/>
      <c r="G326" s="113"/>
      <c r="H326" s="113"/>
    </row>
    <row r="327" spans="1:8" x14ac:dyDescent="0.2">
      <c r="A327" s="114" t="s">
        <v>344</v>
      </c>
      <c r="B327" s="114"/>
      <c r="C327" s="114"/>
      <c r="D327" s="114"/>
      <c r="E327" s="114"/>
      <c r="F327" s="114"/>
      <c r="G327" s="114"/>
      <c r="H327" s="114"/>
    </row>
    <row r="328" spans="1:8" x14ac:dyDescent="0.2">
      <c r="E328" s="43"/>
      <c r="F328" s="43"/>
      <c r="G328" s="81"/>
    </row>
  </sheetData>
  <mergeCells count="14">
    <mergeCell ref="A326:H326"/>
    <mergeCell ref="A327:H327"/>
    <mergeCell ref="C6:E6"/>
    <mergeCell ref="H6:H7"/>
    <mergeCell ref="A321:H321"/>
    <mergeCell ref="A322:H322"/>
    <mergeCell ref="A323:H323"/>
    <mergeCell ref="A324:H324"/>
    <mergeCell ref="A325:H325"/>
    <mergeCell ref="A5:A7"/>
    <mergeCell ref="C5:E5"/>
    <mergeCell ref="B6:B7"/>
    <mergeCell ref="F6:F7"/>
    <mergeCell ref="G6:G7"/>
  </mergeCells>
  <printOptions horizontalCentered="1"/>
  <pageMargins left="0.4" right="0.4" top="0.3" bottom="0.4" header="0.2" footer="0.18"/>
  <pageSetup paperSize="9" scale="74" fitToHeight="0" orientation="portrait" r:id="rId1"/>
  <headerFooter alignWithMargins="0">
    <oddFooter>Page &amp;P of &amp;N</oddFooter>
  </headerFooter>
  <rowBreaks count="3" manualBreakCount="3">
    <brk id="94" max="7" man="1"/>
    <brk id="180" max="7" man="1"/>
    <brk id="26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abSelected="1" zoomScaleNormal="100" workbookViewId="0">
      <selection activeCell="M26" sqref="M26"/>
    </sheetView>
  </sheetViews>
  <sheetFormatPr defaultRowHeight="12.75" x14ac:dyDescent="0.2"/>
  <cols>
    <col min="1" max="1" width="38.7109375" customWidth="1"/>
    <col min="2" max="2" width="11.5703125" bestFit="1" customWidth="1"/>
    <col min="3" max="3" width="10" bestFit="1" customWidth="1"/>
    <col min="4" max="8" width="10" customWidth="1"/>
    <col min="9" max="9" width="12.28515625" customWidth="1"/>
    <col min="11" max="11" width="9.42578125" bestFit="1" customWidth="1"/>
    <col min="12" max="12" width="10.28515625" bestFit="1" customWidth="1"/>
    <col min="15" max="17" width="11" customWidth="1"/>
  </cols>
  <sheetData>
    <row r="1" spans="1:17" x14ac:dyDescent="0.2">
      <c r="A1" t="s">
        <v>345</v>
      </c>
    </row>
    <row r="2" spans="1:17" x14ac:dyDescent="0.2">
      <c r="A2" t="s">
        <v>0</v>
      </c>
    </row>
    <row r="3" spans="1:17" x14ac:dyDescent="0.2">
      <c r="A3" t="s">
        <v>1</v>
      </c>
      <c r="K3" t="s">
        <v>2</v>
      </c>
    </row>
    <row r="4" spans="1:17" x14ac:dyDescent="0.2">
      <c r="B4" s="1" t="s">
        <v>3</v>
      </c>
      <c r="C4" s="1" t="s">
        <v>4</v>
      </c>
      <c r="D4" s="1" t="s">
        <v>5</v>
      </c>
      <c r="E4" s="1" t="s">
        <v>6</v>
      </c>
      <c r="F4" s="1" t="s">
        <v>9</v>
      </c>
      <c r="G4" s="1" t="s">
        <v>10</v>
      </c>
      <c r="H4" s="1" t="s">
        <v>11</v>
      </c>
      <c r="I4" s="1" t="s">
        <v>12</v>
      </c>
      <c r="K4" s="1" t="s">
        <v>3</v>
      </c>
      <c r="L4" s="1" t="s">
        <v>4</v>
      </c>
      <c r="M4" s="1" t="s">
        <v>5</v>
      </c>
      <c r="N4" s="1" t="s">
        <v>6</v>
      </c>
      <c r="O4" s="1" t="s">
        <v>9</v>
      </c>
      <c r="P4" s="1" t="s">
        <v>10</v>
      </c>
      <c r="Q4" s="1" t="s">
        <v>11</v>
      </c>
    </row>
    <row r="5" spans="1:17" x14ac:dyDescent="0.2">
      <c r="A5" t="s">
        <v>7</v>
      </c>
      <c r="B5" s="2">
        <v>405412.64899999998</v>
      </c>
      <c r="C5" s="2">
        <v>102062.54300000001</v>
      </c>
      <c r="D5" s="2">
        <v>110753.783</v>
      </c>
      <c r="E5" s="2">
        <v>647825.13</v>
      </c>
      <c r="F5" s="2">
        <v>47140.567999999999</v>
      </c>
      <c r="G5" s="2">
        <v>73225.115999999995</v>
      </c>
      <c r="H5" s="2">
        <v>647013.21900000004</v>
      </c>
      <c r="I5" s="2">
        <f>SUM(B5:H5)</f>
        <v>2033433.0079999999</v>
      </c>
      <c r="J5" s="2"/>
      <c r="K5" s="2">
        <f>B5</f>
        <v>405412.64899999998</v>
      </c>
      <c r="L5" s="2">
        <f t="shared" ref="L5:Q6" si="0">+K5+C5</f>
        <v>507475.19199999998</v>
      </c>
      <c r="M5" s="2">
        <f t="shared" si="0"/>
        <v>618228.97499999998</v>
      </c>
      <c r="N5" s="2">
        <f t="shared" si="0"/>
        <v>1266054.105</v>
      </c>
      <c r="O5" s="2">
        <f t="shared" si="0"/>
        <v>1313194.673</v>
      </c>
      <c r="P5" s="2">
        <f t="shared" si="0"/>
        <v>1386419.7889999999</v>
      </c>
      <c r="Q5" s="2">
        <f t="shared" si="0"/>
        <v>2033433.0079999999</v>
      </c>
    </row>
    <row r="6" spans="1:17" x14ac:dyDescent="0.2">
      <c r="A6" t="s">
        <v>8</v>
      </c>
      <c r="B6" s="2">
        <v>132068.245</v>
      </c>
      <c r="C6" s="2">
        <v>192025.54800000001</v>
      </c>
      <c r="D6" s="2">
        <v>282231.93800000002</v>
      </c>
      <c r="E6" s="2">
        <v>222143.948</v>
      </c>
      <c r="F6" s="2">
        <v>256871.58799999999</v>
      </c>
      <c r="G6" s="2">
        <v>260527.95699999999</v>
      </c>
      <c r="H6" s="2">
        <v>247872.989</v>
      </c>
      <c r="I6" s="2">
        <f>SUM(B6:H6)</f>
        <v>1593742.213</v>
      </c>
      <c r="J6" s="2"/>
      <c r="K6" s="2">
        <f>B6</f>
        <v>132068.245</v>
      </c>
      <c r="L6" s="2">
        <f t="shared" si="0"/>
        <v>324093.79300000001</v>
      </c>
      <c r="M6" s="2">
        <f t="shared" si="0"/>
        <v>606325.73100000003</v>
      </c>
      <c r="N6" s="2">
        <f t="shared" si="0"/>
        <v>828469.679</v>
      </c>
      <c r="O6" s="2">
        <f t="shared" si="0"/>
        <v>1085341.267</v>
      </c>
      <c r="P6" s="2">
        <f t="shared" si="0"/>
        <v>1345869.2239999999</v>
      </c>
      <c r="Q6" s="2">
        <f t="shared" si="0"/>
        <v>1593742.213</v>
      </c>
    </row>
    <row r="7" spans="1:17" x14ac:dyDescent="0.2">
      <c r="A7" t="s">
        <v>13</v>
      </c>
      <c r="B7" s="4">
        <f t="shared" ref="B7:H7" si="1">K7</f>
        <v>32.576251709403373</v>
      </c>
      <c r="C7" s="4">
        <f t="shared" si="1"/>
        <v>63.863967758250539</v>
      </c>
      <c r="D7" s="4">
        <f t="shared" si="1"/>
        <v>98.074622109065672</v>
      </c>
      <c r="E7" s="4">
        <f t="shared" si="1"/>
        <v>65.437146463815623</v>
      </c>
      <c r="F7" s="4">
        <f t="shared" si="1"/>
        <v>82.648923980214775</v>
      </c>
      <c r="G7" s="4">
        <f t="shared" si="1"/>
        <v>97.075159679504551</v>
      </c>
      <c r="H7" s="4">
        <f t="shared" si="1"/>
        <v>78.376922511331642</v>
      </c>
      <c r="I7" s="4"/>
      <c r="J7" s="3"/>
      <c r="K7" s="3">
        <f t="shared" ref="K7:P7" si="2">+K6/K5*100</f>
        <v>32.576251709403373</v>
      </c>
      <c r="L7" s="3">
        <f t="shared" si="2"/>
        <v>63.863967758250539</v>
      </c>
      <c r="M7" s="3">
        <f t="shared" si="2"/>
        <v>98.074622109065672</v>
      </c>
      <c r="N7" s="3">
        <f t="shared" si="2"/>
        <v>65.437146463815623</v>
      </c>
      <c r="O7" s="3">
        <f t="shared" si="2"/>
        <v>82.648923980214775</v>
      </c>
      <c r="P7" s="3">
        <f t="shared" si="2"/>
        <v>97.075159679504551</v>
      </c>
      <c r="Q7" s="3">
        <f>+Q6/Q5*100</f>
        <v>78.376922511331642</v>
      </c>
    </row>
    <row r="19" spans="13:19" x14ac:dyDescent="0.2">
      <c r="M19" s="2"/>
      <c r="N19" s="2"/>
      <c r="O19" s="2"/>
      <c r="P19" s="2"/>
      <c r="Q19" s="2"/>
      <c r="R19" s="2"/>
      <c r="S19" s="2"/>
    </row>
  </sheetData>
  <phoneticPr fontId="20" type="noConversion"/>
  <printOptions horizontalCentered="1"/>
  <pageMargins left="0.25" right="0.25" top="1" bottom="0.47" header="0.5" footer="0.5"/>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Department</vt:lpstr>
      <vt:lpstr>Agency</vt:lpstr>
      <vt:lpstr>Graph</vt:lpstr>
      <vt:lpstr>Agency!Print_Area</vt:lpstr>
      <vt:lpstr>Department!Print_Area</vt:lpstr>
      <vt:lpstr>Graph!Print_Area</vt:lpstr>
      <vt:lpstr>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2018-08-13T05:55:10Z</cp:lastPrinted>
  <dcterms:created xsi:type="dcterms:W3CDTF">2014-06-18T02:22:11Z</dcterms:created>
  <dcterms:modified xsi:type="dcterms:W3CDTF">2018-08-14T03:18:14Z</dcterms:modified>
</cp:coreProperties>
</file>