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WEBSITE - As of December 2018\"/>
    </mc:Choice>
  </mc:AlternateContent>
  <bookViews>
    <workbookView xWindow="240" yWindow="75" windowWidth="20955" windowHeight="10740" activeTab="1"/>
  </bookViews>
  <sheets>
    <sheet name="Department" sheetId="7" r:id="rId1"/>
    <sheet name="Agency" sheetId="8" r:id="rId2"/>
    <sheet name="Graph" sheetId="6" r:id="rId3"/>
  </sheets>
  <definedNames>
    <definedName name="_xlnm.Print_Area" localSheetId="1">Agency!$A$1:$H$289</definedName>
    <definedName name="_xlnm.Print_Area" localSheetId="0">Department!$A$1:$U$66</definedName>
    <definedName name="_xlnm.Print_Area" localSheetId="2">Graph!$A$9:$M$52</definedName>
    <definedName name="_xlnm.Print_Titles" localSheetId="1">Agency!$1:$8</definedName>
    <definedName name="Z_149BABA1_3CBB_4AB5_8307_CDFFE2416884_.wvu.PrintArea" localSheetId="1" hidden="1">Agency!$A$1:$H$287</definedName>
    <definedName name="Z_149BABA1_3CBB_4AB5_8307_CDFFE2416884_.wvu.PrintTitles" localSheetId="1" hidden="1">Agency!$1:$8</definedName>
    <definedName name="Z_149BABA1_3CBB_4AB5_8307_CDFFE2416884_.wvu.Rows" localSheetId="1" hidden="1">Agency!$130:$130,Agency!$272:$272,Agency!#REF!,Agency!$276:$278</definedName>
    <definedName name="Z_32FD75DB_C2F2_4294_8471_7CD68BDD134B_.wvu.Rows" localSheetId="1" hidden="1">Agency!#REF!,Agency!#REF!,Agency!#REF!,Agency!#REF!,Agency!#REF!,Agency!#REF!,Agency!#REF!,Agency!#REF!,Agency!#REF!,Agency!#REF!,Agency!#REF!,Agency!#REF!,Agency!#REF!,Agency!#REF!,Agency!#REF!</definedName>
    <definedName name="Z_63CE5467_86C0_4816_A6C7_6C3632652BD9_.wvu.PrintArea" localSheetId="1" hidden="1">Agency!$A$1:$H$288</definedName>
    <definedName name="Z_63CE5467_86C0_4816_A6C7_6C3632652BD9_.wvu.PrintTitles" localSheetId="1" hidden="1">Agency!$1:$8</definedName>
    <definedName name="Z_92A72121_270A_4D07_961C_15515D7CE906_.wvu.Cols" localSheetId="1" hidden="1">Agency!#REF!,Agency!#REF!,Agency!#REF!,Agency!#REF!,Agency!#REF!</definedName>
    <definedName name="Z_92A72121_270A_4D07_961C_15515D7CE906_.wvu.PrintArea" localSheetId="1" hidden="1">Agency!#REF!</definedName>
    <definedName name="Z_92A72121_270A_4D07_961C_15515D7CE906_.wvu.PrintTitles" localSheetId="1" hidden="1">Agency!#REF!</definedName>
    <definedName name="Z_92A72121_270A_4D07_961C_15515D7CE906_.wvu.Rows" localSheetId="1" hidden="1">Agency!#REF!,Agency!#REF!,Agency!#REF!,Agency!#REF!,Agency!#REF!,Agency!#REF!,Agency!#REF!,Agency!#REF!,Agency!#REF!,Agency!#REF!,Agency!#REF!,Agency!#REF!,Agency!#REF!,Agency!#REF!,Agency!#REF!,Agency!#REF!,Agency!#REF!,Agency!#REF!</definedName>
    <definedName name="Z_A36966C3_2B91_49EA_8368_0F103F951C33_.wvu.Cols" localSheetId="1" hidden="1">Agency!#REF!,Agency!#REF!,Agency!#REF!,Agency!#REF!</definedName>
    <definedName name="Z_A36966C3_2B91_49EA_8368_0F103F951C33_.wvu.PrintArea" localSheetId="1" hidden="1">Agency!#REF!</definedName>
    <definedName name="Z_A36966C3_2B91_49EA_8368_0F103F951C33_.wvu.PrintTitles" localSheetId="1" hidden="1">Agency!#REF!</definedName>
    <definedName name="Z_A36966C3_2B91_49EA_8368_0F103F951C33_.wvu.Rows" localSheetId="1" hidden="1">Agency!#REF!,Agency!#REF!,Agency!#REF!,Agency!#REF!,Agency!#REF!,Agency!#REF!,Agency!#REF!,Agency!#REF!,Agency!#REF!,Agency!#REF!,Agency!#REF!,Agency!#REF!,Agency!#REF!,Agency!#REF!,Agency!#REF!,Agency!#REF!,Agency!#REF!</definedName>
    <definedName name="Z_E72949E6_F470_4685_A8B8_FC40C2B684D5_.wvu.PrintArea" localSheetId="1" hidden="1">Agency!$A$1:$H$288</definedName>
    <definedName name="Z_E72949E6_F470_4685_A8B8_FC40C2B684D5_.wvu.PrintTitles" localSheetId="1" hidden="1">Agency!$1:$8</definedName>
  </definedNames>
  <calcPr calcId="152511"/>
</workbook>
</file>

<file path=xl/calcChain.xml><?xml version="1.0" encoding="utf-8"?>
<calcChain xmlns="http://schemas.openxmlformats.org/spreadsheetml/2006/main">
  <c r="D275" i="8" l="1"/>
  <c r="C275" i="8"/>
  <c r="B275" i="8"/>
  <c r="B131" i="8" l="1"/>
  <c r="B127" i="8" s="1"/>
  <c r="D131" i="8"/>
  <c r="D127" i="8" s="1"/>
  <c r="C124" i="8"/>
  <c r="D124" i="8"/>
  <c r="D119" i="8" s="1"/>
  <c r="G273" i="8"/>
  <c r="E273" i="8"/>
  <c r="H273" i="8" s="1"/>
  <c r="E260" i="8"/>
  <c r="H260" i="8" s="1"/>
  <c r="D254" i="8"/>
  <c r="E255" i="8"/>
  <c r="H255" i="8" s="1"/>
  <c r="E252" i="8"/>
  <c r="H252" i="8" s="1"/>
  <c r="G251" i="8"/>
  <c r="E251" i="8"/>
  <c r="H251" i="8" s="1"/>
  <c r="E248" i="8"/>
  <c r="H248" i="8" s="1"/>
  <c r="E245" i="8"/>
  <c r="H245" i="8" s="1"/>
  <c r="G243" i="8"/>
  <c r="E243" i="8"/>
  <c r="H243" i="8" s="1"/>
  <c r="E239" i="8"/>
  <c r="H239" i="8" s="1"/>
  <c r="E238" i="8"/>
  <c r="H238" i="8" s="1"/>
  <c r="E235" i="8"/>
  <c r="H235" i="8" s="1"/>
  <c r="G234" i="8"/>
  <c r="E234" i="8"/>
  <c r="H234" i="8" s="1"/>
  <c r="E231" i="8"/>
  <c r="H231" i="8" s="1"/>
  <c r="E230" i="8"/>
  <c r="H230" i="8" s="1"/>
  <c r="E227" i="8"/>
  <c r="H227" i="8" s="1"/>
  <c r="G226" i="8"/>
  <c r="E226" i="8"/>
  <c r="H226" i="8" s="1"/>
  <c r="E223" i="8"/>
  <c r="H223" i="8" s="1"/>
  <c r="E222" i="8"/>
  <c r="H222" i="8" s="1"/>
  <c r="E217" i="8"/>
  <c r="H217" i="8" s="1"/>
  <c r="E216" i="8"/>
  <c r="H216" i="8" s="1"/>
  <c r="E213" i="8"/>
  <c r="H213" i="8" s="1"/>
  <c r="G212" i="8"/>
  <c r="E212" i="8"/>
  <c r="H212" i="8" s="1"/>
  <c r="E209" i="8"/>
  <c r="H209" i="8" s="1"/>
  <c r="E208" i="8"/>
  <c r="H208" i="8" s="1"/>
  <c r="E205" i="8"/>
  <c r="H205" i="8" s="1"/>
  <c r="E204" i="8"/>
  <c r="H204" i="8" s="1"/>
  <c r="E197" i="8"/>
  <c r="H197" i="8" s="1"/>
  <c r="D193" i="8"/>
  <c r="B193" i="8"/>
  <c r="E190" i="8"/>
  <c r="H190" i="8" s="1"/>
  <c r="D185" i="8"/>
  <c r="E186" i="8"/>
  <c r="H186" i="8" s="1"/>
  <c r="E183" i="8"/>
  <c r="H183" i="8" s="1"/>
  <c r="E179" i="8"/>
  <c r="H179" i="8" s="1"/>
  <c r="E172" i="8"/>
  <c r="H172" i="8" s="1"/>
  <c r="E171" i="8"/>
  <c r="H171" i="8" s="1"/>
  <c r="D164" i="8"/>
  <c r="E165" i="8"/>
  <c r="H165" i="8" s="1"/>
  <c r="E162" i="8"/>
  <c r="H162" i="8" s="1"/>
  <c r="G161" i="8"/>
  <c r="E161" i="8"/>
  <c r="H161" i="8" s="1"/>
  <c r="E158" i="8"/>
  <c r="H158" i="8" s="1"/>
  <c r="E155" i="8"/>
  <c r="H155" i="8" s="1"/>
  <c r="G154" i="8"/>
  <c r="E154" i="8"/>
  <c r="H154" i="8" s="1"/>
  <c r="E151" i="8"/>
  <c r="H151" i="8" s="1"/>
  <c r="E150" i="8"/>
  <c r="H150" i="8" s="1"/>
  <c r="E147" i="8"/>
  <c r="H147" i="8" s="1"/>
  <c r="G146" i="8"/>
  <c r="E146" i="8"/>
  <c r="H146" i="8" s="1"/>
  <c r="E143" i="8"/>
  <c r="H143" i="8" s="1"/>
  <c r="E142" i="8"/>
  <c r="H142" i="8" s="1"/>
  <c r="E139" i="8"/>
  <c r="H139" i="8" s="1"/>
  <c r="G138" i="8"/>
  <c r="E138" i="8"/>
  <c r="H138" i="8" s="1"/>
  <c r="G130" i="8"/>
  <c r="E130" i="8"/>
  <c r="H130" i="8" s="1"/>
  <c r="E125" i="8"/>
  <c r="H125" i="8" s="1"/>
  <c r="E123" i="8"/>
  <c r="H123" i="8" s="1"/>
  <c r="E122" i="8"/>
  <c r="H122" i="8" s="1"/>
  <c r="E116" i="8"/>
  <c r="H116" i="8" s="1"/>
  <c r="E112" i="8"/>
  <c r="H112" i="8" s="1"/>
  <c r="D107" i="8"/>
  <c r="E108" i="8"/>
  <c r="E105" i="8"/>
  <c r="H105" i="8" s="1"/>
  <c r="E103" i="8"/>
  <c r="H103" i="8" s="1"/>
  <c r="G103" i="8"/>
  <c r="E101" i="8"/>
  <c r="H101" i="8" s="1"/>
  <c r="G101" i="8"/>
  <c r="E99" i="8"/>
  <c r="H99" i="8" s="1"/>
  <c r="G99" i="8"/>
  <c r="E97" i="8"/>
  <c r="H97" i="8" s="1"/>
  <c r="G97" i="8"/>
  <c r="D95" i="8"/>
  <c r="B95" i="8"/>
  <c r="E92" i="8"/>
  <c r="H92" i="8" s="1"/>
  <c r="E90" i="8"/>
  <c r="H90" i="8" s="1"/>
  <c r="E88" i="8"/>
  <c r="H88" i="8" s="1"/>
  <c r="D86" i="8"/>
  <c r="B86" i="8"/>
  <c r="E83" i="8"/>
  <c r="H83" i="8" s="1"/>
  <c r="G83" i="8"/>
  <c r="E82" i="8"/>
  <c r="G82" i="8"/>
  <c r="D80" i="8"/>
  <c r="B80" i="8"/>
  <c r="E77" i="8"/>
  <c r="H77" i="8" s="1"/>
  <c r="D75" i="8"/>
  <c r="B75" i="8"/>
  <c r="E72" i="8"/>
  <c r="H72" i="8" s="1"/>
  <c r="G72" i="8"/>
  <c r="D69" i="8"/>
  <c r="G70" i="8"/>
  <c r="E67" i="8"/>
  <c r="H67" i="8" s="1"/>
  <c r="E65" i="8"/>
  <c r="H65" i="8" s="1"/>
  <c r="E63" i="8"/>
  <c r="H63" i="8" s="1"/>
  <c r="E61" i="8"/>
  <c r="H61" i="8" s="1"/>
  <c r="E59" i="8"/>
  <c r="H59" i="8" s="1"/>
  <c r="D57" i="8"/>
  <c r="B57" i="8"/>
  <c r="E54" i="8"/>
  <c r="H54" i="8" s="1"/>
  <c r="G54" i="8"/>
  <c r="E52" i="8"/>
  <c r="H52" i="8" s="1"/>
  <c r="G52" i="8"/>
  <c r="D49" i="8"/>
  <c r="G50" i="8"/>
  <c r="E47" i="8"/>
  <c r="H47" i="8" s="1"/>
  <c r="E43" i="8"/>
  <c r="H43" i="8" s="1"/>
  <c r="E41" i="8"/>
  <c r="H41" i="8" s="1"/>
  <c r="E39" i="8"/>
  <c r="H39" i="8" s="1"/>
  <c r="D37" i="8"/>
  <c r="B37" i="8"/>
  <c r="D33" i="8"/>
  <c r="G34" i="8"/>
  <c r="E31" i="8"/>
  <c r="H31" i="8" s="1"/>
  <c r="E29" i="8"/>
  <c r="H29" i="8" s="1"/>
  <c r="E27" i="8"/>
  <c r="H27" i="8" s="1"/>
  <c r="E25" i="8"/>
  <c r="H25" i="8" s="1"/>
  <c r="D23" i="8"/>
  <c r="B23" i="8"/>
  <c r="E19" i="8"/>
  <c r="H19" i="8" s="1"/>
  <c r="G19" i="8"/>
  <c r="E15" i="8"/>
  <c r="H15" i="8" s="1"/>
  <c r="G15" i="8"/>
  <c r="E13" i="8"/>
  <c r="H13" i="8" s="1"/>
  <c r="G13" i="8"/>
  <c r="D10" i="8"/>
  <c r="G11" i="8"/>
  <c r="F212" i="8" l="1"/>
  <c r="F243" i="8"/>
  <c r="F234" i="8"/>
  <c r="F273" i="8"/>
  <c r="F251" i="8"/>
  <c r="F226" i="8"/>
  <c r="F161" i="8"/>
  <c r="F138" i="8"/>
  <c r="F146" i="8"/>
  <c r="F154" i="8"/>
  <c r="F130" i="8"/>
  <c r="G26" i="8"/>
  <c r="E26" i="8"/>
  <c r="H26" i="8" s="1"/>
  <c r="G28" i="8"/>
  <c r="E28" i="8"/>
  <c r="H28" i="8" s="1"/>
  <c r="G30" i="8"/>
  <c r="E30" i="8"/>
  <c r="H30" i="8" s="1"/>
  <c r="G40" i="8"/>
  <c r="E40" i="8"/>
  <c r="H40" i="8" s="1"/>
  <c r="G42" i="8"/>
  <c r="E42" i="8"/>
  <c r="H42" i="8" s="1"/>
  <c r="G45" i="8"/>
  <c r="E45" i="8"/>
  <c r="H45" i="8" s="1"/>
  <c r="G60" i="8"/>
  <c r="E60" i="8"/>
  <c r="H60" i="8" s="1"/>
  <c r="G62" i="8"/>
  <c r="E62" i="8"/>
  <c r="H62" i="8" s="1"/>
  <c r="G64" i="8"/>
  <c r="E64" i="8"/>
  <c r="H64" i="8" s="1"/>
  <c r="G66" i="8"/>
  <c r="E66" i="8"/>
  <c r="H66" i="8" s="1"/>
  <c r="G78" i="8"/>
  <c r="E78" i="8"/>
  <c r="H78" i="8" s="1"/>
  <c r="G89" i="8"/>
  <c r="E89" i="8"/>
  <c r="H89" i="8" s="1"/>
  <c r="G91" i="8"/>
  <c r="E91" i="8"/>
  <c r="H91" i="8" s="1"/>
  <c r="G93" i="8"/>
  <c r="E93" i="8"/>
  <c r="H93" i="8" s="1"/>
  <c r="C131" i="8"/>
  <c r="G132" i="8"/>
  <c r="G131" i="8" s="1"/>
  <c r="E132" i="8"/>
  <c r="G152" i="8"/>
  <c r="E152" i="8"/>
  <c r="H152" i="8" s="1"/>
  <c r="E11" i="8"/>
  <c r="F11" i="8" s="1"/>
  <c r="C10" i="8"/>
  <c r="G12" i="8"/>
  <c r="E12" i="8"/>
  <c r="H12" i="8" s="1"/>
  <c r="G14" i="8"/>
  <c r="E14" i="8"/>
  <c r="H14" i="8" s="1"/>
  <c r="G17" i="8"/>
  <c r="E17" i="8"/>
  <c r="H17" i="8" s="1"/>
  <c r="G21" i="8"/>
  <c r="E21" i="8"/>
  <c r="H21" i="8" s="1"/>
  <c r="G25" i="8"/>
  <c r="G27" i="8"/>
  <c r="G29" i="8"/>
  <c r="G31" i="8"/>
  <c r="E34" i="8"/>
  <c r="C33" i="8"/>
  <c r="G35" i="8"/>
  <c r="G33" i="8" s="1"/>
  <c r="E35" i="8"/>
  <c r="H35" i="8" s="1"/>
  <c r="G39" i="8"/>
  <c r="G41" i="8"/>
  <c r="G43" i="8"/>
  <c r="G47" i="8"/>
  <c r="E50" i="8"/>
  <c r="C49" i="8"/>
  <c r="G51" i="8"/>
  <c r="E51" i="8"/>
  <c r="H51" i="8" s="1"/>
  <c r="G53" i="8"/>
  <c r="E53" i="8"/>
  <c r="H53" i="8" s="1"/>
  <c r="G55" i="8"/>
  <c r="E55" i="8"/>
  <c r="H55" i="8" s="1"/>
  <c r="G59" i="8"/>
  <c r="G61" i="8"/>
  <c r="G63" i="8"/>
  <c r="G65" i="8"/>
  <c r="G67" i="8"/>
  <c r="E70" i="8"/>
  <c r="C69" i="8"/>
  <c r="G71" i="8"/>
  <c r="E71" i="8"/>
  <c r="H71" i="8" s="1"/>
  <c r="G73" i="8"/>
  <c r="E73" i="8"/>
  <c r="H73" i="8" s="1"/>
  <c r="G77" i="8"/>
  <c r="G84" i="8"/>
  <c r="E84" i="8"/>
  <c r="H84" i="8" s="1"/>
  <c r="G88" i="8"/>
  <c r="G90" i="8"/>
  <c r="G92" i="8"/>
  <c r="G98" i="8"/>
  <c r="E98" i="8"/>
  <c r="H98" i="8" s="1"/>
  <c r="G100" i="8"/>
  <c r="E100" i="8"/>
  <c r="H100" i="8" s="1"/>
  <c r="G102" i="8"/>
  <c r="E102" i="8"/>
  <c r="H102" i="8" s="1"/>
  <c r="G104" i="8"/>
  <c r="E104" i="8"/>
  <c r="H104" i="8" s="1"/>
  <c r="E111" i="8"/>
  <c r="H111" i="8" s="1"/>
  <c r="G111" i="8"/>
  <c r="G113" i="8"/>
  <c r="E113" i="8"/>
  <c r="H113" i="8" s="1"/>
  <c r="E115" i="8"/>
  <c r="H115" i="8" s="1"/>
  <c r="G115" i="8"/>
  <c r="G140" i="8"/>
  <c r="E140" i="8"/>
  <c r="H140" i="8" s="1"/>
  <c r="G148" i="8"/>
  <c r="E148" i="8"/>
  <c r="H148" i="8" s="1"/>
  <c r="F13" i="8"/>
  <c r="F15" i="8"/>
  <c r="F19" i="8"/>
  <c r="F25" i="8"/>
  <c r="F27" i="8"/>
  <c r="F29" i="8"/>
  <c r="F31" i="8"/>
  <c r="F39" i="8"/>
  <c r="F41" i="8"/>
  <c r="F43" i="8"/>
  <c r="F47" i="8"/>
  <c r="F52" i="8"/>
  <c r="F54" i="8"/>
  <c r="F59" i="8"/>
  <c r="F61" i="8"/>
  <c r="F63" i="8"/>
  <c r="F65" i="8"/>
  <c r="F67" i="8"/>
  <c r="F70" i="8"/>
  <c r="F72" i="8"/>
  <c r="F77" i="8"/>
  <c r="F82" i="8"/>
  <c r="F83" i="8"/>
  <c r="F88" i="8"/>
  <c r="F90" i="8"/>
  <c r="F92" i="8"/>
  <c r="F97" i="8"/>
  <c r="F99" i="8"/>
  <c r="F101" i="8"/>
  <c r="F103" i="8"/>
  <c r="G105" i="8"/>
  <c r="H108" i="8"/>
  <c r="D118" i="8"/>
  <c r="G170" i="8"/>
  <c r="B169" i="8"/>
  <c r="G178" i="8"/>
  <c r="E178" i="8"/>
  <c r="H178" i="8" s="1"/>
  <c r="E180" i="8"/>
  <c r="H180" i="8" s="1"/>
  <c r="G180" i="8"/>
  <c r="G182" i="8"/>
  <c r="E182" i="8"/>
  <c r="H182" i="8" s="1"/>
  <c r="E187" i="8"/>
  <c r="H187" i="8" s="1"/>
  <c r="G187" i="8"/>
  <c r="G189" i="8"/>
  <c r="E189" i="8"/>
  <c r="H189" i="8" s="1"/>
  <c r="E191" i="8"/>
  <c r="H191" i="8" s="1"/>
  <c r="G191" i="8"/>
  <c r="G196" i="8"/>
  <c r="E196" i="8"/>
  <c r="H196" i="8" s="1"/>
  <c r="E198" i="8"/>
  <c r="H198" i="8" s="1"/>
  <c r="G198" i="8"/>
  <c r="G200" i="8"/>
  <c r="E200" i="8"/>
  <c r="H200" i="8" s="1"/>
  <c r="G210" i="8"/>
  <c r="E210" i="8"/>
  <c r="H210" i="8" s="1"/>
  <c r="G218" i="8"/>
  <c r="E218" i="8"/>
  <c r="H218" i="8" s="1"/>
  <c r="G224" i="8"/>
  <c r="E224" i="8"/>
  <c r="H224" i="8" s="1"/>
  <c r="G232" i="8"/>
  <c r="E232" i="8"/>
  <c r="H232" i="8" s="1"/>
  <c r="G240" i="8"/>
  <c r="E240" i="8"/>
  <c r="H240" i="8" s="1"/>
  <c r="B10" i="8"/>
  <c r="B33" i="8"/>
  <c r="B49" i="8"/>
  <c r="B69" i="8"/>
  <c r="F105" i="8"/>
  <c r="G108" i="8"/>
  <c r="B107" i="8"/>
  <c r="F108" i="8"/>
  <c r="E110" i="8"/>
  <c r="H110" i="8" s="1"/>
  <c r="G112" i="8"/>
  <c r="F112" i="8"/>
  <c r="E114" i="8"/>
  <c r="H114" i="8" s="1"/>
  <c r="G116" i="8"/>
  <c r="F116" i="8"/>
  <c r="F122" i="8"/>
  <c r="G122" i="8"/>
  <c r="B136" i="8"/>
  <c r="F142" i="8"/>
  <c r="G142" i="8"/>
  <c r="F150" i="8"/>
  <c r="G150" i="8"/>
  <c r="D157" i="8"/>
  <c r="F171" i="8"/>
  <c r="G171" i="8"/>
  <c r="E173" i="8"/>
  <c r="H173" i="8" s="1"/>
  <c r="G173" i="8"/>
  <c r="G206" i="8"/>
  <c r="E206" i="8"/>
  <c r="H206" i="8" s="1"/>
  <c r="G214" i="8"/>
  <c r="E214" i="8"/>
  <c r="H214" i="8" s="1"/>
  <c r="G228" i="8"/>
  <c r="E228" i="8"/>
  <c r="H228" i="8" s="1"/>
  <c r="G236" i="8"/>
  <c r="E236" i="8"/>
  <c r="H236" i="8" s="1"/>
  <c r="G262" i="8"/>
  <c r="E262" i="8"/>
  <c r="H262" i="8" s="1"/>
  <c r="E121" i="8"/>
  <c r="H121" i="8" s="1"/>
  <c r="G123" i="8"/>
  <c r="F123" i="8"/>
  <c r="G125" i="8"/>
  <c r="B124" i="8"/>
  <c r="F125" i="8"/>
  <c r="E129" i="8"/>
  <c r="H129" i="8" s="1"/>
  <c r="E134" i="8"/>
  <c r="H134" i="8" s="1"/>
  <c r="D136" i="8"/>
  <c r="G139" i="8"/>
  <c r="F139" i="8"/>
  <c r="E141" i="8"/>
  <c r="H141" i="8" s="1"/>
  <c r="G143" i="8"/>
  <c r="F143" i="8"/>
  <c r="E145" i="8"/>
  <c r="H145" i="8" s="1"/>
  <c r="G147" i="8"/>
  <c r="F147" i="8"/>
  <c r="E149" i="8"/>
  <c r="H149" i="8" s="1"/>
  <c r="G151" i="8"/>
  <c r="F151" i="8"/>
  <c r="E153" i="8"/>
  <c r="H153" i="8" s="1"/>
  <c r="G155" i="8"/>
  <c r="F155" i="8"/>
  <c r="G158" i="8"/>
  <c r="B157" i="8"/>
  <c r="F158" i="8"/>
  <c r="E160" i="8"/>
  <c r="H160" i="8" s="1"/>
  <c r="G162" i="8"/>
  <c r="F162" i="8"/>
  <c r="G165" i="8"/>
  <c r="B164" i="8"/>
  <c r="F165" i="8"/>
  <c r="E167" i="8"/>
  <c r="H167" i="8" s="1"/>
  <c r="D169" i="8"/>
  <c r="G172" i="8"/>
  <c r="F172" i="8"/>
  <c r="E174" i="8"/>
  <c r="H174" i="8" s="1"/>
  <c r="D176" i="8"/>
  <c r="G179" i="8"/>
  <c r="F179" i="8"/>
  <c r="F180" i="8"/>
  <c r="E181" i="8"/>
  <c r="H181" i="8" s="1"/>
  <c r="G183" i="8"/>
  <c r="F183" i="8"/>
  <c r="G186" i="8"/>
  <c r="B185" i="8"/>
  <c r="F186" i="8"/>
  <c r="E188" i="8"/>
  <c r="H188" i="8" s="1"/>
  <c r="G190" i="8"/>
  <c r="F190" i="8"/>
  <c r="E195" i="8"/>
  <c r="H195" i="8" s="1"/>
  <c r="G197" i="8"/>
  <c r="F197" i="8"/>
  <c r="F198" i="8"/>
  <c r="E199" i="8"/>
  <c r="H199" i="8" s="1"/>
  <c r="G204" i="8"/>
  <c r="F204" i="8"/>
  <c r="F208" i="8"/>
  <c r="G208" i="8"/>
  <c r="G211" i="8"/>
  <c r="F216" i="8"/>
  <c r="G216" i="8"/>
  <c r="G219" i="8"/>
  <c r="F222" i="8"/>
  <c r="G222" i="8"/>
  <c r="G225" i="8"/>
  <c r="F230" i="8"/>
  <c r="G230" i="8"/>
  <c r="G233" i="8"/>
  <c r="F238" i="8"/>
  <c r="G238" i="8"/>
  <c r="G241" i="8"/>
  <c r="D247" i="8"/>
  <c r="G250" i="8"/>
  <c r="G177" i="8"/>
  <c r="B176" i="8"/>
  <c r="G188" i="8"/>
  <c r="G195" i="8"/>
  <c r="G199" i="8"/>
  <c r="B220" i="8"/>
  <c r="B202" i="8" s="1"/>
  <c r="G229" i="8"/>
  <c r="G237" i="8"/>
  <c r="G205" i="8"/>
  <c r="F205" i="8"/>
  <c r="E207" i="8"/>
  <c r="H207" i="8" s="1"/>
  <c r="G209" i="8"/>
  <c r="F209" i="8"/>
  <c r="E211" i="8"/>
  <c r="H211" i="8" s="1"/>
  <c r="G213" i="8"/>
  <c r="F213" i="8"/>
  <c r="E215" i="8"/>
  <c r="H215" i="8" s="1"/>
  <c r="G217" i="8"/>
  <c r="F217" i="8"/>
  <c r="F218" i="8"/>
  <c r="E219" i="8"/>
  <c r="H219" i="8" s="1"/>
  <c r="D220" i="8"/>
  <c r="D202" i="8" s="1"/>
  <c r="G223" i="8"/>
  <c r="F223" i="8"/>
  <c r="E225" i="8"/>
  <c r="H225" i="8" s="1"/>
  <c r="G227" i="8"/>
  <c r="F227" i="8"/>
  <c r="F228" i="8"/>
  <c r="E229" i="8"/>
  <c r="H229" i="8" s="1"/>
  <c r="G231" i="8"/>
  <c r="F231" i="8"/>
  <c r="E233" i="8"/>
  <c r="H233" i="8" s="1"/>
  <c r="G235" i="8"/>
  <c r="F235" i="8"/>
  <c r="E237" i="8"/>
  <c r="H237" i="8" s="1"/>
  <c r="G239" i="8"/>
  <c r="F239" i="8"/>
  <c r="E241" i="8"/>
  <c r="H241" i="8" s="1"/>
  <c r="G245" i="8"/>
  <c r="F245" i="8"/>
  <c r="G248" i="8"/>
  <c r="B247" i="8"/>
  <c r="F248" i="8"/>
  <c r="E250" i="8"/>
  <c r="H250" i="8" s="1"/>
  <c r="G252" i="8"/>
  <c r="F252" i="8"/>
  <c r="G255" i="8"/>
  <c r="B254" i="8"/>
  <c r="F255" i="8"/>
  <c r="E258" i="8"/>
  <c r="H258" i="8" s="1"/>
  <c r="G272" i="8"/>
  <c r="G260" i="8"/>
  <c r="F260" i="8"/>
  <c r="E264" i="8"/>
  <c r="H264" i="8" s="1"/>
  <c r="F78" i="8" l="1"/>
  <c r="F45" i="8"/>
  <c r="F42" i="8"/>
  <c r="F40" i="8"/>
  <c r="F115" i="8"/>
  <c r="F174" i="8"/>
  <c r="F187" i="8"/>
  <c r="F111" i="8"/>
  <c r="F66" i="8"/>
  <c r="F64" i="8"/>
  <c r="F62" i="8"/>
  <c r="F60" i="8"/>
  <c r="F30" i="8"/>
  <c r="F28" i="8"/>
  <c r="F26" i="8"/>
  <c r="F262" i="8"/>
  <c r="F195" i="8"/>
  <c r="F189" i="8"/>
  <c r="F181" i="8"/>
  <c r="F236" i="8"/>
  <c r="F210" i="8"/>
  <c r="F199" i="8"/>
  <c r="F196" i="8"/>
  <c r="F178" i="8"/>
  <c r="F264" i="8"/>
  <c r="F240" i="8"/>
  <c r="F232" i="8"/>
  <c r="F224" i="8"/>
  <c r="F215" i="8"/>
  <c r="F214" i="8"/>
  <c r="F206" i="8"/>
  <c r="F207" i="8"/>
  <c r="F200" i="8"/>
  <c r="D266" i="8"/>
  <c r="D277" i="8" s="1"/>
  <c r="D280" i="8" s="1"/>
  <c r="F102" i="8"/>
  <c r="F98" i="8"/>
  <c r="F73" i="8"/>
  <c r="G69" i="8"/>
  <c r="F53" i="8"/>
  <c r="G49" i="8"/>
  <c r="F12" i="8"/>
  <c r="G10" i="8"/>
  <c r="F17" i="8"/>
  <c r="E269" i="8"/>
  <c r="G271" i="8"/>
  <c r="E221" i="8"/>
  <c r="C220" i="8"/>
  <c r="G269" i="8"/>
  <c r="G249" i="8"/>
  <c r="G247" i="8" s="1"/>
  <c r="E249" i="8"/>
  <c r="C247" i="8"/>
  <c r="F258" i="8"/>
  <c r="E185" i="8"/>
  <c r="H185" i="8" s="1"/>
  <c r="G124" i="8"/>
  <c r="G167" i="8"/>
  <c r="F160" i="8"/>
  <c r="F153" i="8"/>
  <c r="F145" i="8"/>
  <c r="F129" i="8"/>
  <c r="G126" i="8"/>
  <c r="E126" i="8"/>
  <c r="E124" i="8" s="1"/>
  <c r="F124" i="8" s="1"/>
  <c r="C119" i="8"/>
  <c r="G120" i="8"/>
  <c r="E120" i="8"/>
  <c r="C185" i="8"/>
  <c r="G159" i="8"/>
  <c r="E159" i="8"/>
  <c r="C157" i="8"/>
  <c r="G149" i="8"/>
  <c r="F141" i="8"/>
  <c r="F134" i="8"/>
  <c r="C127" i="8"/>
  <c r="G128" i="8"/>
  <c r="E128" i="8"/>
  <c r="G121" i="8"/>
  <c r="G114" i="8"/>
  <c r="F110" i="8"/>
  <c r="G109" i="8"/>
  <c r="E109" i="8"/>
  <c r="C107" i="8"/>
  <c r="C80" i="8"/>
  <c r="G81" i="8"/>
  <c r="G80" i="8" s="1"/>
  <c r="E81" i="8"/>
  <c r="C75" i="8"/>
  <c r="G76" i="8"/>
  <c r="G75" i="8" s="1"/>
  <c r="E76" i="8"/>
  <c r="C57" i="8"/>
  <c r="G58" i="8"/>
  <c r="G57" i="8" s="1"/>
  <c r="E58" i="8"/>
  <c r="C37" i="8"/>
  <c r="G38" i="8"/>
  <c r="G37" i="8" s="1"/>
  <c r="E38" i="8"/>
  <c r="C23" i="8"/>
  <c r="G24" i="8"/>
  <c r="G23" i="8" s="1"/>
  <c r="E24" i="8"/>
  <c r="H70" i="8"/>
  <c r="E69" i="8"/>
  <c r="H69" i="8" s="1"/>
  <c r="H50" i="8"/>
  <c r="E49" i="8"/>
  <c r="H49" i="8" s="1"/>
  <c r="H34" i="8"/>
  <c r="E33" i="8"/>
  <c r="H33" i="8" s="1"/>
  <c r="H132" i="8"/>
  <c r="H131" i="8" s="1"/>
  <c r="E131" i="8"/>
  <c r="F84" i="8"/>
  <c r="E272" i="8"/>
  <c r="G264" i="8"/>
  <c r="G256" i="8"/>
  <c r="G254" i="8" s="1"/>
  <c r="E256" i="8"/>
  <c r="C254" i="8"/>
  <c r="F237" i="8"/>
  <c r="F229" i="8"/>
  <c r="G221" i="8"/>
  <c r="G220" i="8" s="1"/>
  <c r="G215" i="8"/>
  <c r="G207" i="8"/>
  <c r="C193" i="8"/>
  <c r="E194" i="8"/>
  <c r="G194" i="8"/>
  <c r="G193" i="8" s="1"/>
  <c r="F188" i="8"/>
  <c r="F182" i="8"/>
  <c r="G181" i="8"/>
  <c r="G176" i="8" s="1"/>
  <c r="G174" i="8"/>
  <c r="G169" i="8" s="1"/>
  <c r="G258" i="8"/>
  <c r="F250" i="8"/>
  <c r="F241" i="8"/>
  <c r="F233" i="8"/>
  <c r="F225" i="8"/>
  <c r="F219" i="8"/>
  <c r="F211" i="8"/>
  <c r="C202" i="8"/>
  <c r="G203" i="8"/>
  <c r="E203" i="8"/>
  <c r="F191" i="8"/>
  <c r="G185" i="8"/>
  <c r="E177" i="8"/>
  <c r="C176" i="8"/>
  <c r="F173" i="8"/>
  <c r="E170" i="8"/>
  <c r="C169" i="8"/>
  <c r="F152" i="8"/>
  <c r="F148" i="8"/>
  <c r="F140" i="8"/>
  <c r="E137" i="8"/>
  <c r="C136" i="8"/>
  <c r="F132" i="8"/>
  <c r="F131" i="8" s="1"/>
  <c r="F167" i="8"/>
  <c r="G160" i="8"/>
  <c r="G157" i="8" s="1"/>
  <c r="G153" i="8"/>
  <c r="G145" i="8"/>
  <c r="G137" i="8"/>
  <c r="G129" i="8"/>
  <c r="H124" i="8"/>
  <c r="B119" i="8"/>
  <c r="B118" i="8" s="1"/>
  <c r="B266" i="8" s="1"/>
  <c r="B277" i="8" s="1"/>
  <c r="B280" i="8" s="1"/>
  <c r="F113" i="8"/>
  <c r="G166" i="8"/>
  <c r="E166" i="8"/>
  <c r="C164" i="8"/>
  <c r="F149" i="8"/>
  <c r="G144" i="8"/>
  <c r="E144" i="8"/>
  <c r="G141" i="8"/>
  <c r="G134" i="8"/>
  <c r="F121" i="8"/>
  <c r="F114" i="8"/>
  <c r="G110" i="8"/>
  <c r="G107" i="8" s="1"/>
  <c r="C95" i="8"/>
  <c r="G96" i="8"/>
  <c r="G95" i="8" s="1"/>
  <c r="E96" i="8"/>
  <c r="C86" i="8"/>
  <c r="G87" i="8"/>
  <c r="G86" i="8" s="1"/>
  <c r="E87" i="8"/>
  <c r="F50" i="8"/>
  <c r="F34" i="8"/>
  <c r="F93" i="8"/>
  <c r="F91" i="8"/>
  <c r="F89" i="8"/>
  <c r="H11" i="8"/>
  <c r="E10" i="8"/>
  <c r="F104" i="8"/>
  <c r="F100" i="8"/>
  <c r="F71" i="8"/>
  <c r="F55" i="8"/>
  <c r="F51" i="8"/>
  <c r="F35" i="8"/>
  <c r="F21" i="8"/>
  <c r="F14" i="8"/>
  <c r="F10" i="8" s="1"/>
  <c r="G275" i="8" l="1"/>
  <c r="F69" i="8"/>
  <c r="G164" i="8"/>
  <c r="F185" i="8"/>
  <c r="G127" i="8"/>
  <c r="C118" i="8"/>
  <c r="F33" i="8"/>
  <c r="C266" i="8"/>
  <c r="C277" i="8" s="1"/>
  <c r="C280" i="8" s="1"/>
  <c r="H87" i="8"/>
  <c r="E86" i="8"/>
  <c r="H86" i="8" s="1"/>
  <c r="F87" i="8"/>
  <c r="F86" i="8" s="1"/>
  <c r="G136" i="8"/>
  <c r="H170" i="8"/>
  <c r="E169" i="8"/>
  <c r="H169" i="8" s="1"/>
  <c r="F170" i="8"/>
  <c r="F169" i="8" s="1"/>
  <c r="H203" i="8"/>
  <c r="F203" i="8"/>
  <c r="H194" i="8"/>
  <c r="E193" i="8"/>
  <c r="H193" i="8" s="1"/>
  <c r="F194" i="8"/>
  <c r="F193" i="8" s="1"/>
  <c r="H256" i="8"/>
  <c r="F256" i="8"/>
  <c r="F254" i="8" s="1"/>
  <c r="E254" i="8"/>
  <c r="H254" i="8" s="1"/>
  <c r="H38" i="8"/>
  <c r="E37" i="8"/>
  <c r="H37" i="8" s="1"/>
  <c r="F38" i="8"/>
  <c r="F37" i="8" s="1"/>
  <c r="H81" i="8"/>
  <c r="E80" i="8"/>
  <c r="H80" i="8" s="1"/>
  <c r="F81" i="8"/>
  <c r="F80" i="8" s="1"/>
  <c r="H109" i="8"/>
  <c r="F109" i="8"/>
  <c r="F107" i="8" s="1"/>
  <c r="E107" i="8"/>
  <c r="H107" i="8" s="1"/>
  <c r="H159" i="8"/>
  <c r="E157" i="8"/>
  <c r="H157" i="8" s="1"/>
  <c r="F159" i="8"/>
  <c r="F157" i="8" s="1"/>
  <c r="H120" i="8"/>
  <c r="E119" i="8"/>
  <c r="F120" i="8"/>
  <c r="F119" i="8" s="1"/>
  <c r="H249" i="8"/>
  <c r="E247" i="8"/>
  <c r="H247" i="8" s="1"/>
  <c r="F249" i="8"/>
  <c r="F247" i="8" s="1"/>
  <c r="H10" i="8"/>
  <c r="F49" i="8"/>
  <c r="H96" i="8"/>
  <c r="E95" i="8"/>
  <c r="H95" i="8" s="1"/>
  <c r="F96" i="8"/>
  <c r="F95" i="8" s="1"/>
  <c r="H144" i="8"/>
  <c r="F144" i="8"/>
  <c r="H166" i="8"/>
  <c r="E164" i="8"/>
  <c r="H164" i="8" s="1"/>
  <c r="F166" i="8"/>
  <c r="F164" i="8" s="1"/>
  <c r="H137" i="8"/>
  <c r="E136" i="8"/>
  <c r="H136" i="8" s="1"/>
  <c r="F137" i="8"/>
  <c r="F136" i="8" s="1"/>
  <c r="E176" i="8"/>
  <c r="H176" i="8" s="1"/>
  <c r="H177" i="8"/>
  <c r="F177" i="8"/>
  <c r="F176" i="8" s="1"/>
  <c r="G202" i="8"/>
  <c r="H272" i="8"/>
  <c r="E271" i="8"/>
  <c r="H271" i="8" s="1"/>
  <c r="F272" i="8"/>
  <c r="F271" i="8" s="1"/>
  <c r="H24" i="8"/>
  <c r="E23" i="8"/>
  <c r="H23" i="8" s="1"/>
  <c r="F24" i="8"/>
  <c r="F23" i="8" s="1"/>
  <c r="H58" i="8"/>
  <c r="E57" i="8"/>
  <c r="H57" i="8" s="1"/>
  <c r="F58" i="8"/>
  <c r="F57" i="8" s="1"/>
  <c r="H76" i="8"/>
  <c r="E75" i="8"/>
  <c r="H75" i="8" s="1"/>
  <c r="F76" i="8"/>
  <c r="F75" i="8" s="1"/>
  <c r="H128" i="8"/>
  <c r="E127" i="8"/>
  <c r="H127" i="8" s="1"/>
  <c r="F128" i="8"/>
  <c r="F127" i="8" s="1"/>
  <c r="G119" i="8"/>
  <c r="H126" i="8"/>
  <c r="F126" i="8"/>
  <c r="H221" i="8"/>
  <c r="E220" i="8"/>
  <c r="H220" i="8" s="1"/>
  <c r="F221" i="8"/>
  <c r="F220" i="8" s="1"/>
  <c r="H269" i="8"/>
  <c r="F269" i="8"/>
  <c r="F275" i="8" s="1"/>
  <c r="G118" i="8" l="1"/>
  <c r="G266" i="8" s="1"/>
  <c r="G277" i="8" s="1"/>
  <c r="G280" i="8" s="1"/>
  <c r="E275" i="8"/>
  <c r="H275" i="8" s="1"/>
  <c r="F202" i="8"/>
  <c r="H119" i="8"/>
  <c r="E118" i="8"/>
  <c r="H118" i="8" s="1"/>
  <c r="F118" i="8"/>
  <c r="E202" i="8"/>
  <c r="H202" i="8" s="1"/>
  <c r="F266" i="8" l="1"/>
  <c r="F277" i="8" s="1"/>
  <c r="F280" i="8" s="1"/>
  <c r="E266" i="8"/>
  <c r="H266" i="8" l="1"/>
  <c r="E277" i="8"/>
  <c r="E280" i="8" s="1"/>
  <c r="H277" i="8" l="1"/>
  <c r="H280" i="8"/>
  <c r="P53" i="7" l="1"/>
  <c r="N52" i="7"/>
  <c r="P50" i="7"/>
  <c r="K48" i="7"/>
  <c r="I48" i="7"/>
  <c r="F48" i="7"/>
  <c r="E48" i="7"/>
  <c r="D48" i="7"/>
  <c r="C48" i="7"/>
  <c r="N46" i="7"/>
  <c r="P45" i="7"/>
  <c r="N44" i="7"/>
  <c r="P43" i="7"/>
  <c r="O41" i="7"/>
  <c r="M40" i="7"/>
  <c r="O39" i="7"/>
  <c r="M38" i="7"/>
  <c r="O37" i="7"/>
  <c r="M36" i="7"/>
  <c r="O35" i="7"/>
  <c r="M34" i="7"/>
  <c r="O33" i="7"/>
  <c r="M32" i="7"/>
  <c r="M31" i="7"/>
  <c r="O30" i="7"/>
  <c r="M29" i="7"/>
  <c r="O28" i="7"/>
  <c r="M27" i="7"/>
  <c r="O26" i="7"/>
  <c r="M25" i="7"/>
  <c r="O24" i="7"/>
  <c r="M23" i="7"/>
  <c r="O22" i="7"/>
  <c r="M21" i="7"/>
  <c r="O20" i="7"/>
  <c r="M19" i="7"/>
  <c r="O18" i="7"/>
  <c r="M17" i="7"/>
  <c r="O16" i="7"/>
  <c r="M15" i="7"/>
  <c r="O14" i="7"/>
  <c r="M13" i="7"/>
  <c r="O12" i="7"/>
  <c r="I10" i="7"/>
  <c r="D10" i="7"/>
  <c r="S12" i="7" l="1"/>
  <c r="T12" i="7"/>
  <c r="T13" i="7"/>
  <c r="S13" i="7"/>
  <c r="S14" i="7"/>
  <c r="T14" i="7"/>
  <c r="T15" i="7"/>
  <c r="S15" i="7"/>
  <c r="S16" i="7"/>
  <c r="T16" i="7"/>
  <c r="T17" i="7"/>
  <c r="S17" i="7"/>
  <c r="S18" i="7"/>
  <c r="T18" i="7"/>
  <c r="T19" i="7"/>
  <c r="S19" i="7"/>
  <c r="S20" i="7"/>
  <c r="T20" i="7"/>
  <c r="T21" i="7"/>
  <c r="S21" i="7"/>
  <c r="S22" i="7"/>
  <c r="T22" i="7"/>
  <c r="T23" i="7"/>
  <c r="S23" i="7"/>
  <c r="S24" i="7"/>
  <c r="T24" i="7"/>
  <c r="T25" i="7"/>
  <c r="S25" i="7"/>
  <c r="S26" i="7"/>
  <c r="T26" i="7"/>
  <c r="T27" i="7"/>
  <c r="S27" i="7"/>
  <c r="S28" i="7"/>
  <c r="T28" i="7"/>
  <c r="T29" i="7"/>
  <c r="S29" i="7"/>
  <c r="S30" i="7"/>
  <c r="T30" i="7"/>
  <c r="T31" i="7"/>
  <c r="S31" i="7"/>
  <c r="S32" i="7"/>
  <c r="T32" i="7"/>
  <c r="T33" i="7"/>
  <c r="S33" i="7"/>
  <c r="S34" i="7"/>
  <c r="T34" i="7"/>
  <c r="T35" i="7"/>
  <c r="S35" i="7"/>
  <c r="S36" i="7"/>
  <c r="T36" i="7"/>
  <c r="T37" i="7"/>
  <c r="S37" i="7"/>
  <c r="S38" i="7"/>
  <c r="T38" i="7"/>
  <c r="T39" i="7"/>
  <c r="S39" i="7"/>
  <c r="S40" i="7"/>
  <c r="T40" i="7"/>
  <c r="T41" i="7"/>
  <c r="S41" i="7"/>
  <c r="S42" i="7"/>
  <c r="T42" i="7"/>
  <c r="T43" i="7"/>
  <c r="S43" i="7"/>
  <c r="S44" i="7"/>
  <c r="T44" i="7"/>
  <c r="T45" i="7"/>
  <c r="S45" i="7"/>
  <c r="S46" i="7"/>
  <c r="T46" i="7"/>
  <c r="S50" i="7"/>
  <c r="T50" i="7"/>
  <c r="T52" i="7"/>
  <c r="S52" i="7"/>
  <c r="S53" i="7"/>
  <c r="T53" i="7"/>
  <c r="F10" i="7"/>
  <c r="M12" i="7"/>
  <c r="M16" i="7"/>
  <c r="M20" i="7"/>
  <c r="M24" i="7"/>
  <c r="M28" i="7"/>
  <c r="M33" i="7"/>
  <c r="M35" i="7"/>
  <c r="O38" i="7"/>
  <c r="M41" i="7"/>
  <c r="R43" i="7"/>
  <c r="R45" i="7"/>
  <c r="R46" i="7"/>
  <c r="P46" i="7"/>
  <c r="N50" i="7"/>
  <c r="N48" i="7" s="1"/>
  <c r="M14" i="7"/>
  <c r="M18" i="7"/>
  <c r="M22" i="7"/>
  <c r="M26" i="7"/>
  <c r="M30" i="7"/>
  <c r="O34" i="7"/>
  <c r="M37" i="7"/>
  <c r="M39" i="7"/>
  <c r="M43" i="7"/>
  <c r="R44" i="7"/>
  <c r="P44" i="7"/>
  <c r="N45" i="7"/>
  <c r="D8" i="7"/>
  <c r="F8" i="7"/>
  <c r="R50" i="7"/>
  <c r="P52" i="7"/>
  <c r="R53" i="7"/>
  <c r="G13" i="7"/>
  <c r="O13" i="7"/>
  <c r="G15" i="7"/>
  <c r="O15" i="7"/>
  <c r="G17" i="7"/>
  <c r="O17" i="7"/>
  <c r="G19" i="7"/>
  <c r="O19" i="7"/>
  <c r="G21" i="7"/>
  <c r="O21" i="7"/>
  <c r="G23" i="7"/>
  <c r="O23" i="7"/>
  <c r="G25" i="7"/>
  <c r="O25" i="7"/>
  <c r="G27" i="7"/>
  <c r="O27" i="7"/>
  <c r="G29" i="7"/>
  <c r="O29" i="7"/>
  <c r="G31" i="7"/>
  <c r="O31" i="7"/>
  <c r="G32" i="7"/>
  <c r="G36" i="7"/>
  <c r="G40" i="7"/>
  <c r="I8" i="7"/>
  <c r="C10" i="7"/>
  <c r="C8" i="7" s="1"/>
  <c r="E10" i="7"/>
  <c r="E8" i="7" s="1"/>
  <c r="K10" i="7"/>
  <c r="G12" i="7"/>
  <c r="G14" i="7"/>
  <c r="G16" i="7"/>
  <c r="G18" i="7"/>
  <c r="G20" i="7"/>
  <c r="G22" i="7"/>
  <c r="G24" i="7"/>
  <c r="G26" i="7"/>
  <c r="G28" i="7"/>
  <c r="G30" i="7"/>
  <c r="O32" i="7"/>
  <c r="G34" i="7"/>
  <c r="O36" i="7"/>
  <c r="G38" i="7"/>
  <c r="O40" i="7"/>
  <c r="M42" i="7"/>
  <c r="G42" i="7"/>
  <c r="O42" i="7"/>
  <c r="L44" i="7"/>
  <c r="H10" i="7"/>
  <c r="J10" i="7"/>
  <c r="L12" i="7"/>
  <c r="N12" i="7"/>
  <c r="P12" i="7"/>
  <c r="R12" i="7"/>
  <c r="L13" i="7"/>
  <c r="N13" i="7"/>
  <c r="P13" i="7"/>
  <c r="R13" i="7"/>
  <c r="L14" i="7"/>
  <c r="N14" i="7"/>
  <c r="P14" i="7"/>
  <c r="R14" i="7"/>
  <c r="L15" i="7"/>
  <c r="N15" i="7"/>
  <c r="P15" i="7"/>
  <c r="R15" i="7"/>
  <c r="L16" i="7"/>
  <c r="N16" i="7"/>
  <c r="P16" i="7"/>
  <c r="R16" i="7"/>
  <c r="L17" i="7"/>
  <c r="N17" i="7"/>
  <c r="P17" i="7"/>
  <c r="R17" i="7"/>
  <c r="L18" i="7"/>
  <c r="N18" i="7"/>
  <c r="P18" i="7"/>
  <c r="R18" i="7"/>
  <c r="L19" i="7"/>
  <c r="N19" i="7"/>
  <c r="P19" i="7"/>
  <c r="R19" i="7"/>
  <c r="L20" i="7"/>
  <c r="N20" i="7"/>
  <c r="P20" i="7"/>
  <c r="R20" i="7"/>
  <c r="L21" i="7"/>
  <c r="N21" i="7"/>
  <c r="P21" i="7"/>
  <c r="R21" i="7"/>
  <c r="L22" i="7"/>
  <c r="N22" i="7"/>
  <c r="P22" i="7"/>
  <c r="R22" i="7"/>
  <c r="L23" i="7"/>
  <c r="N23" i="7"/>
  <c r="P23" i="7"/>
  <c r="R23" i="7"/>
  <c r="L24" i="7"/>
  <c r="N24" i="7"/>
  <c r="P24" i="7"/>
  <c r="R24" i="7"/>
  <c r="L25" i="7"/>
  <c r="N25" i="7"/>
  <c r="P25" i="7"/>
  <c r="R25" i="7"/>
  <c r="L26" i="7"/>
  <c r="N26" i="7"/>
  <c r="P26" i="7"/>
  <c r="R26" i="7"/>
  <c r="L27" i="7"/>
  <c r="N27" i="7"/>
  <c r="P27" i="7"/>
  <c r="R27" i="7"/>
  <c r="L28" i="7"/>
  <c r="N28" i="7"/>
  <c r="P28" i="7"/>
  <c r="R28" i="7"/>
  <c r="L29" i="7"/>
  <c r="N29" i="7"/>
  <c r="P29" i="7"/>
  <c r="R29" i="7"/>
  <c r="L30" i="7"/>
  <c r="N30" i="7"/>
  <c r="P30" i="7"/>
  <c r="R30" i="7"/>
  <c r="L31" i="7"/>
  <c r="N31" i="7"/>
  <c r="P31" i="7"/>
  <c r="R31" i="7"/>
  <c r="G33" i="7"/>
  <c r="G35" i="7"/>
  <c r="G37" i="7"/>
  <c r="G39" i="7"/>
  <c r="G41" i="7"/>
  <c r="G43" i="7"/>
  <c r="O43" i="7"/>
  <c r="L46" i="7"/>
  <c r="P48" i="7"/>
  <c r="R52" i="7"/>
  <c r="H48" i="7"/>
  <c r="J48" i="7"/>
  <c r="L52" i="7"/>
  <c r="N53" i="7"/>
  <c r="L32" i="7"/>
  <c r="N32" i="7"/>
  <c r="P32" i="7"/>
  <c r="R32" i="7"/>
  <c r="L33" i="7"/>
  <c r="N33" i="7"/>
  <c r="P33" i="7"/>
  <c r="R33" i="7"/>
  <c r="L34" i="7"/>
  <c r="N34" i="7"/>
  <c r="P34" i="7"/>
  <c r="R34" i="7"/>
  <c r="L35" i="7"/>
  <c r="N35" i="7"/>
  <c r="P35" i="7"/>
  <c r="R35" i="7"/>
  <c r="L36" i="7"/>
  <c r="N36" i="7"/>
  <c r="P36" i="7"/>
  <c r="R36" i="7"/>
  <c r="L37" i="7"/>
  <c r="N37" i="7"/>
  <c r="P37" i="7"/>
  <c r="R37" i="7"/>
  <c r="L38" i="7"/>
  <c r="N38" i="7"/>
  <c r="P38" i="7"/>
  <c r="R38" i="7"/>
  <c r="L39" i="7"/>
  <c r="N39" i="7"/>
  <c r="P39" i="7"/>
  <c r="R39" i="7"/>
  <c r="L40" i="7"/>
  <c r="N40" i="7"/>
  <c r="P40" i="7"/>
  <c r="R40" i="7"/>
  <c r="L41" i="7"/>
  <c r="N41" i="7"/>
  <c r="P41" i="7"/>
  <c r="R41" i="7"/>
  <c r="L42" i="7"/>
  <c r="N42" i="7"/>
  <c r="P42" i="7"/>
  <c r="R42" i="7"/>
  <c r="L43" i="7"/>
  <c r="N43" i="7"/>
  <c r="L45" i="7"/>
  <c r="L50" i="7"/>
  <c r="L53" i="7"/>
  <c r="G44" i="7"/>
  <c r="M44" i="7"/>
  <c r="O44" i="7"/>
  <c r="G45" i="7"/>
  <c r="M45" i="7"/>
  <c r="O45" i="7"/>
  <c r="G46" i="7"/>
  <c r="M46" i="7"/>
  <c r="O46" i="7"/>
  <c r="G50" i="7"/>
  <c r="M50" i="7"/>
  <c r="O50" i="7"/>
  <c r="G52" i="7"/>
  <c r="M52" i="7"/>
  <c r="O52" i="7"/>
  <c r="G53" i="7"/>
  <c r="M53" i="7"/>
  <c r="O53" i="7"/>
  <c r="Q43" i="7" l="1"/>
  <c r="Q31" i="7"/>
  <c r="Q29" i="7"/>
  <c r="Q27" i="7"/>
  <c r="Q25" i="7"/>
  <c r="Q23" i="7"/>
  <c r="Q21" i="7"/>
  <c r="Q19" i="7"/>
  <c r="Q17" i="7"/>
  <c r="Q15" i="7"/>
  <c r="Q13" i="7"/>
  <c r="R48" i="7"/>
  <c r="T48" i="7"/>
  <c r="S48" i="7"/>
  <c r="T10" i="7"/>
  <c r="S10" i="7"/>
  <c r="Q53" i="7"/>
  <c r="Q45" i="7"/>
  <c r="Q38" i="7"/>
  <c r="Q36" i="7"/>
  <c r="Q34" i="7"/>
  <c r="Q41" i="7"/>
  <c r="Q39" i="7"/>
  <c r="Q37" i="7"/>
  <c r="Q35" i="7"/>
  <c r="Q33" i="7"/>
  <c r="Q30" i="7"/>
  <c r="Q28" i="7"/>
  <c r="Q26" i="7"/>
  <c r="Q24" i="7"/>
  <c r="Q22" i="7"/>
  <c r="Q20" i="7"/>
  <c r="Q18" i="7"/>
  <c r="Q16" i="7"/>
  <c r="Q14" i="7"/>
  <c r="Q40" i="7"/>
  <c r="Q32" i="7"/>
  <c r="O10" i="7"/>
  <c r="Q50" i="7"/>
  <c r="M48" i="7"/>
  <c r="L48" i="7"/>
  <c r="U50" i="7"/>
  <c r="U42" i="7"/>
  <c r="U40" i="7"/>
  <c r="U38" i="7"/>
  <c r="U36" i="7"/>
  <c r="U34" i="7"/>
  <c r="U32" i="7"/>
  <c r="U52" i="7"/>
  <c r="U46" i="7"/>
  <c r="U30" i="7"/>
  <c r="U28" i="7"/>
  <c r="U26" i="7"/>
  <c r="U24" i="7"/>
  <c r="U22" i="7"/>
  <c r="U20" i="7"/>
  <c r="U18" i="7"/>
  <c r="U16" i="7"/>
  <c r="U14" i="7"/>
  <c r="P10" i="7"/>
  <c r="P8" i="7" s="1"/>
  <c r="U12" i="7"/>
  <c r="L10" i="7"/>
  <c r="R10" i="7"/>
  <c r="H8" i="7"/>
  <c r="K8" i="7"/>
  <c r="M10" i="7"/>
  <c r="M8" i="7" s="1"/>
  <c r="Q12" i="7"/>
  <c r="Q52" i="7"/>
  <c r="O48" i="7"/>
  <c r="G48" i="7"/>
  <c r="Q46" i="7"/>
  <c r="Q44" i="7"/>
  <c r="U53" i="7"/>
  <c r="U45" i="7"/>
  <c r="U43" i="7"/>
  <c r="U41" i="7"/>
  <c r="U39" i="7"/>
  <c r="U37" i="7"/>
  <c r="U35" i="7"/>
  <c r="U33" i="7"/>
  <c r="U31" i="7"/>
  <c r="U29" i="7"/>
  <c r="U27" i="7"/>
  <c r="U25" i="7"/>
  <c r="U23" i="7"/>
  <c r="U21" i="7"/>
  <c r="U19" i="7"/>
  <c r="U17" i="7"/>
  <c r="U15" i="7"/>
  <c r="U13" i="7"/>
  <c r="N10" i="7"/>
  <c r="N8" i="7" s="1"/>
  <c r="J8" i="7"/>
  <c r="U44" i="7"/>
  <c r="Q42" i="7"/>
  <c r="G10" i="7"/>
  <c r="G8" i="7" s="1"/>
  <c r="T8" i="7" l="1"/>
  <c r="S8" i="7"/>
  <c r="O8" i="7"/>
  <c r="U48" i="7"/>
  <c r="Q10" i="7"/>
  <c r="R8" i="7"/>
  <c r="U10" i="7"/>
  <c r="L8" i="7"/>
  <c r="Q48" i="7"/>
  <c r="U8" i="7" l="1"/>
  <c r="Q8" i="7"/>
  <c r="P5" i="6" l="1"/>
  <c r="Q5" i="6" s="1"/>
  <c r="R5" i="6" s="1"/>
  <c r="S5" i="6" s="1"/>
  <c r="T5" i="6" s="1"/>
  <c r="U5" i="6" s="1"/>
  <c r="V5" i="6" s="1"/>
  <c r="W5" i="6" s="1"/>
  <c r="X5" i="6" s="1"/>
  <c r="Y5" i="6" s="1"/>
  <c r="Z5" i="6" s="1"/>
  <c r="AA5" i="6" s="1"/>
  <c r="P6" i="6"/>
  <c r="Q6" i="6"/>
  <c r="R6" i="6" s="1"/>
  <c r="N6" i="6"/>
  <c r="N5" i="6"/>
  <c r="P7" i="6" l="1"/>
  <c r="B7" i="6" s="1"/>
  <c r="R7" i="6"/>
  <c r="D7" i="6" s="1"/>
  <c r="S6" i="6"/>
  <c r="Q7" i="6"/>
  <c r="C7" i="6" s="1"/>
  <c r="T6" i="6" l="1"/>
  <c r="S7" i="6"/>
  <c r="E7" i="6" s="1"/>
  <c r="T7" i="6" l="1"/>
  <c r="F7" i="6" s="1"/>
  <c r="U6" i="6"/>
  <c r="V6" i="6" l="1"/>
  <c r="U7" i="6"/>
  <c r="G7" i="6" s="1"/>
  <c r="V7" i="6" l="1"/>
  <c r="H7" i="6" s="1"/>
  <c r="W6" i="6"/>
  <c r="X6" i="6" l="1"/>
  <c r="W7" i="6"/>
  <c r="I7" i="6" s="1"/>
  <c r="X7" i="6" l="1"/>
  <c r="J7" i="6" s="1"/>
  <c r="Y6" i="6"/>
  <c r="Z6" i="6" l="1"/>
  <c r="Y7" i="6"/>
  <c r="K7" i="6" s="1"/>
  <c r="Z7" i="6" l="1"/>
  <c r="L7" i="6" s="1"/>
  <c r="AA6" i="6"/>
  <c r="AA7" i="6" s="1"/>
  <c r="M7" i="6" s="1"/>
</calcChain>
</file>

<file path=xl/sharedStrings.xml><?xml version="1.0" encoding="utf-8"?>
<sst xmlns="http://schemas.openxmlformats.org/spreadsheetml/2006/main" count="368" uniqueCount="334">
  <si>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</si>
  <si>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</si>
  <si>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</si>
  <si>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</si>
  <si>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</si>
  <si>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</si>
  <si>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</si>
  <si>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</si>
  <si>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</si>
  <si>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</si>
  <si>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</si>
  <si>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</si>
  <si>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</si>
  <si>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</si>
  <si>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</si>
  <si>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OCTOBER</t>
  </si>
  <si>
    <t>NOVEMBER</t>
  </si>
  <si>
    <t>DECEMBER</t>
  </si>
  <si>
    <t>AS OF DECEMBER</t>
  </si>
  <si>
    <t>JANUARY</t>
  </si>
  <si>
    <t>FEBRUARY</t>
  </si>
  <si>
    <t>MARCH</t>
  </si>
  <si>
    <t>APRIL</t>
  </si>
  <si>
    <t>NCAs CREDITED VS NCA UTILIZATION, JANUARY-DECEMBER 2018</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</si>
  <si>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</si>
  <si>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DECEMBER 31, 2018</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</si>
  <si>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</si>
  <si>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</si>
  <si>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</si>
  <si>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</si>
  <si>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</si>
  <si>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</si>
  <si>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</si>
  <si>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</si>
  <si>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</si>
  <si>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Q4</t>
  </si>
  <si>
    <t>As of end       December</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</si>
  <si>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</si>
  <si>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</si>
  <si>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</si>
  <si>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</si>
  <si>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</si>
  <si>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</si>
  <si>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</si>
  <si>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</si>
  <si>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</si>
  <si>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</si>
  <si>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</si>
  <si>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</si>
  <si>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</si>
  <si>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</si>
  <si>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</si>
  <si>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</si>
  <si>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</si>
  <si>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</si>
  <si>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</si>
  <si>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</si>
  <si>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</si>
  <si>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</si>
  <si>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</si>
  <si>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</si>
  <si>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</si>
  <si>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</si>
  <si>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</si>
  <si>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</si>
  <si>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</si>
  <si>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</si>
  <si>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</si>
  <si>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</si>
  <si>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</si>
  <si>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</si>
  <si>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</si>
  <si>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</si>
  <si>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</si>
  <si>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</si>
  <si>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</si>
  <si>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r>
      <t xml:space="preserve">     Owned and Controlled Corporations</t>
    </r>
    <r>
      <rPr>
        <vertAlign val="superscript"/>
        <sz val="10"/>
        <rFont val="Arial"/>
        <family val="2"/>
      </rPr>
      <t>/7</t>
    </r>
  </si>
  <si>
    <r>
      <t>Allotment to Local Government Units</t>
    </r>
    <r>
      <rPr>
        <vertAlign val="superscript"/>
        <sz val="10"/>
        <rFont val="Arial"/>
        <family val="2"/>
      </rPr>
      <t>/8</t>
    </r>
  </si>
  <si>
    <t xml:space="preserve">  o.w.  Metropolitan Manila Development Authority
          (Fund 101)</t>
  </si>
  <si>
    <t>/1</t>
  </si>
  <si>
    <t>Source: Report of MDS-Government Servicing Banks as of December 2018</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</si>
  <si>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</si>
  <si>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</si>
  <si>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</si>
  <si>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</si>
  <si>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</si>
  <si>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</si>
  <si>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</si>
  <si>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</si>
  <si>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</si>
  <si>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</si>
  <si>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</si>
  <si>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/8</t>
  </si>
  <si>
    <t>ALGU: inclusive of IRA, special shares for LGUs, MMDA and other transfers to LGUs</t>
  </si>
  <si>
    <t>DBM: inclusive of grants</t>
  </si>
  <si>
    <t>As of end       Q4</t>
  </si>
  <si>
    <t>STATUS OF NCA UTILIZATION (Net Trust and Working Fund), as of December 31, 2018</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</si>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</sst>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40"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29">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10" xfId="0" applyFont="1" applyBorder="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41" fontId="15" fillId="0" borderId="11" xfId="0" applyNumberFormat="1" applyFont="1" applyBorder="1"/>
    <xf numFmtId="0" fontId="15" fillId="0" borderId="11" xfId="0"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165" fontId="23" fillId="0" borderId="0" xfId="0" applyNumberFormat="1" applyFont="1"/>
    <xf numFmtId="165" fontId="24" fillId="0" borderId="0" xfId="0" applyNumberFormat="1" applyFont="1"/>
    <xf numFmtId="0" fontId="26" fillId="24" borderId="0" xfId="0" applyFont="1" applyFill="1" applyAlignment="1"/>
    <xf numFmtId="0" fontId="27" fillId="24" borderId="0" xfId="0" applyFont="1" applyFill="1"/>
    <xf numFmtId="165" fontId="27" fillId="24" borderId="0" xfId="43" applyNumberFormat="1" applyFont="1" applyFill="1" applyBorder="1"/>
    <xf numFmtId="165" fontId="27" fillId="0" borderId="0" xfId="43" applyNumberFormat="1" applyFont="1" applyFill="1" applyBorder="1"/>
    <xf numFmtId="0" fontId="27" fillId="0" borderId="0" xfId="0" applyFont="1" applyFill="1"/>
    <xf numFmtId="0" fontId="28" fillId="24" borderId="0" xfId="0" applyFont="1" applyFill="1" applyBorder="1" applyAlignment="1">
      <alignment horizontal="left"/>
    </xf>
    <xf numFmtId="41" fontId="27" fillId="24" borderId="0" xfId="0" applyNumberFormat="1" applyFont="1" applyFill="1" applyBorder="1" applyAlignment="1">
      <alignment horizontal="left"/>
    </xf>
    <xf numFmtId="41" fontId="27" fillId="0" borderId="0" xfId="0" applyNumberFormat="1" applyFont="1" applyFill="1" applyBorder="1" applyAlignment="1">
      <alignment horizontal="left"/>
    </xf>
    <xf numFmtId="0" fontId="27" fillId="0" borderId="0" xfId="0" applyFont="1" applyFill="1" applyBorder="1"/>
    <xf numFmtId="0" fontId="29" fillId="24" borderId="0" xfId="0" applyFont="1" applyFill="1" applyBorder="1" applyAlignment="1">
      <alignment horizontal="left"/>
    </xf>
    <xf numFmtId="41" fontId="27" fillId="24" borderId="0" xfId="0" applyNumberFormat="1" applyFont="1" applyFill="1"/>
    <xf numFmtId="41" fontId="27" fillId="0" borderId="0" xfId="0" applyNumberFormat="1" applyFont="1" applyFill="1"/>
    <xf numFmtId="0" fontId="29" fillId="24" borderId="0" xfId="0" applyFont="1" applyFill="1" applyBorder="1"/>
    <xf numFmtId="41" fontId="27" fillId="24" borderId="0" xfId="0" applyNumberFormat="1" applyFont="1" applyFill="1" applyBorder="1"/>
    <xf numFmtId="41" fontId="27" fillId="0" borderId="0" xfId="0" applyNumberFormat="1" applyFont="1" applyFill="1" applyBorder="1"/>
    <xf numFmtId="165" fontId="29" fillId="25" borderId="12" xfId="43" applyNumberFormat="1" applyFont="1" applyFill="1" applyBorder="1" applyAlignment="1"/>
    <xf numFmtId="165" fontId="29" fillId="25" borderId="14" xfId="43" applyNumberFormat="1" applyFont="1" applyFill="1" applyBorder="1" applyAlignment="1"/>
    <xf numFmtId="165" fontId="29" fillId="0" borderId="0" xfId="43" applyNumberFormat="1" applyFont="1" applyFill="1" applyBorder="1" applyAlignment="1"/>
    <xf numFmtId="165" fontId="33" fillId="0" borderId="18" xfId="43" applyNumberFormat="1" applyFont="1" applyFill="1" applyBorder="1" applyAlignment="1">
      <alignment horizontal="center" vertical="center" wrapText="1"/>
    </xf>
    <xf numFmtId="0" fontId="29" fillId="25" borderId="10" xfId="0" applyFont="1" applyFill="1" applyBorder="1" applyAlignment="1">
      <alignment horizontal="center" vertical="center" wrapText="1"/>
    </xf>
    <xf numFmtId="165" fontId="33" fillId="0" borderId="17" xfId="43" applyNumberFormat="1" applyFont="1" applyFill="1" applyBorder="1" applyAlignment="1">
      <alignment horizontal="center" vertical="center" wrapText="1"/>
    </xf>
    <xf numFmtId="0" fontId="29" fillId="0" borderId="0" xfId="0" applyFont="1" applyAlignment="1">
      <alignment horizontal="center"/>
    </xf>
    <xf numFmtId="165" fontId="27" fillId="0" borderId="0" xfId="43" applyNumberFormat="1" applyFont="1" applyBorder="1"/>
    <xf numFmtId="0" fontId="27" fillId="0" borderId="0" xfId="0" applyFont="1"/>
    <xf numFmtId="0" fontId="29" fillId="0" borderId="0" xfId="0" applyFont="1" applyAlignment="1">
      <alignment horizontal="left"/>
    </xf>
    <xf numFmtId="0" fontId="35" fillId="0" borderId="0" xfId="0" applyFont="1" applyAlignment="1">
      <alignment horizontal="left" indent="1"/>
    </xf>
    <xf numFmtId="165" fontId="36" fillId="0" borderId="11" xfId="43" applyNumberFormat="1" applyFont="1" applyBorder="1" applyAlignment="1">
      <alignment horizontal="right"/>
    </xf>
    <xf numFmtId="165" fontId="37" fillId="0" borderId="0" xfId="43" applyNumberFormat="1" applyFont="1" applyBorder="1" applyAlignment="1"/>
    <xf numFmtId="165" fontId="37" fillId="0" borderId="0" xfId="43" applyNumberFormat="1" applyFont="1" applyFill="1" applyBorder="1" applyAlignment="1"/>
    <xf numFmtId="165" fontId="27" fillId="0" borderId="0" xfId="0" applyNumberFormat="1" applyFont="1"/>
    <xf numFmtId="0" fontId="27" fillId="0" borderId="0" xfId="0" applyFont="1" applyAlignment="1">
      <alignment horizontal="left" indent="1"/>
    </xf>
    <xf numFmtId="165" fontId="36" fillId="0" borderId="0" xfId="43" applyNumberFormat="1" applyFont="1" applyFill="1"/>
    <xf numFmtId="165" fontId="36" fillId="0" borderId="0" xfId="43" applyNumberFormat="1" applyFont="1"/>
    <xf numFmtId="165" fontId="37" fillId="0" borderId="0" xfId="43" applyNumberFormat="1" applyFont="1" applyAlignment="1"/>
    <xf numFmtId="165" fontId="37" fillId="0" borderId="0" xfId="43" applyNumberFormat="1" applyFont="1" applyFill="1" applyAlignment="1"/>
    <xf numFmtId="0" fontId="27" fillId="0" borderId="0" xfId="0" applyFont="1" applyAlignment="1" applyProtection="1">
      <alignment horizontal="left" indent="1"/>
      <protection locked="0"/>
    </xf>
    <xf numFmtId="165" fontId="36" fillId="0" borderId="0" xfId="43" applyNumberFormat="1" applyFont="1" applyBorder="1"/>
    <xf numFmtId="165" fontId="36" fillId="0" borderId="0" xfId="43" applyNumberFormat="1" applyFont="1" applyFill="1" applyBorder="1"/>
    <xf numFmtId="165" fontId="36" fillId="0" borderId="11" xfId="43" applyNumberFormat="1" applyFont="1" applyBorder="1"/>
    <xf numFmtId="0" fontId="27" fillId="0" borderId="0" xfId="0" quotePrefix="1" applyFont="1" applyAlignment="1">
      <alignment horizontal="left" indent="1"/>
    </xf>
    <xf numFmtId="0" fontId="38" fillId="0" borderId="0" xfId="0" applyFont="1" applyAlignment="1">
      <alignment horizontal="left" indent="1"/>
    </xf>
    <xf numFmtId="37" fontId="36" fillId="0" borderId="11" xfId="43" applyNumberFormat="1" applyFont="1" applyBorder="1" applyAlignment="1">
      <alignment horizontal="right"/>
    </xf>
    <xf numFmtId="0" fontId="15" fillId="0" borderId="0" xfId="45" applyFont="1" applyFill="1" applyAlignment="1">
      <alignment horizontal="left" indent="2"/>
    </xf>
    <xf numFmtId="0" fontId="35" fillId="0" borderId="0" xfId="0" applyFont="1" applyAlignment="1">
      <alignment horizontal="left"/>
    </xf>
    <xf numFmtId="0" fontId="27" fillId="0" borderId="0" xfId="0" applyFont="1" applyAlignment="1">
      <alignment horizontal="left" wrapText="1" indent="2"/>
    </xf>
    <xf numFmtId="37" fontId="36" fillId="0" borderId="21" xfId="43" applyNumberFormat="1" applyFont="1" applyFill="1" applyBorder="1"/>
    <xf numFmtId="37" fontId="36" fillId="0" borderId="21" xfId="43" applyNumberFormat="1" applyFont="1" applyBorder="1"/>
    <xf numFmtId="0" fontId="27" fillId="0" borderId="0" xfId="0" applyFont="1" applyAlignment="1">
      <alignment horizontal="left" indent="2"/>
    </xf>
    <xf numFmtId="37" fontId="36" fillId="0" borderId="11" xfId="43" applyNumberFormat="1" applyFont="1" applyFill="1" applyBorder="1"/>
    <xf numFmtId="0" fontId="27" fillId="0" borderId="0" xfId="0" applyFont="1" applyAlignment="1">
      <alignment horizontal="left" indent="3"/>
    </xf>
    <xf numFmtId="37" fontId="36" fillId="0" borderId="11" xfId="43" applyNumberFormat="1" applyFont="1" applyBorder="1"/>
    <xf numFmtId="37" fontId="37" fillId="0" borderId="0" xfId="43" applyNumberFormat="1" applyFont="1" applyFill="1" applyAlignment="1"/>
    <xf numFmtId="0" fontId="27" fillId="0" borderId="0" xfId="0" applyFont="1" applyAlignment="1">
      <alignment horizontal="left" wrapText="1" indent="3"/>
    </xf>
    <xf numFmtId="165" fontId="36" fillId="0" borderId="11" xfId="43" applyNumberFormat="1" applyFont="1" applyFill="1" applyBorder="1"/>
    <xf numFmtId="37" fontId="37" fillId="0" borderId="0" xfId="43" applyNumberFormat="1" applyFont="1" applyAlignment="1"/>
    <xf numFmtId="0" fontId="27" fillId="0" borderId="0" xfId="0" applyFont="1" applyFill="1" applyAlignment="1">
      <alignment horizontal="left" indent="1"/>
    </xf>
    <xf numFmtId="165" fontId="36" fillId="0" borderId="0" xfId="43" applyNumberFormat="1" applyFont="1" applyBorder="1" applyAlignment="1"/>
    <xf numFmtId="165" fontId="36" fillId="0" borderId="11" xfId="43" applyNumberFormat="1" applyFont="1" applyFill="1" applyBorder="1" applyAlignment="1">
      <alignment horizontal="right" vertical="top"/>
    </xf>
    <xf numFmtId="165" fontId="36" fillId="0" borderId="11" xfId="43" applyNumberFormat="1" applyFont="1" applyBorder="1" applyAlignment="1">
      <alignment horizontal="right" vertical="top"/>
    </xf>
    <xf numFmtId="0" fontId="27" fillId="0" borderId="0" xfId="0" applyFont="1" applyAlignment="1"/>
    <xf numFmtId="0" fontId="29" fillId="0" borderId="0" xfId="0" applyFont="1" applyAlignment="1">
      <alignment vertical="top" wrapText="1"/>
    </xf>
    <xf numFmtId="165" fontId="36" fillId="0" borderId="21" xfId="43" applyNumberFormat="1" applyFont="1" applyBorder="1"/>
    <xf numFmtId="165" fontId="37" fillId="0" borderId="11" xfId="43" applyNumberFormat="1" applyFont="1" applyBorder="1" applyAlignment="1"/>
    <xf numFmtId="0" fontId="29" fillId="0" borderId="0" xfId="0" applyFont="1" applyAlignment="1">
      <alignment horizontal="left" indent="1"/>
    </xf>
    <xf numFmtId="41" fontId="37" fillId="0" borderId="0" xfId="43" applyNumberFormat="1" applyFont="1" applyFill="1" applyAlignment="1"/>
    <xf numFmtId="0" fontId="27" fillId="0" borderId="0" xfId="0" applyFont="1" applyAlignment="1">
      <alignment horizontal="left"/>
    </xf>
    <xf numFmtId="165" fontId="36" fillId="0" borderId="21" xfId="43" applyNumberFormat="1" applyFont="1" applyBorder="1" applyAlignment="1">
      <alignment horizontal="right" vertical="top"/>
    </xf>
    <xf numFmtId="0" fontId="27" fillId="0" borderId="0" xfId="0" applyFont="1" applyFill="1" applyAlignment="1">
      <alignment horizontal="left"/>
    </xf>
    <xf numFmtId="165" fontId="39" fillId="0" borderId="0" xfId="43" applyNumberFormat="1" applyFont="1" applyFill="1" applyBorder="1" applyAlignment="1"/>
    <xf numFmtId="0" fontId="29" fillId="0" borderId="0" xfId="0" applyFont="1" applyFill="1"/>
    <xf numFmtId="0" fontId="29" fillId="0" borderId="0" xfId="0" applyFont="1" applyAlignment="1">
      <alignment horizontal="left" vertical="top"/>
    </xf>
    <xf numFmtId="165" fontId="26" fillId="0" borderId="22" xfId="0" applyNumberFormat="1" applyFont="1" applyBorder="1"/>
    <xf numFmtId="165" fontId="39" fillId="0" borderId="22" xfId="0" applyNumberFormat="1" applyFont="1" applyBorder="1"/>
    <xf numFmtId="0" fontId="27" fillId="0" borderId="0" xfId="0" applyFont="1" applyBorder="1"/>
    <xf numFmtId="0" fontId="27" fillId="0" borderId="0" xfId="0" applyFont="1" applyBorder="1" applyAlignment="1"/>
    <xf numFmtId="0" fontId="38" fillId="0" borderId="0" xfId="0" applyFont="1" applyBorder="1" applyAlignment="1"/>
    <xf numFmtId="0" fontId="27" fillId="0" borderId="0" xfId="0" applyFont="1" applyFill="1" applyBorder="1" applyAlignment="1">
      <alignment horizontal="left" wrapText="1"/>
    </xf>
    <xf numFmtId="0" fontId="38" fillId="0" borderId="0" xfId="0" applyFont="1" applyBorder="1"/>
    <xf numFmtId="0" fontId="15" fillId="0" borderId="10" xfId="0" applyFont="1" applyBorder="1" applyAlignment="1">
      <alignment horizontal="center" wrapText="1"/>
    </xf>
    <xf numFmtId="0" fontId="15" fillId="0" borderId="10" xfId="0" applyNumberFormat="1" applyFont="1" applyBorder="1" applyAlignment="1">
      <alignment horizontal="center" wrapText="1"/>
    </xf>
    <xf numFmtId="165" fontId="33" fillId="25" borderId="15" xfId="43" applyNumberFormat="1" applyFont="1" applyFill="1" applyBorder="1" applyAlignment="1">
      <alignment horizontal="center" vertical="center" wrapText="1"/>
    </xf>
    <xf numFmtId="165" fontId="33" fillId="25" borderId="20" xfId="43" applyNumberFormat="1" applyFont="1" applyFill="1" applyBorder="1" applyAlignment="1">
      <alignment horizontal="center" vertical="center" wrapText="1"/>
    </xf>
    <xf numFmtId="0" fontId="27" fillId="0" borderId="0" xfId="0" applyFont="1" applyBorder="1" applyAlignment="1">
      <alignment vertical="top" wrapText="1"/>
    </xf>
    <xf numFmtId="0" fontId="27" fillId="0" borderId="0" xfId="0" applyFont="1" applyBorder="1" applyAlignment="1"/>
    <xf numFmtId="0" fontId="27" fillId="0" borderId="0" xfId="0" applyFont="1" applyBorder="1" applyAlignment="1">
      <alignment horizontal="left" vertical="top" wrapText="1"/>
    </xf>
    <xf numFmtId="0" fontId="29" fillId="25" borderId="12" xfId="0" applyFont="1" applyFill="1" applyBorder="1" applyAlignment="1">
      <alignment horizontal="center" vertical="center"/>
    </xf>
    <xf numFmtId="0" fontId="29" fillId="25" borderId="15" xfId="0" applyFont="1" applyFill="1" applyBorder="1" applyAlignment="1">
      <alignment horizontal="center" vertical="center"/>
    </xf>
    <xf numFmtId="0" fontId="29" fillId="25" borderId="19" xfId="0" applyFont="1" applyFill="1" applyBorder="1" applyAlignment="1">
      <alignment horizontal="center" vertical="center"/>
    </xf>
    <xf numFmtId="165" fontId="29" fillId="25" borderId="13" xfId="43" applyNumberFormat="1" applyFont="1" applyFill="1" applyBorder="1" applyAlignment="1">
      <alignment horizontal="center"/>
    </xf>
    <xf numFmtId="165" fontId="29" fillId="25" borderId="14" xfId="43" applyNumberFormat="1" applyFont="1" applyFill="1" applyBorder="1" applyAlignment="1">
      <alignment horizontal="center"/>
    </xf>
    <xf numFmtId="0" fontId="30" fillId="25" borderId="15" xfId="0" applyFont="1" applyFill="1" applyBorder="1" applyAlignment="1">
      <alignment horizontal="center" vertical="center" wrapText="1"/>
    </xf>
    <xf numFmtId="0" fontId="0" fillId="0" borderId="20" xfId="0" applyBorder="1"/>
    <xf numFmtId="0" fontId="29" fillId="25" borderId="15" xfId="0" applyFont="1" applyFill="1" applyBorder="1" applyAlignment="1">
      <alignment horizontal="center" vertical="center" wrapText="1"/>
    </xf>
    <xf numFmtId="0" fontId="29" fillId="25" borderId="20" xfId="0" applyFont="1" applyFill="1" applyBorder="1" applyAlignment="1">
      <alignment horizontal="center" vertical="center" wrapText="1"/>
    </xf>
    <xf numFmtId="0" fontId="29" fillId="25" borderId="18" xfId="0" applyFont="1" applyFill="1" applyBorder="1" applyAlignment="1">
      <alignment horizontal="center" vertical="center" wrapText="1"/>
    </xf>
    <xf numFmtId="0" fontId="29" fillId="25" borderId="17" xfId="0" applyFont="1" applyFill="1" applyBorder="1" applyAlignment="1">
      <alignment horizontal="center" vertical="center" wrapText="1"/>
    </xf>
    <xf numFmtId="0" fontId="27" fillId="0" borderId="0" xfId="0" applyFont="1" applyAlignment="1"/>
    <xf numFmtId="165" fontId="29" fillId="25" borderId="16" xfId="43" applyNumberFormat="1" applyFont="1" applyFill="1" applyBorder="1" applyAlignment="1">
      <alignment horizontal="center"/>
    </xf>
    <xf numFmtId="165" fontId="29" fillId="25" borderId="11" xfId="43" applyNumberFormat="1" applyFont="1" applyFill="1" applyBorder="1" applyAlignment="1">
      <alignment horizontal="center"/>
    </xf>
    <xf numFmtId="165" fontId="29" fillId="25" borderId="17" xfId="43" applyNumberFormat="1" applyFont="1" applyFill="1" applyBorder="1" applyAlignment="1">
      <alignment horizont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JANUARY-DECEMBER 2018</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4064920167441762"/>
          <c:y val="8.1967278726369375E-3"/>
        </c:manualLayout>
      </c:layout>
      <c:overlay val="0"/>
      <c:spPr>
        <a:solidFill>
          <a:srgbClr val="FFFFFF"/>
        </a:solidFill>
        <a:ln w="25400">
          <a:noFill/>
        </a:ln>
      </c:spPr>
    </c:title>
    <c:autoTitleDeleted val="0"/>
    <c:plotArea>
      <c:layout>
        <c:manualLayout>
          <c:layoutTarget val="inner"/>
          <c:xMode val="edge"/>
          <c:yMode val="edge"/>
          <c:x val="0.23911196990084677"/>
          <c:y val="0.1688525941763209"/>
          <c:w val="0.71135811045501907"/>
          <c:h val="0.54098403959403785"/>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Graph!$B$5:$M$5</c:f>
              <c:numCache>
                <c:formatCode>_(* #,##0_);_(* \(#,##0\);_(* "-"_);_(@_)</c:formatCode>
                <c:ptCount val="12"/>
                <c:pt idx="0">
                  <c:v>405412.64899999998</c:v>
                </c:pt>
                <c:pt idx="1">
                  <c:v>102062.54300000001</c:v>
                </c:pt>
                <c:pt idx="2">
                  <c:v>110753.783</c:v>
                </c:pt>
                <c:pt idx="3">
                  <c:v>647825.13</c:v>
                </c:pt>
                <c:pt idx="4">
                  <c:v>47140.567999999999</c:v>
                </c:pt>
                <c:pt idx="5">
                  <c:v>73225.115999999995</c:v>
                </c:pt>
                <c:pt idx="6">
                  <c:v>647013.21900000004</c:v>
                </c:pt>
                <c:pt idx="7">
                  <c:v>82854.063999999998</c:v>
                </c:pt>
                <c:pt idx="8">
                  <c:v>32758.460999999999</c:v>
                </c:pt>
                <c:pt idx="9">
                  <c:v>727468.96499999997</c:v>
                </c:pt>
                <c:pt idx="10">
                  <c:v>61443.027000000002</c:v>
                </c:pt>
                <c:pt idx="11">
                  <c:v>45997.065000000002</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Graph!$B$6:$M$6</c:f>
              <c:numCache>
                <c:formatCode>_(* #,##0_);_(* \(#,##0\);_(* "-"_);_(@_)</c:formatCode>
                <c:ptCount val="12"/>
                <c:pt idx="0">
                  <c:v>132068.245</c:v>
                </c:pt>
                <c:pt idx="1">
                  <c:v>192025.54800000001</c:v>
                </c:pt>
                <c:pt idx="2">
                  <c:v>282231.93800000002</c:v>
                </c:pt>
                <c:pt idx="3">
                  <c:v>222143.948</c:v>
                </c:pt>
                <c:pt idx="4">
                  <c:v>256871.58799999999</c:v>
                </c:pt>
                <c:pt idx="5">
                  <c:v>260527.95699999999</c:v>
                </c:pt>
                <c:pt idx="6">
                  <c:v>247872.989</c:v>
                </c:pt>
                <c:pt idx="7">
                  <c:v>217712.435</c:v>
                </c:pt>
                <c:pt idx="8">
                  <c:v>271255.82299999997</c:v>
                </c:pt>
                <c:pt idx="9">
                  <c:v>254941.984</c:v>
                </c:pt>
                <c:pt idx="10">
                  <c:v>260762.75099999999</c:v>
                </c:pt>
                <c:pt idx="11">
                  <c:v>295696.84000000003</c:v>
                </c:pt>
              </c:numCache>
            </c:numRef>
          </c:val>
        </c:ser>
        <c:dLbls>
          <c:showLegendKey val="0"/>
          <c:showVal val="0"/>
          <c:showCatName val="0"/>
          <c:showSerName val="0"/>
          <c:showPercent val="0"/>
          <c:showBubbleSize val="0"/>
        </c:dLbls>
        <c:gapWidth val="150"/>
        <c:axId val="150895168"/>
        <c:axId val="150895728"/>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Graph!$B$7:$M$7</c:f>
              <c:numCache>
                <c:formatCode>_(* #,##0_);_(* \(#,##0\);_(* "-"??_);_(@_)</c:formatCode>
                <c:ptCount val="12"/>
                <c:pt idx="0">
                  <c:v>32.576251709403373</c:v>
                </c:pt>
                <c:pt idx="1">
                  <c:v>63.863967758250539</c:v>
                </c:pt>
                <c:pt idx="2">
                  <c:v>98.074622109065672</c:v>
                </c:pt>
                <c:pt idx="3">
                  <c:v>65.437146463815623</c:v>
                </c:pt>
                <c:pt idx="4">
                  <c:v>82.648923980214775</c:v>
                </c:pt>
                <c:pt idx="5">
                  <c:v>97.075159679504551</c:v>
                </c:pt>
                <c:pt idx="6">
                  <c:v>78.376922511331642</c:v>
                </c:pt>
                <c:pt idx="7">
                  <c:v>85.595884980201802</c:v>
                </c:pt>
                <c:pt idx="8">
                  <c:v>96.913277965432485</c:v>
                </c:pt>
                <c:pt idx="9">
                  <c:v>81.266840706881098</c:v>
                </c:pt>
                <c:pt idx="10">
                  <c:v>88.442912597928071</c:v>
                </c:pt>
                <c:pt idx="11">
                  <c:v>96.989145066044742</c:v>
                </c:pt>
              </c:numCache>
            </c:numRef>
          </c:val>
          <c:smooth val="0"/>
        </c:ser>
        <c:dLbls>
          <c:showLegendKey val="0"/>
          <c:showVal val="0"/>
          <c:showCatName val="0"/>
          <c:showSerName val="0"/>
          <c:showPercent val="0"/>
          <c:showBubbleSize val="0"/>
        </c:dLbls>
        <c:marker val="1"/>
        <c:smooth val="0"/>
        <c:axId val="150896288"/>
        <c:axId val="150896848"/>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Graph!$B$4:$M$4</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1508951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0895728"/>
        <c:crossesAt val="0"/>
        <c:auto val="0"/>
        <c:lblAlgn val="ctr"/>
        <c:lblOffset val="100"/>
        <c:tickLblSkip val="1"/>
        <c:tickMarkSkip val="1"/>
        <c:noMultiLvlLbl val="0"/>
      </c:catAx>
      <c:valAx>
        <c:axId val="150895728"/>
        <c:scaling>
          <c:orientation val="minMax"/>
          <c:max val="750000"/>
          <c:min val="3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1648235535965"/>
              <c:y val="0.3229510781818953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0895168"/>
        <c:crosses val="autoZero"/>
        <c:crossBetween val="between"/>
        <c:majorUnit val="30000"/>
        <c:minorUnit val="10000"/>
      </c:valAx>
      <c:catAx>
        <c:axId val="150896288"/>
        <c:scaling>
          <c:orientation val="minMax"/>
        </c:scaling>
        <c:delete val="1"/>
        <c:axPos val="b"/>
        <c:numFmt formatCode="General" sourceLinked="1"/>
        <c:majorTickMark val="out"/>
        <c:minorTickMark val="none"/>
        <c:tickLblPos val="nextTo"/>
        <c:crossAx val="150896848"/>
        <c:crossesAt val="85"/>
        <c:auto val="0"/>
        <c:lblAlgn val="ctr"/>
        <c:lblOffset val="100"/>
        <c:noMultiLvlLbl val="0"/>
      </c:catAx>
      <c:valAx>
        <c:axId val="150896848"/>
        <c:scaling>
          <c:orientation val="minMax"/>
          <c:max val="26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8262863452501004"/>
              <c:y val="0.30000017210963381"/>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0896288"/>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57150</xdr:rowOff>
    </xdr:from>
    <xdr:to>
      <xdr:col>12</xdr:col>
      <xdr:colOff>695325</xdr:colOff>
      <xdr:row>49</xdr:row>
      <xdr:rowOff>47625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view="pageBreakPreview" zoomScaleNormal="100" zoomScaleSheetLayoutView="100" workbookViewId="0">
      <pane xSplit="2" ySplit="6" topLeftCell="C46" activePane="bottomRight" state="frozen"/>
      <selection activeCell="C70" sqref="C70"/>
      <selection pane="topRight" activeCell="C70" sqref="C70"/>
      <selection pane="bottomLeft" activeCell="C70" sqref="C70"/>
      <selection pane="bottomRight" activeCell="C70" sqref="C70"/>
    </sheetView>
  </sheetViews>
  <sheetFormatPr defaultRowHeight="12.75" x14ac:dyDescent="0.2"/>
  <cols>
    <col min="1" max="1" width="1.85546875" style="6" customWidth="1"/>
    <col min="2" max="2" width="42.140625" style="6" customWidth="1"/>
    <col min="3" max="6" width="12.7109375" style="7" customWidth="1"/>
    <col min="7" max="7" width="14" style="7" bestFit="1" customWidth="1"/>
    <col min="8" max="11" width="12.140625" style="7" customWidth="1"/>
    <col min="12" max="12" width="14" style="7" bestFit="1" customWidth="1"/>
    <col min="13" max="17" width="12" style="7" customWidth="1"/>
    <col min="18" max="20" width="9.140625" style="7"/>
    <col min="21" max="21" width="10.42578125" style="7" customWidth="1"/>
    <col min="22" max="16384" width="9.140625" style="7"/>
  </cols>
  <sheetData>
    <row r="1" spans="1:21" ht="14.25" x14ac:dyDescent="0.2">
      <c r="A1" s="5" t="s">
        <v>24</v>
      </c>
    </row>
    <row r="2" spans="1:21" x14ac:dyDescent="0.2">
      <c r="A2" s="6" t="s">
        <v>25</v>
      </c>
    </row>
    <row r="3" spans="1:21" x14ac:dyDescent="0.2">
      <c r="A3" s="6" t="s">
        <v>26</v>
      </c>
    </row>
    <row r="5" spans="1:21" s="8" customFormat="1" ht="18.75" customHeight="1" x14ac:dyDescent="0.2">
      <c r="A5" s="108" t="s">
        <v>27</v>
      </c>
      <c r="B5" s="108"/>
      <c r="C5" s="107" t="s">
        <v>28</v>
      </c>
      <c r="D5" s="107"/>
      <c r="E5" s="107"/>
      <c r="F5" s="107"/>
      <c r="G5" s="107"/>
      <c r="H5" s="107" t="s">
        <v>29</v>
      </c>
      <c r="I5" s="107"/>
      <c r="J5" s="107"/>
      <c r="K5" s="107"/>
      <c r="L5" s="107"/>
      <c r="M5" s="107" t="s">
        <v>30</v>
      </c>
      <c r="N5" s="107"/>
      <c r="O5" s="107"/>
      <c r="P5" s="107"/>
      <c r="Q5" s="107"/>
      <c r="R5" s="107" t="s">
        <v>31</v>
      </c>
      <c r="S5" s="107"/>
      <c r="T5" s="107"/>
      <c r="U5" s="107"/>
    </row>
    <row r="6" spans="1:21" s="8" customFormat="1" ht="25.5" x14ac:dyDescent="0.2">
      <c r="A6" s="108"/>
      <c r="B6" s="108"/>
      <c r="C6" s="9" t="s">
        <v>32</v>
      </c>
      <c r="D6" s="9" t="s">
        <v>33</v>
      </c>
      <c r="E6" s="9" t="s">
        <v>34</v>
      </c>
      <c r="F6" s="9" t="s">
        <v>35</v>
      </c>
      <c r="G6" s="9" t="s">
        <v>36</v>
      </c>
      <c r="H6" s="9" t="s">
        <v>32</v>
      </c>
      <c r="I6" s="9" t="s">
        <v>33</v>
      </c>
      <c r="J6" s="9" t="s">
        <v>34</v>
      </c>
      <c r="K6" s="9" t="s">
        <v>35</v>
      </c>
      <c r="L6" s="9" t="s">
        <v>36</v>
      </c>
      <c r="M6" s="9" t="s">
        <v>32</v>
      </c>
      <c r="N6" s="9" t="s">
        <v>33</v>
      </c>
      <c r="O6" s="9" t="s">
        <v>34</v>
      </c>
      <c r="P6" s="9" t="s">
        <v>35</v>
      </c>
      <c r="Q6" s="9" t="s">
        <v>36</v>
      </c>
      <c r="R6" s="9" t="s">
        <v>32</v>
      </c>
      <c r="S6" s="9" t="s">
        <v>33</v>
      </c>
      <c r="T6" s="9" t="s">
        <v>34</v>
      </c>
      <c r="U6" s="9" t="s">
        <v>95</v>
      </c>
    </row>
    <row r="7" spans="1:21" x14ac:dyDescent="0.2">
      <c r="A7" s="10"/>
      <c r="B7" s="10"/>
      <c r="C7" s="11"/>
      <c r="D7" s="11"/>
      <c r="E7" s="11"/>
      <c r="F7" s="11"/>
      <c r="G7" s="11"/>
      <c r="H7" s="11"/>
      <c r="I7" s="11"/>
      <c r="J7" s="11"/>
      <c r="K7" s="11"/>
      <c r="L7" s="11"/>
      <c r="M7" s="11"/>
      <c r="N7" s="11"/>
      <c r="O7" s="11"/>
      <c r="P7" s="11"/>
      <c r="Q7" s="11"/>
      <c r="R7" s="12"/>
      <c r="S7" s="12"/>
      <c r="T7" s="12"/>
      <c r="U7" s="12"/>
    </row>
    <row r="8" spans="1:21" s="15" customFormat="1" x14ac:dyDescent="0.2">
      <c r="A8" s="13" t="s">
        <v>37</v>
      </c>
      <c r="B8" s="13"/>
      <c r="C8" s="14">
        <f t="shared" ref="C8:Q8" si="0">+C10+C48</f>
        <v>618228976.22978008</v>
      </c>
      <c r="D8" s="14">
        <f t="shared" si="0"/>
        <v>768190815.64886987</v>
      </c>
      <c r="E8" s="14">
        <f t="shared" si="0"/>
        <v>762625745.82898998</v>
      </c>
      <c r="F8" s="14">
        <f t="shared" si="0"/>
        <v>834909058.62815022</v>
      </c>
      <c r="G8" s="14">
        <f t="shared" si="0"/>
        <v>2983954596.3357906</v>
      </c>
      <c r="H8" s="14">
        <f t="shared" si="0"/>
        <v>606325732.55328989</v>
      </c>
      <c r="I8" s="14">
        <f t="shared" si="0"/>
        <v>739543493.9358201</v>
      </c>
      <c r="J8" s="14">
        <f t="shared" si="0"/>
        <v>736841248.54717994</v>
      </c>
      <c r="K8" s="14">
        <f t="shared" si="0"/>
        <v>811401577.32386994</v>
      </c>
      <c r="L8" s="14">
        <f t="shared" si="0"/>
        <v>2894112052.3601599</v>
      </c>
      <c r="M8" s="14">
        <f t="shared" si="0"/>
        <v>11903243.676489981</v>
      </c>
      <c r="N8" s="14">
        <f t="shared" si="0"/>
        <v>28647321.713049926</v>
      </c>
      <c r="O8" s="14">
        <f t="shared" si="0"/>
        <v>25784497.281809922</v>
      </c>
      <c r="P8" s="14">
        <f t="shared" si="0"/>
        <v>23507481.304280147</v>
      </c>
      <c r="Q8" s="14">
        <f t="shared" si="0"/>
        <v>89842543.975629956</v>
      </c>
      <c r="R8" s="27">
        <f>+H8/C8*100</f>
        <v>98.074622165224085</v>
      </c>
      <c r="S8" s="27">
        <f>((H8+I8)/(D8+C8))*100</f>
        <v>97.075159657480626</v>
      </c>
      <c r="T8" s="27">
        <f>((H8+I8+J8)/(E8+D8+C8))*100</f>
        <v>96.913277940954714</v>
      </c>
      <c r="U8" s="27">
        <f>+L8/G8*100</f>
        <v>96.989145073254306</v>
      </c>
    </row>
    <row r="9" spans="1:21" x14ac:dyDescent="0.2">
      <c r="C9" s="11"/>
      <c r="D9" s="11"/>
      <c r="E9" s="11"/>
      <c r="F9" s="11"/>
      <c r="G9" s="11"/>
      <c r="H9" s="11"/>
      <c r="I9" s="11"/>
      <c r="J9" s="11"/>
      <c r="K9" s="11"/>
      <c r="L9" s="11"/>
      <c r="M9" s="11"/>
      <c r="N9" s="11"/>
      <c r="O9" s="11"/>
      <c r="P9" s="11"/>
      <c r="Q9" s="11"/>
      <c r="R9" s="28"/>
      <c r="S9" s="28"/>
      <c r="T9" s="28"/>
      <c r="U9" s="28"/>
    </row>
    <row r="10" spans="1:21" ht="15" x14ac:dyDescent="0.35">
      <c r="A10" s="6" t="s">
        <v>38</v>
      </c>
      <c r="C10" s="16">
        <f t="shared" ref="C10:Q10" si="1">SUM(C12:C46)</f>
        <v>421379007.17758006</v>
      </c>
      <c r="D10" s="16">
        <f t="shared" si="1"/>
        <v>590416319.35368991</v>
      </c>
      <c r="E10" s="16">
        <f t="shared" si="1"/>
        <v>562926439.52399004</v>
      </c>
      <c r="F10" s="16">
        <f t="shared" si="1"/>
        <v>688839798.10188007</v>
      </c>
      <c r="G10" s="16">
        <f t="shared" si="1"/>
        <v>2263561564.1571403</v>
      </c>
      <c r="H10" s="16">
        <f t="shared" si="1"/>
        <v>409643154.29407984</v>
      </c>
      <c r="I10" s="16">
        <f t="shared" si="1"/>
        <v>561771270.61935008</v>
      </c>
      <c r="J10" s="16">
        <f t="shared" si="1"/>
        <v>537238697.59059989</v>
      </c>
      <c r="K10" s="16">
        <f t="shared" si="1"/>
        <v>665471998.09991002</v>
      </c>
      <c r="L10" s="16">
        <f t="shared" si="1"/>
        <v>2174125120.60394</v>
      </c>
      <c r="M10" s="16">
        <f t="shared" si="1"/>
        <v>11735852.883499982</v>
      </c>
      <c r="N10" s="16">
        <f t="shared" si="1"/>
        <v>28645048.73433996</v>
      </c>
      <c r="O10" s="16">
        <f t="shared" si="1"/>
        <v>25687741.933389913</v>
      </c>
      <c r="P10" s="16">
        <f t="shared" si="1"/>
        <v>23367800.001970038</v>
      </c>
      <c r="Q10" s="16">
        <f t="shared" si="1"/>
        <v>89436443.553199872</v>
      </c>
      <c r="R10" s="28">
        <f>+H10/C10*100</f>
        <v>97.214893793094348</v>
      </c>
      <c r="S10" s="28">
        <f>((H10+I10)/(D10+C10))*100</f>
        <v>96.0089851614281</v>
      </c>
      <c r="T10" s="28">
        <f>((H10+I10+J10)/(E10+D10+C10))*100</f>
        <v>95.804424313208372</v>
      </c>
      <c r="U10" s="28">
        <f>+L10/G10*100</f>
        <v>96.048861892276264</v>
      </c>
    </row>
    <row r="11" spans="1:21" x14ac:dyDescent="0.2">
      <c r="C11" s="11"/>
      <c r="D11" s="11"/>
      <c r="E11" s="11"/>
      <c r="F11" s="11"/>
      <c r="G11" s="11"/>
      <c r="H11" s="11"/>
      <c r="I11" s="11"/>
      <c r="J11" s="11"/>
      <c r="K11" s="11"/>
      <c r="L11" s="11"/>
      <c r="M11" s="11"/>
      <c r="N11" s="11"/>
      <c r="O11" s="11"/>
      <c r="P11" s="11"/>
      <c r="Q11" s="11"/>
      <c r="R11" s="28"/>
      <c r="S11" s="28"/>
      <c r="T11" s="28"/>
      <c r="U11" s="28"/>
    </row>
    <row r="12" spans="1:21" x14ac:dyDescent="0.2">
      <c r="B12" s="17" t="s">
        <v>39</v>
      </c>
      <c r="C12" s="11">
        <v>3624605</v>
      </c>
      <c r="D12" s="11">
        <v>4691433.4479999999</v>
      </c>
      <c r="E12" s="11">
        <v>3956316.1030000011</v>
      </c>
      <c r="F12" s="11">
        <v>5292743.1719999965</v>
      </c>
      <c r="G12" s="11">
        <f>SUM(C12:F12)</f>
        <v>17565097.722999997</v>
      </c>
      <c r="H12" s="11">
        <v>3509701.5546200001</v>
      </c>
      <c r="I12" s="11">
        <v>4654537.0780900009</v>
      </c>
      <c r="J12" s="11">
        <v>3891516.7223199997</v>
      </c>
      <c r="K12" s="11">
        <v>5260078.8963099979</v>
      </c>
      <c r="L12" s="11">
        <f>SUM(H12:K12)</f>
        <v>17315834.251339998</v>
      </c>
      <c r="M12" s="11">
        <f t="shared" ref="M12:P46" si="2">+C12-H12</f>
        <v>114903.44537999993</v>
      </c>
      <c r="N12" s="11">
        <f t="shared" si="2"/>
        <v>36896.369909998961</v>
      </c>
      <c r="O12" s="11">
        <f t="shared" si="2"/>
        <v>64799.380680001341</v>
      </c>
      <c r="P12" s="11">
        <f t="shared" si="2"/>
        <v>32664.275689998642</v>
      </c>
      <c r="Q12" s="11">
        <f>SUM(M12:P12)</f>
        <v>249263.47165999888</v>
      </c>
      <c r="R12" s="28">
        <f t="shared" ref="R12:R46" si="3">+H12/C12*100</f>
        <v>96.829904351508645</v>
      </c>
      <c r="S12" s="28">
        <f t="shared" ref="S12:S46" si="4">((H12+I12)/(D12+C12))*100</f>
        <v>98.174613835190868</v>
      </c>
      <c r="T12" s="28">
        <f t="shared" ref="T12:T46" si="5">((H12+I12+J12)/(E12+D12+C12))*100</f>
        <v>98.235064061506023</v>
      </c>
      <c r="U12" s="28">
        <f t="shared" ref="U12:U46" si="6">+L12/G12*100</f>
        <v>98.580916112219469</v>
      </c>
    </row>
    <row r="13" spans="1:21" x14ac:dyDescent="0.2">
      <c r="B13" s="17" t="s">
        <v>40</v>
      </c>
      <c r="C13" s="11">
        <v>3526468.9609999997</v>
      </c>
      <c r="D13" s="11">
        <v>1531814.611000001</v>
      </c>
      <c r="E13" s="11">
        <v>1562474.3460000008</v>
      </c>
      <c r="F13" s="11">
        <v>1629953.8990000002</v>
      </c>
      <c r="G13" s="11">
        <f t="shared" ref="G13:G46" si="7">SUM(C13:F13)</f>
        <v>8250711.8170000017</v>
      </c>
      <c r="H13" s="11">
        <v>3275183.9036200005</v>
      </c>
      <c r="I13" s="11">
        <v>1195432.1782999984</v>
      </c>
      <c r="J13" s="11">
        <v>1166115.6827000007</v>
      </c>
      <c r="K13" s="11">
        <v>1629695.0911600003</v>
      </c>
      <c r="L13" s="11">
        <f t="shared" ref="L13:L46" si="8">SUM(H13:K13)</f>
        <v>7266426.8557799999</v>
      </c>
      <c r="M13" s="11">
        <f t="shared" si="2"/>
        <v>251285.0573799992</v>
      </c>
      <c r="N13" s="11">
        <f t="shared" si="2"/>
        <v>336382.43270000257</v>
      </c>
      <c r="O13" s="11">
        <f t="shared" si="2"/>
        <v>396358.66330000013</v>
      </c>
      <c r="P13" s="11">
        <f t="shared" si="2"/>
        <v>258.80783999990672</v>
      </c>
      <c r="Q13" s="11">
        <f t="shared" ref="Q13:Q46" si="9">SUM(M13:P13)</f>
        <v>984284.9612200018</v>
      </c>
      <c r="R13" s="28">
        <f t="shared" si="3"/>
        <v>92.87431535172955</v>
      </c>
      <c r="S13" s="28">
        <f t="shared" si="4"/>
        <v>88.382077008631541</v>
      </c>
      <c r="T13" s="28">
        <f t="shared" si="5"/>
        <v>85.137258217753171</v>
      </c>
      <c r="U13" s="28">
        <f t="shared" si="6"/>
        <v>88.07030250175562</v>
      </c>
    </row>
    <row r="14" spans="1:21" x14ac:dyDescent="0.2">
      <c r="B14" s="17" t="s">
        <v>41</v>
      </c>
      <c r="C14" s="11">
        <v>111844.007</v>
      </c>
      <c r="D14" s="11">
        <v>147564.29400000002</v>
      </c>
      <c r="E14" s="11">
        <v>164762.79199999999</v>
      </c>
      <c r="F14" s="11">
        <v>132772.98499999999</v>
      </c>
      <c r="G14" s="11">
        <f t="shared" si="7"/>
        <v>556944.07799999998</v>
      </c>
      <c r="H14" s="11">
        <v>110150.6038</v>
      </c>
      <c r="I14" s="11">
        <v>145221.92398000002</v>
      </c>
      <c r="J14" s="11">
        <v>113349.77593999996</v>
      </c>
      <c r="K14" s="11">
        <v>132574.47113000002</v>
      </c>
      <c r="L14" s="11">
        <f t="shared" si="8"/>
        <v>501296.77484999999</v>
      </c>
      <c r="M14" s="11">
        <f t="shared" si="2"/>
        <v>1693.4032000000007</v>
      </c>
      <c r="N14" s="11">
        <f t="shared" si="2"/>
        <v>2342.3700200000021</v>
      </c>
      <c r="O14" s="11">
        <f t="shared" si="2"/>
        <v>51413.016060000024</v>
      </c>
      <c r="P14" s="11">
        <f t="shared" si="2"/>
        <v>198.51386999996612</v>
      </c>
      <c r="Q14" s="11">
        <f t="shared" si="9"/>
        <v>55647.303149999992</v>
      </c>
      <c r="R14" s="28">
        <f t="shared" si="3"/>
        <v>98.485924060285143</v>
      </c>
      <c r="S14" s="28">
        <f t="shared" si="4"/>
        <v>98.444238983701595</v>
      </c>
      <c r="T14" s="28">
        <f t="shared" si="5"/>
        <v>86.927730296793229</v>
      </c>
      <c r="U14" s="28">
        <f t="shared" si="6"/>
        <v>90.008457698332862</v>
      </c>
    </row>
    <row r="15" spans="1:21" x14ac:dyDescent="0.2">
      <c r="B15" s="17" t="s">
        <v>42</v>
      </c>
      <c r="C15" s="11">
        <v>1322379.227</v>
      </c>
      <c r="D15" s="11">
        <v>2078915.3029999998</v>
      </c>
      <c r="E15" s="11">
        <v>2038944.5560000003</v>
      </c>
      <c r="F15" s="11">
        <v>2628924.2247000011</v>
      </c>
      <c r="G15" s="11">
        <f t="shared" si="7"/>
        <v>8069163.3107000012</v>
      </c>
      <c r="H15" s="11">
        <v>1314146.6191499999</v>
      </c>
      <c r="I15" s="11">
        <v>2058356.3249500005</v>
      </c>
      <c r="J15" s="11">
        <v>1941928.9438299988</v>
      </c>
      <c r="K15" s="11">
        <v>2611106.8247800013</v>
      </c>
      <c r="L15" s="11">
        <f t="shared" si="8"/>
        <v>7925538.7127100006</v>
      </c>
      <c r="M15" s="11">
        <f t="shared" si="2"/>
        <v>8232.6078500000294</v>
      </c>
      <c r="N15" s="11">
        <f t="shared" si="2"/>
        <v>20558.978049999336</v>
      </c>
      <c r="O15" s="11">
        <f t="shared" si="2"/>
        <v>97015.612170001492</v>
      </c>
      <c r="P15" s="11">
        <f t="shared" si="2"/>
        <v>17817.399919999763</v>
      </c>
      <c r="Q15" s="11">
        <f t="shared" si="9"/>
        <v>143624.59799000062</v>
      </c>
      <c r="R15" s="28">
        <f t="shared" si="3"/>
        <v>99.377439717600765</v>
      </c>
      <c r="S15" s="28">
        <f t="shared" si="4"/>
        <v>99.153510945728087</v>
      </c>
      <c r="T15" s="28">
        <f t="shared" si="5"/>
        <v>97.687469317410063</v>
      </c>
      <c r="U15" s="28">
        <f t="shared" si="6"/>
        <v>98.220080664378813</v>
      </c>
    </row>
    <row r="16" spans="1:21" x14ac:dyDescent="0.2">
      <c r="B16" s="17" t="s">
        <v>43</v>
      </c>
      <c r="C16" s="11">
        <v>6019448.1869999999</v>
      </c>
      <c r="D16" s="11">
        <v>17413553.379620001</v>
      </c>
      <c r="E16" s="11">
        <v>13411705.656040013</v>
      </c>
      <c r="F16" s="11">
        <v>11468815.419</v>
      </c>
      <c r="G16" s="11">
        <f t="shared" si="7"/>
        <v>48313522.641660012</v>
      </c>
      <c r="H16" s="11">
        <v>6006515.7754799994</v>
      </c>
      <c r="I16" s="11">
        <v>15465881.3046</v>
      </c>
      <c r="J16" s="11">
        <v>11621074.404820003</v>
      </c>
      <c r="K16" s="11">
        <v>10441519.537740003</v>
      </c>
      <c r="L16" s="11">
        <f t="shared" si="8"/>
        <v>43534991.022640005</v>
      </c>
      <c r="M16" s="11">
        <f t="shared" si="2"/>
        <v>12932.411520000547</v>
      </c>
      <c r="N16" s="11">
        <f t="shared" si="2"/>
        <v>1947672.0750200003</v>
      </c>
      <c r="O16" s="11">
        <f t="shared" si="2"/>
        <v>1790631.2512200102</v>
      </c>
      <c r="P16" s="11">
        <f t="shared" si="2"/>
        <v>1027295.8812599964</v>
      </c>
      <c r="Q16" s="11">
        <f t="shared" si="9"/>
        <v>4778531.6190200076</v>
      </c>
      <c r="R16" s="28">
        <f t="shared" si="3"/>
        <v>99.785156195082294</v>
      </c>
      <c r="S16" s="28">
        <f t="shared" si="4"/>
        <v>91.633148314499934</v>
      </c>
      <c r="T16" s="28">
        <f t="shared" si="5"/>
        <v>89.818793469871977</v>
      </c>
      <c r="U16" s="28">
        <f t="shared" si="6"/>
        <v>90.109328904741147</v>
      </c>
    </row>
    <row r="17" spans="2:21" ht="14.25" x14ac:dyDescent="0.2">
      <c r="B17" s="17" t="s">
        <v>44</v>
      </c>
      <c r="C17" s="11">
        <v>796733.62</v>
      </c>
      <c r="D17" s="11">
        <v>857986.13399999996</v>
      </c>
      <c r="E17" s="11">
        <v>830430.70199999982</v>
      </c>
      <c r="F17" s="11">
        <v>908810.34299999988</v>
      </c>
      <c r="G17" s="11">
        <f t="shared" si="7"/>
        <v>3393960.7989999996</v>
      </c>
      <c r="H17" s="11">
        <v>617327.80894000002</v>
      </c>
      <c r="I17" s="11">
        <v>680749.06775999989</v>
      </c>
      <c r="J17" s="11">
        <v>772468.70371000026</v>
      </c>
      <c r="K17" s="11">
        <v>765006.99809000012</v>
      </c>
      <c r="L17" s="11">
        <f t="shared" si="8"/>
        <v>2835552.5785000003</v>
      </c>
      <c r="M17" s="11">
        <f t="shared" si="2"/>
        <v>179405.81105999998</v>
      </c>
      <c r="N17" s="11">
        <f t="shared" si="2"/>
        <v>177237.06624000007</v>
      </c>
      <c r="O17" s="11">
        <f t="shared" si="2"/>
        <v>57961.998289999552</v>
      </c>
      <c r="P17" s="11">
        <f t="shared" si="2"/>
        <v>143803.34490999975</v>
      </c>
      <c r="Q17" s="11">
        <f t="shared" si="9"/>
        <v>558408.22049999936</v>
      </c>
      <c r="R17" s="28">
        <f t="shared" si="3"/>
        <v>77.482334552419161</v>
      </c>
      <c r="S17" s="28">
        <f t="shared" si="4"/>
        <v>78.446931787822237</v>
      </c>
      <c r="T17" s="28">
        <f t="shared" si="5"/>
        <v>83.316709272510963</v>
      </c>
      <c r="U17" s="28">
        <f t="shared" si="6"/>
        <v>83.547004412527997</v>
      </c>
    </row>
    <row r="18" spans="2:21" x14ac:dyDescent="0.2">
      <c r="B18" s="17" t="s">
        <v>45</v>
      </c>
      <c r="C18" s="11">
        <v>98799211.620949998</v>
      </c>
      <c r="D18" s="11">
        <v>129994669.832</v>
      </c>
      <c r="E18" s="11">
        <v>102628693.11842996</v>
      </c>
      <c r="F18" s="11">
        <v>158111977.1662299</v>
      </c>
      <c r="G18" s="11">
        <f t="shared" si="7"/>
        <v>489534551.73760986</v>
      </c>
      <c r="H18" s="11">
        <v>97074371.586360008</v>
      </c>
      <c r="I18" s="11">
        <v>122785165.17097002</v>
      </c>
      <c r="J18" s="11">
        <v>101851519.19876</v>
      </c>
      <c r="K18" s="11">
        <v>154585921.10038996</v>
      </c>
      <c r="L18" s="11">
        <f t="shared" si="8"/>
        <v>476296977.05647999</v>
      </c>
      <c r="M18" s="11">
        <f t="shared" si="2"/>
        <v>1724840.034589991</v>
      </c>
      <c r="N18" s="11">
        <f t="shared" si="2"/>
        <v>7209504.6610299796</v>
      </c>
      <c r="O18" s="11">
        <f t="shared" si="2"/>
        <v>777173.91966995597</v>
      </c>
      <c r="P18" s="11">
        <f t="shared" si="2"/>
        <v>3526056.0658399463</v>
      </c>
      <c r="Q18" s="11">
        <f t="shared" si="9"/>
        <v>13237574.681129873</v>
      </c>
      <c r="R18" s="28">
        <f t="shared" si="3"/>
        <v>98.254196560588497</v>
      </c>
      <c r="S18" s="28">
        <f t="shared" si="4"/>
        <v>96.09502464013346</v>
      </c>
      <c r="T18" s="28">
        <f t="shared" si="5"/>
        <v>97.06974739791049</v>
      </c>
      <c r="U18" s="28">
        <f t="shared" si="6"/>
        <v>97.295885523474709</v>
      </c>
    </row>
    <row r="19" spans="2:21" x14ac:dyDescent="0.2">
      <c r="B19" s="17" t="s">
        <v>46</v>
      </c>
      <c r="C19" s="11">
        <v>12380685.713469999</v>
      </c>
      <c r="D19" s="11">
        <v>17426398.317999996</v>
      </c>
      <c r="E19" s="11">
        <v>14777959.470410008</v>
      </c>
      <c r="F19" s="11">
        <v>21400282.410189994</v>
      </c>
      <c r="G19" s="11">
        <f t="shared" si="7"/>
        <v>65985325.912069999</v>
      </c>
      <c r="H19" s="11">
        <v>12209217.918749999</v>
      </c>
      <c r="I19" s="11">
        <v>16507415.659799997</v>
      </c>
      <c r="J19" s="11">
        <v>13973036.828149997</v>
      </c>
      <c r="K19" s="11">
        <v>20138369.345910005</v>
      </c>
      <c r="L19" s="11">
        <f t="shared" si="8"/>
        <v>62828039.752609998</v>
      </c>
      <c r="M19" s="11">
        <f t="shared" si="2"/>
        <v>171467.79471999966</v>
      </c>
      <c r="N19" s="11">
        <f t="shared" si="2"/>
        <v>918982.65819999948</v>
      </c>
      <c r="O19" s="11">
        <f t="shared" si="2"/>
        <v>804922.64226001129</v>
      </c>
      <c r="P19" s="11">
        <f t="shared" si="2"/>
        <v>1261913.0642799884</v>
      </c>
      <c r="Q19" s="11">
        <f t="shared" si="9"/>
        <v>3157286.1594599988</v>
      </c>
      <c r="R19" s="28">
        <f t="shared" si="3"/>
        <v>98.615037981834519</v>
      </c>
      <c r="S19" s="28">
        <f t="shared" si="4"/>
        <v>96.341639954553386</v>
      </c>
      <c r="T19" s="28">
        <f t="shared" si="5"/>
        <v>95.748858930461537</v>
      </c>
      <c r="U19" s="28">
        <f t="shared" si="6"/>
        <v>95.215169257984272</v>
      </c>
    </row>
    <row r="20" spans="2:21" x14ac:dyDescent="0.2">
      <c r="B20" s="17" t="s">
        <v>47</v>
      </c>
      <c r="C20" s="11">
        <v>218490.399</v>
      </c>
      <c r="D20" s="11">
        <v>565346.66300000006</v>
      </c>
      <c r="E20" s="11">
        <v>742479.11899999983</v>
      </c>
      <c r="F20" s="11">
        <v>742171.60300000012</v>
      </c>
      <c r="G20" s="11">
        <f t="shared" si="7"/>
        <v>2268487.784</v>
      </c>
      <c r="H20" s="11">
        <v>218426.04604000002</v>
      </c>
      <c r="I20" s="11">
        <v>524150.51954999997</v>
      </c>
      <c r="J20" s="11">
        <v>431939.74606999988</v>
      </c>
      <c r="K20" s="11">
        <v>542111.75286999997</v>
      </c>
      <c r="L20" s="11">
        <f t="shared" si="8"/>
        <v>1716628.0645299999</v>
      </c>
      <c r="M20" s="11">
        <f t="shared" si="2"/>
        <v>64.352959999989253</v>
      </c>
      <c r="N20" s="11">
        <f t="shared" si="2"/>
        <v>41196.143450000091</v>
      </c>
      <c r="O20" s="11">
        <f t="shared" si="2"/>
        <v>310539.37292999995</v>
      </c>
      <c r="P20" s="11">
        <f t="shared" si="2"/>
        <v>200059.85013000015</v>
      </c>
      <c r="Q20" s="11">
        <f t="shared" si="9"/>
        <v>551859.71947000013</v>
      </c>
      <c r="R20" s="28">
        <f t="shared" si="3"/>
        <v>99.970546550194186</v>
      </c>
      <c r="S20" s="28">
        <f t="shared" si="4"/>
        <v>94.736087586274394</v>
      </c>
      <c r="T20" s="28">
        <f t="shared" si="5"/>
        <v>76.951048955694716</v>
      </c>
      <c r="U20" s="28">
        <f t="shared" si="6"/>
        <v>75.672792978549268</v>
      </c>
    </row>
    <row r="21" spans="2:21" x14ac:dyDescent="0.2">
      <c r="B21" s="17" t="s">
        <v>48</v>
      </c>
      <c r="C21" s="11">
        <v>4644553.5070000002</v>
      </c>
      <c r="D21" s="11">
        <v>6492379.7829999989</v>
      </c>
      <c r="E21" s="11">
        <v>6095964.6290000007</v>
      </c>
      <c r="F21" s="11">
        <v>6904502.6960000023</v>
      </c>
      <c r="G21" s="11">
        <f t="shared" si="7"/>
        <v>24137400.615000002</v>
      </c>
      <c r="H21" s="11">
        <v>4361541.8677599998</v>
      </c>
      <c r="I21" s="11">
        <v>6349625.8509900002</v>
      </c>
      <c r="J21" s="11">
        <v>6011551.1488500014</v>
      </c>
      <c r="K21" s="11">
        <v>6794520.2330200002</v>
      </c>
      <c r="L21" s="11">
        <f t="shared" si="8"/>
        <v>23517239.100620002</v>
      </c>
      <c r="M21" s="11">
        <f t="shared" si="2"/>
        <v>283011.6392400004</v>
      </c>
      <c r="N21" s="11">
        <f t="shared" si="2"/>
        <v>142753.93200999871</v>
      </c>
      <c r="O21" s="11">
        <f t="shared" si="2"/>
        <v>84413.480149999261</v>
      </c>
      <c r="P21" s="11">
        <f t="shared" si="2"/>
        <v>109982.46298000216</v>
      </c>
      <c r="Q21" s="11">
        <f t="shared" si="9"/>
        <v>620161.51438000053</v>
      </c>
      <c r="R21" s="28">
        <f t="shared" si="3"/>
        <v>93.906591046621344</v>
      </c>
      <c r="S21" s="28">
        <f t="shared" si="4"/>
        <v>96.176994508602291</v>
      </c>
      <c r="T21" s="28">
        <f t="shared" si="5"/>
        <v>97.039505173198378</v>
      </c>
      <c r="U21" s="28">
        <f t="shared" si="6"/>
        <v>97.430702981353321</v>
      </c>
    </row>
    <row r="22" spans="2:21" x14ac:dyDescent="0.2">
      <c r="B22" s="17" t="s">
        <v>49</v>
      </c>
      <c r="C22" s="11">
        <v>7936763.2680199882</v>
      </c>
      <c r="D22" s="11">
        <v>4327705.705030025</v>
      </c>
      <c r="E22" s="11">
        <v>4686213.74403001</v>
      </c>
      <c r="F22" s="11">
        <v>8020897.5627699681</v>
      </c>
      <c r="G22" s="11">
        <f t="shared" si="7"/>
        <v>24971580.279849991</v>
      </c>
      <c r="H22" s="11">
        <v>7504182.1502599958</v>
      </c>
      <c r="I22" s="11">
        <v>4058680.935540041</v>
      </c>
      <c r="J22" s="11">
        <v>3386139.1874399837</v>
      </c>
      <c r="K22" s="11">
        <v>7597701.2652999554</v>
      </c>
      <c r="L22" s="11">
        <f t="shared" si="8"/>
        <v>22546703.538539976</v>
      </c>
      <c r="M22" s="11">
        <f t="shared" si="2"/>
        <v>432581.11775999237</v>
      </c>
      <c r="N22" s="11">
        <f t="shared" si="2"/>
        <v>269024.76948998403</v>
      </c>
      <c r="O22" s="11">
        <f t="shared" si="2"/>
        <v>1300074.5565900262</v>
      </c>
      <c r="P22" s="11">
        <f t="shared" si="2"/>
        <v>423196.29747001268</v>
      </c>
      <c r="Q22" s="11">
        <f t="shared" si="9"/>
        <v>2424876.7413100153</v>
      </c>
      <c r="R22" s="28">
        <f t="shared" si="3"/>
        <v>94.54965326352854</v>
      </c>
      <c r="S22" s="28">
        <f t="shared" si="4"/>
        <v>94.279361880308983</v>
      </c>
      <c r="T22" s="28">
        <f t="shared" si="5"/>
        <v>88.1911514878215</v>
      </c>
      <c r="U22" s="28">
        <f t="shared" si="6"/>
        <v>90.28945419498865</v>
      </c>
    </row>
    <row r="23" spans="2:21" x14ac:dyDescent="0.2">
      <c r="B23" s="17" t="s">
        <v>50</v>
      </c>
      <c r="C23" s="11">
        <v>3249278.0630000001</v>
      </c>
      <c r="D23" s="11">
        <v>3939568.63</v>
      </c>
      <c r="E23" s="11">
        <v>4248809.8910000008</v>
      </c>
      <c r="F23" s="11">
        <v>4515217.8909999989</v>
      </c>
      <c r="G23" s="11">
        <f t="shared" si="7"/>
        <v>15952874.475</v>
      </c>
      <c r="H23" s="11">
        <v>3245351.3839999996</v>
      </c>
      <c r="I23" s="11">
        <v>3936390.9501200002</v>
      </c>
      <c r="J23" s="11">
        <v>4239268.6841800008</v>
      </c>
      <c r="K23" s="11">
        <v>2351086.64848</v>
      </c>
      <c r="L23" s="11">
        <f t="shared" si="8"/>
        <v>13772097.666780001</v>
      </c>
      <c r="M23" s="11">
        <f t="shared" si="2"/>
        <v>3926.6790000004694</v>
      </c>
      <c r="N23" s="11">
        <f t="shared" si="2"/>
        <v>3177.6798799997196</v>
      </c>
      <c r="O23" s="11">
        <f t="shared" si="2"/>
        <v>9541.206819999963</v>
      </c>
      <c r="P23" s="11">
        <f t="shared" si="2"/>
        <v>2164131.2425199989</v>
      </c>
      <c r="Q23" s="11">
        <f t="shared" si="9"/>
        <v>2180776.8082199991</v>
      </c>
      <c r="R23" s="28">
        <f t="shared" si="3"/>
        <v>99.879152263245359</v>
      </c>
      <c r="S23" s="28">
        <f t="shared" si="4"/>
        <v>99.901175262411456</v>
      </c>
      <c r="T23" s="28">
        <f t="shared" si="5"/>
        <v>99.854466991749987</v>
      </c>
      <c r="U23" s="28">
        <f t="shared" si="6"/>
        <v>86.329881729856723</v>
      </c>
    </row>
    <row r="24" spans="2:21" x14ac:dyDescent="0.2">
      <c r="B24" s="17" t="s">
        <v>51</v>
      </c>
      <c r="C24" s="11">
        <v>16921517.375879999</v>
      </c>
      <c r="D24" s="11">
        <v>27923268.904719997</v>
      </c>
      <c r="E24" s="11">
        <v>23721521.322610006</v>
      </c>
      <c r="F24" s="11">
        <v>29340875.384620011</v>
      </c>
      <c r="G24" s="11">
        <f t="shared" si="7"/>
        <v>97907182.987830013</v>
      </c>
      <c r="H24" s="11">
        <v>14607319.822409999</v>
      </c>
      <c r="I24" s="11">
        <v>22838764.898289997</v>
      </c>
      <c r="J24" s="11">
        <v>21832658.220860004</v>
      </c>
      <c r="K24" s="11">
        <v>26948129.041960001</v>
      </c>
      <c r="L24" s="11">
        <f t="shared" si="8"/>
        <v>86226871.983520001</v>
      </c>
      <c r="M24" s="11">
        <f t="shared" si="2"/>
        <v>2314197.5534700006</v>
      </c>
      <c r="N24" s="11">
        <f t="shared" si="2"/>
        <v>5084504.0064300001</v>
      </c>
      <c r="O24" s="11">
        <f t="shared" si="2"/>
        <v>1888863.1017500013</v>
      </c>
      <c r="P24" s="11">
        <f t="shared" si="2"/>
        <v>2392746.3426600099</v>
      </c>
      <c r="Q24" s="11">
        <f t="shared" si="9"/>
        <v>11680311.004310012</v>
      </c>
      <c r="R24" s="28">
        <f t="shared" si="3"/>
        <v>86.323935956425117</v>
      </c>
      <c r="S24" s="28">
        <f t="shared" si="4"/>
        <v>83.50153457392949</v>
      </c>
      <c r="T24" s="28">
        <f t="shared" si="5"/>
        <v>86.454623289040583</v>
      </c>
      <c r="U24" s="28">
        <f t="shared" si="6"/>
        <v>88.070016266567606</v>
      </c>
    </row>
    <row r="25" spans="2:21" x14ac:dyDescent="0.2">
      <c r="B25" s="17" t="s">
        <v>52</v>
      </c>
      <c r="C25" s="11">
        <v>2557391.9300000002</v>
      </c>
      <c r="D25" s="11">
        <v>1216282.8559999997</v>
      </c>
      <c r="E25" s="11">
        <v>1433462.5520000006</v>
      </c>
      <c r="F25" s="11">
        <v>1285401.0369999995</v>
      </c>
      <c r="G25" s="11">
        <f>SUM(C25:F25)</f>
        <v>6492538.375</v>
      </c>
      <c r="H25" s="11">
        <v>2536180.2308200002</v>
      </c>
      <c r="I25" s="11">
        <v>1056838.5765799996</v>
      </c>
      <c r="J25" s="11">
        <v>1329465.4292199998</v>
      </c>
      <c r="K25" s="11">
        <v>1281184.2153600007</v>
      </c>
      <c r="L25" s="11">
        <f>SUM(H25:K25)</f>
        <v>6203668.4519800004</v>
      </c>
      <c r="M25" s="11">
        <f>+C25-H25</f>
        <v>21211.699179999996</v>
      </c>
      <c r="N25" s="11">
        <f>+D25-I25</f>
        <v>159444.27942000004</v>
      </c>
      <c r="O25" s="11">
        <f>+E25-J25</f>
        <v>103997.12278000079</v>
      </c>
      <c r="P25" s="11">
        <f>+F25-K25</f>
        <v>4216.821639998816</v>
      </c>
      <c r="Q25" s="11">
        <f>SUM(M25:P25)</f>
        <v>288869.92301999964</v>
      </c>
      <c r="R25" s="28">
        <f>+H25/C25*100</f>
        <v>99.170572999344685</v>
      </c>
      <c r="S25" s="28">
        <f t="shared" si="4"/>
        <v>95.212730591671075</v>
      </c>
      <c r="T25" s="28">
        <f t="shared" si="5"/>
        <v>94.533405153294211</v>
      </c>
      <c r="U25" s="28">
        <f t="shared" si="6"/>
        <v>95.55073984418307</v>
      </c>
    </row>
    <row r="26" spans="2:21" x14ac:dyDescent="0.2">
      <c r="B26" s="17" t="s">
        <v>53</v>
      </c>
      <c r="C26" s="11">
        <v>50161581.180629998</v>
      </c>
      <c r="D26" s="11">
        <v>63127274.464370012</v>
      </c>
      <c r="E26" s="11">
        <v>55821676.35491997</v>
      </c>
      <c r="F26" s="11">
        <v>74174604.84890005</v>
      </c>
      <c r="G26" s="11">
        <f t="shared" si="7"/>
        <v>243285136.84882003</v>
      </c>
      <c r="H26" s="11">
        <v>49966928.528140001</v>
      </c>
      <c r="I26" s="11">
        <v>62770721.138889991</v>
      </c>
      <c r="J26" s="11">
        <v>55063044.031059995</v>
      </c>
      <c r="K26" s="11">
        <v>72691755.332679987</v>
      </c>
      <c r="L26" s="11">
        <f t="shared" si="8"/>
        <v>240492449.03076997</v>
      </c>
      <c r="M26" s="11">
        <f t="shared" si="2"/>
        <v>194652.65248999745</v>
      </c>
      <c r="N26" s="11">
        <f t="shared" si="2"/>
        <v>356553.32548002154</v>
      </c>
      <c r="O26" s="11">
        <f t="shared" si="2"/>
        <v>758632.32385997474</v>
      </c>
      <c r="P26" s="11">
        <f t="shared" si="2"/>
        <v>1482849.516220063</v>
      </c>
      <c r="Q26" s="11">
        <f t="shared" si="9"/>
        <v>2792687.8180500567</v>
      </c>
      <c r="R26" s="28">
        <f t="shared" si="3"/>
        <v>99.611948730664892</v>
      </c>
      <c r="S26" s="28">
        <f t="shared" si="4"/>
        <v>99.513450837832394</v>
      </c>
      <c r="T26" s="28">
        <f t="shared" si="5"/>
        <v>99.225454330762432</v>
      </c>
      <c r="U26" s="28">
        <f t="shared" si="6"/>
        <v>98.852092711366311</v>
      </c>
    </row>
    <row r="27" spans="2:21" x14ac:dyDescent="0.2">
      <c r="B27" s="17" t="s">
        <v>54</v>
      </c>
      <c r="C27" s="11">
        <v>3816110.449</v>
      </c>
      <c r="D27" s="11">
        <v>5509196.1849999996</v>
      </c>
      <c r="E27" s="11">
        <v>5319203.5210000016</v>
      </c>
      <c r="F27" s="11">
        <v>6481611.3939999938</v>
      </c>
      <c r="G27" s="11">
        <f t="shared" si="7"/>
        <v>21126121.548999995</v>
      </c>
      <c r="H27" s="11">
        <v>3778558.60922</v>
      </c>
      <c r="I27" s="11">
        <v>5064234.9218300004</v>
      </c>
      <c r="J27" s="11">
        <v>5055328.6852599978</v>
      </c>
      <c r="K27" s="11">
        <v>6256624.5060100034</v>
      </c>
      <c r="L27" s="11">
        <f t="shared" si="8"/>
        <v>20154746.722320002</v>
      </c>
      <c r="M27" s="11">
        <f t="shared" si="2"/>
        <v>37551.839780000038</v>
      </c>
      <c r="N27" s="11">
        <f t="shared" si="2"/>
        <v>444961.26316999923</v>
      </c>
      <c r="O27" s="11">
        <f t="shared" si="2"/>
        <v>263874.83574000373</v>
      </c>
      <c r="P27" s="11">
        <f t="shared" si="2"/>
        <v>224986.88798999041</v>
      </c>
      <c r="Q27" s="11">
        <f t="shared" si="9"/>
        <v>971374.82667999342</v>
      </c>
      <c r="R27" s="28">
        <f t="shared" si="3"/>
        <v>99.01596559423902</v>
      </c>
      <c r="S27" s="28">
        <f t="shared" si="4"/>
        <v>94.82576689552748</v>
      </c>
      <c r="T27" s="28">
        <f t="shared" si="5"/>
        <v>94.90329187668209</v>
      </c>
      <c r="U27" s="28">
        <f t="shared" si="6"/>
        <v>95.402020080084355</v>
      </c>
    </row>
    <row r="28" spans="2:21" x14ac:dyDescent="0.2">
      <c r="B28" s="6" t="s">
        <v>55</v>
      </c>
      <c r="C28" s="11">
        <v>3030956.9929999998</v>
      </c>
      <c r="D28" s="11">
        <v>3484270.3702500006</v>
      </c>
      <c r="E28" s="11">
        <v>3859297.9629999995</v>
      </c>
      <c r="F28" s="11">
        <v>3612163.1381799988</v>
      </c>
      <c r="G28" s="11">
        <f t="shared" si="7"/>
        <v>13986688.464429999</v>
      </c>
      <c r="H28" s="11">
        <v>2828383.7410199996</v>
      </c>
      <c r="I28" s="11">
        <v>3050435.6452600006</v>
      </c>
      <c r="J28" s="11">
        <v>3121470.2611999996</v>
      </c>
      <c r="K28" s="11">
        <v>3447174.6130500007</v>
      </c>
      <c r="L28" s="11">
        <f t="shared" si="8"/>
        <v>12447464.260530001</v>
      </c>
      <c r="M28" s="11">
        <f t="shared" si="2"/>
        <v>202573.25198000018</v>
      </c>
      <c r="N28" s="11">
        <f t="shared" si="2"/>
        <v>433834.72499000002</v>
      </c>
      <c r="O28" s="11">
        <f t="shared" si="2"/>
        <v>737827.70179999992</v>
      </c>
      <c r="P28" s="11">
        <f t="shared" si="2"/>
        <v>164988.5251299981</v>
      </c>
      <c r="Q28" s="11">
        <f t="shared" si="9"/>
        <v>1539224.2038999982</v>
      </c>
      <c r="R28" s="28">
        <f t="shared" si="3"/>
        <v>93.316525029954462</v>
      </c>
      <c r="S28" s="28">
        <f t="shared" si="4"/>
        <v>90.231991280001324</v>
      </c>
      <c r="T28" s="28">
        <f t="shared" si="5"/>
        <v>86.753748865089193</v>
      </c>
      <c r="U28" s="28">
        <f t="shared" si="6"/>
        <v>88.995077656770221</v>
      </c>
    </row>
    <row r="29" spans="2:21" x14ac:dyDescent="0.2">
      <c r="B29" s="6" t="s">
        <v>56</v>
      </c>
      <c r="C29" s="11">
        <v>45635958.369940005</v>
      </c>
      <c r="D29" s="11">
        <v>52638761.861840002</v>
      </c>
      <c r="E29" s="11">
        <v>60435222.727319971</v>
      </c>
      <c r="F29" s="11">
        <v>68272761.725500017</v>
      </c>
      <c r="G29" s="11">
        <f t="shared" si="7"/>
        <v>226982704.6846</v>
      </c>
      <c r="H29" s="11">
        <v>45235914.754559994</v>
      </c>
      <c r="I29" s="11">
        <v>52491724.005700007</v>
      </c>
      <c r="J29" s="11">
        <v>60214702.580180004</v>
      </c>
      <c r="K29" s="11">
        <v>67817147.153379977</v>
      </c>
      <c r="L29" s="11">
        <f t="shared" si="8"/>
        <v>225759488.49381998</v>
      </c>
      <c r="M29" s="11">
        <f t="shared" si="2"/>
        <v>400043.6153800115</v>
      </c>
      <c r="N29" s="11">
        <f t="shared" si="2"/>
        <v>147037.85613999516</v>
      </c>
      <c r="O29" s="11">
        <f t="shared" si="2"/>
        <v>220520.14713996649</v>
      </c>
      <c r="P29" s="11">
        <f t="shared" si="2"/>
        <v>455614.57212004066</v>
      </c>
      <c r="Q29" s="11">
        <f t="shared" si="9"/>
        <v>1223216.1907800138</v>
      </c>
      <c r="R29" s="28">
        <f t="shared" si="3"/>
        <v>99.123402620063047</v>
      </c>
      <c r="S29" s="28">
        <f t="shared" si="4"/>
        <v>99.443314139964258</v>
      </c>
      <c r="T29" s="28">
        <f t="shared" si="5"/>
        <v>99.51634938281228</v>
      </c>
      <c r="U29" s="28">
        <f t="shared" si="6"/>
        <v>99.461097182501319</v>
      </c>
    </row>
    <row r="30" spans="2:21" x14ac:dyDescent="0.2">
      <c r="B30" s="6" t="s">
        <v>57</v>
      </c>
      <c r="C30" s="11">
        <v>82063859.660889998</v>
      </c>
      <c r="D30" s="11">
        <v>147930651.49243999</v>
      </c>
      <c r="E30" s="11">
        <v>155121535.30751002</v>
      </c>
      <c r="F30" s="11">
        <v>160160857.75231993</v>
      </c>
      <c r="G30" s="11">
        <f t="shared" si="7"/>
        <v>545276904.21315992</v>
      </c>
      <c r="H30" s="11">
        <v>81949476.757170007</v>
      </c>
      <c r="I30" s="11">
        <v>147220161.57611001</v>
      </c>
      <c r="J30" s="11">
        <v>154475282.31670007</v>
      </c>
      <c r="K30" s="11">
        <v>159802140.14969993</v>
      </c>
      <c r="L30" s="11">
        <f t="shared" si="8"/>
        <v>543447060.79967999</v>
      </c>
      <c r="M30" s="11">
        <f t="shared" si="2"/>
        <v>114382.90371999145</v>
      </c>
      <c r="N30" s="11">
        <f t="shared" si="2"/>
        <v>710489.9163299799</v>
      </c>
      <c r="O30" s="11">
        <f t="shared" si="2"/>
        <v>646252.99080994725</v>
      </c>
      <c r="P30" s="11">
        <f t="shared" si="2"/>
        <v>358717.60262000561</v>
      </c>
      <c r="Q30" s="11">
        <f t="shared" si="9"/>
        <v>1829843.4134799242</v>
      </c>
      <c r="R30" s="28">
        <f t="shared" si="3"/>
        <v>99.860617202026987</v>
      </c>
      <c r="S30" s="28">
        <f t="shared" si="4"/>
        <v>99.641351084461306</v>
      </c>
      <c r="T30" s="28">
        <f t="shared" si="5"/>
        <v>99.618004540610713</v>
      </c>
      <c r="U30" s="28">
        <f t="shared" si="6"/>
        <v>99.664419417117912</v>
      </c>
    </row>
    <row r="31" spans="2:21" x14ac:dyDescent="0.2">
      <c r="B31" s="6" t="s">
        <v>58</v>
      </c>
      <c r="C31" s="11">
        <v>4249736.0820000004</v>
      </c>
      <c r="D31" s="11">
        <v>5791962.1180000007</v>
      </c>
      <c r="E31" s="11">
        <v>5372098.2909999993</v>
      </c>
      <c r="F31" s="11">
        <v>5474722.4139999971</v>
      </c>
      <c r="G31" s="11">
        <f t="shared" si="7"/>
        <v>20888518.904999997</v>
      </c>
      <c r="H31" s="11">
        <v>4187696.1585900001</v>
      </c>
      <c r="I31" s="11">
        <v>5470630.6534399986</v>
      </c>
      <c r="J31" s="11">
        <v>4368857.0391100012</v>
      </c>
      <c r="K31" s="11">
        <v>5165958.479840003</v>
      </c>
      <c r="L31" s="11">
        <f t="shared" si="8"/>
        <v>19193142.330980003</v>
      </c>
      <c r="M31" s="11">
        <f t="shared" si="2"/>
        <v>62039.92341000028</v>
      </c>
      <c r="N31" s="11">
        <f t="shared" si="2"/>
        <v>321331.46456000209</v>
      </c>
      <c r="O31" s="11">
        <f t="shared" si="2"/>
        <v>1003241.2518899981</v>
      </c>
      <c r="P31" s="11">
        <f t="shared" si="2"/>
        <v>308763.93415999413</v>
      </c>
      <c r="Q31" s="11">
        <f t="shared" si="9"/>
        <v>1695376.5740199946</v>
      </c>
      <c r="R31" s="28">
        <f t="shared" si="3"/>
        <v>98.540146441733782</v>
      </c>
      <c r="S31" s="28">
        <f t="shared" si="4"/>
        <v>96.182205635596546</v>
      </c>
      <c r="T31" s="28">
        <f t="shared" si="5"/>
        <v>91.004081047329038</v>
      </c>
      <c r="U31" s="28">
        <f t="shared" si="6"/>
        <v>91.883691793896503</v>
      </c>
    </row>
    <row r="32" spans="2:21" x14ac:dyDescent="0.2">
      <c r="B32" s="6" t="s">
        <v>59</v>
      </c>
      <c r="C32" s="11">
        <v>24270045.557999998</v>
      </c>
      <c r="D32" s="11">
        <v>38780131.210000001</v>
      </c>
      <c r="E32" s="11">
        <v>28020921.123000003</v>
      </c>
      <c r="F32" s="11">
        <v>45104848.942000002</v>
      </c>
      <c r="G32" s="11">
        <f t="shared" si="7"/>
        <v>136175946.833</v>
      </c>
      <c r="H32" s="11">
        <v>22039477.562660001</v>
      </c>
      <c r="I32" s="11">
        <v>38213614.16923999</v>
      </c>
      <c r="J32" s="11">
        <v>27576618.425119996</v>
      </c>
      <c r="K32" s="11">
        <v>44609301.793140009</v>
      </c>
      <c r="L32" s="11">
        <f t="shared" si="8"/>
        <v>132439011.95016</v>
      </c>
      <c r="M32" s="11">
        <f t="shared" si="2"/>
        <v>2230567.9953399971</v>
      </c>
      <c r="N32" s="11">
        <f t="shared" si="2"/>
        <v>566517.04076001048</v>
      </c>
      <c r="O32" s="11">
        <f t="shared" si="2"/>
        <v>444302.69788000733</v>
      </c>
      <c r="P32" s="11">
        <f t="shared" si="2"/>
        <v>495547.14885999262</v>
      </c>
      <c r="Q32" s="11">
        <f t="shared" si="9"/>
        <v>3736934.8828400075</v>
      </c>
      <c r="R32" s="28">
        <f t="shared" si="3"/>
        <v>90.809378622675268</v>
      </c>
      <c r="S32" s="28">
        <f t="shared" si="4"/>
        <v>95.56371579037409</v>
      </c>
      <c r="T32" s="28">
        <f t="shared" si="5"/>
        <v>96.440816231446419</v>
      </c>
      <c r="U32" s="28">
        <f t="shared" si="6"/>
        <v>97.25580400228624</v>
      </c>
    </row>
    <row r="33" spans="1:23" x14ac:dyDescent="0.2">
      <c r="B33" s="6" t="s">
        <v>60</v>
      </c>
      <c r="C33" s="11">
        <v>712087.10199999996</v>
      </c>
      <c r="D33" s="11">
        <v>1315949.797</v>
      </c>
      <c r="E33" s="11">
        <v>820374.02599999984</v>
      </c>
      <c r="F33" s="11">
        <v>1090998.5080000004</v>
      </c>
      <c r="G33" s="11">
        <f t="shared" si="7"/>
        <v>3939409.4330000002</v>
      </c>
      <c r="H33" s="11">
        <v>664453.82889999996</v>
      </c>
      <c r="I33" s="11">
        <v>1212511.4781400003</v>
      </c>
      <c r="J33" s="11">
        <v>534269.55463999999</v>
      </c>
      <c r="K33" s="11">
        <v>637599.01100999955</v>
      </c>
      <c r="L33" s="11">
        <f t="shared" si="8"/>
        <v>3048833.8726899996</v>
      </c>
      <c r="M33" s="11">
        <f t="shared" si="2"/>
        <v>47633.273099999991</v>
      </c>
      <c r="N33" s="11">
        <f t="shared" si="2"/>
        <v>103438.31885999977</v>
      </c>
      <c r="O33" s="11">
        <f t="shared" si="2"/>
        <v>286104.47135999985</v>
      </c>
      <c r="P33" s="11">
        <f t="shared" si="2"/>
        <v>453399.49699000083</v>
      </c>
      <c r="Q33" s="11">
        <f t="shared" si="9"/>
        <v>890575.56031000044</v>
      </c>
      <c r="R33" s="28">
        <f t="shared" si="3"/>
        <v>93.310751877654425</v>
      </c>
      <c r="S33" s="28">
        <f t="shared" si="4"/>
        <v>92.550845991288853</v>
      </c>
      <c r="T33" s="28">
        <f t="shared" si="5"/>
        <v>84.651931381003266</v>
      </c>
      <c r="U33" s="28">
        <f t="shared" si="6"/>
        <v>77.393170843077471</v>
      </c>
    </row>
    <row r="34" spans="1:23" x14ac:dyDescent="0.2">
      <c r="B34" s="6" t="s">
        <v>61</v>
      </c>
      <c r="C34" s="11">
        <v>1063346.0120000001</v>
      </c>
      <c r="D34" s="11">
        <v>1573871.8019999997</v>
      </c>
      <c r="E34" s="11">
        <v>1997482.6610000008</v>
      </c>
      <c r="F34" s="11">
        <v>2352144.9229999995</v>
      </c>
      <c r="G34" s="11">
        <f t="shared" si="7"/>
        <v>6986845.398</v>
      </c>
      <c r="H34" s="11">
        <v>1059323.4614599999</v>
      </c>
      <c r="I34" s="11">
        <v>1499264.9397499999</v>
      </c>
      <c r="J34" s="11">
        <v>1302312.2528500003</v>
      </c>
      <c r="K34" s="11">
        <v>1617179.8443400008</v>
      </c>
      <c r="L34" s="11">
        <f t="shared" si="8"/>
        <v>5478080.4984000009</v>
      </c>
      <c r="M34" s="11">
        <f t="shared" si="2"/>
        <v>4022.5505400002003</v>
      </c>
      <c r="N34" s="11">
        <f t="shared" si="2"/>
        <v>74606.862249999773</v>
      </c>
      <c r="O34" s="11">
        <f t="shared" si="2"/>
        <v>695170.4081500005</v>
      </c>
      <c r="P34" s="11">
        <f t="shared" si="2"/>
        <v>734965.07865999872</v>
      </c>
      <c r="Q34" s="11">
        <f t="shared" si="9"/>
        <v>1508764.8995999992</v>
      </c>
      <c r="R34" s="28">
        <f t="shared" si="3"/>
        <v>99.621708221537943</v>
      </c>
      <c r="S34" s="28">
        <f t="shared" si="4"/>
        <v>97.018471042756275</v>
      </c>
      <c r="T34" s="28">
        <f t="shared" si="5"/>
        <v>83.304210809005937</v>
      </c>
      <c r="U34" s="28">
        <f t="shared" si="6"/>
        <v>78.40563496607659</v>
      </c>
    </row>
    <row r="35" spans="1:23" x14ac:dyDescent="0.2">
      <c r="B35" s="6" t="s">
        <v>62</v>
      </c>
      <c r="C35" s="11">
        <v>7725204.7380000008</v>
      </c>
      <c r="D35" s="11">
        <v>9159996.7361299954</v>
      </c>
      <c r="E35" s="11">
        <v>13366948.593389999</v>
      </c>
      <c r="F35" s="11">
        <v>18881430.544200007</v>
      </c>
      <c r="G35" s="11">
        <f t="shared" si="7"/>
        <v>49133580.611720003</v>
      </c>
      <c r="H35" s="11">
        <v>7414254.1957200002</v>
      </c>
      <c r="I35" s="11">
        <v>8963462.1074999981</v>
      </c>
      <c r="J35" s="11">
        <v>10935364.031550003</v>
      </c>
      <c r="K35" s="11">
        <v>16367809.027419999</v>
      </c>
      <c r="L35" s="11">
        <f t="shared" si="8"/>
        <v>43680889.362190001</v>
      </c>
      <c r="M35" s="11">
        <f t="shared" si="2"/>
        <v>310950.54228000063</v>
      </c>
      <c r="N35" s="11">
        <f t="shared" si="2"/>
        <v>196534.62862999737</v>
      </c>
      <c r="O35" s="11">
        <f t="shared" si="2"/>
        <v>2431584.5618399959</v>
      </c>
      <c r="P35" s="11">
        <f t="shared" si="2"/>
        <v>2513621.5167800076</v>
      </c>
      <c r="Q35" s="11">
        <f t="shared" si="9"/>
        <v>5452691.2495300015</v>
      </c>
      <c r="R35" s="28">
        <f t="shared" si="3"/>
        <v>95.974856941325498</v>
      </c>
      <c r="S35" s="28">
        <f t="shared" si="4"/>
        <v>96.994497390584755</v>
      </c>
      <c r="T35" s="28">
        <f t="shared" si="5"/>
        <v>90.284757525695653</v>
      </c>
      <c r="U35" s="28">
        <f t="shared" si="6"/>
        <v>88.902312468085526</v>
      </c>
    </row>
    <row r="36" spans="1:23" x14ac:dyDescent="0.2">
      <c r="B36" s="18" t="s">
        <v>63</v>
      </c>
      <c r="C36" s="11">
        <v>1085495.4100000001</v>
      </c>
      <c r="D36" s="11">
        <v>3312973.6729999995</v>
      </c>
      <c r="E36" s="11">
        <v>1454371.2610000009</v>
      </c>
      <c r="F36" s="11">
        <v>2953470.7070000004</v>
      </c>
      <c r="G36" s="11">
        <f t="shared" si="7"/>
        <v>8806311.0510000009</v>
      </c>
      <c r="H36" s="11">
        <v>1002999.33366</v>
      </c>
      <c r="I36" s="11">
        <v>1567190.4488000004</v>
      </c>
      <c r="J36" s="11">
        <v>1222590.0352399992</v>
      </c>
      <c r="K36" s="11">
        <v>1466589.299660001</v>
      </c>
      <c r="L36" s="11">
        <f t="shared" si="8"/>
        <v>5259369.1173600005</v>
      </c>
      <c r="M36" s="11">
        <f t="shared" si="2"/>
        <v>82496.076340000145</v>
      </c>
      <c r="N36" s="11">
        <f t="shared" si="2"/>
        <v>1745783.2241999991</v>
      </c>
      <c r="O36" s="11">
        <f t="shared" si="2"/>
        <v>231781.22576000169</v>
      </c>
      <c r="P36" s="11">
        <f t="shared" si="2"/>
        <v>1486881.4073399995</v>
      </c>
      <c r="Q36" s="11">
        <f t="shared" si="9"/>
        <v>3546941.9336400004</v>
      </c>
      <c r="R36" s="28">
        <f t="shared" si="3"/>
        <v>92.400145078457768</v>
      </c>
      <c r="S36" s="28">
        <f t="shared" si="4"/>
        <v>58.433735328360846</v>
      </c>
      <c r="T36" s="28">
        <f t="shared" si="5"/>
        <v>64.80237961023731</v>
      </c>
      <c r="U36" s="28">
        <f t="shared" si="6"/>
        <v>59.722727109017711</v>
      </c>
    </row>
    <row r="37" spans="1:23" x14ac:dyDescent="0.2">
      <c r="B37" s="6" t="s">
        <v>64</v>
      </c>
      <c r="C37" s="11">
        <v>307719.17300000001</v>
      </c>
      <c r="D37" s="11">
        <v>372069.53900000005</v>
      </c>
      <c r="E37" s="11">
        <v>302044.98300000001</v>
      </c>
      <c r="F37" s="11">
        <v>400524.81999999983</v>
      </c>
      <c r="G37" s="11">
        <f t="shared" si="7"/>
        <v>1382358.5149999999</v>
      </c>
      <c r="H37" s="11">
        <v>288948.79501</v>
      </c>
      <c r="I37" s="11">
        <v>353387.0368900001</v>
      </c>
      <c r="J37" s="11">
        <v>299257.76051999989</v>
      </c>
      <c r="K37" s="11">
        <v>396487.89436999976</v>
      </c>
      <c r="L37" s="11">
        <f t="shared" si="8"/>
        <v>1338081.4867899998</v>
      </c>
      <c r="M37" s="11">
        <f t="shared" si="2"/>
        <v>18770.377990000008</v>
      </c>
      <c r="N37" s="11">
        <f t="shared" si="2"/>
        <v>18682.502109999943</v>
      </c>
      <c r="O37" s="11">
        <f t="shared" si="2"/>
        <v>2787.2224800001131</v>
      </c>
      <c r="P37" s="11">
        <f t="shared" si="2"/>
        <v>4036.9256300000707</v>
      </c>
      <c r="Q37" s="11">
        <f t="shared" si="9"/>
        <v>44277.028210000135</v>
      </c>
      <c r="R37" s="28">
        <f t="shared" si="3"/>
        <v>93.900159744027391</v>
      </c>
      <c r="S37" s="28">
        <f t="shared" si="4"/>
        <v>94.490511619439786</v>
      </c>
      <c r="T37" s="28">
        <f t="shared" si="5"/>
        <v>95.901535791150451</v>
      </c>
      <c r="U37" s="28">
        <f t="shared" si="6"/>
        <v>96.796993852929674</v>
      </c>
    </row>
    <row r="38" spans="1:23" x14ac:dyDescent="0.2">
      <c r="B38" s="6" t="s">
        <v>65</v>
      </c>
      <c r="C38" s="11">
        <v>11935464.548799999</v>
      </c>
      <c r="D38" s="11">
        <v>16895215.295289997</v>
      </c>
      <c r="E38" s="11">
        <v>26412661.184330005</v>
      </c>
      <c r="F38" s="11">
        <v>17120685.140389994</v>
      </c>
      <c r="G38" s="11">
        <f t="shared" si="7"/>
        <v>72364026.168809995</v>
      </c>
      <c r="H38" s="11">
        <v>9704201.2097599991</v>
      </c>
      <c r="I38" s="11">
        <v>9789578.7290400043</v>
      </c>
      <c r="J38" s="11">
        <v>18046821.704310004</v>
      </c>
      <c r="K38" s="11">
        <v>14080853.543719985</v>
      </c>
      <c r="L38" s="11">
        <f t="shared" si="8"/>
        <v>51621455.186829992</v>
      </c>
      <c r="M38" s="11">
        <f t="shared" si="2"/>
        <v>2231263.33904</v>
      </c>
      <c r="N38" s="11">
        <f t="shared" si="2"/>
        <v>7105636.5662499927</v>
      </c>
      <c r="O38" s="11">
        <f t="shared" si="2"/>
        <v>8365839.4800200015</v>
      </c>
      <c r="P38" s="11">
        <f t="shared" si="2"/>
        <v>3039831.5966700092</v>
      </c>
      <c r="Q38" s="11">
        <f t="shared" si="9"/>
        <v>20742570.981980003</v>
      </c>
      <c r="R38" s="28">
        <f t="shared" si="3"/>
        <v>81.305601219649787</v>
      </c>
      <c r="S38" s="28">
        <f t="shared" si="4"/>
        <v>67.614707818955694</v>
      </c>
      <c r="T38" s="28">
        <f t="shared" si="5"/>
        <v>67.954980535658052</v>
      </c>
      <c r="U38" s="28">
        <f t="shared" si="6"/>
        <v>71.33579752238775</v>
      </c>
      <c r="W38" s="11"/>
    </row>
    <row r="39" spans="1:23" x14ac:dyDescent="0.2">
      <c r="B39" s="6" t="s">
        <v>66</v>
      </c>
      <c r="C39" s="11">
        <v>799</v>
      </c>
      <c r="D39" s="11">
        <v>1011</v>
      </c>
      <c r="E39" s="11">
        <v>778</v>
      </c>
      <c r="F39" s="11">
        <v>1170.9570000000003</v>
      </c>
      <c r="G39" s="11">
        <f>SUM(C39:F39)</f>
        <v>3758.9570000000003</v>
      </c>
      <c r="H39" s="11">
        <v>763.74213999999984</v>
      </c>
      <c r="I39" s="11">
        <v>1010.86109</v>
      </c>
      <c r="J39" s="11">
        <v>741.63217999999983</v>
      </c>
      <c r="K39" s="11">
        <v>928.14382000000023</v>
      </c>
      <c r="L39" s="11">
        <f>SUM(H39:K39)</f>
        <v>3444.3792299999996</v>
      </c>
      <c r="M39" s="11">
        <f>+C39-H39</f>
        <v>35.257860000000164</v>
      </c>
      <c r="N39" s="11">
        <f>+D39-I39</f>
        <v>0.13891000000000986</v>
      </c>
      <c r="O39" s="11">
        <f>+E39-J39</f>
        <v>36.367820000000165</v>
      </c>
      <c r="P39" s="11">
        <f>+F39-K39</f>
        <v>242.8131800000001</v>
      </c>
      <c r="Q39" s="11">
        <f>SUM(M39:P39)</f>
        <v>314.57777000000044</v>
      </c>
      <c r="R39" s="28">
        <f>+H39/C39*100</f>
        <v>95.587251564455542</v>
      </c>
      <c r="S39" s="28">
        <f t="shared" si="4"/>
        <v>98.044377348066277</v>
      </c>
      <c r="T39" s="28">
        <f t="shared" si="5"/>
        <v>97.227025115919602</v>
      </c>
      <c r="U39" s="28">
        <f t="shared" si="6"/>
        <v>91.631248508562322</v>
      </c>
    </row>
    <row r="40" spans="1:23" x14ac:dyDescent="0.2">
      <c r="B40" s="6" t="s">
        <v>67</v>
      </c>
      <c r="C40" s="11">
        <v>6916710.2829999998</v>
      </c>
      <c r="D40" s="11">
        <v>8406298.943</v>
      </c>
      <c r="E40" s="11">
        <v>7141817.1520000026</v>
      </c>
      <c r="F40" s="11">
        <v>12038560.785879996</v>
      </c>
      <c r="G40" s="11">
        <f t="shared" si="7"/>
        <v>34503387.163879998</v>
      </c>
      <c r="H40" s="11">
        <v>6910872.1303900005</v>
      </c>
      <c r="I40" s="11">
        <v>8389911.500690002</v>
      </c>
      <c r="J40" s="11">
        <v>7135202.4612799957</v>
      </c>
      <c r="K40" s="11">
        <v>12006072.848830007</v>
      </c>
      <c r="L40" s="11">
        <f t="shared" si="8"/>
        <v>34442058.941190004</v>
      </c>
      <c r="M40" s="11">
        <f t="shared" si="2"/>
        <v>5838.1526099992916</v>
      </c>
      <c r="N40" s="11">
        <f t="shared" si="2"/>
        <v>16387.442309997976</v>
      </c>
      <c r="O40" s="11">
        <f t="shared" si="2"/>
        <v>6614.6907200068235</v>
      </c>
      <c r="P40" s="11">
        <f t="shared" si="2"/>
        <v>32487.937049988657</v>
      </c>
      <c r="Q40" s="11">
        <f t="shared" si="9"/>
        <v>61328.222689992748</v>
      </c>
      <c r="R40" s="28">
        <f t="shared" si="3"/>
        <v>99.915593506578588</v>
      </c>
      <c r="S40" s="28">
        <f t="shared" si="4"/>
        <v>99.85495280599136</v>
      </c>
      <c r="T40" s="28">
        <f t="shared" si="5"/>
        <v>99.871620260247155</v>
      </c>
      <c r="U40" s="28">
        <f t="shared" si="6"/>
        <v>99.822254486498082</v>
      </c>
    </row>
    <row r="41" spans="1:23" x14ac:dyDescent="0.2">
      <c r="B41" s="6" t="s">
        <v>68</v>
      </c>
      <c r="C41" s="11">
        <v>375462.54099999997</v>
      </c>
      <c r="D41" s="11">
        <v>437223.57200000004</v>
      </c>
      <c r="E41" s="11">
        <v>327010.9090000001</v>
      </c>
      <c r="F41" s="11">
        <v>438078.20299999998</v>
      </c>
      <c r="G41" s="11">
        <f t="shared" si="7"/>
        <v>1577775.2250000001</v>
      </c>
      <c r="H41" s="11">
        <v>370122.58144000004</v>
      </c>
      <c r="I41" s="11">
        <v>437198.95804</v>
      </c>
      <c r="J41" s="11">
        <v>327010.78273999994</v>
      </c>
      <c r="K41" s="11">
        <v>436569.29595000017</v>
      </c>
      <c r="L41" s="11">
        <f t="shared" si="8"/>
        <v>1570901.6181700001</v>
      </c>
      <c r="M41" s="11">
        <f t="shared" si="2"/>
        <v>5339.9595599999302</v>
      </c>
      <c r="N41" s="11">
        <f t="shared" si="2"/>
        <v>24.613960000046063</v>
      </c>
      <c r="O41" s="11">
        <f t="shared" si="2"/>
        <v>0.12626000016462058</v>
      </c>
      <c r="P41" s="11">
        <f t="shared" si="2"/>
        <v>1508.9070499998052</v>
      </c>
      <c r="Q41" s="11">
        <f t="shared" si="9"/>
        <v>6873.6068299999461</v>
      </c>
      <c r="R41" s="28">
        <f t="shared" si="3"/>
        <v>98.577765029294923</v>
      </c>
      <c r="S41" s="28">
        <f t="shared" si="4"/>
        <v>99.33989600238192</v>
      </c>
      <c r="T41" s="28">
        <f t="shared" si="5"/>
        <v>99.529287198576171</v>
      </c>
      <c r="U41" s="28">
        <f t="shared" si="6"/>
        <v>99.564348158021048</v>
      </c>
    </row>
    <row r="42" spans="1:23" x14ac:dyDescent="0.2">
      <c r="B42" s="6" t="s">
        <v>69</v>
      </c>
      <c r="C42" s="11">
        <v>2614802.3119999999</v>
      </c>
      <c r="D42" s="11">
        <v>3092452.2580000004</v>
      </c>
      <c r="E42" s="11">
        <v>2667127.5419999994</v>
      </c>
      <c r="F42" s="11">
        <v>3439190.603000002</v>
      </c>
      <c r="G42" s="11">
        <f t="shared" si="7"/>
        <v>11813572.715000002</v>
      </c>
      <c r="H42" s="11">
        <v>2378301.0679299999</v>
      </c>
      <c r="I42" s="11">
        <v>3051726.0938499998</v>
      </c>
      <c r="J42" s="11">
        <v>2626310.2374</v>
      </c>
      <c r="K42" s="11">
        <v>3166712.0988600003</v>
      </c>
      <c r="L42" s="11">
        <f t="shared" si="8"/>
        <v>11223049.49804</v>
      </c>
      <c r="M42" s="11">
        <f t="shared" si="2"/>
        <v>236501.24407000002</v>
      </c>
      <c r="N42" s="11">
        <f t="shared" si="2"/>
        <v>40726.16415000055</v>
      </c>
      <c r="O42" s="11">
        <f t="shared" si="2"/>
        <v>40817.30459999945</v>
      </c>
      <c r="P42" s="11">
        <f t="shared" si="2"/>
        <v>272478.50414000172</v>
      </c>
      <c r="Q42" s="11">
        <f t="shared" si="9"/>
        <v>590523.21696000174</v>
      </c>
      <c r="R42" s="28">
        <f t="shared" si="3"/>
        <v>90.955291610970548</v>
      </c>
      <c r="S42" s="28">
        <f t="shared" si="4"/>
        <v>95.142543497582224</v>
      </c>
      <c r="T42" s="28">
        <f t="shared" si="5"/>
        <v>96.202170995227689</v>
      </c>
      <c r="U42" s="28">
        <f t="shared" si="6"/>
        <v>95.00131559515269</v>
      </c>
    </row>
    <row r="43" spans="1:23" x14ac:dyDescent="0.2">
      <c r="B43" s="6" t="s">
        <v>70</v>
      </c>
      <c r="C43" s="11">
        <v>6861233.8879999993</v>
      </c>
      <c r="D43" s="11">
        <v>1054495.0830000006</v>
      </c>
      <c r="E43" s="11">
        <v>4682959.1050000014</v>
      </c>
      <c r="F43" s="11">
        <v>6778160.7629999965</v>
      </c>
      <c r="G43" s="11">
        <f t="shared" si="7"/>
        <v>19376848.838999998</v>
      </c>
      <c r="H43" s="11">
        <v>6861233.5868200008</v>
      </c>
      <c r="I43" s="11">
        <v>1054494.9593799999</v>
      </c>
      <c r="J43" s="11">
        <v>2884346.3618299998</v>
      </c>
      <c r="K43" s="11">
        <v>6751792.8417700008</v>
      </c>
      <c r="L43" s="11">
        <f t="shared" si="8"/>
        <v>17551867.7498</v>
      </c>
      <c r="M43" s="11">
        <f t="shared" si="2"/>
        <v>0.30117999855428934</v>
      </c>
      <c r="N43" s="11">
        <f t="shared" si="2"/>
        <v>0.12362000066787004</v>
      </c>
      <c r="O43" s="11">
        <f t="shared" si="2"/>
        <v>1798612.7431700015</v>
      </c>
      <c r="P43" s="11">
        <f t="shared" si="2"/>
        <v>26367.921229995787</v>
      </c>
      <c r="Q43" s="11">
        <f t="shared" si="9"/>
        <v>1824981.0891999966</v>
      </c>
      <c r="R43" s="28">
        <f t="shared" si="3"/>
        <v>99.999995610410551</v>
      </c>
      <c r="S43" s="28">
        <f t="shared" si="4"/>
        <v>99.99999463346964</v>
      </c>
      <c r="T43" s="28">
        <f t="shared" si="5"/>
        <v>85.72380586676887</v>
      </c>
      <c r="U43" s="28">
        <f t="shared" si="6"/>
        <v>90.581641502374538</v>
      </c>
    </row>
    <row r="44" spans="1:23" x14ac:dyDescent="0.2">
      <c r="B44" s="6" t="s">
        <v>71</v>
      </c>
      <c r="C44" s="11">
        <v>556997.82900000003</v>
      </c>
      <c r="D44" s="11">
        <v>682442.90099999995</v>
      </c>
      <c r="E44" s="11">
        <v>628634.67299999995</v>
      </c>
      <c r="F44" s="11">
        <v>784817.96900000004</v>
      </c>
      <c r="G44" s="11">
        <f t="shared" si="7"/>
        <v>2652893.372</v>
      </c>
      <c r="H44" s="11">
        <v>556997.82899000007</v>
      </c>
      <c r="I44" s="11">
        <v>682442.90099999984</v>
      </c>
      <c r="J44" s="11">
        <v>628634.67299999995</v>
      </c>
      <c r="K44" s="11">
        <v>784817.96900000004</v>
      </c>
      <c r="L44" s="11">
        <f t="shared" si="8"/>
        <v>2652893.3719899999</v>
      </c>
      <c r="M44" s="11">
        <f t="shared" si="2"/>
        <v>9.9999597296118736E-6</v>
      </c>
      <c r="N44" s="11">
        <f t="shared" si="2"/>
        <v>0</v>
      </c>
      <c r="O44" s="11">
        <f t="shared" si="2"/>
        <v>0</v>
      </c>
      <c r="P44" s="11">
        <f t="shared" si="2"/>
        <v>0</v>
      </c>
      <c r="Q44" s="11">
        <f t="shared" si="9"/>
        <v>9.9999597296118736E-6</v>
      </c>
      <c r="R44" s="28">
        <f t="shared" si="3"/>
        <v>99.999999998204672</v>
      </c>
      <c r="S44" s="28">
        <f t="shared" si="4"/>
        <v>99.999999999193179</v>
      </c>
      <c r="T44" s="28">
        <f t="shared" si="5"/>
        <v>99.999999999464677</v>
      </c>
      <c r="U44" s="28">
        <f t="shared" si="6"/>
        <v>99.999999999623043</v>
      </c>
    </row>
    <row r="45" spans="1:23" x14ac:dyDescent="0.2">
      <c r="B45" s="6" t="s">
        <v>72</v>
      </c>
      <c r="C45" s="11">
        <v>136164.26199999999</v>
      </c>
      <c r="D45" s="11">
        <v>213015.00699999998</v>
      </c>
      <c r="E45" s="11">
        <v>195856.54599999997</v>
      </c>
      <c r="F45" s="11">
        <v>279964.08900000004</v>
      </c>
      <c r="G45" s="11">
        <f t="shared" si="7"/>
        <v>824999.90399999998</v>
      </c>
      <c r="H45" s="11">
        <v>136005.74726</v>
      </c>
      <c r="I45" s="11">
        <v>207674.19549999994</v>
      </c>
      <c r="J45" s="11">
        <v>187480.92324000009</v>
      </c>
      <c r="K45" s="11">
        <v>276381.90813</v>
      </c>
      <c r="L45" s="11">
        <f t="shared" si="8"/>
        <v>807542.77413000003</v>
      </c>
      <c r="M45" s="11">
        <f t="shared" si="2"/>
        <v>158.51473999998416</v>
      </c>
      <c r="N45" s="11">
        <f t="shared" si="2"/>
        <v>5340.8115000000398</v>
      </c>
      <c r="O45" s="11">
        <f t="shared" si="2"/>
        <v>8375.622759999882</v>
      </c>
      <c r="P45" s="11">
        <f t="shared" si="2"/>
        <v>3582.1808700000402</v>
      </c>
      <c r="Q45" s="11">
        <f t="shared" si="9"/>
        <v>17457.129869999946</v>
      </c>
      <c r="R45" s="28">
        <f t="shared" si="3"/>
        <v>99.883585650396299</v>
      </c>
      <c r="S45" s="28">
        <f t="shared" si="4"/>
        <v>98.425070807969405</v>
      </c>
      <c r="T45" s="28">
        <f t="shared" si="5"/>
        <v>97.454305090024235</v>
      </c>
      <c r="U45" s="28">
        <f t="shared" si="6"/>
        <v>97.88398401195451</v>
      </c>
    </row>
    <row r="46" spans="1:23" x14ac:dyDescent="0.2">
      <c r="B46" s="6" t="s">
        <v>73</v>
      </c>
      <c r="C46" s="11">
        <v>5749900.9060000004</v>
      </c>
      <c r="D46" s="11">
        <v>8030168.1839999994</v>
      </c>
      <c r="E46" s="11">
        <v>8678679.5989999995</v>
      </c>
      <c r="F46" s="11">
        <v>6615684.0810000002</v>
      </c>
      <c r="G46" s="11">
        <f t="shared" si="7"/>
        <v>29074432.77</v>
      </c>
      <c r="H46" s="11">
        <v>5718623.401229999</v>
      </c>
      <c r="I46" s="11">
        <v>8022683.8596900003</v>
      </c>
      <c r="J46" s="11">
        <v>8671019.1643400006</v>
      </c>
      <c r="K46" s="11">
        <v>6613096.9227299988</v>
      </c>
      <c r="L46" s="11">
        <f t="shared" si="8"/>
        <v>29025423.347989999</v>
      </c>
      <c r="M46" s="11">
        <f t="shared" si="2"/>
        <v>31277.504770001397</v>
      </c>
      <c r="N46" s="11">
        <f t="shared" si="2"/>
        <v>7484.3243099991232</v>
      </c>
      <c r="O46" s="11">
        <f t="shared" si="2"/>
        <v>7660.4346599988639</v>
      </c>
      <c r="P46" s="11">
        <f t="shared" si="2"/>
        <v>2587.1582700014114</v>
      </c>
      <c r="Q46" s="11">
        <f t="shared" si="9"/>
        <v>49009.422010000795</v>
      </c>
      <c r="R46" s="28">
        <f t="shared" si="3"/>
        <v>99.456034020736539</v>
      </c>
      <c r="S46" s="28">
        <f t="shared" si="4"/>
        <v>99.718710923531361</v>
      </c>
      <c r="T46" s="28">
        <f t="shared" si="5"/>
        <v>99.793299865531964</v>
      </c>
      <c r="U46" s="28">
        <f t="shared" si="6"/>
        <v>99.831434640882932</v>
      </c>
    </row>
    <row r="47" spans="1:23" x14ac:dyDescent="0.2">
      <c r="C47" s="11"/>
      <c r="D47" s="11"/>
      <c r="E47" s="11"/>
      <c r="F47" s="11"/>
      <c r="G47" s="11"/>
      <c r="H47" s="11"/>
      <c r="I47" s="11"/>
      <c r="J47" s="11"/>
      <c r="K47" s="11"/>
      <c r="L47" s="11"/>
      <c r="M47" s="11"/>
      <c r="N47" s="11"/>
      <c r="O47" s="11"/>
      <c r="P47" s="11"/>
      <c r="Q47" s="11"/>
      <c r="R47" s="28"/>
      <c r="S47" s="28"/>
      <c r="T47" s="28"/>
      <c r="U47" s="28"/>
    </row>
    <row r="48" spans="1:23" ht="15" x14ac:dyDescent="0.35">
      <c r="A48" s="6" t="s">
        <v>74</v>
      </c>
      <c r="C48" s="16">
        <f t="shared" ref="C48:Q48" si="10">SUM(C50:C52)</f>
        <v>196849969.05220002</v>
      </c>
      <c r="D48" s="16">
        <f t="shared" si="10"/>
        <v>177774496.29517999</v>
      </c>
      <c r="E48" s="16">
        <f t="shared" si="10"/>
        <v>199699306.30499998</v>
      </c>
      <c r="F48" s="16">
        <f>SUM(F50:F52)</f>
        <v>146069260.52627009</v>
      </c>
      <c r="G48" s="16">
        <f t="shared" si="10"/>
        <v>720393032.17865014</v>
      </c>
      <c r="H48" s="16">
        <f t="shared" si="10"/>
        <v>196682578.25920999</v>
      </c>
      <c r="I48" s="16">
        <f t="shared" si="10"/>
        <v>177772223.31647003</v>
      </c>
      <c r="J48" s="16">
        <f t="shared" si="10"/>
        <v>199602550.95657998</v>
      </c>
      <c r="K48" s="16">
        <f>SUM(K50:K52)</f>
        <v>145929579.22395998</v>
      </c>
      <c r="L48" s="16">
        <f t="shared" si="10"/>
        <v>719986931.7562201</v>
      </c>
      <c r="M48" s="16">
        <f t="shared" si="10"/>
        <v>167390.79298999906</v>
      </c>
      <c r="N48" s="16">
        <f t="shared" si="10"/>
        <v>2272.9787099659443</v>
      </c>
      <c r="O48" s="16">
        <f t="shared" si="10"/>
        <v>96755.348420009017</v>
      </c>
      <c r="P48" s="16">
        <f>SUM(P50:P52)</f>
        <v>139681.30231010914</v>
      </c>
      <c r="Q48" s="16">
        <f t="shared" si="10"/>
        <v>406100.42243008316</v>
      </c>
      <c r="R48" s="28">
        <f>+H48/C48*100</f>
        <v>99.914965293722929</v>
      </c>
      <c r="S48" s="28">
        <f>((H48+I48)/(D48+C48))*100</f>
        <v>99.954710973950228</v>
      </c>
      <c r="T48" s="28">
        <f>((H48+I48+J48)/(E48+D48+C48))*100</f>
        <v>99.953611685033778</v>
      </c>
      <c r="U48" s="28">
        <f>+L48/G48*100</f>
        <v>99.943627935822491</v>
      </c>
    </row>
    <row r="49" spans="1:21" x14ac:dyDescent="0.2">
      <c r="C49" s="11"/>
      <c r="D49" s="11"/>
      <c r="E49" s="11"/>
      <c r="F49" s="11"/>
      <c r="G49" s="11"/>
      <c r="H49" s="11"/>
      <c r="I49" s="11"/>
      <c r="J49" s="11"/>
      <c r="K49" s="11"/>
      <c r="L49" s="11"/>
      <c r="M49" s="11"/>
      <c r="N49" s="11"/>
      <c r="O49" s="11"/>
      <c r="P49" s="11"/>
      <c r="Q49" s="11"/>
      <c r="R49" s="28"/>
      <c r="S49" s="28"/>
      <c r="T49" s="28"/>
      <c r="U49" s="28"/>
    </row>
    <row r="50" spans="1:21" x14ac:dyDescent="0.2">
      <c r="B50" s="6" t="s">
        <v>75</v>
      </c>
      <c r="C50" s="11">
        <v>47495334.322999999</v>
      </c>
      <c r="D50" s="11">
        <v>22994797.437000006</v>
      </c>
      <c r="E50" s="11">
        <v>58879030.444999993</v>
      </c>
      <c r="F50" s="11">
        <v>12776019.410999998</v>
      </c>
      <c r="G50" s="11">
        <f>SUM(C50:F50)</f>
        <v>142145181.616</v>
      </c>
      <c r="H50" s="11">
        <v>47330455.776000008</v>
      </c>
      <c r="I50" s="11">
        <v>22994797.436999999</v>
      </c>
      <c r="J50" s="11">
        <v>58868385.312739983</v>
      </c>
      <c r="K50" s="11">
        <v>12776019.410999998</v>
      </c>
      <c r="L50" s="11">
        <f>SUM(H50:K50)</f>
        <v>141969657.93673998</v>
      </c>
      <c r="M50" s="11">
        <f>+C50-H50</f>
        <v>164878.54699999094</v>
      </c>
      <c r="N50" s="11">
        <f>+D50-I50</f>
        <v>0</v>
      </c>
      <c r="O50" s="11">
        <f>+E50-J50</f>
        <v>10645.132260009646</v>
      </c>
      <c r="P50" s="11">
        <f>+F50-K50</f>
        <v>0</v>
      </c>
      <c r="Q50" s="11">
        <f>SUM(M50:P50)</f>
        <v>175523.67926000059</v>
      </c>
      <c r="R50" s="28">
        <f>+H50/C50*100</f>
        <v>99.652853171053167</v>
      </c>
      <c r="S50" s="28">
        <f>((H50+I50)/(D50+C50))*100</f>
        <v>99.766096979983843</v>
      </c>
      <c r="T50" s="28">
        <f>((H50+I50+J50)/(E50+D50+C50))*100</f>
        <v>99.864323401134897</v>
      </c>
      <c r="U50" s="28">
        <f>+L50/G50*100</f>
        <v>99.876518023851006</v>
      </c>
    </row>
    <row r="51" spans="1:21" ht="14.25" x14ac:dyDescent="0.2">
      <c r="B51" s="6" t="s">
        <v>76</v>
      </c>
      <c r="C51" s="11"/>
      <c r="D51" s="11"/>
      <c r="E51" s="11"/>
      <c r="F51" s="11"/>
      <c r="G51" s="11"/>
      <c r="H51" s="11"/>
      <c r="I51" s="11"/>
      <c r="J51" s="11"/>
      <c r="K51" s="11"/>
      <c r="L51" s="11"/>
      <c r="M51" s="11"/>
      <c r="N51" s="11"/>
      <c r="O51" s="11"/>
      <c r="P51" s="11"/>
      <c r="Q51" s="11"/>
      <c r="R51" s="28"/>
      <c r="S51" s="28"/>
      <c r="T51" s="28"/>
      <c r="U51" s="28"/>
    </row>
    <row r="52" spans="1:21" ht="14.25" x14ac:dyDescent="0.2">
      <c r="B52" s="6" t="s">
        <v>77</v>
      </c>
      <c r="C52" s="11">
        <v>149354634.72920001</v>
      </c>
      <c r="D52" s="11">
        <v>154779698.85817999</v>
      </c>
      <c r="E52" s="11">
        <v>140820275.85999998</v>
      </c>
      <c r="F52" s="11">
        <v>133293241.11527011</v>
      </c>
      <c r="G52" s="11">
        <f>SUM(C52:F52)</f>
        <v>578247850.56265008</v>
      </c>
      <c r="H52" s="11">
        <v>149352122.48321</v>
      </c>
      <c r="I52" s="11">
        <v>154777425.87947002</v>
      </c>
      <c r="J52" s="11">
        <v>140734165.64383999</v>
      </c>
      <c r="K52" s="11">
        <v>133153559.81296</v>
      </c>
      <c r="L52" s="11">
        <f>SUM(H52:K52)</f>
        <v>578017273.81948006</v>
      </c>
      <c r="M52" s="11">
        <f t="shared" ref="M52:P53" si="11">+C52-H52</f>
        <v>2512.2459900081158</v>
      </c>
      <c r="N52" s="11">
        <f t="shared" si="11"/>
        <v>2272.9787099659443</v>
      </c>
      <c r="O52" s="11">
        <f t="shared" si="11"/>
        <v>86110.216159999371</v>
      </c>
      <c r="P52" s="11">
        <f t="shared" si="11"/>
        <v>139681.30231010914</v>
      </c>
      <c r="Q52" s="11">
        <f>SUM(M52:P52)</f>
        <v>230576.74317008257</v>
      </c>
      <c r="R52" s="28">
        <f t="shared" ref="R52:R53" si="12">+H52/C52*100</f>
        <v>99.998317932353046</v>
      </c>
      <c r="S52" s="28">
        <f>((H52+I52)/(D52+C52))*100</f>
        <v>99.998426608188723</v>
      </c>
      <c r="T52" s="28">
        <f>((H52+I52+J52)/(E52+D52+C52))*100</f>
        <v>99.979571974549771</v>
      </c>
      <c r="U52" s="28">
        <f>+L52/G52*100</f>
        <v>99.960124928619166</v>
      </c>
    </row>
    <row r="53" spans="1:21" ht="25.5" customHeight="1" x14ac:dyDescent="0.2">
      <c r="B53" s="19" t="s">
        <v>78</v>
      </c>
      <c r="C53" s="11">
        <v>589763.77055999998</v>
      </c>
      <c r="D53" s="11">
        <v>804891.06317999994</v>
      </c>
      <c r="E53" s="11">
        <v>579082.16400000011</v>
      </c>
      <c r="F53" s="11">
        <v>555863.15999999968</v>
      </c>
      <c r="G53" s="11">
        <f>SUM(C53:F53)</f>
        <v>2529600.1577399997</v>
      </c>
      <c r="H53" s="11">
        <v>589763.29630000005</v>
      </c>
      <c r="I53" s="11">
        <v>804729.70461999997</v>
      </c>
      <c r="J53" s="11">
        <v>550193.27191999997</v>
      </c>
      <c r="K53" s="11">
        <v>544579.75370999961</v>
      </c>
      <c r="L53" s="11">
        <f>SUM(H53:K53)</f>
        <v>2489266.0265499996</v>
      </c>
      <c r="M53" s="11">
        <f t="shared" si="11"/>
        <v>0.47425999992992729</v>
      </c>
      <c r="N53" s="11">
        <f t="shared" si="11"/>
        <v>161.3585599999642</v>
      </c>
      <c r="O53" s="11">
        <f t="shared" si="11"/>
        <v>28888.892080000136</v>
      </c>
      <c r="P53" s="11">
        <f t="shared" si="11"/>
        <v>11283.406290000072</v>
      </c>
      <c r="Q53" s="11">
        <f>SUM(M53:P53)</f>
        <v>40334.131190000102</v>
      </c>
      <c r="R53" s="28">
        <f t="shared" si="12"/>
        <v>99.999919584751794</v>
      </c>
      <c r="S53" s="28">
        <f>((H53+I53)/(D53+C53))*100</f>
        <v>99.988396209866067</v>
      </c>
      <c r="T53" s="28">
        <f>((H53+I53+J53)/(E53+D53+C53))*100</f>
        <v>98.528135970837852</v>
      </c>
      <c r="U53" s="28">
        <f>+L53/G53*100</f>
        <v>98.405513572309573</v>
      </c>
    </row>
    <row r="54" spans="1:21" x14ac:dyDescent="0.2">
      <c r="C54" s="11"/>
      <c r="D54" s="11"/>
      <c r="E54" s="11"/>
      <c r="F54" s="11"/>
      <c r="G54" s="11"/>
      <c r="H54" s="11"/>
      <c r="I54" s="11"/>
      <c r="J54" s="11"/>
      <c r="K54" s="11"/>
      <c r="L54" s="11"/>
      <c r="M54" s="11"/>
      <c r="N54" s="11"/>
      <c r="O54" s="11"/>
      <c r="P54" s="11"/>
      <c r="Q54" s="11"/>
    </row>
    <row r="55" spans="1:21" x14ac:dyDescent="0.2">
      <c r="C55" s="11"/>
      <c r="D55" s="11"/>
      <c r="E55" s="11"/>
      <c r="F55" s="11"/>
      <c r="G55" s="11"/>
      <c r="H55" s="11"/>
      <c r="I55" s="11"/>
      <c r="J55" s="11"/>
      <c r="K55" s="11"/>
      <c r="L55" s="11"/>
      <c r="M55" s="11"/>
      <c r="N55" s="11"/>
      <c r="O55" s="11"/>
      <c r="P55" s="11"/>
      <c r="Q55" s="11"/>
    </row>
    <row r="56" spans="1:21" x14ac:dyDescent="0.2">
      <c r="A56" s="20"/>
      <c r="B56" s="20"/>
      <c r="C56" s="21"/>
      <c r="D56" s="21"/>
      <c r="E56" s="21"/>
      <c r="F56" s="21"/>
      <c r="G56" s="21"/>
      <c r="H56" s="21"/>
      <c r="I56" s="21"/>
      <c r="J56" s="21"/>
      <c r="K56" s="21"/>
      <c r="L56" s="21"/>
      <c r="M56" s="21"/>
      <c r="N56" s="21"/>
      <c r="O56" s="21"/>
      <c r="P56" s="21"/>
      <c r="Q56" s="21"/>
      <c r="R56" s="22"/>
      <c r="S56" s="22"/>
      <c r="T56" s="22"/>
      <c r="U56" s="22"/>
    </row>
    <row r="57" spans="1:21" x14ac:dyDescent="0.2">
      <c r="A57" s="23"/>
      <c r="B57" s="23"/>
      <c r="C57" s="24"/>
      <c r="D57" s="24"/>
      <c r="E57" s="24"/>
      <c r="F57" s="24"/>
      <c r="G57" s="24"/>
      <c r="H57" s="24"/>
      <c r="I57" s="24"/>
      <c r="J57" s="24"/>
      <c r="K57" s="24"/>
      <c r="L57" s="24"/>
      <c r="M57" s="24"/>
      <c r="N57" s="24"/>
      <c r="O57" s="24"/>
      <c r="P57" s="24"/>
      <c r="Q57" s="24"/>
      <c r="R57" s="25"/>
      <c r="S57" s="25"/>
      <c r="T57" s="25"/>
      <c r="U57" s="25"/>
    </row>
    <row r="58" spans="1:21" ht="12.75" customHeight="1" x14ac:dyDescent="0.2">
      <c r="A58" s="23" t="s">
        <v>79</v>
      </c>
      <c r="B58" s="26" t="s">
        <v>80</v>
      </c>
      <c r="C58" s="26"/>
      <c r="D58" s="26"/>
      <c r="E58" s="26"/>
      <c r="F58" s="26"/>
      <c r="G58" s="24"/>
      <c r="H58" s="24"/>
      <c r="I58" s="24"/>
      <c r="J58" s="24"/>
      <c r="K58" s="24"/>
      <c r="L58" s="25"/>
      <c r="M58" s="25"/>
      <c r="N58" s="25"/>
    </row>
    <row r="59" spans="1:21" ht="12.75" customHeight="1" x14ac:dyDescent="0.2">
      <c r="A59" s="23" t="s">
        <v>81</v>
      </c>
      <c r="B59" s="26" t="s">
        <v>82</v>
      </c>
      <c r="C59" s="26"/>
      <c r="D59" s="26"/>
      <c r="E59" s="26"/>
      <c r="F59" s="26"/>
      <c r="G59" s="24"/>
      <c r="H59" s="24"/>
      <c r="I59" s="24"/>
      <c r="J59" s="24"/>
      <c r="K59" s="24"/>
      <c r="L59" s="25"/>
      <c r="M59" s="25"/>
      <c r="N59" s="25"/>
    </row>
    <row r="60" spans="1:21" x14ac:dyDescent="0.2">
      <c r="A60" s="23" t="s">
        <v>83</v>
      </c>
      <c r="B60" s="23" t="s">
        <v>84</v>
      </c>
      <c r="C60" s="24"/>
      <c r="D60" s="24"/>
      <c r="E60" s="24"/>
      <c r="F60" s="24"/>
      <c r="G60" s="24"/>
      <c r="H60" s="24"/>
      <c r="I60" s="24"/>
      <c r="J60" s="24"/>
      <c r="K60" s="24"/>
      <c r="L60" s="25"/>
      <c r="M60" s="25"/>
      <c r="N60" s="25"/>
    </row>
    <row r="61" spans="1:21" x14ac:dyDescent="0.2">
      <c r="A61" s="23" t="s">
        <v>85</v>
      </c>
      <c r="B61" s="23" t="s">
        <v>86</v>
      </c>
      <c r="C61" s="24"/>
      <c r="D61" s="24"/>
      <c r="E61" s="24"/>
      <c r="F61" s="24"/>
      <c r="G61" s="24"/>
      <c r="H61" s="24"/>
      <c r="I61" s="24"/>
      <c r="J61" s="24"/>
      <c r="K61" s="24"/>
      <c r="L61" s="25"/>
      <c r="M61" s="25"/>
      <c r="N61" s="25"/>
    </row>
    <row r="62" spans="1:21" x14ac:dyDescent="0.2">
      <c r="A62" s="23" t="s">
        <v>87</v>
      </c>
      <c r="B62" s="23" t="s">
        <v>88</v>
      </c>
      <c r="C62" s="24"/>
      <c r="D62" s="24"/>
      <c r="E62" s="24"/>
      <c r="F62" s="24"/>
      <c r="G62" s="24"/>
      <c r="H62" s="24"/>
      <c r="I62" s="24"/>
      <c r="J62" s="24"/>
      <c r="K62" s="24"/>
      <c r="L62" s="25"/>
      <c r="M62" s="25"/>
      <c r="N62" s="25"/>
    </row>
    <row r="63" spans="1:21" x14ac:dyDescent="0.2">
      <c r="A63" s="23" t="s">
        <v>89</v>
      </c>
      <c r="B63" s="23" t="s">
        <v>94</v>
      </c>
      <c r="C63" s="24"/>
      <c r="D63" s="24"/>
      <c r="E63" s="24"/>
      <c r="F63" s="24"/>
      <c r="G63" s="24"/>
      <c r="H63" s="24"/>
      <c r="I63" s="24"/>
      <c r="J63" s="24"/>
      <c r="K63" s="24"/>
      <c r="L63" s="25"/>
      <c r="M63" s="25"/>
      <c r="N63" s="25"/>
    </row>
    <row r="64" spans="1:21" x14ac:dyDescent="0.2">
      <c r="A64" s="23" t="s">
        <v>90</v>
      </c>
      <c r="B64" s="23" t="s">
        <v>91</v>
      </c>
      <c r="C64" s="24"/>
      <c r="D64" s="24"/>
      <c r="E64" s="24"/>
      <c r="F64" s="24"/>
      <c r="G64" s="24"/>
      <c r="H64" s="24"/>
      <c r="I64" s="24"/>
      <c r="J64" s="24"/>
      <c r="K64" s="24"/>
      <c r="L64" s="25"/>
      <c r="M64" s="25"/>
      <c r="N64" s="25"/>
    </row>
    <row r="65" spans="1:17" x14ac:dyDescent="0.2">
      <c r="A65" s="23" t="s">
        <v>92</v>
      </c>
      <c r="B65" s="23" t="s">
        <v>93</v>
      </c>
      <c r="C65" s="11"/>
      <c r="D65" s="11"/>
      <c r="E65" s="11"/>
      <c r="F65" s="11"/>
      <c r="G65" s="24"/>
      <c r="H65" s="24"/>
      <c r="I65" s="24"/>
      <c r="J65" s="24"/>
      <c r="K65" s="24"/>
      <c r="L65" s="25"/>
      <c r="M65" s="25"/>
      <c r="N65" s="25"/>
    </row>
    <row r="66" spans="1:17" x14ac:dyDescent="0.2">
      <c r="A66" s="23"/>
      <c r="B66" s="23"/>
      <c r="C66" s="11"/>
      <c r="D66" s="11"/>
      <c r="E66" s="11"/>
      <c r="F66" s="11"/>
      <c r="G66" s="11"/>
      <c r="H66" s="11"/>
      <c r="I66" s="11"/>
      <c r="J66" s="11"/>
      <c r="K66" s="11"/>
      <c r="L66" s="11"/>
      <c r="M66" s="11"/>
      <c r="N66" s="11"/>
      <c r="O66" s="11"/>
      <c r="P66" s="11"/>
      <c r="Q66" s="11"/>
    </row>
    <row r="67" spans="1:17" x14ac:dyDescent="0.2">
      <c r="C67" s="11"/>
      <c r="D67" s="11"/>
      <c r="E67" s="11"/>
      <c r="F67" s="11"/>
      <c r="G67" s="11"/>
      <c r="H67" s="11"/>
      <c r="I67" s="11"/>
      <c r="J67" s="11"/>
      <c r="K67" s="11"/>
      <c r="L67" s="11"/>
      <c r="M67" s="11"/>
      <c r="N67" s="11"/>
      <c r="O67" s="11"/>
      <c r="P67" s="11"/>
      <c r="Q67" s="11"/>
    </row>
    <row r="68" spans="1:17" x14ac:dyDescent="0.2">
      <c r="C68" s="11"/>
      <c r="D68" s="11"/>
      <c r="E68" s="11"/>
      <c r="F68" s="11"/>
      <c r="G68" s="11"/>
      <c r="H68" s="11"/>
      <c r="I68" s="11"/>
      <c r="J68" s="11"/>
      <c r="K68" s="11"/>
      <c r="L68" s="11"/>
      <c r="M68" s="11"/>
      <c r="N68" s="11"/>
      <c r="O68" s="11"/>
      <c r="P68" s="11"/>
      <c r="Q68" s="11"/>
    </row>
  </sheetData>
  <mergeCells count="5">
    <mergeCell ref="A5:B6"/>
    <mergeCell ref="C5:G5"/>
    <mergeCell ref="H5:L5"/>
    <mergeCell ref="M5:Q5"/>
    <mergeCell ref="R5:U5"/>
  </mergeCells>
  <pageMargins left="0.22" right="0.2" top="0.53" bottom="0.48" header="0.3" footer="0.17"/>
  <pageSetup paperSize="9" scale="5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88"/>
  <sheetViews>
    <sheetView tabSelected="1" view="pageBreakPreview" zoomScale="115" zoomScaleNormal="130" zoomScaleSheetLayoutView="115" workbookViewId="0">
      <pane xSplit="1" ySplit="7" topLeftCell="B77" activePane="bottomRight" state="frozen"/>
      <selection activeCell="C70" sqref="C70"/>
      <selection pane="topRight" activeCell="C70" sqref="C70"/>
      <selection pane="bottomLeft" activeCell="C70" sqref="C70"/>
      <selection pane="bottomRight" activeCell="A86" sqref="A86"/>
    </sheetView>
  </sheetViews>
  <sheetFormatPr defaultColWidth="9.140625" defaultRowHeight="11.25" x14ac:dyDescent="0.2"/>
  <cols>
    <col min="1" max="1" width="30.28515625" style="52" customWidth="1"/>
    <col min="2" max="6" width="14" style="52" customWidth="1"/>
    <col min="7" max="7" width="14" style="106" customWidth="1"/>
    <col min="8" max="8" width="9.5703125" style="102" customWidth="1"/>
    <col min="9" max="9" width="13.5703125" style="37" customWidth="1"/>
    <col min="10" max="10" width="13" style="102" customWidth="1"/>
    <col min="11" max="11" width="11.28515625" style="102" customWidth="1"/>
    <col min="12" max="12" width="13.7109375" style="102" customWidth="1"/>
    <col min="13" max="16384" width="9.140625" style="102"/>
  </cols>
  <sheetData>
    <row r="1" spans="1:24" s="33" customFormat="1" ht="12.75" customHeight="1" x14ac:dyDescent="0.2">
      <c r="A1" s="29"/>
      <c r="B1" s="30"/>
      <c r="C1" s="30"/>
      <c r="D1" s="30"/>
      <c r="E1" s="30"/>
      <c r="F1" s="30"/>
      <c r="G1" s="30"/>
      <c r="H1" s="31"/>
      <c r="I1" s="32"/>
    </row>
    <row r="2" spans="1:24" s="37" customFormat="1" ht="14.25" x14ac:dyDescent="0.3">
      <c r="A2" s="34" t="s">
        <v>96</v>
      </c>
      <c r="B2" s="35"/>
      <c r="C2" s="35"/>
      <c r="D2" s="35"/>
      <c r="E2" s="35"/>
      <c r="F2" s="35"/>
      <c r="G2" s="35"/>
      <c r="H2" s="35"/>
      <c r="I2" s="36"/>
    </row>
    <row r="3" spans="1:24" s="37" customFormat="1" x14ac:dyDescent="0.2">
      <c r="A3" s="38" t="s">
        <v>97</v>
      </c>
      <c r="B3" s="35"/>
      <c r="C3" s="35"/>
      <c r="D3" s="35"/>
      <c r="E3" s="35"/>
      <c r="F3" s="35"/>
      <c r="G3" s="35"/>
      <c r="H3" s="39"/>
      <c r="I3" s="40"/>
    </row>
    <row r="4" spans="1:24" s="37" customFormat="1" x14ac:dyDescent="0.2">
      <c r="A4" s="41" t="s">
        <v>98</v>
      </c>
      <c r="B4" s="42"/>
      <c r="C4" s="42"/>
      <c r="D4" s="42"/>
      <c r="E4" s="42"/>
      <c r="F4" s="42"/>
      <c r="G4" s="42"/>
      <c r="H4" s="42"/>
      <c r="I4" s="43"/>
    </row>
    <row r="5" spans="1:24" s="33" customFormat="1" ht="6" customHeight="1" x14ac:dyDescent="0.2">
      <c r="A5" s="114" t="s">
        <v>99</v>
      </c>
      <c r="B5" s="44"/>
      <c r="C5" s="117"/>
      <c r="D5" s="117"/>
      <c r="E5" s="118"/>
      <c r="F5" s="44"/>
      <c r="G5" s="45"/>
      <c r="H5" s="45"/>
      <c r="I5" s="46"/>
    </row>
    <row r="6" spans="1:24" s="33" customFormat="1" ht="14.25" customHeight="1" x14ac:dyDescent="0.2">
      <c r="A6" s="115"/>
      <c r="B6" s="119" t="s">
        <v>100</v>
      </c>
      <c r="C6" s="126" t="s">
        <v>101</v>
      </c>
      <c r="D6" s="127"/>
      <c r="E6" s="128"/>
      <c r="F6" s="121" t="s">
        <v>102</v>
      </c>
      <c r="G6" s="123" t="s">
        <v>103</v>
      </c>
      <c r="H6" s="109" t="s">
        <v>104</v>
      </c>
      <c r="I6" s="47"/>
    </row>
    <row r="7" spans="1:24" s="33" customFormat="1" ht="37.15" customHeight="1" x14ac:dyDescent="0.2">
      <c r="A7" s="116"/>
      <c r="B7" s="120"/>
      <c r="C7" s="48" t="s">
        <v>105</v>
      </c>
      <c r="D7" s="48" t="s">
        <v>106</v>
      </c>
      <c r="E7" s="48" t="s">
        <v>37</v>
      </c>
      <c r="F7" s="122"/>
      <c r="G7" s="124"/>
      <c r="H7" s="110"/>
      <c r="I7" s="49"/>
    </row>
    <row r="8" spans="1:24" s="52" customFormat="1" x14ac:dyDescent="0.2">
      <c r="A8" s="50"/>
      <c r="B8" s="51"/>
      <c r="C8" s="51"/>
      <c r="D8" s="51"/>
      <c r="E8" s="51"/>
      <c r="F8" s="51"/>
      <c r="G8" s="51"/>
      <c r="H8" s="51"/>
      <c r="I8" s="32"/>
    </row>
    <row r="9" spans="1:24" s="52" customFormat="1" ht="13.5" x14ac:dyDescent="0.2">
      <c r="A9" s="53" t="s">
        <v>107</v>
      </c>
      <c r="B9" s="51"/>
      <c r="C9" s="51"/>
      <c r="D9" s="51"/>
      <c r="E9" s="51"/>
      <c r="F9" s="51"/>
      <c r="G9" s="51"/>
      <c r="H9" s="51"/>
      <c r="I9" s="32"/>
    </row>
    <row r="10" spans="1:24" s="52" customFormat="1" ht="11.25" customHeight="1" x14ac:dyDescent="0.2">
      <c r="A10" s="54" t="s">
        <v>108</v>
      </c>
      <c r="B10" s="55">
        <f t="shared" ref="B10:G10" si="0">SUM(B11:B15)</f>
        <v>17565097.722999997</v>
      </c>
      <c r="C10" s="55">
        <f t="shared" si="0"/>
        <v>17109233.68237</v>
      </c>
      <c r="D10" s="55">
        <f t="shared" ref="D10:E10" si="1">SUM(D11:D15)</f>
        <v>206600.56896999996</v>
      </c>
      <c r="E10" s="55">
        <f t="shared" si="1"/>
        <v>17315834.251340002</v>
      </c>
      <c r="F10" s="55">
        <f t="shared" si="0"/>
        <v>249263.47165999812</v>
      </c>
      <c r="G10" s="55">
        <f t="shared" si="0"/>
        <v>455864.04062999773</v>
      </c>
      <c r="H10" s="56">
        <f>E10/B10*100</f>
        <v>98.580916112219484</v>
      </c>
      <c r="I10" s="57"/>
      <c r="J10" s="58"/>
      <c r="K10" s="58"/>
      <c r="L10" s="58"/>
      <c r="M10" s="58"/>
      <c r="N10" s="58"/>
      <c r="O10" s="58"/>
      <c r="P10" s="58"/>
      <c r="Q10" s="58"/>
      <c r="R10" s="58"/>
      <c r="S10" s="58"/>
      <c r="T10" s="58"/>
      <c r="U10" s="58"/>
      <c r="V10" s="58"/>
      <c r="W10" s="58"/>
      <c r="X10" s="58"/>
    </row>
    <row r="11" spans="1:24" s="52" customFormat="1" ht="11.25" customHeight="1" x14ac:dyDescent="0.2">
      <c r="A11" s="59" t="s">
        <v>109</v>
      </c>
      <c r="B11" s="60">
        <v>5576382.0009999974</v>
      </c>
      <c r="C11" s="61">
        <v>5360807.4793600002</v>
      </c>
      <c r="D11" s="60">
        <v>86974.00241999999</v>
      </c>
      <c r="E11" s="61">
        <f>SUM(C11:D11)</f>
        <v>5447781.48178</v>
      </c>
      <c r="F11" s="61">
        <f>B11-E11</f>
        <v>128600.51921999734</v>
      </c>
      <c r="G11" s="61">
        <f>B11-C11</f>
        <v>215574.52163999714</v>
      </c>
      <c r="H11" s="62">
        <f>E11/B11*100</f>
        <v>97.693835910148636</v>
      </c>
      <c r="I11" s="63"/>
    </row>
    <row r="12" spans="1:24" s="52" customFormat="1" ht="11.25" customHeight="1" x14ac:dyDescent="0.2">
      <c r="A12" s="64" t="s">
        <v>110</v>
      </c>
      <c r="B12" s="60">
        <v>265164</v>
      </c>
      <c r="C12" s="61">
        <v>169012.71399000002</v>
      </c>
      <c r="D12" s="60">
        <v>5426.2590499999997</v>
      </c>
      <c r="E12" s="61">
        <f>SUM(C12:D12)</f>
        <v>174438.97304000001</v>
      </c>
      <c r="F12" s="61">
        <f>B12-E12</f>
        <v>90725.026959999988</v>
      </c>
      <c r="G12" s="61">
        <f>B12-C12</f>
        <v>96151.286009999982</v>
      </c>
      <c r="H12" s="62">
        <f>E12/B12*100</f>
        <v>65.785315140818511</v>
      </c>
      <c r="I12" s="63"/>
    </row>
    <row r="13" spans="1:24" s="52" customFormat="1" ht="11.25" customHeight="1" x14ac:dyDescent="0.2">
      <c r="A13" s="59" t="s">
        <v>111</v>
      </c>
      <c r="B13" s="60">
        <v>737920.72299999988</v>
      </c>
      <c r="C13" s="61">
        <v>668528.99762000004</v>
      </c>
      <c r="D13" s="60">
        <v>47337.095369999995</v>
      </c>
      <c r="E13" s="61">
        <f>SUM(C13:D13)</f>
        <v>715866.09299000003</v>
      </c>
      <c r="F13" s="61">
        <f>B13-E13</f>
        <v>22054.630009999848</v>
      </c>
      <c r="G13" s="61">
        <f>B13-C13</f>
        <v>69391.725379999843</v>
      </c>
      <c r="H13" s="62">
        <f>E13/B13*100</f>
        <v>97.011246693230504</v>
      </c>
      <c r="I13" s="63"/>
    </row>
    <row r="14" spans="1:24" s="52" customFormat="1" ht="11.25" customHeight="1" x14ac:dyDescent="0.2">
      <c r="A14" s="59" t="s">
        <v>112</v>
      </c>
      <c r="B14" s="60">
        <v>10784720.999</v>
      </c>
      <c r="C14" s="61">
        <v>10721484.323139999</v>
      </c>
      <c r="D14" s="60">
        <v>63234.944819999997</v>
      </c>
      <c r="E14" s="61">
        <f>SUM(C14:D14)</f>
        <v>10784719.267959999</v>
      </c>
      <c r="F14" s="61">
        <f>B14-E14</f>
        <v>1.7310400009155273</v>
      </c>
      <c r="G14" s="61">
        <f>B14-C14</f>
        <v>63236.675860000774</v>
      </c>
      <c r="H14" s="62">
        <f>E14/B14*100</f>
        <v>99.999983949144351</v>
      </c>
      <c r="I14" s="63"/>
    </row>
    <row r="15" spans="1:24" s="52" customFormat="1" ht="11.25" customHeight="1" x14ac:dyDescent="0.2">
      <c r="A15" s="59" t="s">
        <v>113</v>
      </c>
      <c r="B15" s="60">
        <v>200910</v>
      </c>
      <c r="C15" s="61">
        <v>189400.16825999998</v>
      </c>
      <c r="D15" s="60">
        <v>3628.2673100000002</v>
      </c>
      <c r="E15" s="61">
        <f>SUM(C15:D15)</f>
        <v>193028.43556999997</v>
      </c>
      <c r="F15" s="61">
        <f>B15-E15</f>
        <v>7881.5644300000276</v>
      </c>
      <c r="G15" s="61">
        <f>B15-C15</f>
        <v>11509.831740000023</v>
      </c>
      <c r="H15" s="62">
        <f>E15/B15*100</f>
        <v>96.07706712956049</v>
      </c>
      <c r="I15" s="63"/>
    </row>
    <row r="16" spans="1:24" s="52" customFormat="1" ht="11.25" customHeight="1" x14ac:dyDescent="0.2">
      <c r="B16" s="65"/>
      <c r="C16" s="65"/>
      <c r="D16" s="65"/>
      <c r="E16" s="65"/>
      <c r="F16" s="65"/>
      <c r="G16" s="65"/>
      <c r="H16" s="56"/>
      <c r="I16" s="57"/>
    </row>
    <row r="17" spans="1:9" s="52" customFormat="1" ht="11.25" customHeight="1" x14ac:dyDescent="0.2">
      <c r="A17" s="54" t="s">
        <v>114</v>
      </c>
      <c r="B17" s="60">
        <v>8250711.8170000007</v>
      </c>
      <c r="C17" s="61">
        <v>7220006.8961300002</v>
      </c>
      <c r="D17" s="60">
        <v>46419.959649999997</v>
      </c>
      <c r="E17" s="61">
        <f>SUM(C17:D17)</f>
        <v>7266426.8557799999</v>
      </c>
      <c r="F17" s="61">
        <f>B17-E17</f>
        <v>984284.96122000087</v>
      </c>
      <c r="G17" s="61">
        <f>B17-C17</f>
        <v>1030704.9208700005</v>
      </c>
      <c r="H17" s="62">
        <f>E17/B17*100</f>
        <v>88.070302501755634</v>
      </c>
      <c r="I17" s="63"/>
    </row>
    <row r="18" spans="1:9" s="52" customFormat="1" ht="11.25" customHeight="1" x14ac:dyDescent="0.2">
      <c r="A18" s="59"/>
      <c r="B18" s="66"/>
      <c r="C18" s="65"/>
      <c r="D18" s="66"/>
      <c r="E18" s="65"/>
      <c r="F18" s="65"/>
      <c r="G18" s="65"/>
      <c r="H18" s="56"/>
      <c r="I18" s="57"/>
    </row>
    <row r="19" spans="1:9" s="52" customFormat="1" ht="11.25" customHeight="1" x14ac:dyDescent="0.2">
      <c r="A19" s="54" t="s">
        <v>115</v>
      </c>
      <c r="B19" s="60">
        <v>556944.07799999998</v>
      </c>
      <c r="C19" s="61">
        <v>497816.05656</v>
      </c>
      <c r="D19" s="60">
        <v>3480.7182900000003</v>
      </c>
      <c r="E19" s="61">
        <f>SUM(C19:D19)</f>
        <v>501296.77484999999</v>
      </c>
      <c r="F19" s="61">
        <f>B19-E19</f>
        <v>55647.303149999992</v>
      </c>
      <c r="G19" s="61">
        <f>B19-C19</f>
        <v>59128.021439999982</v>
      </c>
      <c r="H19" s="62">
        <f>E19/B19*100</f>
        <v>90.008457698332862</v>
      </c>
      <c r="I19" s="63"/>
    </row>
    <row r="20" spans="1:9" s="52" customFormat="1" ht="11.25" customHeight="1" x14ac:dyDescent="0.2">
      <c r="A20" s="59"/>
      <c r="B20" s="66"/>
      <c r="C20" s="65"/>
      <c r="D20" s="66"/>
      <c r="E20" s="65"/>
      <c r="F20" s="65"/>
      <c r="G20" s="65"/>
      <c r="H20" s="56"/>
      <c r="I20" s="57"/>
    </row>
    <row r="21" spans="1:9" s="52" customFormat="1" ht="11.25" customHeight="1" x14ac:dyDescent="0.2">
      <c r="A21" s="54" t="s">
        <v>116</v>
      </c>
      <c r="B21" s="60">
        <v>8069163.3107000012</v>
      </c>
      <c r="C21" s="61">
        <v>7738584.41909</v>
      </c>
      <c r="D21" s="60">
        <v>186954.2936</v>
      </c>
      <c r="E21" s="61">
        <f>SUM(C21:D21)</f>
        <v>7925538.7126900004</v>
      </c>
      <c r="F21" s="61">
        <f>B21-E21</f>
        <v>143624.59801000077</v>
      </c>
      <c r="G21" s="61">
        <f>B21-C21</f>
        <v>330578.89161000121</v>
      </c>
      <c r="H21" s="62">
        <f>E21/B21*100</f>
        <v>98.220080664130947</v>
      </c>
      <c r="I21" s="63"/>
    </row>
    <row r="22" spans="1:9" s="52" customFormat="1" ht="11.25" customHeight="1" x14ac:dyDescent="0.2">
      <c r="A22" s="59"/>
      <c r="B22" s="65"/>
      <c r="C22" s="65"/>
      <c r="D22" s="65"/>
      <c r="E22" s="65"/>
      <c r="F22" s="65"/>
      <c r="G22" s="65"/>
      <c r="H22" s="56"/>
      <c r="I22" s="57"/>
    </row>
    <row r="23" spans="1:9" s="52" customFormat="1" ht="11.25" customHeight="1" x14ac:dyDescent="0.2">
      <c r="A23" s="54" t="s">
        <v>117</v>
      </c>
      <c r="B23" s="55">
        <f t="shared" ref="B23:G23" si="2">SUM(B24:B31)</f>
        <v>48313522.641660005</v>
      </c>
      <c r="C23" s="55">
        <f t="shared" si="2"/>
        <v>42052314.779040009</v>
      </c>
      <c r="D23" s="55">
        <f t="shared" ref="D23:E23" si="3">SUM(D24:D31)</f>
        <v>1482676.2435999999</v>
      </c>
      <c r="E23" s="55">
        <f t="shared" si="3"/>
        <v>43534991.022639997</v>
      </c>
      <c r="F23" s="55">
        <f t="shared" si="2"/>
        <v>4778531.619020002</v>
      </c>
      <c r="G23" s="55">
        <f t="shared" si="2"/>
        <v>6261207.8626200026</v>
      </c>
      <c r="H23" s="56">
        <f>E23/B23*100</f>
        <v>90.109328904741147</v>
      </c>
      <c r="I23" s="57"/>
    </row>
    <row r="24" spans="1:9" s="52" customFormat="1" ht="11.25" customHeight="1" x14ac:dyDescent="0.2">
      <c r="A24" s="59" t="s">
        <v>118</v>
      </c>
      <c r="B24" s="60">
        <v>39408715.417560004</v>
      </c>
      <c r="C24" s="61">
        <v>33698987.09764</v>
      </c>
      <c r="D24" s="60">
        <v>1380392.3618999999</v>
      </c>
      <c r="E24" s="61">
        <f t="shared" ref="E24:E31" si="4">SUM(C24:D24)</f>
        <v>35079379.459540002</v>
      </c>
      <c r="F24" s="61">
        <f>B24-E24</f>
        <v>4329335.9580200016</v>
      </c>
      <c r="G24" s="61">
        <f>B24-C24</f>
        <v>5709728.3199200034</v>
      </c>
      <c r="H24" s="62">
        <f>E24/B24*100</f>
        <v>89.01426775232845</v>
      </c>
      <c r="I24" s="63"/>
    </row>
    <row r="25" spans="1:9" s="52" customFormat="1" ht="11.25" customHeight="1" x14ac:dyDescent="0.2">
      <c r="A25" s="59" t="s">
        <v>119</v>
      </c>
      <c r="B25" s="60">
        <v>1127874</v>
      </c>
      <c r="C25" s="61">
        <v>1123449.8528099998</v>
      </c>
      <c r="D25" s="60">
        <v>2813.24863</v>
      </c>
      <c r="E25" s="61">
        <f t="shared" si="4"/>
        <v>1126263.1014399999</v>
      </c>
      <c r="F25" s="61">
        <f>B25-E25</f>
        <v>1610.8985600001179</v>
      </c>
      <c r="G25" s="61">
        <f>B25-C25</f>
        <v>4424.1471900001634</v>
      </c>
      <c r="H25" s="62">
        <f>E25/B25*100</f>
        <v>99.857173889991245</v>
      </c>
      <c r="I25" s="63"/>
    </row>
    <row r="26" spans="1:9" s="52" customFormat="1" ht="11.25" customHeight="1" x14ac:dyDescent="0.2">
      <c r="A26" s="59" t="s">
        <v>120</v>
      </c>
      <c r="B26" s="60">
        <v>5463995.7150999997</v>
      </c>
      <c r="C26" s="61">
        <v>5381999.4219199996</v>
      </c>
      <c r="D26" s="60">
        <v>47690.059499999996</v>
      </c>
      <c r="E26" s="61">
        <f t="shared" si="4"/>
        <v>5429689.4814200001</v>
      </c>
      <c r="F26" s="61">
        <f>B26-E26</f>
        <v>34306.233679999597</v>
      </c>
      <c r="G26" s="61">
        <f>B26-C26</f>
        <v>81996.293180000037</v>
      </c>
      <c r="H26" s="62">
        <f>E26/B26*100</f>
        <v>99.372140179663887</v>
      </c>
      <c r="I26" s="63"/>
    </row>
    <row r="27" spans="1:9" s="52" customFormat="1" ht="11.25" customHeight="1" x14ac:dyDescent="0.2">
      <c r="A27" s="59" t="s">
        <v>121</v>
      </c>
      <c r="B27" s="60">
        <v>685877.57600000012</v>
      </c>
      <c r="C27" s="61">
        <v>436676.48510000005</v>
      </c>
      <c r="D27" s="60">
        <v>777.97146999999995</v>
      </c>
      <c r="E27" s="61">
        <f t="shared" si="4"/>
        <v>437454.45657000004</v>
      </c>
      <c r="F27" s="61">
        <f>B27-E27</f>
        <v>248423.11943000008</v>
      </c>
      <c r="G27" s="61">
        <f>B27-C27</f>
        <v>249201.09090000007</v>
      </c>
      <c r="H27" s="62">
        <f>E27/B27*100</f>
        <v>63.780253485062175</v>
      </c>
      <c r="I27" s="63"/>
    </row>
    <row r="28" spans="1:9" s="52" customFormat="1" ht="11.25" customHeight="1" x14ac:dyDescent="0.2">
      <c r="A28" s="59" t="s">
        <v>122</v>
      </c>
      <c r="B28" s="60">
        <v>474923.20299999992</v>
      </c>
      <c r="C28" s="61">
        <v>470195.29761000001</v>
      </c>
      <c r="D28" s="60">
        <v>4725.7371600000006</v>
      </c>
      <c r="E28" s="61">
        <f t="shared" si="4"/>
        <v>474921.03477000003</v>
      </c>
      <c r="F28" s="61">
        <f>B28-E28</f>
        <v>2.1682299998938106</v>
      </c>
      <c r="G28" s="61">
        <f>B28-C28</f>
        <v>4727.9053899999126</v>
      </c>
      <c r="H28" s="62">
        <f>E28/B28*100</f>
        <v>99.999543456713383</v>
      </c>
      <c r="I28" s="63"/>
    </row>
    <row r="29" spans="1:9" s="52" customFormat="1" ht="11.25" customHeight="1" x14ac:dyDescent="0.2">
      <c r="A29" s="59" t="s">
        <v>123</v>
      </c>
      <c r="B29" s="60">
        <v>353303.98300000001</v>
      </c>
      <c r="C29" s="61">
        <v>315299.28023999999</v>
      </c>
      <c r="D29" s="60">
        <v>37970.845740000004</v>
      </c>
      <c r="E29" s="61">
        <f t="shared" si="4"/>
        <v>353270.12598000001</v>
      </c>
      <c r="F29" s="61">
        <f>B29-E29</f>
        <v>33.857019999995828</v>
      </c>
      <c r="G29" s="61">
        <f>B29-C29</f>
        <v>38004.702760000015</v>
      </c>
      <c r="H29" s="62">
        <f>E29/B29*100</f>
        <v>99.990417028499792</v>
      </c>
      <c r="I29" s="63"/>
    </row>
    <row r="30" spans="1:9" s="52" customFormat="1" ht="11.25" customHeight="1" x14ac:dyDescent="0.2">
      <c r="A30" s="59" t="s">
        <v>124</v>
      </c>
      <c r="B30" s="60">
        <v>595767.53</v>
      </c>
      <c r="C30" s="61">
        <v>423794.73069</v>
      </c>
      <c r="D30" s="60">
        <v>7154.9110700000001</v>
      </c>
      <c r="E30" s="61">
        <f t="shared" si="4"/>
        <v>430949.64175999997</v>
      </c>
      <c r="F30" s="61">
        <f>B30-E30</f>
        <v>164817.88824000006</v>
      </c>
      <c r="G30" s="61">
        <f>B30-C30</f>
        <v>171972.79931000003</v>
      </c>
      <c r="H30" s="62">
        <f>E30/B30*100</f>
        <v>72.335201242001219</v>
      </c>
      <c r="I30" s="63"/>
    </row>
    <row r="31" spans="1:9" s="52" customFormat="1" ht="11.25" customHeight="1" x14ac:dyDescent="0.2">
      <c r="A31" s="59" t="s">
        <v>125</v>
      </c>
      <c r="B31" s="60">
        <v>203065.21699999998</v>
      </c>
      <c r="C31" s="61">
        <v>201912.61303000001</v>
      </c>
      <c r="D31" s="60">
        <v>1151.1081299999998</v>
      </c>
      <c r="E31" s="61">
        <f t="shared" si="4"/>
        <v>203063.72116000002</v>
      </c>
      <c r="F31" s="61">
        <f>B31-E31</f>
        <v>1.4958399999595713</v>
      </c>
      <c r="G31" s="61">
        <f>B31-C31</f>
        <v>1152.6039699999674</v>
      </c>
      <c r="H31" s="62">
        <f>E31/B31*100</f>
        <v>99.999263369659246</v>
      </c>
      <c r="I31" s="63"/>
    </row>
    <row r="32" spans="1:9" s="52" customFormat="1" ht="11.25" customHeight="1" x14ac:dyDescent="0.2">
      <c r="A32" s="59"/>
      <c r="B32" s="65"/>
      <c r="C32" s="65"/>
      <c r="D32" s="65"/>
      <c r="E32" s="65"/>
      <c r="F32" s="65"/>
      <c r="G32" s="65"/>
      <c r="H32" s="56"/>
      <c r="I32" s="57"/>
    </row>
    <row r="33" spans="1:9" s="52" customFormat="1" ht="11.25" customHeight="1" x14ac:dyDescent="0.2">
      <c r="A33" s="54" t="s">
        <v>126</v>
      </c>
      <c r="B33" s="67">
        <f t="shared" ref="B33:G33" si="5">+B34+B35</f>
        <v>3393960.7990000001</v>
      </c>
      <c r="C33" s="67">
        <f t="shared" si="5"/>
        <v>2800990.8699600003</v>
      </c>
      <c r="D33" s="67">
        <f t="shared" si="5"/>
        <v>34561.708540000007</v>
      </c>
      <c r="E33" s="67">
        <f t="shared" si="5"/>
        <v>2835552.5785000003</v>
      </c>
      <c r="F33" s="67">
        <f t="shared" si="5"/>
        <v>558408.22049999982</v>
      </c>
      <c r="G33" s="67">
        <f t="shared" si="5"/>
        <v>592969.92903999961</v>
      </c>
      <c r="H33" s="56">
        <f>E33/B33*100</f>
        <v>83.547004412527997</v>
      </c>
      <c r="I33" s="57"/>
    </row>
    <row r="34" spans="1:9" s="52" customFormat="1" ht="11.25" customHeight="1" x14ac:dyDescent="0.2">
      <c r="A34" s="59" t="s">
        <v>127</v>
      </c>
      <c r="B34" s="60">
        <v>3295616.2390000001</v>
      </c>
      <c r="C34" s="61">
        <v>2716378.0525300005</v>
      </c>
      <c r="D34" s="60">
        <v>30917.627730000007</v>
      </c>
      <c r="E34" s="61">
        <f>SUM(C34:D34)</f>
        <v>2747295.6802600003</v>
      </c>
      <c r="F34" s="61">
        <f>B34-E34</f>
        <v>548320.55873999977</v>
      </c>
      <c r="G34" s="61">
        <f>B34-C34</f>
        <v>579238.18646999961</v>
      </c>
      <c r="H34" s="62">
        <f>E34/B34*100</f>
        <v>83.36212353091274</v>
      </c>
      <c r="I34" s="63"/>
    </row>
    <row r="35" spans="1:9" s="52" customFormat="1" ht="11.25" customHeight="1" x14ac:dyDescent="0.2">
      <c r="A35" s="59" t="s">
        <v>128</v>
      </c>
      <c r="B35" s="60">
        <v>98344.56</v>
      </c>
      <c r="C35" s="61">
        <v>84612.81743000001</v>
      </c>
      <c r="D35" s="60">
        <v>3644.0808099999999</v>
      </c>
      <c r="E35" s="61">
        <f>SUM(C35:D35)</f>
        <v>88256.89824000001</v>
      </c>
      <c r="F35" s="61">
        <f>B35-E35</f>
        <v>10087.661759999988</v>
      </c>
      <c r="G35" s="61">
        <f>B35-C35</f>
        <v>13731.742569999988</v>
      </c>
      <c r="H35" s="62">
        <f>E35/B35*100</f>
        <v>89.742532011938451</v>
      </c>
      <c r="I35" s="63"/>
    </row>
    <row r="36" spans="1:9" s="52" customFormat="1" ht="11.25" customHeight="1" x14ac:dyDescent="0.2">
      <c r="A36" s="59"/>
      <c r="B36" s="65"/>
      <c r="C36" s="65"/>
      <c r="D36" s="65"/>
      <c r="E36" s="65"/>
      <c r="F36" s="65"/>
      <c r="G36" s="65"/>
      <c r="H36" s="56"/>
      <c r="I36" s="57"/>
    </row>
    <row r="37" spans="1:9" s="52" customFormat="1" ht="11.25" customHeight="1" x14ac:dyDescent="0.2">
      <c r="A37" s="54" t="s">
        <v>129</v>
      </c>
      <c r="B37" s="67">
        <f t="shared" ref="B37:G37" si="6">SUM(B38:B43)</f>
        <v>489534551.73760998</v>
      </c>
      <c r="C37" s="67">
        <f t="shared" si="6"/>
        <v>469186849.85288996</v>
      </c>
      <c r="D37" s="67">
        <f t="shared" ref="D37:E37" si="7">SUM(D38:D43)</f>
        <v>7110127.203590001</v>
      </c>
      <c r="E37" s="67">
        <f t="shared" si="7"/>
        <v>476296977.05647999</v>
      </c>
      <c r="F37" s="67">
        <f t="shared" si="6"/>
        <v>13237574.681129983</v>
      </c>
      <c r="G37" s="67">
        <f t="shared" si="6"/>
        <v>20347701.884719953</v>
      </c>
      <c r="H37" s="56">
        <f>E37/B37*100</f>
        <v>97.295885523474695</v>
      </c>
      <c r="I37" s="57"/>
    </row>
    <row r="38" spans="1:9" s="52" customFormat="1" ht="11.25" customHeight="1" x14ac:dyDescent="0.2">
      <c r="A38" s="59" t="s">
        <v>130</v>
      </c>
      <c r="B38" s="60">
        <v>487553592.87260997</v>
      </c>
      <c r="C38" s="61">
        <v>467784105.11281002</v>
      </c>
      <c r="D38" s="60">
        <v>6942432.1679500006</v>
      </c>
      <c r="E38" s="61">
        <f t="shared" ref="E38:E43" si="8">SUM(C38:D38)</f>
        <v>474726537.28075999</v>
      </c>
      <c r="F38" s="61">
        <f>B38-E38</f>
        <v>12827055.591849983</v>
      </c>
      <c r="G38" s="61">
        <f>B38-C38</f>
        <v>19769487.759799957</v>
      </c>
      <c r="H38" s="62">
        <f>E38/B38*100</f>
        <v>97.369098335164665</v>
      </c>
      <c r="I38" s="63"/>
    </row>
    <row r="39" spans="1:9" s="52" customFormat="1" ht="11.25" customHeight="1" x14ac:dyDescent="0.2">
      <c r="A39" s="68" t="s">
        <v>131</v>
      </c>
      <c r="B39" s="60">
        <v>50867.073000000004</v>
      </c>
      <c r="C39" s="61">
        <v>41234.679710000004</v>
      </c>
      <c r="D39" s="60">
        <v>0</v>
      </c>
      <c r="E39" s="61">
        <f t="shared" si="8"/>
        <v>41234.679710000004</v>
      </c>
      <c r="F39" s="61">
        <f>B39-E39</f>
        <v>9632.39329</v>
      </c>
      <c r="G39" s="61">
        <f>B39-C39</f>
        <v>9632.39329</v>
      </c>
      <c r="H39" s="62">
        <f>E39/B39*100</f>
        <v>81.063598273091117</v>
      </c>
      <c r="I39" s="63"/>
    </row>
    <row r="40" spans="1:9" s="52" customFormat="1" ht="11.25" customHeight="1" x14ac:dyDescent="0.2">
      <c r="A40" s="68" t="s">
        <v>132</v>
      </c>
      <c r="B40" s="60">
        <v>15364</v>
      </c>
      <c r="C40" s="61">
        <v>11863.508949999999</v>
      </c>
      <c r="D40" s="60">
        <v>1552.0401100000001</v>
      </c>
      <c r="E40" s="61">
        <f t="shared" si="8"/>
        <v>13415.549059999999</v>
      </c>
      <c r="F40" s="61">
        <f>B40-E40</f>
        <v>1948.4509400000006</v>
      </c>
      <c r="G40" s="61">
        <f>B40-C40</f>
        <v>3500.4910500000005</v>
      </c>
      <c r="H40" s="62">
        <f>E40/B40*100</f>
        <v>87.318075110648266</v>
      </c>
      <c r="I40" s="63"/>
    </row>
    <row r="41" spans="1:9" s="52" customFormat="1" ht="11.25" customHeight="1" x14ac:dyDescent="0.2">
      <c r="A41" s="59" t="s">
        <v>133</v>
      </c>
      <c r="B41" s="60">
        <v>960815.4530000001</v>
      </c>
      <c r="C41" s="61">
        <v>952113.02353000001</v>
      </c>
      <c r="D41" s="60">
        <v>2283.2255699999996</v>
      </c>
      <c r="E41" s="61">
        <f t="shared" si="8"/>
        <v>954396.24910000002</v>
      </c>
      <c r="F41" s="61">
        <f>B41-E41</f>
        <v>6419.2039000000805</v>
      </c>
      <c r="G41" s="61">
        <f>B41-C41</f>
        <v>8702.4294700000901</v>
      </c>
      <c r="H41" s="62">
        <f>E41/B41*100</f>
        <v>99.331900431039372</v>
      </c>
      <c r="I41" s="63"/>
    </row>
    <row r="42" spans="1:9" s="52" customFormat="1" ht="11.25" customHeight="1" x14ac:dyDescent="0.2">
      <c r="A42" s="59" t="s">
        <v>134</v>
      </c>
      <c r="B42" s="60">
        <v>143673.80100000001</v>
      </c>
      <c r="C42" s="61">
        <v>124166.93284000001</v>
      </c>
      <c r="D42" s="60">
        <v>5928.3689400000003</v>
      </c>
      <c r="E42" s="61">
        <f t="shared" si="8"/>
        <v>130095.30178000001</v>
      </c>
      <c r="F42" s="61">
        <f>B42-E42</f>
        <v>13578.499219999998</v>
      </c>
      <c r="G42" s="61">
        <f>B42-C42</f>
        <v>19506.868159999998</v>
      </c>
      <c r="H42" s="62">
        <f>E42/B42*100</f>
        <v>90.54907775426642</v>
      </c>
      <c r="I42" s="63"/>
    </row>
    <row r="43" spans="1:9" s="52" customFormat="1" ht="11.25" customHeight="1" x14ac:dyDescent="0.2">
      <c r="A43" s="59" t="s">
        <v>135</v>
      </c>
      <c r="B43" s="60">
        <v>810238.53800000006</v>
      </c>
      <c r="C43" s="61">
        <v>273366.59505</v>
      </c>
      <c r="D43" s="60">
        <v>157931.40102000002</v>
      </c>
      <c r="E43" s="61">
        <f t="shared" si="8"/>
        <v>431297.99606999999</v>
      </c>
      <c r="F43" s="61">
        <f>B43-E43</f>
        <v>378940.54193000006</v>
      </c>
      <c r="G43" s="61">
        <f>B43-C43</f>
        <v>536871.94295000006</v>
      </c>
      <c r="H43" s="62">
        <f>E43/B43*100</f>
        <v>53.230990114913531</v>
      </c>
      <c r="I43" s="63"/>
    </row>
    <row r="44" spans="1:9" s="52" customFormat="1" ht="11.25" customHeight="1" x14ac:dyDescent="0.2">
      <c r="A44" s="59"/>
      <c r="B44" s="61"/>
      <c r="C44" s="61"/>
      <c r="D44" s="61"/>
      <c r="E44" s="61"/>
      <c r="F44" s="61"/>
      <c r="G44" s="61"/>
      <c r="H44" s="62"/>
      <c r="I44" s="63"/>
    </row>
    <row r="45" spans="1:9" s="52" customFormat="1" ht="11.25" customHeight="1" x14ac:dyDescent="0.2">
      <c r="A45" s="54" t="s">
        <v>136</v>
      </c>
      <c r="B45" s="60">
        <v>65985325.912069999</v>
      </c>
      <c r="C45" s="61">
        <v>61540877.293650009</v>
      </c>
      <c r="D45" s="60">
        <v>1287162.45896</v>
      </c>
      <c r="E45" s="61">
        <f>SUM(C45:D45)</f>
        <v>62828039.752610005</v>
      </c>
      <c r="F45" s="61">
        <f>B45-E45</f>
        <v>3157286.1594599932</v>
      </c>
      <c r="G45" s="61">
        <f>B45-C45</f>
        <v>4444448.6184199899</v>
      </c>
      <c r="H45" s="62">
        <f>E45/B45*100</f>
        <v>95.215169257984272</v>
      </c>
      <c r="I45" s="63"/>
    </row>
    <row r="46" spans="1:9" s="52" customFormat="1" ht="11.25" customHeight="1" x14ac:dyDescent="0.2">
      <c r="A46" s="69"/>
      <c r="B46" s="65"/>
      <c r="C46" s="65"/>
      <c r="D46" s="65"/>
      <c r="E46" s="65"/>
      <c r="F46" s="65"/>
      <c r="G46" s="65"/>
      <c r="H46" s="56"/>
      <c r="I46" s="57"/>
    </row>
    <row r="47" spans="1:9" s="52" customFormat="1" ht="11.25" customHeight="1" x14ac:dyDescent="0.2">
      <c r="A47" s="54" t="s">
        <v>137</v>
      </c>
      <c r="B47" s="60">
        <v>2268487.784</v>
      </c>
      <c r="C47" s="61">
        <v>1644424.2582999999</v>
      </c>
      <c r="D47" s="60">
        <v>72203.806230000002</v>
      </c>
      <c r="E47" s="61">
        <f>SUM(C47:D47)</f>
        <v>1716628.0645299999</v>
      </c>
      <c r="F47" s="61">
        <f>B47-E47</f>
        <v>551859.71947000013</v>
      </c>
      <c r="G47" s="61">
        <f>B47-C47</f>
        <v>624063.52570000011</v>
      </c>
      <c r="H47" s="62">
        <f>E47/B47*100</f>
        <v>75.672792978549268</v>
      </c>
      <c r="I47" s="63"/>
    </row>
    <row r="48" spans="1:9" s="52" customFormat="1" ht="11.25" customHeight="1" x14ac:dyDescent="0.2">
      <c r="A48" s="59"/>
      <c r="B48" s="65"/>
      <c r="C48" s="65"/>
      <c r="D48" s="65"/>
      <c r="E48" s="65"/>
      <c r="F48" s="65"/>
      <c r="G48" s="65"/>
      <c r="H48" s="56"/>
      <c r="I48" s="57"/>
    </row>
    <row r="49" spans="1:9" s="52" customFormat="1" ht="11.25" customHeight="1" x14ac:dyDescent="0.2">
      <c r="A49" s="54" t="s">
        <v>138</v>
      </c>
      <c r="B49" s="67">
        <f t="shared" ref="B49:G49" si="9">SUM(B50:B55)</f>
        <v>24137400.615000002</v>
      </c>
      <c r="C49" s="67">
        <f t="shared" si="9"/>
        <v>22957915.618090004</v>
      </c>
      <c r="D49" s="67">
        <f t="shared" ref="D49:E49" si="10">SUM(D50:D55)</f>
        <v>559323.48254999996</v>
      </c>
      <c r="E49" s="67">
        <f t="shared" si="10"/>
        <v>23517239.100639995</v>
      </c>
      <c r="F49" s="67">
        <f t="shared" si="9"/>
        <v>620161.51436000562</v>
      </c>
      <c r="G49" s="67">
        <f t="shared" si="9"/>
        <v>1179484.9969100042</v>
      </c>
      <c r="H49" s="56">
        <f>E49/B49*100</f>
        <v>97.430702981436156</v>
      </c>
      <c r="I49" s="57"/>
    </row>
    <row r="50" spans="1:9" s="52" customFormat="1" ht="11.25" customHeight="1" x14ac:dyDescent="0.2">
      <c r="A50" s="59" t="s">
        <v>118</v>
      </c>
      <c r="B50" s="60">
        <v>18160537.542000003</v>
      </c>
      <c r="C50" s="61">
        <v>17536716.041099999</v>
      </c>
      <c r="D50" s="60">
        <v>413663.49248000007</v>
      </c>
      <c r="E50" s="61">
        <f t="shared" ref="E50:E55" si="11">SUM(C50:D50)</f>
        <v>17950379.533579998</v>
      </c>
      <c r="F50" s="61">
        <f>B50-E50</f>
        <v>210158.00842000544</v>
      </c>
      <c r="G50" s="61">
        <f>B50-C50</f>
        <v>623821.50090000406</v>
      </c>
      <c r="H50" s="62">
        <f>E50/B50*100</f>
        <v>98.842776498581216</v>
      </c>
      <c r="I50" s="63"/>
    </row>
    <row r="51" spans="1:9" s="52" customFormat="1" ht="11.25" customHeight="1" x14ac:dyDescent="0.2">
      <c r="A51" s="59" t="s">
        <v>139</v>
      </c>
      <c r="B51" s="60">
        <v>2759548.676</v>
      </c>
      <c r="C51" s="61">
        <v>2382629.77991</v>
      </c>
      <c r="D51" s="60">
        <v>30219.763149999999</v>
      </c>
      <c r="E51" s="61">
        <f t="shared" si="11"/>
        <v>2412849.5430600001</v>
      </c>
      <c r="F51" s="61">
        <f>B51-E51</f>
        <v>346699.13293999992</v>
      </c>
      <c r="G51" s="61">
        <f>B51-C51</f>
        <v>376918.89608999994</v>
      </c>
      <c r="H51" s="62">
        <f>E51/B51*100</f>
        <v>87.436382769571424</v>
      </c>
      <c r="I51" s="63"/>
    </row>
    <row r="52" spans="1:9" s="52" customFormat="1" ht="11.25" customHeight="1" x14ac:dyDescent="0.2">
      <c r="A52" s="59" t="s">
        <v>140</v>
      </c>
      <c r="B52" s="60">
        <v>1261077.132</v>
      </c>
      <c r="C52" s="61">
        <v>1137028.1819399998</v>
      </c>
      <c r="D52" s="60">
        <v>91059.89893000001</v>
      </c>
      <c r="E52" s="61">
        <f t="shared" si="11"/>
        <v>1228088.0808699997</v>
      </c>
      <c r="F52" s="61">
        <f>B52-E52</f>
        <v>32989.051130000269</v>
      </c>
      <c r="G52" s="61">
        <f>B52-C52</f>
        <v>124048.95006000018</v>
      </c>
      <c r="H52" s="62">
        <f>E52/B52*100</f>
        <v>97.384057620830745</v>
      </c>
      <c r="I52" s="63"/>
    </row>
    <row r="53" spans="1:9" s="52" customFormat="1" ht="11.25" customHeight="1" x14ac:dyDescent="0.2">
      <c r="A53" s="59" t="s">
        <v>141</v>
      </c>
      <c r="B53" s="60">
        <v>1677462.794</v>
      </c>
      <c r="C53" s="61">
        <v>1646138.0937699999</v>
      </c>
      <c r="D53" s="60">
        <v>22182.09174</v>
      </c>
      <c r="E53" s="61">
        <f t="shared" si="11"/>
        <v>1668320.18551</v>
      </c>
      <c r="F53" s="61">
        <f>B53-E53</f>
        <v>9142.6084900000133</v>
      </c>
      <c r="G53" s="61">
        <f>B53-C53</f>
        <v>31324.700230000075</v>
      </c>
      <c r="H53" s="62">
        <f>E53/B53*100</f>
        <v>99.454973992704836</v>
      </c>
      <c r="I53" s="63"/>
    </row>
    <row r="54" spans="1:9" s="52" customFormat="1" ht="11.25" customHeight="1" x14ac:dyDescent="0.2">
      <c r="A54" s="59" t="s">
        <v>142</v>
      </c>
      <c r="B54" s="60">
        <v>166298.73199999999</v>
      </c>
      <c r="C54" s="61">
        <v>144827.55902000002</v>
      </c>
      <c r="D54" s="60">
        <v>1337.5368100000001</v>
      </c>
      <c r="E54" s="61">
        <f t="shared" si="11"/>
        <v>146165.09583000001</v>
      </c>
      <c r="F54" s="61">
        <f>B54-E54</f>
        <v>20133.636169999983</v>
      </c>
      <c r="G54" s="61">
        <f>B54-C54</f>
        <v>21471.172979999974</v>
      </c>
      <c r="H54" s="62">
        <f>E54/B54*100</f>
        <v>87.893090988811636</v>
      </c>
      <c r="I54" s="63"/>
    </row>
    <row r="55" spans="1:9" s="52" customFormat="1" ht="11.25" customHeight="1" x14ac:dyDescent="0.2">
      <c r="A55" s="59" t="s">
        <v>143</v>
      </c>
      <c r="B55" s="60">
        <v>112475.739</v>
      </c>
      <c r="C55" s="61">
        <v>110575.96235000002</v>
      </c>
      <c r="D55" s="60">
        <v>860.69943999999998</v>
      </c>
      <c r="E55" s="61">
        <f t="shared" si="11"/>
        <v>111436.66179000001</v>
      </c>
      <c r="F55" s="61">
        <f>B55-E55</f>
        <v>1039.0772099999886</v>
      </c>
      <c r="G55" s="61">
        <f>B55-C55</f>
        <v>1899.7766499999852</v>
      </c>
      <c r="H55" s="62">
        <f>E55/B55*100</f>
        <v>99.076176587735077</v>
      </c>
      <c r="I55" s="63"/>
    </row>
    <row r="56" spans="1:9" s="52" customFormat="1" ht="11.25" customHeight="1" x14ac:dyDescent="0.2">
      <c r="A56" s="59"/>
      <c r="B56" s="65"/>
      <c r="C56" s="65"/>
      <c r="D56" s="65"/>
      <c r="E56" s="65"/>
      <c r="F56" s="65"/>
      <c r="G56" s="65"/>
      <c r="H56" s="56"/>
      <c r="I56" s="57"/>
    </row>
    <row r="57" spans="1:9" s="52" customFormat="1" ht="11.25" customHeight="1" x14ac:dyDescent="0.2">
      <c r="A57" s="54" t="s">
        <v>144</v>
      </c>
      <c r="B57" s="70">
        <f t="shared" ref="B57:G57" si="12">SUM(B58:B67)</f>
        <v>24971580.279840071</v>
      </c>
      <c r="C57" s="70">
        <f t="shared" si="12"/>
        <v>19236211.567230165</v>
      </c>
      <c r="D57" s="70">
        <f t="shared" ref="D57:E57" si="13">SUM(D58:D67)</f>
        <v>3310491.971309999</v>
      </c>
      <c r="E57" s="70">
        <f t="shared" si="13"/>
        <v>22546703.538540162</v>
      </c>
      <c r="F57" s="70">
        <f t="shared" si="12"/>
        <v>2424876.7412999119</v>
      </c>
      <c r="G57" s="70">
        <f t="shared" si="12"/>
        <v>5735368.7126099123</v>
      </c>
      <c r="H57" s="56">
        <f>E57/B57*100</f>
        <v>90.289454195025272</v>
      </c>
      <c r="I57" s="57"/>
    </row>
    <row r="58" spans="1:9" s="52" customFormat="1" ht="11.25" customHeight="1" x14ac:dyDescent="0.2">
      <c r="A58" s="59" t="s">
        <v>145</v>
      </c>
      <c r="B58" s="60">
        <v>1620678.2455300796</v>
      </c>
      <c r="C58" s="61">
        <v>1205950.3504301615</v>
      </c>
      <c r="D58" s="60">
        <v>244645.69706999991</v>
      </c>
      <c r="E58" s="61">
        <f t="shared" ref="E58:E67" si="14">SUM(C58:D58)</f>
        <v>1450596.0475001615</v>
      </c>
      <c r="F58" s="61">
        <f>B58-E58</f>
        <v>170082.19802991813</v>
      </c>
      <c r="G58" s="61">
        <f>B58-C58</f>
        <v>414727.89509991813</v>
      </c>
      <c r="H58" s="62">
        <f>E58/B58*100</f>
        <v>89.505492623288163</v>
      </c>
      <c r="I58" s="63"/>
    </row>
    <row r="59" spans="1:9" s="52" customFormat="1" ht="11.25" customHeight="1" x14ac:dyDescent="0.2">
      <c r="A59" s="59" t="s">
        <v>146</v>
      </c>
      <c r="B59" s="60">
        <v>7762436.5761200003</v>
      </c>
      <c r="C59" s="61">
        <v>3708428.5985900005</v>
      </c>
      <c r="D59" s="60">
        <v>2695642.0816799998</v>
      </c>
      <c r="E59" s="61">
        <f t="shared" si="14"/>
        <v>6404070.6802700004</v>
      </c>
      <c r="F59" s="61">
        <f>B59-E59</f>
        <v>1358365.89585</v>
      </c>
      <c r="G59" s="61">
        <f>B59-C59</f>
        <v>4054007.9775299998</v>
      </c>
      <c r="H59" s="62">
        <f>E59/B59*100</f>
        <v>82.500779458490996</v>
      </c>
      <c r="I59" s="63"/>
    </row>
    <row r="60" spans="1:9" s="52" customFormat="1" ht="11.25" customHeight="1" x14ac:dyDescent="0.2">
      <c r="A60" s="59" t="s">
        <v>147</v>
      </c>
      <c r="B60" s="60">
        <v>10302871.765379995</v>
      </c>
      <c r="C60" s="61">
        <v>9571512.6928700004</v>
      </c>
      <c r="D60" s="60">
        <v>192294.70374999999</v>
      </c>
      <c r="E60" s="61">
        <f t="shared" si="14"/>
        <v>9763807.3966199998</v>
      </c>
      <c r="F60" s="61">
        <f>B60-E60</f>
        <v>539064.36875999533</v>
      </c>
      <c r="G60" s="61">
        <f>B60-C60</f>
        <v>731359.07250999473</v>
      </c>
      <c r="H60" s="62">
        <f>E60/B60*100</f>
        <v>94.767824146163065</v>
      </c>
      <c r="I60" s="63"/>
    </row>
    <row r="61" spans="1:9" s="52" customFormat="1" ht="11.25" customHeight="1" x14ac:dyDescent="0.2">
      <c r="A61" s="59" t="s">
        <v>148</v>
      </c>
      <c r="B61" s="60">
        <v>304154.08799999999</v>
      </c>
      <c r="C61" s="61">
        <v>283041.05037999997</v>
      </c>
      <c r="D61" s="60">
        <v>5125.7268099999992</v>
      </c>
      <c r="E61" s="61">
        <f t="shared" si="14"/>
        <v>288166.77718999999</v>
      </c>
      <c r="F61" s="61">
        <f>B61-E61</f>
        <v>15987.310809999995</v>
      </c>
      <c r="G61" s="61">
        <f>B61-C61</f>
        <v>21113.037620000017</v>
      </c>
      <c r="H61" s="62">
        <f>E61/B61*100</f>
        <v>94.743680443315299</v>
      </c>
      <c r="I61" s="63"/>
    </row>
    <row r="62" spans="1:9" s="52" customFormat="1" ht="11.25" customHeight="1" x14ac:dyDescent="0.2">
      <c r="A62" s="59" t="s">
        <v>149</v>
      </c>
      <c r="B62" s="60">
        <v>3820574.1688099988</v>
      </c>
      <c r="C62" s="61">
        <v>3415788.2037000004</v>
      </c>
      <c r="D62" s="60">
        <v>149513.90546000004</v>
      </c>
      <c r="E62" s="61">
        <f t="shared" si="14"/>
        <v>3565302.1091600005</v>
      </c>
      <c r="F62" s="61">
        <f>B62-E62</f>
        <v>255272.05964999832</v>
      </c>
      <c r="G62" s="61">
        <f>B62-C62</f>
        <v>404785.96510999836</v>
      </c>
      <c r="H62" s="62">
        <f>E62/B62*100</f>
        <v>93.318489620383204</v>
      </c>
      <c r="I62" s="63"/>
    </row>
    <row r="63" spans="1:9" s="52" customFormat="1" ht="11.25" customHeight="1" x14ac:dyDescent="0.2">
      <c r="A63" s="59" t="s">
        <v>150</v>
      </c>
      <c r="B63" s="60">
        <v>19450.662</v>
      </c>
      <c r="C63" s="61">
        <v>16347.196679999999</v>
      </c>
      <c r="D63" s="60">
        <v>69.100270000000009</v>
      </c>
      <c r="E63" s="61">
        <f t="shared" si="14"/>
        <v>16416.29695</v>
      </c>
      <c r="F63" s="61">
        <f>B63-E63</f>
        <v>3034.3650500000003</v>
      </c>
      <c r="G63" s="61">
        <f>B63-C63</f>
        <v>3103.4653200000012</v>
      </c>
      <c r="H63" s="62">
        <f>E63/B63*100</f>
        <v>84.39968238613163</v>
      </c>
      <c r="I63" s="63"/>
    </row>
    <row r="64" spans="1:9" s="52" customFormat="1" ht="11.25" customHeight="1" x14ac:dyDescent="0.2">
      <c r="A64" s="59" t="s">
        <v>151</v>
      </c>
      <c r="B64" s="60">
        <v>376471.19400000002</v>
      </c>
      <c r="C64" s="61">
        <v>343926.82899000001</v>
      </c>
      <c r="D64" s="60">
        <v>21073.506099999999</v>
      </c>
      <c r="E64" s="61">
        <f t="shared" si="14"/>
        <v>365000.33509000001</v>
      </c>
      <c r="F64" s="61">
        <f>B64-E64</f>
        <v>11470.85891000001</v>
      </c>
      <c r="G64" s="61">
        <f>B64-C64</f>
        <v>32544.365010000009</v>
      </c>
      <c r="H64" s="62">
        <f>E64/B64*100</f>
        <v>96.953058004751341</v>
      </c>
      <c r="I64" s="63"/>
    </row>
    <row r="65" spans="1:9" s="52" customFormat="1" ht="11.25" customHeight="1" x14ac:dyDescent="0.2">
      <c r="A65" s="59" t="s">
        <v>152</v>
      </c>
      <c r="B65" s="60">
        <v>63258.745999999999</v>
      </c>
      <c r="C65" s="61">
        <v>63256.016380000001</v>
      </c>
      <c r="D65" s="60">
        <v>0</v>
      </c>
      <c r="E65" s="61">
        <f t="shared" si="14"/>
        <v>63256.016380000001</v>
      </c>
      <c r="F65" s="61">
        <f>B65-E65</f>
        <v>2.7296199999982491</v>
      </c>
      <c r="G65" s="61">
        <f>B65-C65</f>
        <v>2.7296199999982491</v>
      </c>
      <c r="H65" s="62">
        <f>E65/B65*100</f>
        <v>99.995684991921905</v>
      </c>
      <c r="I65" s="63"/>
    </row>
    <row r="66" spans="1:9" s="52" customFormat="1" ht="11.25" customHeight="1" x14ac:dyDescent="0.2">
      <c r="A66" s="68" t="s">
        <v>153</v>
      </c>
      <c r="B66" s="60">
        <v>73327.706000000006</v>
      </c>
      <c r="C66" s="61">
        <v>65141.534770000006</v>
      </c>
      <c r="D66" s="60">
        <v>1291.5924600000001</v>
      </c>
      <c r="E66" s="61">
        <f t="shared" si="14"/>
        <v>66433.127230000013</v>
      </c>
      <c r="F66" s="61">
        <f>B66-E66</f>
        <v>6894.5787699999928</v>
      </c>
      <c r="G66" s="61">
        <f>B66-C66</f>
        <v>8186.1712299999999</v>
      </c>
      <c r="H66" s="62">
        <f>E66/B66*100</f>
        <v>90.597580169765578</v>
      </c>
      <c r="I66" s="63"/>
    </row>
    <row r="67" spans="1:9" s="52" customFormat="1" ht="11.25" customHeight="1" x14ac:dyDescent="0.2">
      <c r="A67" s="59" t="s">
        <v>154</v>
      </c>
      <c r="B67" s="60">
        <v>628357.12800000003</v>
      </c>
      <c r="C67" s="61">
        <v>562819.09444000002</v>
      </c>
      <c r="D67" s="60">
        <v>835.65770999999995</v>
      </c>
      <c r="E67" s="61">
        <f t="shared" si="14"/>
        <v>563654.75215000007</v>
      </c>
      <c r="F67" s="61">
        <f>B67-E67</f>
        <v>64702.375849999953</v>
      </c>
      <c r="G67" s="61">
        <f>B67-C67</f>
        <v>65538.033560000011</v>
      </c>
      <c r="H67" s="62">
        <f>E67/B67*100</f>
        <v>89.702929597386543</v>
      </c>
      <c r="I67" s="63"/>
    </row>
    <row r="68" spans="1:9" s="52" customFormat="1" ht="11.25" customHeight="1" x14ac:dyDescent="0.2">
      <c r="A68" s="59"/>
      <c r="B68" s="65"/>
      <c r="C68" s="65"/>
      <c r="D68" s="65"/>
      <c r="E68" s="65"/>
      <c r="F68" s="65"/>
      <c r="G68" s="65"/>
      <c r="H68" s="56"/>
      <c r="I68" s="57"/>
    </row>
    <row r="69" spans="1:9" s="52" customFormat="1" ht="11.25" customHeight="1" x14ac:dyDescent="0.2">
      <c r="A69" s="54" t="s">
        <v>155</v>
      </c>
      <c r="B69" s="67">
        <f t="shared" ref="B69:G69" si="15">SUM(B70:B73)</f>
        <v>15952874.475</v>
      </c>
      <c r="C69" s="67">
        <f t="shared" si="15"/>
        <v>13725511.08852</v>
      </c>
      <c r="D69" s="67">
        <f t="shared" si="15"/>
        <v>46586.578259999995</v>
      </c>
      <c r="E69" s="67">
        <f t="shared" si="15"/>
        <v>13772097.666780001</v>
      </c>
      <c r="F69" s="67">
        <f t="shared" si="15"/>
        <v>2180776.8082200005</v>
      </c>
      <c r="G69" s="67">
        <f t="shared" si="15"/>
        <v>2227363.3864799999</v>
      </c>
      <c r="H69" s="56">
        <f>E69/B69*100</f>
        <v>86.329881729856723</v>
      </c>
      <c r="I69" s="57"/>
    </row>
    <row r="70" spans="1:9" s="52" customFormat="1" ht="11.25" customHeight="1" x14ac:dyDescent="0.2">
      <c r="A70" s="59" t="s">
        <v>118</v>
      </c>
      <c r="B70" s="60">
        <v>15838320.717</v>
      </c>
      <c r="C70" s="61">
        <v>13628013.23512</v>
      </c>
      <c r="D70" s="60">
        <v>44130.890459999995</v>
      </c>
      <c r="E70" s="61">
        <f>SUM(C70:D70)</f>
        <v>13672144.12558</v>
      </c>
      <c r="F70" s="61">
        <f>B70-E70</f>
        <v>2166176.5914200004</v>
      </c>
      <c r="G70" s="61">
        <f>B70-C70</f>
        <v>2210307.4818799999</v>
      </c>
      <c r="H70" s="62">
        <f>E70/B70*100</f>
        <v>86.323192779554319</v>
      </c>
      <c r="I70" s="63"/>
    </row>
    <row r="71" spans="1:9" s="52" customFormat="1" ht="11.25" customHeight="1" x14ac:dyDescent="0.2">
      <c r="A71" s="59" t="s">
        <v>156</v>
      </c>
      <c r="B71" s="60">
        <v>88719.461999999985</v>
      </c>
      <c r="C71" s="61">
        <v>75507.316819999993</v>
      </c>
      <c r="D71" s="60">
        <v>1484.6079299999999</v>
      </c>
      <c r="E71" s="61">
        <f>SUM(C71:D71)</f>
        <v>76991.924749999991</v>
      </c>
      <c r="F71" s="61">
        <f>B71-E71</f>
        <v>11727.537249999994</v>
      </c>
      <c r="G71" s="61">
        <f>B71-C71</f>
        <v>13212.145179999992</v>
      </c>
      <c r="H71" s="62">
        <f>E71/B71*100</f>
        <v>86.781325105420507</v>
      </c>
      <c r="I71" s="63"/>
    </row>
    <row r="72" spans="1:9" s="52" customFormat="1" ht="11.25" customHeight="1" x14ac:dyDescent="0.2">
      <c r="A72" s="59" t="s">
        <v>157</v>
      </c>
      <c r="B72" s="60">
        <v>5093.2429999999995</v>
      </c>
      <c r="C72" s="61">
        <v>5001.3534</v>
      </c>
      <c r="D72" s="60">
        <v>52.367199999999997</v>
      </c>
      <c r="E72" s="61">
        <f>SUM(C72:D72)</f>
        <v>5053.7205999999996</v>
      </c>
      <c r="F72" s="61">
        <f>B72-E72</f>
        <v>39.522399999999834</v>
      </c>
      <c r="G72" s="61">
        <f>B72-C72</f>
        <v>91.889599999999518</v>
      </c>
      <c r="H72" s="62">
        <f>E72/B72*100</f>
        <v>99.22402288679335</v>
      </c>
      <c r="I72" s="63"/>
    </row>
    <row r="73" spans="1:9" s="52" customFormat="1" ht="11.25" customHeight="1" x14ac:dyDescent="0.2">
      <c r="A73" s="59" t="s">
        <v>158</v>
      </c>
      <c r="B73" s="60">
        <v>20741.053</v>
      </c>
      <c r="C73" s="61">
        <v>16989.18318</v>
      </c>
      <c r="D73" s="60">
        <v>918.71267</v>
      </c>
      <c r="E73" s="61">
        <f>SUM(C73:D73)</f>
        <v>17907.895850000001</v>
      </c>
      <c r="F73" s="61">
        <f>B73-E73</f>
        <v>2833.1571499999991</v>
      </c>
      <c r="G73" s="61">
        <f>B73-C73</f>
        <v>3751.8698199999999</v>
      </c>
      <c r="H73" s="62">
        <f>E73/B73*100</f>
        <v>86.340340820690258</v>
      </c>
      <c r="I73" s="63"/>
    </row>
    <row r="74" spans="1:9" s="52" customFormat="1" ht="11.25" customHeight="1" x14ac:dyDescent="0.2">
      <c r="A74" s="59"/>
      <c r="B74" s="65"/>
      <c r="C74" s="65"/>
      <c r="D74" s="65"/>
      <c r="E74" s="65"/>
      <c r="F74" s="65"/>
      <c r="G74" s="65"/>
      <c r="H74" s="56"/>
      <c r="I74" s="57"/>
    </row>
    <row r="75" spans="1:9" s="52" customFormat="1" ht="11.25" customHeight="1" x14ac:dyDescent="0.2">
      <c r="A75" s="54" t="s">
        <v>159</v>
      </c>
      <c r="B75" s="67">
        <f t="shared" ref="B75:G75" si="16">SUM(B76:B78)</f>
        <v>97907182.987830043</v>
      </c>
      <c r="C75" s="67">
        <f t="shared" si="16"/>
        <v>82907139.652269989</v>
      </c>
      <c r="D75" s="67">
        <f t="shared" ref="D75:E75" si="17">SUM(D76:D78)</f>
        <v>3319732.3312559999</v>
      </c>
      <c r="E75" s="67">
        <f t="shared" si="17"/>
        <v>86226871.983525991</v>
      </c>
      <c r="F75" s="67">
        <f t="shared" si="16"/>
        <v>11680311.004304044</v>
      </c>
      <c r="G75" s="67">
        <f t="shared" si="16"/>
        <v>15000043.335560039</v>
      </c>
      <c r="H75" s="56">
        <f>E75/B75*100</f>
        <v>88.070016266573688</v>
      </c>
      <c r="I75" s="57"/>
    </row>
    <row r="76" spans="1:9" s="52" customFormat="1" ht="11.25" customHeight="1" x14ac:dyDescent="0.2">
      <c r="A76" s="59" t="s">
        <v>160</v>
      </c>
      <c r="B76" s="60">
        <v>96543427.027830034</v>
      </c>
      <c r="C76" s="61">
        <v>81731479.539179996</v>
      </c>
      <c r="D76" s="60">
        <v>3261513.7797460002</v>
      </c>
      <c r="E76" s="61">
        <f>SUM(C76:D76)</f>
        <v>84992993.318925992</v>
      </c>
      <c r="F76" s="61">
        <f>B76-E76</f>
        <v>11550433.708904043</v>
      </c>
      <c r="G76" s="61">
        <f>B76-C76</f>
        <v>14811947.488650039</v>
      </c>
      <c r="H76" s="62">
        <f>E76/B76*100</f>
        <v>88.036022684822996</v>
      </c>
      <c r="I76" s="63"/>
    </row>
    <row r="77" spans="1:9" s="52" customFormat="1" ht="11.25" customHeight="1" x14ac:dyDescent="0.2">
      <c r="A77" s="59" t="s">
        <v>161</v>
      </c>
      <c r="B77" s="60">
        <v>521417.51600000006</v>
      </c>
      <c r="C77" s="61">
        <v>490561.11937000009</v>
      </c>
      <c r="D77" s="60">
        <v>9074.0961199999983</v>
      </c>
      <c r="E77" s="61">
        <f>SUM(C77:D77)</f>
        <v>499635.21549000009</v>
      </c>
      <c r="F77" s="61">
        <f>B77-E77</f>
        <v>21782.300509999972</v>
      </c>
      <c r="G77" s="61">
        <f>B77-C77</f>
        <v>30856.396629999974</v>
      </c>
      <c r="H77" s="62">
        <f>E77/B77*100</f>
        <v>95.822483932434679</v>
      </c>
      <c r="I77" s="63"/>
    </row>
    <row r="78" spans="1:9" s="52" customFormat="1" ht="11.25" customHeight="1" x14ac:dyDescent="0.2">
      <c r="A78" s="59" t="s">
        <v>162</v>
      </c>
      <c r="B78" s="60">
        <v>842338.44400000002</v>
      </c>
      <c r="C78" s="61">
        <v>685098.99372000003</v>
      </c>
      <c r="D78" s="60">
        <v>49144.455390000003</v>
      </c>
      <c r="E78" s="61">
        <f>SUM(C78:D78)</f>
        <v>734243.44911000005</v>
      </c>
      <c r="F78" s="61">
        <f>B78-E78</f>
        <v>108094.99488999997</v>
      </c>
      <c r="G78" s="61">
        <f>B78-C78</f>
        <v>157239.45027999999</v>
      </c>
      <c r="H78" s="62">
        <f>E78/B78*100</f>
        <v>87.167272767856716</v>
      </c>
      <c r="I78" s="63"/>
    </row>
    <row r="79" spans="1:9" s="52" customFormat="1" ht="11.25" customHeight="1" x14ac:dyDescent="0.2">
      <c r="A79" s="59"/>
      <c r="B79" s="65"/>
      <c r="C79" s="65"/>
      <c r="D79" s="65"/>
      <c r="E79" s="65"/>
      <c r="F79" s="65"/>
      <c r="G79" s="65"/>
      <c r="H79" s="56"/>
      <c r="I79" s="57"/>
    </row>
    <row r="80" spans="1:9" s="52" customFormat="1" ht="11.25" customHeight="1" x14ac:dyDescent="0.2">
      <c r="A80" s="54" t="s">
        <v>163</v>
      </c>
      <c r="B80" s="67">
        <f t="shared" ref="B80:G80" si="18">SUM(B81:B84)</f>
        <v>6492538.375</v>
      </c>
      <c r="C80" s="67">
        <f t="shared" si="18"/>
        <v>5614392.3558299998</v>
      </c>
      <c r="D80" s="67">
        <f t="shared" ref="D80:E80" si="19">SUM(D81:D84)</f>
        <v>589276.09614999988</v>
      </c>
      <c r="E80" s="67">
        <f t="shared" si="19"/>
        <v>6203668.4519800004</v>
      </c>
      <c r="F80" s="67">
        <f t="shared" si="18"/>
        <v>288869.92301999975</v>
      </c>
      <c r="G80" s="67">
        <f t="shared" si="18"/>
        <v>878146.01916999952</v>
      </c>
      <c r="H80" s="56">
        <f>E80/B80*100</f>
        <v>95.55073984418307</v>
      </c>
      <c r="I80" s="57"/>
    </row>
    <row r="81" spans="1:9" s="52" customFormat="1" ht="11.25" customHeight="1" x14ac:dyDescent="0.2">
      <c r="A81" s="59" t="s">
        <v>130</v>
      </c>
      <c r="B81" s="60">
        <v>5737412.7149999999</v>
      </c>
      <c r="C81" s="61">
        <v>5016989.3975400003</v>
      </c>
      <c r="D81" s="60">
        <v>574032.09537999996</v>
      </c>
      <c r="E81" s="61">
        <f>SUM(C81:D81)</f>
        <v>5591021.4929200001</v>
      </c>
      <c r="F81" s="61">
        <f>B81-E81</f>
        <v>146391.22207999974</v>
      </c>
      <c r="G81" s="61">
        <f>B81-C81</f>
        <v>720423.31745999958</v>
      </c>
      <c r="H81" s="62">
        <f>E81/B81*100</f>
        <v>97.448480188687284</v>
      </c>
      <c r="I81" s="63"/>
    </row>
    <row r="82" spans="1:9" s="52" customFormat="1" ht="11.25" customHeight="1" x14ac:dyDescent="0.2">
      <c r="A82" s="59" t="s">
        <v>164</v>
      </c>
      <c r="B82" s="60">
        <v>0</v>
      </c>
      <c r="C82" s="61">
        <v>0</v>
      </c>
      <c r="D82" s="60">
        <v>0</v>
      </c>
      <c r="E82" s="61">
        <f>SUM(C82:D82)</f>
        <v>0</v>
      </c>
      <c r="F82" s="61">
        <f>B82-E82</f>
        <v>0</v>
      </c>
      <c r="G82" s="61">
        <f>B82-C82</f>
        <v>0</v>
      </c>
      <c r="H82" s="62"/>
      <c r="I82" s="63"/>
    </row>
    <row r="83" spans="1:9" s="52" customFormat="1" ht="11.25" customHeight="1" x14ac:dyDescent="0.2">
      <c r="A83" s="59" t="s">
        <v>165</v>
      </c>
      <c r="B83" s="60">
        <v>222678.016</v>
      </c>
      <c r="C83" s="61">
        <v>175009.53756999999</v>
      </c>
      <c r="D83" s="60">
        <v>6617.8285800000003</v>
      </c>
      <c r="E83" s="61">
        <f>SUM(C83:D83)</f>
        <v>181627.36614999999</v>
      </c>
      <c r="F83" s="61">
        <f>B83-E83</f>
        <v>41050.649850000016</v>
      </c>
      <c r="G83" s="61">
        <f>B83-C83</f>
        <v>47668.478430000017</v>
      </c>
      <c r="H83" s="62">
        <f>E83/B83*100</f>
        <v>81.565019040766003</v>
      </c>
      <c r="I83" s="63"/>
    </row>
    <row r="84" spans="1:9" s="52" customFormat="1" ht="11.25" customHeight="1" x14ac:dyDescent="0.2">
      <c r="A84" s="59" t="s">
        <v>166</v>
      </c>
      <c r="B84" s="60">
        <v>532447.64399999997</v>
      </c>
      <c r="C84" s="61">
        <v>422393.42071999999</v>
      </c>
      <c r="D84" s="60">
        <v>8626.1721900000011</v>
      </c>
      <c r="E84" s="61">
        <f>SUM(C84:D84)</f>
        <v>431019.59291000001</v>
      </c>
      <c r="F84" s="61">
        <f>B84-E84</f>
        <v>101428.05108999996</v>
      </c>
      <c r="G84" s="61">
        <f>B84-C84</f>
        <v>110054.22327999998</v>
      </c>
      <c r="H84" s="62">
        <f>E84/B84*100</f>
        <v>80.950605710633965</v>
      </c>
      <c r="I84" s="63"/>
    </row>
    <row r="85" spans="1:9" s="52" customFormat="1" ht="11.25" customHeight="1" x14ac:dyDescent="0.2">
      <c r="A85" s="71"/>
      <c r="B85" s="60"/>
      <c r="C85" s="61"/>
      <c r="D85" s="60"/>
      <c r="E85" s="61"/>
      <c r="F85" s="61"/>
      <c r="G85" s="61"/>
      <c r="H85" s="62"/>
      <c r="I85" s="63"/>
    </row>
    <row r="86" spans="1:9" s="52" customFormat="1" ht="11.25" customHeight="1" x14ac:dyDescent="0.2">
      <c r="A86" s="54" t="s">
        <v>167</v>
      </c>
      <c r="B86" s="67">
        <f t="shared" ref="B86:G86" si="20">SUM(B87:B93)</f>
        <v>243285136.84881997</v>
      </c>
      <c r="C86" s="67">
        <f t="shared" si="20"/>
        <v>237395670.73007998</v>
      </c>
      <c r="D86" s="67">
        <f t="shared" ref="D86:E86" si="21">SUM(D87:D93)</f>
        <v>3096778.3006899995</v>
      </c>
      <c r="E86" s="67">
        <f t="shared" si="21"/>
        <v>240492449.03076997</v>
      </c>
      <c r="F86" s="67">
        <f t="shared" si="20"/>
        <v>2792687.8180499864</v>
      </c>
      <c r="G86" s="67">
        <f t="shared" si="20"/>
        <v>5889466.1187399803</v>
      </c>
      <c r="H86" s="56">
        <f>E86/B86*100</f>
        <v>98.852092711366339</v>
      </c>
      <c r="I86" s="57"/>
    </row>
    <row r="87" spans="1:9" s="52" customFormat="1" ht="11.25" customHeight="1" x14ac:dyDescent="0.2">
      <c r="A87" s="59" t="s">
        <v>145</v>
      </c>
      <c r="B87" s="60">
        <v>9898987.2627599984</v>
      </c>
      <c r="C87" s="61">
        <v>9117180.3439300004</v>
      </c>
      <c r="D87" s="60">
        <v>538362.61961000005</v>
      </c>
      <c r="E87" s="61">
        <f t="shared" ref="E87:E93" si="22">SUM(C87:D87)</f>
        <v>9655542.9635400008</v>
      </c>
      <c r="F87" s="61">
        <f>B87-E87</f>
        <v>243444.2992199976</v>
      </c>
      <c r="G87" s="61">
        <f>B87-C87</f>
        <v>781806.918829998</v>
      </c>
      <c r="H87" s="62">
        <f>E87/B87*100</f>
        <v>97.540715097837989</v>
      </c>
      <c r="I87" s="63"/>
    </row>
    <row r="88" spans="1:9" s="52" customFormat="1" ht="11.25" customHeight="1" x14ac:dyDescent="0.2">
      <c r="A88" s="59" t="s">
        <v>168</v>
      </c>
      <c r="B88" s="60">
        <v>21492464.36982001</v>
      </c>
      <c r="C88" s="61">
        <v>20331797.927509997</v>
      </c>
      <c r="D88" s="60">
        <v>157323.28537999996</v>
      </c>
      <c r="E88" s="61">
        <f t="shared" si="22"/>
        <v>20489121.212889995</v>
      </c>
      <c r="F88" s="61">
        <f>B88-E88</f>
        <v>1003343.1569300145</v>
      </c>
      <c r="G88" s="61">
        <f>B88-C88</f>
        <v>1160666.4423100129</v>
      </c>
      <c r="H88" s="62">
        <f>E88/B88*100</f>
        <v>95.331651412022708</v>
      </c>
      <c r="I88" s="63"/>
    </row>
    <row r="89" spans="1:9" s="52" customFormat="1" ht="11.25" customHeight="1" x14ac:dyDescent="0.2">
      <c r="A89" s="59" t="s">
        <v>169</v>
      </c>
      <c r="B89" s="60">
        <v>16901966.407000002</v>
      </c>
      <c r="C89" s="61">
        <v>16070602.176859999</v>
      </c>
      <c r="D89" s="60">
        <v>164228.94289999999</v>
      </c>
      <c r="E89" s="61">
        <f t="shared" si="22"/>
        <v>16234831.119759999</v>
      </c>
      <c r="F89" s="61">
        <f>B89-E89</f>
        <v>667135.2872400023</v>
      </c>
      <c r="G89" s="61">
        <f>B89-C89</f>
        <v>831364.23014000244</v>
      </c>
      <c r="H89" s="62">
        <f>E89/B89*100</f>
        <v>96.052913186694624</v>
      </c>
      <c r="I89" s="63"/>
    </row>
    <row r="90" spans="1:9" s="52" customFormat="1" ht="11.25" customHeight="1" x14ac:dyDescent="0.2">
      <c r="A90" s="59" t="s">
        <v>170</v>
      </c>
      <c r="B90" s="60">
        <v>298099.18800000002</v>
      </c>
      <c r="C90" s="61">
        <v>290197.32819999999</v>
      </c>
      <c r="D90" s="60">
        <v>7877.2229800000005</v>
      </c>
      <c r="E90" s="61">
        <f t="shared" si="22"/>
        <v>298074.55118000001</v>
      </c>
      <c r="F90" s="61">
        <f>B90-E90</f>
        <v>24.636820000014268</v>
      </c>
      <c r="G90" s="61">
        <f>B90-C90</f>
        <v>7901.8598000000347</v>
      </c>
      <c r="H90" s="62">
        <f>E90/B90*100</f>
        <v>99.991735361587104</v>
      </c>
      <c r="I90" s="63"/>
    </row>
    <row r="91" spans="1:9" s="52" customFormat="1" ht="11.25" customHeight="1" x14ac:dyDescent="0.2">
      <c r="A91" s="59" t="s">
        <v>171</v>
      </c>
      <c r="B91" s="60">
        <v>1458311.257</v>
      </c>
      <c r="C91" s="61">
        <v>1418361.0414800001</v>
      </c>
      <c r="D91" s="60">
        <v>21271.58844</v>
      </c>
      <c r="E91" s="61">
        <f t="shared" si="22"/>
        <v>1439632.6299200002</v>
      </c>
      <c r="F91" s="61">
        <f>B91-E91</f>
        <v>18678.627079999773</v>
      </c>
      <c r="G91" s="61">
        <f>B91-C91</f>
        <v>39950.215519999852</v>
      </c>
      <c r="H91" s="62">
        <f>E91/B91*100</f>
        <v>98.719160467949422</v>
      </c>
      <c r="I91" s="63"/>
    </row>
    <row r="92" spans="1:9" s="52" customFormat="1" ht="11.25" customHeight="1" x14ac:dyDescent="0.2">
      <c r="A92" s="59" t="s">
        <v>172</v>
      </c>
      <c r="B92" s="60">
        <v>191510975.41523996</v>
      </c>
      <c r="C92" s="61">
        <v>188489291.37121999</v>
      </c>
      <c r="D92" s="60">
        <v>2196840.7340199994</v>
      </c>
      <c r="E92" s="61">
        <f t="shared" si="22"/>
        <v>190686132.10523999</v>
      </c>
      <c r="F92" s="61">
        <f>B92-E92</f>
        <v>824843.30999997258</v>
      </c>
      <c r="G92" s="61">
        <f>B92-C92</f>
        <v>3021684.0440199673</v>
      </c>
      <c r="H92" s="62">
        <f>E92/B92*100</f>
        <v>99.569297107796814</v>
      </c>
      <c r="I92" s="63"/>
    </row>
    <row r="93" spans="1:9" s="52" customFormat="1" ht="11.25" customHeight="1" x14ac:dyDescent="0.2">
      <c r="A93" s="59" t="s">
        <v>173</v>
      </c>
      <c r="B93" s="60">
        <v>1724332.949</v>
      </c>
      <c r="C93" s="61">
        <v>1678240.5408800002</v>
      </c>
      <c r="D93" s="60">
        <v>10873.907359999999</v>
      </c>
      <c r="E93" s="61">
        <f t="shared" si="22"/>
        <v>1689114.4482400003</v>
      </c>
      <c r="F93" s="61">
        <f>B93-E93</f>
        <v>35218.500759999733</v>
      </c>
      <c r="G93" s="61">
        <f>B93-C93</f>
        <v>46092.408119999804</v>
      </c>
      <c r="H93" s="62">
        <f>E93/B93*100</f>
        <v>97.957557977395012</v>
      </c>
      <c r="I93" s="63"/>
    </row>
    <row r="94" spans="1:9" s="52" customFormat="1" ht="11.25" customHeight="1" x14ac:dyDescent="0.2">
      <c r="A94" s="59"/>
      <c r="B94" s="65"/>
      <c r="C94" s="65"/>
      <c r="D94" s="65"/>
      <c r="E94" s="65"/>
      <c r="F94" s="65"/>
      <c r="G94" s="65"/>
      <c r="H94" s="56"/>
      <c r="I94" s="57"/>
    </row>
    <row r="95" spans="1:9" s="52" customFormat="1" ht="11.25" customHeight="1" x14ac:dyDescent="0.2">
      <c r="A95" s="54" t="s">
        <v>174</v>
      </c>
      <c r="B95" s="67">
        <f t="shared" ref="B95:G95" si="23">SUM(B96:B105)</f>
        <v>21126121.549000002</v>
      </c>
      <c r="C95" s="67">
        <f t="shared" si="23"/>
        <v>19737254.946950004</v>
      </c>
      <c r="D95" s="67">
        <f t="shared" si="23"/>
        <v>417491.77536999993</v>
      </c>
      <c r="E95" s="67">
        <f t="shared" si="23"/>
        <v>20154746.722320005</v>
      </c>
      <c r="F95" s="67">
        <f t="shared" si="23"/>
        <v>971374.8266799954</v>
      </c>
      <c r="G95" s="67">
        <f t="shared" si="23"/>
        <v>1388866.6020499957</v>
      </c>
      <c r="H95" s="56">
        <f>E95/B95*100</f>
        <v>95.402020080084327</v>
      </c>
      <c r="I95" s="57"/>
    </row>
    <row r="96" spans="1:9" s="52" customFormat="1" ht="11.25" customHeight="1" x14ac:dyDescent="0.2">
      <c r="A96" s="59" t="s">
        <v>118</v>
      </c>
      <c r="B96" s="60">
        <v>7099373.0439999998</v>
      </c>
      <c r="C96" s="61">
        <v>6586370.4560799999</v>
      </c>
      <c r="D96" s="60">
        <v>93251.069959999993</v>
      </c>
      <c r="E96" s="61">
        <f t="shared" ref="E96:E105" si="24">SUM(C96:D96)</f>
        <v>6679621.5260399999</v>
      </c>
      <c r="F96" s="61">
        <f>B96-E96</f>
        <v>419751.51795999985</v>
      </c>
      <c r="G96" s="61">
        <f>B96-C96</f>
        <v>513002.58791999985</v>
      </c>
      <c r="H96" s="62">
        <f>E96/B96*100</f>
        <v>94.08748469254266</v>
      </c>
      <c r="I96" s="63"/>
    </row>
    <row r="97" spans="1:9" s="52" customFormat="1" ht="11.25" customHeight="1" x14ac:dyDescent="0.2">
      <c r="A97" s="59" t="s">
        <v>175</v>
      </c>
      <c r="B97" s="60">
        <v>3261964.662</v>
      </c>
      <c r="C97" s="61">
        <v>2929063.4881500001</v>
      </c>
      <c r="D97" s="60">
        <v>56500.611819999998</v>
      </c>
      <c r="E97" s="61">
        <f t="shared" si="24"/>
        <v>2985564.0999700003</v>
      </c>
      <c r="F97" s="61">
        <f>B97-E97</f>
        <v>276400.56202999968</v>
      </c>
      <c r="G97" s="61">
        <f>B97-C97</f>
        <v>332901.1738499999</v>
      </c>
      <c r="H97" s="62">
        <f>E97/B97*100</f>
        <v>91.526561729809458</v>
      </c>
      <c r="I97" s="63"/>
    </row>
    <row r="98" spans="1:9" s="52" customFormat="1" ht="11.25" customHeight="1" x14ac:dyDescent="0.2">
      <c r="A98" s="59" t="s">
        <v>176</v>
      </c>
      <c r="B98" s="60">
        <v>1367367.94</v>
      </c>
      <c r="C98" s="61">
        <v>1354016.8639400001</v>
      </c>
      <c r="D98" s="60">
        <v>13280.31097</v>
      </c>
      <c r="E98" s="61">
        <f t="shared" si="24"/>
        <v>1367297.1749100001</v>
      </c>
      <c r="F98" s="61">
        <f>B98-E98</f>
        <v>70.765089999884367</v>
      </c>
      <c r="G98" s="61">
        <f>B98-C98</f>
        <v>13351.076059999876</v>
      </c>
      <c r="H98" s="62">
        <f>E98/B98*100</f>
        <v>99.994824722159279</v>
      </c>
      <c r="I98" s="63"/>
    </row>
    <row r="99" spans="1:9" s="52" customFormat="1" ht="11.25" customHeight="1" x14ac:dyDescent="0.2">
      <c r="A99" s="59" t="s">
        <v>177</v>
      </c>
      <c r="B99" s="60">
        <v>1512334.949</v>
      </c>
      <c r="C99" s="61">
        <v>1386649.1569099999</v>
      </c>
      <c r="D99" s="60">
        <v>88830.917699999991</v>
      </c>
      <c r="E99" s="61">
        <f t="shared" si="24"/>
        <v>1475480.07461</v>
      </c>
      <c r="F99" s="61">
        <f>B99-E99</f>
        <v>36854.874390000012</v>
      </c>
      <c r="G99" s="61">
        <f>B99-C99</f>
        <v>125685.79209000012</v>
      </c>
      <c r="H99" s="62">
        <f>E99/B99*100</f>
        <v>97.563048158453952</v>
      </c>
      <c r="I99" s="63"/>
    </row>
    <row r="100" spans="1:9" s="52" customFormat="1" ht="11.25" customHeight="1" x14ac:dyDescent="0.2">
      <c r="A100" s="59" t="s">
        <v>178</v>
      </c>
      <c r="B100" s="60">
        <v>1759985.219</v>
      </c>
      <c r="C100" s="61">
        <v>1674561.8992699999</v>
      </c>
      <c r="D100" s="60">
        <v>25875.331829999999</v>
      </c>
      <c r="E100" s="61">
        <f t="shared" si="24"/>
        <v>1700437.2311</v>
      </c>
      <c r="F100" s="61">
        <f>B100-E100</f>
        <v>59547.987900000066</v>
      </c>
      <c r="G100" s="61">
        <f>B100-C100</f>
        <v>85423.319730000105</v>
      </c>
      <c r="H100" s="62">
        <f>E100/B100*100</f>
        <v>96.616563181488857</v>
      </c>
      <c r="I100" s="63"/>
    </row>
    <row r="101" spans="1:9" s="52" customFormat="1" ht="11.25" customHeight="1" x14ac:dyDescent="0.2">
      <c r="A101" s="59" t="s">
        <v>179</v>
      </c>
      <c r="B101" s="60">
        <v>154597.674</v>
      </c>
      <c r="C101" s="61">
        <v>137857.06975999998</v>
      </c>
      <c r="D101" s="60">
        <v>434.10252000000003</v>
      </c>
      <c r="E101" s="61">
        <f t="shared" si="24"/>
        <v>138291.17227999997</v>
      </c>
      <c r="F101" s="61">
        <f>B101-E101</f>
        <v>16306.501720000029</v>
      </c>
      <c r="G101" s="61">
        <f>B101-C101</f>
        <v>16740.604240000015</v>
      </c>
      <c r="H101" s="62">
        <f>E101/B101*100</f>
        <v>89.452298150358956</v>
      </c>
      <c r="I101" s="63"/>
    </row>
    <row r="102" spans="1:9" s="52" customFormat="1" ht="11.25" customHeight="1" x14ac:dyDescent="0.2">
      <c r="A102" s="59" t="s">
        <v>180</v>
      </c>
      <c r="B102" s="60">
        <v>1070249.061</v>
      </c>
      <c r="C102" s="61">
        <v>1029416.98155</v>
      </c>
      <c r="D102" s="60">
        <v>537.22874000000002</v>
      </c>
      <c r="E102" s="61">
        <f t="shared" si="24"/>
        <v>1029954.2102900001</v>
      </c>
      <c r="F102" s="61">
        <f>B102-E102</f>
        <v>40294.850709999911</v>
      </c>
      <c r="G102" s="61">
        <f>B102-C102</f>
        <v>40832.079449999961</v>
      </c>
      <c r="H102" s="62">
        <f>E102/B102*100</f>
        <v>96.235002470140003</v>
      </c>
      <c r="I102" s="63"/>
    </row>
    <row r="103" spans="1:9" s="52" customFormat="1" ht="11.25" customHeight="1" x14ac:dyDescent="0.2">
      <c r="A103" s="59" t="s">
        <v>181</v>
      </c>
      <c r="B103" s="60">
        <v>979514.41599999811</v>
      </c>
      <c r="C103" s="61">
        <v>857192.8339700019</v>
      </c>
      <c r="D103" s="60">
        <v>13120.785029999986</v>
      </c>
      <c r="E103" s="61">
        <f t="shared" si="24"/>
        <v>870313.61900000193</v>
      </c>
      <c r="F103" s="61">
        <f>B103-E103</f>
        <v>109200.79699999618</v>
      </c>
      <c r="G103" s="61">
        <f>B103-C103</f>
        <v>122321.58202999621</v>
      </c>
      <c r="H103" s="62">
        <f>E103/B103*100</f>
        <v>88.851537535717455</v>
      </c>
      <c r="I103" s="63"/>
    </row>
    <row r="104" spans="1:9" s="52" customFormat="1" ht="11.25" customHeight="1" x14ac:dyDescent="0.2">
      <c r="A104" s="59" t="s">
        <v>182</v>
      </c>
      <c r="B104" s="60">
        <v>146032.81299999999</v>
      </c>
      <c r="C104" s="61">
        <v>124092.40274999999</v>
      </c>
      <c r="D104" s="60">
        <v>8996.2311900000022</v>
      </c>
      <c r="E104" s="61">
        <f t="shared" si="24"/>
        <v>133088.63394</v>
      </c>
      <c r="F104" s="61">
        <f>B104-E104</f>
        <v>12944.179059999995</v>
      </c>
      <c r="G104" s="61">
        <f>B104-C104</f>
        <v>21940.410250000001</v>
      </c>
      <c r="H104" s="62">
        <f>E104/B104*100</f>
        <v>91.136116059066808</v>
      </c>
      <c r="I104" s="63"/>
    </row>
    <row r="105" spans="1:9" s="52" customFormat="1" ht="11.25" customHeight="1" x14ac:dyDescent="0.2">
      <c r="A105" s="59" t="s">
        <v>183</v>
      </c>
      <c r="B105" s="60">
        <v>3774701.7709999997</v>
      </c>
      <c r="C105" s="61">
        <v>3658033.7945699999</v>
      </c>
      <c r="D105" s="60">
        <v>116665.18561000002</v>
      </c>
      <c r="E105" s="61">
        <f t="shared" si="24"/>
        <v>3774698.98018</v>
      </c>
      <c r="F105" s="61">
        <f>B105-E105</f>
        <v>2.7908199997618794</v>
      </c>
      <c r="G105" s="61">
        <f>B105-C105</f>
        <v>116667.97642999981</v>
      </c>
      <c r="H105" s="62">
        <f>E105/B105*100</f>
        <v>99.999926065152451</v>
      </c>
      <c r="I105" s="63"/>
    </row>
    <row r="106" spans="1:9" s="52" customFormat="1" ht="11.25" customHeight="1" x14ac:dyDescent="0.2">
      <c r="A106" s="59"/>
      <c r="B106" s="65"/>
      <c r="C106" s="65"/>
      <c r="D106" s="65"/>
      <c r="E106" s="65"/>
      <c r="F106" s="65"/>
      <c r="G106" s="65"/>
      <c r="H106" s="56"/>
      <c r="I106" s="57"/>
    </row>
    <row r="107" spans="1:9" s="52" customFormat="1" ht="11.25" customHeight="1" x14ac:dyDescent="0.2">
      <c r="A107" s="54" t="s">
        <v>184</v>
      </c>
      <c r="B107" s="67">
        <f t="shared" ref="B107:G107" si="25">SUM(B108:B116)</f>
        <v>13986688.46453</v>
      </c>
      <c r="C107" s="67">
        <f t="shared" si="25"/>
        <v>11924667.957649997</v>
      </c>
      <c r="D107" s="67">
        <f t="shared" si="25"/>
        <v>522796.30287999997</v>
      </c>
      <c r="E107" s="67">
        <f t="shared" si="25"/>
        <v>12447464.260529999</v>
      </c>
      <c r="F107" s="67">
        <f t="shared" si="25"/>
        <v>1539224.2040000032</v>
      </c>
      <c r="G107" s="67">
        <f t="shared" si="25"/>
        <v>2062020.506880003</v>
      </c>
      <c r="H107" s="56">
        <f>E107/B107*100</f>
        <v>88.995077656133915</v>
      </c>
      <c r="I107" s="57"/>
    </row>
    <row r="108" spans="1:9" s="52" customFormat="1" ht="11.25" customHeight="1" x14ac:dyDescent="0.2">
      <c r="A108" s="59" t="s">
        <v>118</v>
      </c>
      <c r="B108" s="60">
        <v>9624359.9751800019</v>
      </c>
      <c r="C108" s="61">
        <v>7945429.2645499986</v>
      </c>
      <c r="D108" s="60">
        <v>437215.16697000002</v>
      </c>
      <c r="E108" s="61">
        <f t="shared" ref="E108:E116" si="26">SUM(C108:D108)</f>
        <v>8382644.4315199982</v>
      </c>
      <c r="F108" s="61">
        <f>B108-E108</f>
        <v>1241715.5436600037</v>
      </c>
      <c r="G108" s="61">
        <f>B108-C108</f>
        <v>1678930.7106300034</v>
      </c>
      <c r="H108" s="62">
        <f>E108/B108*100</f>
        <v>87.098201367548285</v>
      </c>
      <c r="I108" s="63"/>
    </row>
    <row r="109" spans="1:9" s="52" customFormat="1" ht="11.25" customHeight="1" x14ac:dyDescent="0.2">
      <c r="A109" s="59" t="s">
        <v>185</v>
      </c>
      <c r="B109" s="60">
        <v>38072.066009999995</v>
      </c>
      <c r="C109" s="61">
        <v>36693.846939999996</v>
      </c>
      <c r="D109" s="60">
        <v>938.27099999999996</v>
      </c>
      <c r="E109" s="61">
        <f t="shared" si="26"/>
        <v>37632.117939999996</v>
      </c>
      <c r="F109" s="61">
        <f>B109-E109</f>
        <v>439.94806999999855</v>
      </c>
      <c r="G109" s="61">
        <f>B109-C109</f>
        <v>1378.2190699999992</v>
      </c>
      <c r="H109" s="62">
        <f>E109/B109*100</f>
        <v>98.844433422960449</v>
      </c>
      <c r="I109" s="63"/>
    </row>
    <row r="110" spans="1:9" s="52" customFormat="1" ht="11.25" customHeight="1" x14ac:dyDescent="0.2">
      <c r="A110" s="59" t="s">
        <v>186</v>
      </c>
      <c r="B110" s="60">
        <v>217304.19034</v>
      </c>
      <c r="C110" s="61">
        <v>204234.41903000002</v>
      </c>
      <c r="D110" s="60">
        <v>4690.0511600000009</v>
      </c>
      <c r="E110" s="61">
        <f t="shared" si="26"/>
        <v>208924.47019000002</v>
      </c>
      <c r="F110" s="61">
        <f>B110-E110</f>
        <v>8379.7201499999792</v>
      </c>
      <c r="G110" s="61">
        <f>B110-C110</f>
        <v>13069.771309999982</v>
      </c>
      <c r="H110" s="62">
        <f>E110/B110*100</f>
        <v>96.143783450798239</v>
      </c>
      <c r="I110" s="63"/>
    </row>
    <row r="111" spans="1:9" s="52" customFormat="1" ht="11.25" customHeight="1" x14ac:dyDescent="0.2">
      <c r="A111" s="59" t="s">
        <v>187</v>
      </c>
      <c r="B111" s="60">
        <v>1398525.3969999996</v>
      </c>
      <c r="C111" s="61">
        <v>1333032.8650699996</v>
      </c>
      <c r="D111" s="60">
        <v>9294.1745300000002</v>
      </c>
      <c r="E111" s="61">
        <f t="shared" si="26"/>
        <v>1342327.0395999996</v>
      </c>
      <c r="F111" s="61">
        <f>B111-E111</f>
        <v>56198.357400000095</v>
      </c>
      <c r="G111" s="61">
        <f>B111-C111</f>
        <v>65492.531930000056</v>
      </c>
      <c r="H111" s="62">
        <f>E111/B111*100</f>
        <v>95.981599081393014</v>
      </c>
      <c r="I111" s="63"/>
    </row>
    <row r="112" spans="1:9" s="52" customFormat="1" ht="11.25" customHeight="1" x14ac:dyDescent="0.2">
      <c r="A112" s="59" t="s">
        <v>188</v>
      </c>
      <c r="B112" s="60">
        <v>106449.113</v>
      </c>
      <c r="C112" s="61">
        <v>101906.71234999999</v>
      </c>
      <c r="D112" s="60">
        <v>346.62311</v>
      </c>
      <c r="E112" s="61">
        <f t="shared" si="26"/>
        <v>102253.33545999999</v>
      </c>
      <c r="F112" s="61">
        <f>B112-E112</f>
        <v>4195.77754000001</v>
      </c>
      <c r="G112" s="61">
        <f>B112-C112</f>
        <v>4542.4006500000105</v>
      </c>
      <c r="H112" s="62">
        <f>E112/B112*100</f>
        <v>96.058419444039885</v>
      </c>
      <c r="I112" s="63"/>
    </row>
    <row r="113" spans="1:9" s="52" customFormat="1" ht="11.25" customHeight="1" x14ac:dyDescent="0.2">
      <c r="A113" s="59" t="s">
        <v>189</v>
      </c>
      <c r="B113" s="60">
        <v>213402.39799999993</v>
      </c>
      <c r="C113" s="61">
        <v>203141.03191000002</v>
      </c>
      <c r="D113" s="60">
        <v>3246.2578100000001</v>
      </c>
      <c r="E113" s="61">
        <f t="shared" si="26"/>
        <v>206387.28972000003</v>
      </c>
      <c r="F113" s="61">
        <f>B113-E113</f>
        <v>7015.1082799998985</v>
      </c>
      <c r="G113" s="61">
        <f>B113-C113</f>
        <v>10261.366089999909</v>
      </c>
      <c r="H113" s="62">
        <f>E113/B113*100</f>
        <v>96.712732215877011</v>
      </c>
      <c r="I113" s="63"/>
    </row>
    <row r="114" spans="1:9" s="52" customFormat="1" ht="11.25" customHeight="1" x14ac:dyDescent="0.2">
      <c r="A114" s="59" t="s">
        <v>190</v>
      </c>
      <c r="B114" s="60">
        <v>896613.45499999984</v>
      </c>
      <c r="C114" s="61">
        <v>716446.86841999996</v>
      </c>
      <c r="D114" s="60">
        <v>31801.87386</v>
      </c>
      <c r="E114" s="61">
        <f t="shared" si="26"/>
        <v>748248.74228000001</v>
      </c>
      <c r="F114" s="61">
        <f>B114-E114</f>
        <v>148364.71271999984</v>
      </c>
      <c r="G114" s="61">
        <f>B114-C114</f>
        <v>180166.58657999989</v>
      </c>
      <c r="H114" s="62">
        <f>E114/B114*100</f>
        <v>83.452767534031722</v>
      </c>
      <c r="I114" s="63"/>
    </row>
    <row r="115" spans="1:9" s="52" customFormat="1" ht="11.25" customHeight="1" x14ac:dyDescent="0.2">
      <c r="A115" s="59" t="s">
        <v>191</v>
      </c>
      <c r="B115" s="60">
        <v>500184.62399999995</v>
      </c>
      <c r="C115" s="61">
        <v>433128.54764</v>
      </c>
      <c r="D115" s="60">
        <v>33283.235990000001</v>
      </c>
      <c r="E115" s="61">
        <f t="shared" si="26"/>
        <v>466411.78363000002</v>
      </c>
      <c r="F115" s="61">
        <f>B115-E115</f>
        <v>33772.840369999933</v>
      </c>
      <c r="G115" s="61">
        <f>B115-C115</f>
        <v>67056.076359999948</v>
      </c>
      <c r="H115" s="62">
        <f>E115/B115*100</f>
        <v>93.247925116146718</v>
      </c>
      <c r="I115" s="63"/>
    </row>
    <row r="116" spans="1:9" s="52" customFormat="1" ht="11.25" customHeight="1" x14ac:dyDescent="0.2">
      <c r="A116" s="59" t="s">
        <v>192</v>
      </c>
      <c r="B116" s="65">
        <v>991777.24599999993</v>
      </c>
      <c r="C116" s="65">
        <v>950654.40174000012</v>
      </c>
      <c r="D116" s="65">
        <v>1980.6484499999999</v>
      </c>
      <c r="E116" s="65">
        <f t="shared" si="26"/>
        <v>952635.0501900001</v>
      </c>
      <c r="F116" s="65">
        <f>B116-E116</f>
        <v>39142.19580999983</v>
      </c>
      <c r="G116" s="65">
        <f>B116-C116</f>
        <v>41122.844259999809</v>
      </c>
      <c r="H116" s="56">
        <f>E116/B116*100</f>
        <v>96.053327905246192</v>
      </c>
      <c r="I116" s="57"/>
    </row>
    <row r="117" spans="1:9" s="52" customFormat="1" ht="11.25" customHeight="1" x14ac:dyDescent="0.2">
      <c r="A117" s="69"/>
      <c r="B117" s="65"/>
      <c r="C117" s="65"/>
      <c r="D117" s="65"/>
      <c r="E117" s="65"/>
      <c r="F117" s="65"/>
      <c r="G117" s="65"/>
      <c r="H117" s="56"/>
      <c r="I117" s="57"/>
    </row>
    <row r="118" spans="1:9" s="52" customFormat="1" ht="12" x14ac:dyDescent="0.2">
      <c r="A118" s="72" t="s">
        <v>193</v>
      </c>
      <c r="B118" s="67">
        <f t="shared" ref="B118:G118" si="27">+B119+B127</f>
        <v>226982704.6846</v>
      </c>
      <c r="C118" s="67">
        <f t="shared" si="27"/>
        <v>223635594.24981001</v>
      </c>
      <c r="D118" s="67">
        <f t="shared" si="27"/>
        <v>2123894.2440099996</v>
      </c>
      <c r="E118" s="67">
        <f t="shared" si="27"/>
        <v>225759488.49382001</v>
      </c>
      <c r="F118" s="67">
        <f t="shared" si="27"/>
        <v>1223216.190780008</v>
      </c>
      <c r="G118" s="67">
        <f t="shared" si="27"/>
        <v>3347110.4347900059</v>
      </c>
      <c r="H118" s="62">
        <f>E118/B118*100</f>
        <v>99.461097182501334</v>
      </c>
      <c r="I118" s="63"/>
    </row>
    <row r="119" spans="1:9" s="52" customFormat="1" ht="11.25" customHeight="1" x14ac:dyDescent="0.2">
      <c r="A119" s="73" t="s">
        <v>194</v>
      </c>
      <c r="B119" s="74">
        <f t="shared" ref="B119:G119" si="28">SUM(B120:B124)</f>
        <v>16086448.57</v>
      </c>
      <c r="C119" s="75">
        <f t="shared" si="28"/>
        <v>15485030.299969999</v>
      </c>
      <c r="D119" s="74">
        <f t="shared" ref="D119:E119" si="29">SUM(D120:D124)</f>
        <v>89658.173960000015</v>
      </c>
      <c r="E119" s="75">
        <f t="shared" si="29"/>
        <v>15574688.473929999</v>
      </c>
      <c r="F119" s="75">
        <f t="shared" si="28"/>
        <v>511760.09607000067</v>
      </c>
      <c r="G119" s="75">
        <f t="shared" si="28"/>
        <v>601418.27003000141</v>
      </c>
      <c r="H119" s="62">
        <f>E119/B119*100</f>
        <v>96.8186881408716</v>
      </c>
      <c r="I119" s="63"/>
    </row>
    <row r="120" spans="1:9" s="52" customFormat="1" ht="11.25" customHeight="1" x14ac:dyDescent="0.2">
      <c r="A120" s="76" t="s">
        <v>195</v>
      </c>
      <c r="B120" s="60">
        <v>450874.55300000001</v>
      </c>
      <c r="C120" s="61">
        <v>439140.24511000002</v>
      </c>
      <c r="D120" s="60">
        <v>6438.7072900000003</v>
      </c>
      <c r="E120" s="61">
        <f t="shared" ref="E120:E126" si="30">SUM(C120:D120)</f>
        <v>445578.95240000001</v>
      </c>
      <c r="F120" s="61">
        <f>B120-E120</f>
        <v>5295.6006000000052</v>
      </c>
      <c r="G120" s="61">
        <f>B120-C120</f>
        <v>11734.307889999996</v>
      </c>
      <c r="H120" s="62">
        <f>E120/B120*100</f>
        <v>98.825482484038091</v>
      </c>
      <c r="I120" s="63"/>
    </row>
    <row r="121" spans="1:9" s="52" customFormat="1" ht="11.25" customHeight="1" x14ac:dyDescent="0.2">
      <c r="A121" s="76" t="s">
        <v>196</v>
      </c>
      <c r="B121" s="60">
        <v>1315858.3370000001</v>
      </c>
      <c r="C121" s="61">
        <v>1163089.0376400002</v>
      </c>
      <c r="D121" s="60">
        <v>27927.534370000001</v>
      </c>
      <c r="E121" s="61">
        <f t="shared" si="30"/>
        <v>1191016.5720100002</v>
      </c>
      <c r="F121" s="61">
        <f>B121-E121</f>
        <v>124841.76498999982</v>
      </c>
      <c r="G121" s="61">
        <f>B121-C121</f>
        <v>152769.29935999983</v>
      </c>
      <c r="H121" s="62">
        <f>E121/B121*100</f>
        <v>90.512522398526258</v>
      </c>
      <c r="I121" s="63"/>
    </row>
    <row r="122" spans="1:9" s="52" customFormat="1" ht="11.25" customHeight="1" x14ac:dyDescent="0.2">
      <c r="A122" s="76" t="s">
        <v>197</v>
      </c>
      <c r="B122" s="60">
        <v>171458.65199999997</v>
      </c>
      <c r="C122" s="61">
        <v>157254.29522999999</v>
      </c>
      <c r="D122" s="60">
        <v>4895.2557400000005</v>
      </c>
      <c r="E122" s="61">
        <f t="shared" si="30"/>
        <v>162149.55096999998</v>
      </c>
      <c r="F122" s="61">
        <f>B122-E122</f>
        <v>9309.1010299999907</v>
      </c>
      <c r="G122" s="61">
        <f>B122-C122</f>
        <v>14204.356769999984</v>
      </c>
      <c r="H122" s="62">
        <f>E122/B122*100</f>
        <v>94.570643754973645</v>
      </c>
      <c r="I122" s="63"/>
    </row>
    <row r="123" spans="1:9" s="52" customFormat="1" ht="11.25" customHeight="1" x14ac:dyDescent="0.2">
      <c r="A123" s="76" t="s">
        <v>198</v>
      </c>
      <c r="B123" s="65">
        <v>1203047.6969999999</v>
      </c>
      <c r="C123" s="65">
        <v>1195177.86479</v>
      </c>
      <c r="D123" s="65">
        <v>2132.8378499999999</v>
      </c>
      <c r="E123" s="65">
        <f t="shared" si="30"/>
        <v>1197310.70264</v>
      </c>
      <c r="F123" s="65">
        <f>B123-E123</f>
        <v>5736.9943599998951</v>
      </c>
      <c r="G123" s="65">
        <f>B123-C123</f>
        <v>7869.8322099999059</v>
      </c>
      <c r="H123" s="62">
        <f>E123/B123*100</f>
        <v>99.523128270449618</v>
      </c>
      <c r="I123" s="63"/>
    </row>
    <row r="124" spans="1:9" s="52" customFormat="1" ht="11.25" customHeight="1" x14ac:dyDescent="0.2">
      <c r="A124" s="73" t="s">
        <v>199</v>
      </c>
      <c r="B124" s="77">
        <f>SUM(B125:B126)</f>
        <v>12945209.331</v>
      </c>
      <c r="C124" s="77">
        <f t="shared" ref="C124:E124" si="31">SUM(C125:C126)</f>
        <v>12530368.857199999</v>
      </c>
      <c r="D124" s="77">
        <f t="shared" si="31"/>
        <v>48263.838710000004</v>
      </c>
      <c r="E124" s="77">
        <f t="shared" si="31"/>
        <v>12578632.695909999</v>
      </c>
      <c r="F124" s="67">
        <f>B124-E124</f>
        <v>366576.63509000093</v>
      </c>
      <c r="G124" s="67">
        <f>B124-C124</f>
        <v>414840.47380000167</v>
      </c>
      <c r="H124" s="62">
        <f>E124/B124*100</f>
        <v>97.168244825426214</v>
      </c>
      <c r="I124" s="63"/>
    </row>
    <row r="125" spans="1:9" s="52" customFormat="1" ht="11.25" customHeight="1" x14ac:dyDescent="0.2">
      <c r="A125" s="78" t="s">
        <v>199</v>
      </c>
      <c r="B125" s="60">
        <v>11379076.262</v>
      </c>
      <c r="C125" s="61">
        <v>11135385.804649999</v>
      </c>
      <c r="D125" s="60">
        <v>41783.524880000004</v>
      </c>
      <c r="E125" s="61">
        <f t="shared" si="30"/>
        <v>11177169.329529999</v>
      </c>
      <c r="F125" s="61">
        <f>B125-E125</f>
        <v>201906.93247000128</v>
      </c>
      <c r="G125" s="61">
        <f>B125-C125</f>
        <v>243690.45735000074</v>
      </c>
      <c r="H125" s="62">
        <f>E125/B125*100</f>
        <v>98.225629850603411</v>
      </c>
      <c r="I125" s="63"/>
    </row>
    <row r="126" spans="1:9" s="52" customFormat="1" ht="11.25" customHeight="1" x14ac:dyDescent="0.2">
      <c r="A126" s="78" t="s">
        <v>200</v>
      </c>
      <c r="B126" s="65">
        <v>1566133.0690000004</v>
      </c>
      <c r="C126" s="65">
        <v>1394983.0525499999</v>
      </c>
      <c r="D126" s="65">
        <v>6480.3138300000001</v>
      </c>
      <c r="E126" s="65">
        <f t="shared" si="30"/>
        <v>1401463.36638</v>
      </c>
      <c r="F126" s="65">
        <f>B126-E126</f>
        <v>164669.70262000035</v>
      </c>
      <c r="G126" s="65">
        <f>B126-C126</f>
        <v>171150.01645000046</v>
      </c>
      <c r="H126" s="62">
        <f>E126/B126*100</f>
        <v>89.485586769127835</v>
      </c>
      <c r="I126" s="63"/>
    </row>
    <row r="127" spans="1:9" s="52" customFormat="1" ht="11.25" customHeight="1" x14ac:dyDescent="0.2">
      <c r="A127" s="73" t="s">
        <v>201</v>
      </c>
      <c r="B127" s="77">
        <f t="shared" ref="B127:G127" si="32">SUM(B128:B131)</f>
        <v>210896256.1146</v>
      </c>
      <c r="C127" s="79">
        <f t="shared" si="32"/>
        <v>208150563.94984001</v>
      </c>
      <c r="D127" s="77">
        <f t="shared" si="32"/>
        <v>2034236.0700499997</v>
      </c>
      <c r="E127" s="79">
        <f t="shared" si="32"/>
        <v>210184800.01989001</v>
      </c>
      <c r="F127" s="79">
        <f t="shared" si="32"/>
        <v>711456.09471000731</v>
      </c>
      <c r="G127" s="79">
        <f t="shared" si="32"/>
        <v>2745692.1647600047</v>
      </c>
      <c r="H127" s="62">
        <f>E127/B127*100</f>
        <v>99.662651149993195</v>
      </c>
      <c r="I127" s="63"/>
    </row>
    <row r="128" spans="1:9" s="52" customFormat="1" ht="11.25" customHeight="1" x14ac:dyDescent="0.2">
      <c r="A128" s="78" t="s">
        <v>202</v>
      </c>
      <c r="B128" s="60">
        <v>84048886.609410003</v>
      </c>
      <c r="C128" s="61">
        <v>83553999.170699984</v>
      </c>
      <c r="D128" s="60">
        <v>494112.44808999979</v>
      </c>
      <c r="E128" s="61">
        <f>SUM(C128:D128)</f>
        <v>84048111.618789986</v>
      </c>
      <c r="F128" s="61">
        <f>B128-E128</f>
        <v>774.9906200170517</v>
      </c>
      <c r="G128" s="61">
        <f>B128-C128</f>
        <v>494887.43871001899</v>
      </c>
      <c r="H128" s="62">
        <f>E128/B128*100</f>
        <v>99.99907792874923</v>
      </c>
      <c r="I128" s="63"/>
    </row>
    <row r="129" spans="1:9" s="52" customFormat="1" ht="11.25" customHeight="1" x14ac:dyDescent="0.2">
      <c r="A129" s="78" t="s">
        <v>203</v>
      </c>
      <c r="B129" s="60">
        <v>23130058.508599997</v>
      </c>
      <c r="C129" s="61">
        <v>22802796.43386</v>
      </c>
      <c r="D129" s="60">
        <v>327178.40486000001</v>
      </c>
      <c r="E129" s="61">
        <f>SUM(C129:D129)</f>
        <v>23129974.838720001</v>
      </c>
      <c r="F129" s="61">
        <f>B129-E129</f>
        <v>83.669879995286465</v>
      </c>
      <c r="G129" s="61">
        <f>B129-C129</f>
        <v>327262.07473999634</v>
      </c>
      <c r="H129" s="62">
        <f>E129/B129*100</f>
        <v>99.999638263431265</v>
      </c>
      <c r="I129" s="63"/>
    </row>
    <row r="130" spans="1:9" s="52" customFormat="1" ht="11.25" customHeight="1" x14ac:dyDescent="0.2">
      <c r="A130" s="78" t="s">
        <v>204</v>
      </c>
      <c r="B130" s="61">
        <v>26001788.16765999</v>
      </c>
      <c r="C130" s="61">
        <v>25862946.837050006</v>
      </c>
      <c r="D130" s="61">
        <v>109311.58213000001</v>
      </c>
      <c r="E130" s="61">
        <f>SUM(C130:D130)</f>
        <v>25972258.419180006</v>
      </c>
      <c r="F130" s="61">
        <f>B130-E130</f>
        <v>29529.748479984701</v>
      </c>
      <c r="G130" s="61">
        <f>B130-C130</f>
        <v>138841.3306099847</v>
      </c>
      <c r="H130" s="62">
        <f>E130/B130*100</f>
        <v>99.886431855034061</v>
      </c>
      <c r="I130" s="80"/>
    </row>
    <row r="131" spans="1:9" s="52" customFormat="1" ht="11.25" customHeight="1" x14ac:dyDescent="0.2">
      <c r="A131" s="81" t="s">
        <v>205</v>
      </c>
      <c r="B131" s="79">
        <f t="shared" ref="B131" si="33">+B132</f>
        <v>77715522.828930005</v>
      </c>
      <c r="C131" s="79">
        <f t="shared" ref="C131:H131" si="34">+C132</f>
        <v>75930821.508230001</v>
      </c>
      <c r="D131" s="79">
        <f t="shared" si="34"/>
        <v>1103633.63497</v>
      </c>
      <c r="E131" s="79">
        <f t="shared" si="34"/>
        <v>77034455.143199995</v>
      </c>
      <c r="F131" s="79">
        <f t="shared" si="34"/>
        <v>681067.68573001027</v>
      </c>
      <c r="G131" s="79">
        <f t="shared" si="34"/>
        <v>1784701.3207000047</v>
      </c>
      <c r="H131" s="83">
        <f t="shared" si="34"/>
        <v>99.12364009024401</v>
      </c>
      <c r="I131" s="63"/>
    </row>
    <row r="132" spans="1:9" s="52" customFormat="1" ht="11.25" customHeight="1" x14ac:dyDescent="0.2">
      <c r="A132" s="78" t="s">
        <v>206</v>
      </c>
      <c r="B132" s="65">
        <v>77715522.828930005</v>
      </c>
      <c r="C132" s="65">
        <v>75930821.508230001</v>
      </c>
      <c r="D132" s="65">
        <v>1103633.63497</v>
      </c>
      <c r="E132" s="65">
        <f>SUM(C132:D132)</f>
        <v>77034455.143199995</v>
      </c>
      <c r="F132" s="65">
        <f>B132-E132</f>
        <v>681067.68573001027</v>
      </c>
      <c r="G132" s="65">
        <f>B132-C132</f>
        <v>1784701.3207000047</v>
      </c>
      <c r="H132" s="56">
        <f>E132/B132*100</f>
        <v>99.12364009024401</v>
      </c>
      <c r="I132" s="57"/>
    </row>
    <row r="133" spans="1:9" s="52" customFormat="1" ht="11.25" customHeight="1" x14ac:dyDescent="0.2">
      <c r="A133" s="69"/>
      <c r="B133" s="60"/>
      <c r="C133" s="61"/>
      <c r="D133" s="60"/>
      <c r="E133" s="61"/>
      <c r="F133" s="61"/>
      <c r="G133" s="61"/>
      <c r="H133" s="62"/>
      <c r="I133" s="63"/>
    </row>
    <row r="134" spans="1:9" s="52" customFormat="1" ht="11.25" customHeight="1" x14ac:dyDescent="0.2">
      <c r="A134" s="54" t="s">
        <v>207</v>
      </c>
      <c r="B134" s="65">
        <v>545276904.21316004</v>
      </c>
      <c r="C134" s="65">
        <v>538171628.80678999</v>
      </c>
      <c r="D134" s="65">
        <v>5275431.9928900003</v>
      </c>
      <c r="E134" s="65">
        <f>SUM(C134:D134)</f>
        <v>543447060.79967999</v>
      </c>
      <c r="F134" s="65">
        <f>B134-E134</f>
        <v>1829843.4134800434</v>
      </c>
      <c r="G134" s="65">
        <f>B134-C134</f>
        <v>7105275.4063700438</v>
      </c>
      <c r="H134" s="56">
        <f>E134/B134*100</f>
        <v>99.664419417117884</v>
      </c>
      <c r="I134" s="57"/>
    </row>
    <row r="135" spans="1:9" s="52" customFormat="1" ht="11.25" customHeight="1" x14ac:dyDescent="0.2">
      <c r="A135" s="69"/>
      <c r="B135" s="65"/>
      <c r="C135" s="65"/>
      <c r="D135" s="65"/>
      <c r="E135" s="65"/>
      <c r="F135" s="65"/>
      <c r="G135" s="65"/>
      <c r="H135" s="56"/>
      <c r="I135" s="57"/>
    </row>
    <row r="136" spans="1:9" s="52" customFormat="1" ht="11.25" customHeight="1" x14ac:dyDescent="0.2">
      <c r="A136" s="54" t="s">
        <v>208</v>
      </c>
      <c r="B136" s="82">
        <f t="shared" ref="B136:G136" si="35">SUM(B137:B155)</f>
        <v>20888518.905000001</v>
      </c>
      <c r="C136" s="67">
        <f t="shared" si="35"/>
        <v>18858403.423380002</v>
      </c>
      <c r="D136" s="82">
        <f t="shared" ref="D136:E136" si="36">SUM(D137:D155)</f>
        <v>334738.90759999998</v>
      </c>
      <c r="E136" s="67">
        <f t="shared" si="36"/>
        <v>19193142.330980003</v>
      </c>
      <c r="F136" s="67">
        <f t="shared" si="35"/>
        <v>1695376.5740199953</v>
      </c>
      <c r="G136" s="67">
        <f t="shared" si="35"/>
        <v>2030115.481619996</v>
      </c>
      <c r="H136" s="62">
        <f>E136/B136*100</f>
        <v>91.883691793896489</v>
      </c>
      <c r="I136" s="63"/>
    </row>
    <row r="137" spans="1:9" s="52" customFormat="1" ht="11.25" customHeight="1" x14ac:dyDescent="0.2">
      <c r="A137" s="59" t="s">
        <v>209</v>
      </c>
      <c r="B137" s="60">
        <v>5534017.1539999982</v>
      </c>
      <c r="C137" s="61">
        <v>4884951.1626400035</v>
      </c>
      <c r="D137" s="60">
        <v>125256.86142000002</v>
      </c>
      <c r="E137" s="61">
        <f t="shared" ref="E137:E155" si="37">SUM(C137:D137)</f>
        <v>5010208.0240600035</v>
      </c>
      <c r="F137" s="61">
        <f>B137-E137</f>
        <v>523809.12993999477</v>
      </c>
      <c r="G137" s="61">
        <f>B137-C137</f>
        <v>649065.99135999475</v>
      </c>
      <c r="H137" s="62">
        <f>E137/B137*100</f>
        <v>90.534739677100845</v>
      </c>
      <c r="I137" s="63"/>
    </row>
    <row r="138" spans="1:9" s="52" customFormat="1" ht="11.25" customHeight="1" x14ac:dyDescent="0.2">
      <c r="A138" s="59" t="s">
        <v>210</v>
      </c>
      <c r="B138" s="60">
        <v>708746.15700000001</v>
      </c>
      <c r="C138" s="61">
        <v>591927.48019999999</v>
      </c>
      <c r="D138" s="60">
        <v>9290.5698200000006</v>
      </c>
      <c r="E138" s="61">
        <f t="shared" si="37"/>
        <v>601218.05001999997</v>
      </c>
      <c r="F138" s="61">
        <f>B138-E138</f>
        <v>107528.10698000004</v>
      </c>
      <c r="G138" s="61">
        <f>B138-C138</f>
        <v>116818.67680000002</v>
      </c>
      <c r="H138" s="62">
        <f>E138/B138*100</f>
        <v>84.828403523886749</v>
      </c>
      <c r="I138" s="63"/>
    </row>
    <row r="139" spans="1:9" s="52" customFormat="1" ht="11.25" customHeight="1" x14ac:dyDescent="0.2">
      <c r="A139" s="59" t="s">
        <v>211</v>
      </c>
      <c r="B139" s="60">
        <v>394777.49699999997</v>
      </c>
      <c r="C139" s="61">
        <v>392605.82228000008</v>
      </c>
      <c r="D139" s="60">
        <v>1983.82636</v>
      </c>
      <c r="E139" s="61">
        <f t="shared" si="37"/>
        <v>394589.64864000009</v>
      </c>
      <c r="F139" s="61">
        <f>B139-E139</f>
        <v>187.84835999988718</v>
      </c>
      <c r="G139" s="61">
        <f>B139-C139</f>
        <v>2171.6747199998936</v>
      </c>
      <c r="H139" s="62">
        <f>E139/B139*100</f>
        <v>99.952416649523485</v>
      </c>
      <c r="I139" s="63"/>
    </row>
    <row r="140" spans="1:9" s="52" customFormat="1" ht="11.25" customHeight="1" x14ac:dyDescent="0.2">
      <c r="A140" s="84" t="s">
        <v>212</v>
      </c>
      <c r="B140" s="60">
        <v>244515.83000000002</v>
      </c>
      <c r="C140" s="61">
        <v>229918.19580000002</v>
      </c>
      <c r="D140" s="60">
        <v>0</v>
      </c>
      <c r="E140" s="61">
        <f t="shared" si="37"/>
        <v>229918.19580000002</v>
      </c>
      <c r="F140" s="61">
        <f>B140-E140</f>
        <v>14597.6342</v>
      </c>
      <c r="G140" s="61">
        <f>B140-C140</f>
        <v>14597.6342</v>
      </c>
      <c r="H140" s="62">
        <f>E140/B140*100</f>
        <v>94.029983989175676</v>
      </c>
      <c r="I140" s="63"/>
    </row>
    <row r="141" spans="1:9" s="52" customFormat="1" ht="11.25" customHeight="1" x14ac:dyDescent="0.2">
      <c r="A141" s="84" t="s">
        <v>213</v>
      </c>
      <c r="B141" s="60">
        <v>583774.40800000005</v>
      </c>
      <c r="C141" s="61">
        <v>496431.28985</v>
      </c>
      <c r="D141" s="60">
        <v>3921.3461600000001</v>
      </c>
      <c r="E141" s="61">
        <f t="shared" si="37"/>
        <v>500352.63601000002</v>
      </c>
      <c r="F141" s="61">
        <f>B141-E141</f>
        <v>83421.771990000037</v>
      </c>
      <c r="G141" s="61">
        <f>B141-C141</f>
        <v>87343.118150000053</v>
      </c>
      <c r="H141" s="62">
        <f>E141/B141*100</f>
        <v>85.709929923820837</v>
      </c>
      <c r="I141" s="63"/>
    </row>
    <row r="142" spans="1:9" s="52" customFormat="1" ht="11.25" customHeight="1" x14ac:dyDescent="0.2">
      <c r="A142" s="59" t="s">
        <v>214</v>
      </c>
      <c r="B142" s="60">
        <v>409966.25499999995</v>
      </c>
      <c r="C142" s="61">
        <v>382222.43719999999</v>
      </c>
      <c r="D142" s="60">
        <v>13.206299999999999</v>
      </c>
      <c r="E142" s="61">
        <f t="shared" si="37"/>
        <v>382235.64350000001</v>
      </c>
      <c r="F142" s="61">
        <f>B142-E142</f>
        <v>27730.611499999941</v>
      </c>
      <c r="G142" s="61">
        <f>B142-C142</f>
        <v>27743.817799999961</v>
      </c>
      <c r="H142" s="62">
        <f>E142/B142*100</f>
        <v>93.235879499399303</v>
      </c>
      <c r="I142" s="63"/>
    </row>
    <row r="143" spans="1:9" s="52" customFormat="1" ht="11.25" customHeight="1" x14ac:dyDescent="0.2">
      <c r="A143" s="59" t="s">
        <v>215</v>
      </c>
      <c r="B143" s="60">
        <v>78002</v>
      </c>
      <c r="C143" s="61">
        <v>66525.989570000005</v>
      </c>
      <c r="D143" s="60">
        <v>291.80912000000001</v>
      </c>
      <c r="E143" s="61">
        <f t="shared" si="37"/>
        <v>66817.798690000011</v>
      </c>
      <c r="F143" s="61">
        <f>B143-E143</f>
        <v>11184.201309999989</v>
      </c>
      <c r="G143" s="61">
        <f>B143-C143</f>
        <v>11476.010429999995</v>
      </c>
      <c r="H143" s="62">
        <f>E143/B143*100</f>
        <v>85.661648021845608</v>
      </c>
      <c r="I143" s="63"/>
    </row>
    <row r="144" spans="1:9" s="52" customFormat="1" ht="11.25" customHeight="1" x14ac:dyDescent="0.2">
      <c r="A144" s="59" t="s">
        <v>216</v>
      </c>
      <c r="B144" s="60">
        <v>73188.28</v>
      </c>
      <c r="C144" s="61">
        <v>68454.102889999995</v>
      </c>
      <c r="D144" s="60">
        <v>439.47548</v>
      </c>
      <c r="E144" s="61">
        <f t="shared" si="37"/>
        <v>68893.578369999988</v>
      </c>
      <c r="F144" s="61">
        <f>B144-E144</f>
        <v>4294.7016300000105</v>
      </c>
      <c r="G144" s="61">
        <f>B144-C144</f>
        <v>4734.1771100000042</v>
      </c>
      <c r="H144" s="62">
        <f>E144/B144*100</f>
        <v>94.131981746257722</v>
      </c>
      <c r="I144" s="63"/>
    </row>
    <row r="145" spans="1:9" s="52" customFormat="1" ht="11.25" customHeight="1" x14ac:dyDescent="0.2">
      <c r="A145" s="59" t="s">
        <v>217</v>
      </c>
      <c r="B145" s="60">
        <v>1441918.8850000002</v>
      </c>
      <c r="C145" s="61">
        <v>1434179.3917999999</v>
      </c>
      <c r="D145" s="60">
        <v>7536.0128399999994</v>
      </c>
      <c r="E145" s="61">
        <f t="shared" si="37"/>
        <v>1441715.4046399998</v>
      </c>
      <c r="F145" s="61">
        <f>B145-E145</f>
        <v>203.48036000039428</v>
      </c>
      <c r="G145" s="61">
        <f>B145-C145</f>
        <v>7739.4932000003755</v>
      </c>
      <c r="H145" s="62">
        <f>E145/B145*100</f>
        <v>99.985888224218627</v>
      </c>
      <c r="I145" s="63"/>
    </row>
    <row r="146" spans="1:9" s="52" customFormat="1" ht="11.25" customHeight="1" x14ac:dyDescent="0.2">
      <c r="A146" s="59" t="s">
        <v>218</v>
      </c>
      <c r="B146" s="60">
        <v>1345744.0270000002</v>
      </c>
      <c r="C146" s="61">
        <v>1156114.80962</v>
      </c>
      <c r="D146" s="60">
        <v>502.97229999999996</v>
      </c>
      <c r="E146" s="61">
        <f t="shared" si="37"/>
        <v>1156617.78192</v>
      </c>
      <c r="F146" s="61">
        <f>B146-E146</f>
        <v>189126.24508000026</v>
      </c>
      <c r="G146" s="61">
        <f>B146-C146</f>
        <v>189629.21738000028</v>
      </c>
      <c r="H146" s="62">
        <f>E146/B146*100</f>
        <v>85.946343339779858</v>
      </c>
      <c r="I146" s="63"/>
    </row>
    <row r="147" spans="1:9" s="52" customFormat="1" ht="11.25" customHeight="1" x14ac:dyDescent="0.2">
      <c r="A147" s="84" t="s">
        <v>219</v>
      </c>
      <c r="B147" s="60">
        <v>608535.88699999987</v>
      </c>
      <c r="C147" s="61">
        <v>603049.00320000004</v>
      </c>
      <c r="D147" s="60">
        <v>633.28628000000003</v>
      </c>
      <c r="E147" s="61">
        <f t="shared" si="37"/>
        <v>603682.28948000004</v>
      </c>
      <c r="F147" s="61">
        <f>B147-E147</f>
        <v>4853.5975199998356</v>
      </c>
      <c r="G147" s="61">
        <f>B147-C147</f>
        <v>5486.8837999998359</v>
      </c>
      <c r="H147" s="62">
        <f>E147/B147*100</f>
        <v>99.202413921070871</v>
      </c>
      <c r="I147" s="63"/>
    </row>
    <row r="148" spans="1:9" s="52" customFormat="1" ht="11.25" customHeight="1" x14ac:dyDescent="0.2">
      <c r="A148" s="59" t="s">
        <v>220</v>
      </c>
      <c r="B148" s="60">
        <v>859472</v>
      </c>
      <c r="C148" s="61">
        <v>830962.21264000004</v>
      </c>
      <c r="D148" s="60">
        <v>14085.67469</v>
      </c>
      <c r="E148" s="61">
        <f t="shared" si="37"/>
        <v>845047.88733000006</v>
      </c>
      <c r="F148" s="61">
        <f>B148-E148</f>
        <v>14424.112669999944</v>
      </c>
      <c r="G148" s="61">
        <f>B148-C148</f>
        <v>28509.787359999958</v>
      </c>
      <c r="H148" s="62">
        <f>E148/B148*100</f>
        <v>98.32174722736751</v>
      </c>
      <c r="I148" s="63"/>
    </row>
    <row r="149" spans="1:9" s="52" customFormat="1" ht="11.25" customHeight="1" x14ac:dyDescent="0.2">
      <c r="A149" s="59" t="s">
        <v>221</v>
      </c>
      <c r="B149" s="60">
        <v>542306.94799999997</v>
      </c>
      <c r="C149" s="61">
        <v>445782.43727999995</v>
      </c>
      <c r="D149" s="60">
        <v>27554.950649999999</v>
      </c>
      <c r="E149" s="61">
        <f t="shared" si="37"/>
        <v>473337.38792999997</v>
      </c>
      <c r="F149" s="61">
        <f>B149-E149</f>
        <v>68969.560070000007</v>
      </c>
      <c r="G149" s="61">
        <f>B149-C149</f>
        <v>96524.51072000002</v>
      </c>
      <c r="H149" s="62">
        <f>E149/B149*100</f>
        <v>87.282191326451525</v>
      </c>
      <c r="I149" s="63"/>
    </row>
    <row r="150" spans="1:9" s="52" customFormat="1" ht="11.25" customHeight="1" x14ac:dyDescent="0.2">
      <c r="A150" s="59" t="s">
        <v>222</v>
      </c>
      <c r="B150" s="60">
        <v>355033.53799999994</v>
      </c>
      <c r="C150" s="61">
        <v>330620.69378999999</v>
      </c>
      <c r="D150" s="60">
        <v>3220.04252</v>
      </c>
      <c r="E150" s="61">
        <f t="shared" si="37"/>
        <v>333840.73631000001</v>
      </c>
      <c r="F150" s="61">
        <f>B150-E150</f>
        <v>21192.801689999935</v>
      </c>
      <c r="G150" s="61">
        <f>B150-C150</f>
        <v>24412.844209999952</v>
      </c>
      <c r="H150" s="62">
        <f>E150/B150*100</f>
        <v>94.030760640421533</v>
      </c>
      <c r="I150" s="63"/>
    </row>
    <row r="151" spans="1:9" s="52" customFormat="1" ht="11.25" customHeight="1" x14ac:dyDescent="0.2">
      <c r="A151" s="59" t="s">
        <v>223</v>
      </c>
      <c r="B151" s="60">
        <v>3649650.585</v>
      </c>
      <c r="C151" s="61">
        <v>2920019.1095700003</v>
      </c>
      <c r="D151" s="60">
        <v>124471.41316</v>
      </c>
      <c r="E151" s="61">
        <f t="shared" si="37"/>
        <v>3044490.5227300003</v>
      </c>
      <c r="F151" s="61">
        <f>B151-E151</f>
        <v>605160.06226999965</v>
      </c>
      <c r="G151" s="61">
        <f>B151-C151</f>
        <v>729631.47542999964</v>
      </c>
      <c r="H151" s="62">
        <f>E151/B151*100</f>
        <v>83.418684935012763</v>
      </c>
      <c r="I151" s="63"/>
    </row>
    <row r="152" spans="1:9" s="52" customFormat="1" ht="11.25" customHeight="1" x14ac:dyDescent="0.2">
      <c r="A152" s="59" t="s">
        <v>224</v>
      </c>
      <c r="B152" s="60">
        <v>115486.55600000001</v>
      </c>
      <c r="C152" s="61">
        <v>100943.98299999999</v>
      </c>
      <c r="D152" s="60">
        <v>8818.76109</v>
      </c>
      <c r="E152" s="61">
        <f t="shared" si="37"/>
        <v>109762.74408999999</v>
      </c>
      <c r="F152" s="61">
        <f>B152-E152</f>
        <v>5723.8119100000185</v>
      </c>
      <c r="G152" s="61">
        <f>B152-C152</f>
        <v>14542.573000000019</v>
      </c>
      <c r="H152" s="62">
        <f>E152/B152*100</f>
        <v>95.043741792767619</v>
      </c>
      <c r="I152" s="63"/>
    </row>
    <row r="153" spans="1:9" s="52" customFormat="1" ht="11.25" customHeight="1" x14ac:dyDescent="0.2">
      <c r="A153" s="59" t="s">
        <v>225</v>
      </c>
      <c r="B153" s="60">
        <v>3714996.3690000009</v>
      </c>
      <c r="C153" s="61">
        <v>3707971.41023</v>
      </c>
      <c r="D153" s="60">
        <v>1576.9551200000001</v>
      </c>
      <c r="E153" s="61">
        <f t="shared" si="37"/>
        <v>3709548.3653500001</v>
      </c>
      <c r="F153" s="61">
        <f>B153-E153</f>
        <v>5448.0036500007845</v>
      </c>
      <c r="G153" s="61">
        <f>B153-C153</f>
        <v>7024.9587700008415</v>
      </c>
      <c r="H153" s="62">
        <f>E153/B153*100</f>
        <v>99.853351037016836</v>
      </c>
      <c r="I153" s="63"/>
    </row>
    <row r="154" spans="1:9" s="52" customFormat="1" ht="11.25" customHeight="1" x14ac:dyDescent="0.2">
      <c r="A154" s="59" t="s">
        <v>226</v>
      </c>
      <c r="B154" s="60">
        <v>101774.606</v>
      </c>
      <c r="C154" s="61">
        <v>94336.209959999993</v>
      </c>
      <c r="D154" s="60">
        <v>673.7588199999999</v>
      </c>
      <c r="E154" s="61">
        <f t="shared" si="37"/>
        <v>95009.968779999996</v>
      </c>
      <c r="F154" s="61">
        <f>B154-E154</f>
        <v>6764.6372200000042</v>
      </c>
      <c r="G154" s="61">
        <f>B154-C154</f>
        <v>7438.3960400000069</v>
      </c>
      <c r="H154" s="62">
        <f>E154/B154*100</f>
        <v>93.353315246437802</v>
      </c>
      <c r="I154" s="63"/>
    </row>
    <row r="155" spans="1:9" s="52" customFormat="1" ht="11.25" customHeight="1" x14ac:dyDescent="0.2">
      <c r="A155" s="59" t="s">
        <v>227</v>
      </c>
      <c r="B155" s="65">
        <v>126611.92300000001</v>
      </c>
      <c r="C155" s="65">
        <v>121387.68186</v>
      </c>
      <c r="D155" s="65">
        <v>4467.9854699999996</v>
      </c>
      <c r="E155" s="65">
        <f t="shared" si="37"/>
        <v>125855.66733</v>
      </c>
      <c r="F155" s="65">
        <f>B155-E155</f>
        <v>756.2556700000132</v>
      </c>
      <c r="G155" s="65">
        <f>B155-C155</f>
        <v>5224.2411400000128</v>
      </c>
      <c r="H155" s="56">
        <f>E155/B155*100</f>
        <v>99.402697903893284</v>
      </c>
      <c r="I155" s="57"/>
    </row>
    <row r="156" spans="1:9" s="52" customFormat="1" ht="11.25" customHeight="1" x14ac:dyDescent="0.2">
      <c r="A156" s="69"/>
      <c r="B156" s="65"/>
      <c r="C156" s="65"/>
      <c r="D156" s="65"/>
      <c r="E156" s="65"/>
      <c r="F156" s="65"/>
      <c r="G156" s="65"/>
      <c r="H156" s="56"/>
      <c r="I156" s="57"/>
    </row>
    <row r="157" spans="1:9" s="52" customFormat="1" ht="11.25" customHeight="1" x14ac:dyDescent="0.2">
      <c r="A157" s="54" t="s">
        <v>228</v>
      </c>
      <c r="B157" s="82">
        <f t="shared" ref="B157:G157" si="38">SUM(B158:B162)</f>
        <v>136175946.83300003</v>
      </c>
      <c r="C157" s="67">
        <f t="shared" si="38"/>
        <v>128371192.04462999</v>
      </c>
      <c r="D157" s="82">
        <f t="shared" si="38"/>
        <v>4067819.9055300006</v>
      </c>
      <c r="E157" s="67">
        <f t="shared" si="38"/>
        <v>132439011.95016</v>
      </c>
      <c r="F157" s="67">
        <f t="shared" si="38"/>
        <v>3736934.8828400257</v>
      </c>
      <c r="G157" s="67">
        <f t="shared" si="38"/>
        <v>7804754.7883700179</v>
      </c>
      <c r="H157" s="62">
        <f>E157/B157*100</f>
        <v>97.255804002286212</v>
      </c>
      <c r="I157" s="63"/>
    </row>
    <row r="158" spans="1:9" s="52" customFormat="1" ht="11.25" customHeight="1" x14ac:dyDescent="0.2">
      <c r="A158" s="59" t="s">
        <v>118</v>
      </c>
      <c r="B158" s="60">
        <v>135862887.68600002</v>
      </c>
      <c r="C158" s="61">
        <v>128128078.86755</v>
      </c>
      <c r="D158" s="60">
        <v>4058639.0857900004</v>
      </c>
      <c r="E158" s="61">
        <f>SUM(C158:D158)</f>
        <v>132186717.95333999</v>
      </c>
      <c r="F158" s="61">
        <f>B158-E158</f>
        <v>3676169.7326600254</v>
      </c>
      <c r="G158" s="61">
        <f>B158-C158</f>
        <v>7734808.8184500188</v>
      </c>
      <c r="H158" s="62">
        <f>E158/B158*100</f>
        <v>97.294206096107558</v>
      </c>
      <c r="I158" s="63"/>
    </row>
    <row r="159" spans="1:9" s="52" customFormat="1" ht="11.25" customHeight="1" x14ac:dyDescent="0.2">
      <c r="A159" s="59" t="s">
        <v>229</v>
      </c>
      <c r="B159" s="60">
        <v>68990.756999999998</v>
      </c>
      <c r="C159" s="61">
        <v>54607.029560000003</v>
      </c>
      <c r="D159" s="60">
        <v>4347.80008</v>
      </c>
      <c r="E159" s="61">
        <f>SUM(C159:D159)</f>
        <v>58954.829640000004</v>
      </c>
      <c r="F159" s="61">
        <f>B159-E159</f>
        <v>10035.927359999994</v>
      </c>
      <c r="G159" s="61">
        <f>B159-C159</f>
        <v>14383.727439999995</v>
      </c>
      <c r="H159" s="62">
        <f>E159/B159*100</f>
        <v>85.453229104298728</v>
      </c>
      <c r="I159" s="63"/>
    </row>
    <row r="160" spans="1:9" s="52" customFormat="1" ht="11.25" customHeight="1" x14ac:dyDescent="0.2">
      <c r="A160" s="59" t="s">
        <v>230</v>
      </c>
      <c r="B160" s="60">
        <v>58113.455999999998</v>
      </c>
      <c r="C160" s="61">
        <v>50473.827590000001</v>
      </c>
      <c r="D160" s="60">
        <v>2344.96144</v>
      </c>
      <c r="E160" s="61">
        <f>SUM(C160:D160)</f>
        <v>52818.78903</v>
      </c>
      <c r="F160" s="61">
        <f>B160-E160</f>
        <v>5294.6669699999984</v>
      </c>
      <c r="G160" s="61">
        <f>B160-C160</f>
        <v>7639.6284099999975</v>
      </c>
      <c r="H160" s="62">
        <f>E160/B160*100</f>
        <v>90.889086049193153</v>
      </c>
      <c r="I160" s="63"/>
    </row>
    <row r="161" spans="1:9" s="52" customFormat="1" ht="11.25" customHeight="1" x14ac:dyDescent="0.2">
      <c r="A161" s="59" t="s">
        <v>231</v>
      </c>
      <c r="B161" s="60">
        <v>55418.629000000001</v>
      </c>
      <c r="C161" s="61">
        <v>46118.73876</v>
      </c>
      <c r="D161" s="60">
        <v>1631.15443</v>
      </c>
      <c r="E161" s="61">
        <f>SUM(C161:D161)</f>
        <v>47749.893190000003</v>
      </c>
      <c r="F161" s="61">
        <f>B161-E161</f>
        <v>7668.7358099999983</v>
      </c>
      <c r="G161" s="61">
        <f>B161-C161</f>
        <v>9299.8902400000006</v>
      </c>
      <c r="H161" s="62">
        <f>E161/B161*100</f>
        <v>86.162169746205734</v>
      </c>
      <c r="I161" s="63"/>
    </row>
    <row r="162" spans="1:9" s="52" customFormat="1" ht="11.25" customHeight="1" x14ac:dyDescent="0.2">
      <c r="A162" s="59" t="s">
        <v>232</v>
      </c>
      <c r="B162" s="65">
        <v>130536.30499999999</v>
      </c>
      <c r="C162" s="65">
        <v>91913.581170000005</v>
      </c>
      <c r="D162" s="65">
        <v>856.90379000000007</v>
      </c>
      <c r="E162" s="65">
        <f>SUM(C162:D162)</f>
        <v>92770.484960000002</v>
      </c>
      <c r="F162" s="65">
        <f>B162-E162</f>
        <v>37765.820039999991</v>
      </c>
      <c r="G162" s="65">
        <f>B162-C162</f>
        <v>38622.723829999988</v>
      </c>
      <c r="H162" s="56">
        <f>E162/B162*100</f>
        <v>71.068722957954108</v>
      </c>
      <c r="I162" s="57"/>
    </row>
    <row r="163" spans="1:9" s="52" customFormat="1" ht="11.25" customHeight="1" x14ac:dyDescent="0.2">
      <c r="A163" s="69"/>
      <c r="B163" s="65"/>
      <c r="C163" s="65"/>
      <c r="D163" s="65"/>
      <c r="E163" s="65"/>
      <c r="F163" s="65"/>
      <c r="G163" s="65"/>
      <c r="H163" s="56"/>
      <c r="I163" s="57"/>
    </row>
    <row r="164" spans="1:9" s="52" customFormat="1" ht="11.25" customHeight="1" x14ac:dyDescent="0.2">
      <c r="A164" s="54" t="s">
        <v>233</v>
      </c>
      <c r="B164" s="82">
        <f t="shared" ref="B164:G164" si="39">SUM(B165:B167)</f>
        <v>3939409.4330000002</v>
      </c>
      <c r="C164" s="67">
        <f t="shared" si="39"/>
        <v>2924672.4723199997</v>
      </c>
      <c r="D164" s="82">
        <f t="shared" si="39"/>
        <v>124161.40037000002</v>
      </c>
      <c r="E164" s="67">
        <f t="shared" si="39"/>
        <v>3048833.8726899996</v>
      </c>
      <c r="F164" s="67">
        <f t="shared" si="39"/>
        <v>890575.56031000032</v>
      </c>
      <c r="G164" s="67">
        <f t="shared" si="39"/>
        <v>1014736.9606800005</v>
      </c>
      <c r="H164" s="62">
        <f>E164/B164*100</f>
        <v>77.393170843077471</v>
      </c>
      <c r="I164" s="63"/>
    </row>
    <row r="165" spans="1:9" s="52" customFormat="1" ht="11.25" customHeight="1" x14ac:dyDescent="0.2">
      <c r="A165" s="59" t="s">
        <v>209</v>
      </c>
      <c r="B165" s="60">
        <v>3525887.0290000001</v>
      </c>
      <c r="C165" s="61">
        <v>2584561.5884499997</v>
      </c>
      <c r="D165" s="60">
        <v>117101.41202000002</v>
      </c>
      <c r="E165" s="61">
        <f>SUM(C165:D165)</f>
        <v>2701663.0004699999</v>
      </c>
      <c r="F165" s="61">
        <f>B165-E165</f>
        <v>824224.02853000024</v>
      </c>
      <c r="G165" s="61">
        <f>B165-C165</f>
        <v>941325.44055000041</v>
      </c>
      <c r="H165" s="62">
        <f>E165/B165*100</f>
        <v>76.623640469735534</v>
      </c>
      <c r="I165" s="63"/>
    </row>
    <row r="166" spans="1:9" s="52" customFormat="1" ht="11.25" customHeight="1" x14ac:dyDescent="0.2">
      <c r="A166" s="59" t="s">
        <v>234</v>
      </c>
      <c r="B166" s="60">
        <v>71291.98599999999</v>
      </c>
      <c r="C166" s="61">
        <v>62915.550360000001</v>
      </c>
      <c r="D166" s="60">
        <v>5062.8296</v>
      </c>
      <c r="E166" s="61">
        <f>SUM(C166:D166)</f>
        <v>67978.379960000006</v>
      </c>
      <c r="F166" s="61">
        <f>B166-E166</f>
        <v>3313.6060399999842</v>
      </c>
      <c r="G166" s="61">
        <f>B166-C166</f>
        <v>8376.4356399999888</v>
      </c>
      <c r="H166" s="62">
        <f>E166/B166*100</f>
        <v>95.352063778949869</v>
      </c>
      <c r="I166" s="63"/>
    </row>
    <row r="167" spans="1:9" s="52" customFormat="1" ht="11.25" customHeight="1" x14ac:dyDescent="0.2">
      <c r="A167" s="59" t="s">
        <v>235</v>
      </c>
      <c r="B167" s="65">
        <v>342230.41800000001</v>
      </c>
      <c r="C167" s="65">
        <v>277195.33350999997</v>
      </c>
      <c r="D167" s="65">
        <v>1997.1587500000001</v>
      </c>
      <c r="E167" s="65">
        <f>SUM(C167:D167)</f>
        <v>279192.49225999997</v>
      </c>
      <c r="F167" s="65">
        <f>B167-E167</f>
        <v>63037.925740000035</v>
      </c>
      <c r="G167" s="65">
        <f>B167-C167</f>
        <v>65035.084490000037</v>
      </c>
      <c r="H167" s="56">
        <f>E167/B167*100</f>
        <v>81.580268022814963</v>
      </c>
      <c r="I167" s="57"/>
    </row>
    <row r="168" spans="1:9" s="52" customFormat="1" ht="11.25" customHeight="1" x14ac:dyDescent="0.2">
      <c r="A168" s="69" t="s">
        <v>236</v>
      </c>
      <c r="B168" s="65"/>
      <c r="C168" s="65"/>
      <c r="D168" s="65"/>
      <c r="E168" s="65"/>
      <c r="F168" s="65"/>
      <c r="G168" s="65"/>
      <c r="H168" s="56"/>
      <c r="I168" s="57"/>
    </row>
    <row r="169" spans="1:9" s="52" customFormat="1" ht="11.25" customHeight="1" x14ac:dyDescent="0.2">
      <c r="A169" s="54" t="s">
        <v>237</v>
      </c>
      <c r="B169" s="82">
        <f t="shared" ref="B169:G169" si="40">SUM(B170:B174)</f>
        <v>6986845.398</v>
      </c>
      <c r="C169" s="67">
        <f t="shared" si="40"/>
        <v>5293987.9558000006</v>
      </c>
      <c r="D169" s="82">
        <f t="shared" ref="D169:E169" si="41">SUM(D170:D174)</f>
        <v>184092.54265999998</v>
      </c>
      <c r="E169" s="67">
        <f t="shared" si="41"/>
        <v>5478080.4984600013</v>
      </c>
      <c r="F169" s="67">
        <f t="shared" si="40"/>
        <v>1508764.8995399983</v>
      </c>
      <c r="G169" s="67">
        <f t="shared" si="40"/>
        <v>1692857.4421999985</v>
      </c>
      <c r="H169" s="62">
        <f>E169/B169*100</f>
        <v>78.405634966935338</v>
      </c>
      <c r="I169" s="63"/>
    </row>
    <row r="170" spans="1:9" s="52" customFormat="1" ht="11.25" customHeight="1" x14ac:dyDescent="0.2">
      <c r="A170" s="59" t="s">
        <v>209</v>
      </c>
      <c r="B170" s="60">
        <v>6290587.551</v>
      </c>
      <c r="C170" s="61">
        <v>4655746.0779900011</v>
      </c>
      <c r="D170" s="60">
        <v>169141.99692999996</v>
      </c>
      <c r="E170" s="61">
        <f>SUM(C170:D170)</f>
        <v>4824888.0749200014</v>
      </c>
      <c r="F170" s="61">
        <f>B170-E170</f>
        <v>1465699.4760799985</v>
      </c>
      <c r="G170" s="61">
        <f>B170-C170</f>
        <v>1634841.4730099989</v>
      </c>
      <c r="H170" s="62">
        <f>E170/B170*100</f>
        <v>76.700118006512767</v>
      </c>
      <c r="I170" s="63"/>
    </row>
    <row r="171" spans="1:9" s="52" customFormat="1" ht="11.25" customHeight="1" x14ac:dyDescent="0.2">
      <c r="A171" s="59" t="s">
        <v>238</v>
      </c>
      <c r="B171" s="60">
        <v>422533.65999999992</v>
      </c>
      <c r="C171" s="61">
        <v>392768.47971000004</v>
      </c>
      <c r="D171" s="60">
        <v>3635.7260200000001</v>
      </c>
      <c r="E171" s="61">
        <f>SUM(C171:D171)</f>
        <v>396404.20573000005</v>
      </c>
      <c r="F171" s="61">
        <f>B171-E171</f>
        <v>26129.454269999871</v>
      </c>
      <c r="G171" s="61">
        <f>B171-C171</f>
        <v>29765.180289999873</v>
      </c>
      <c r="H171" s="62">
        <f>E171/B171*100</f>
        <v>93.816006452598387</v>
      </c>
      <c r="I171" s="63"/>
    </row>
    <row r="172" spans="1:9" s="52" customFormat="1" ht="11.45" customHeight="1" x14ac:dyDescent="0.2">
      <c r="A172" s="59" t="s">
        <v>239</v>
      </c>
      <c r="B172" s="60">
        <v>61959.119000000006</v>
      </c>
      <c r="C172" s="61">
        <v>56686.39791</v>
      </c>
      <c r="D172" s="60">
        <v>1883.3839800000001</v>
      </c>
      <c r="E172" s="61">
        <f>SUM(C172:D172)</f>
        <v>58569.781889999998</v>
      </c>
      <c r="F172" s="61">
        <f>B172-E172</f>
        <v>3389.3371100000077</v>
      </c>
      <c r="G172" s="61">
        <f>B172-C172</f>
        <v>5272.7210900000064</v>
      </c>
      <c r="H172" s="62">
        <f>E172/B172*100</f>
        <v>94.529720298314757</v>
      </c>
      <c r="I172" s="63"/>
    </row>
    <row r="173" spans="1:9" s="52" customFormat="1" ht="11.25" customHeight="1" x14ac:dyDescent="0.2">
      <c r="A173" s="59" t="s">
        <v>240</v>
      </c>
      <c r="B173" s="60">
        <v>101972.17400000001</v>
      </c>
      <c r="C173" s="61">
        <v>85792.769440000004</v>
      </c>
      <c r="D173" s="60">
        <v>3049.8640499999997</v>
      </c>
      <c r="E173" s="61">
        <f>SUM(C173:D173)</f>
        <v>88842.633490000007</v>
      </c>
      <c r="F173" s="61">
        <f>B173-E173</f>
        <v>13129.540510000006</v>
      </c>
      <c r="G173" s="61">
        <f>B173-C173</f>
        <v>16179.40456000001</v>
      </c>
      <c r="H173" s="62">
        <f>E173/B173*100</f>
        <v>87.124388943595534</v>
      </c>
      <c r="I173" s="63"/>
    </row>
    <row r="174" spans="1:9" s="52" customFormat="1" ht="11.25" customHeight="1" x14ac:dyDescent="0.2">
      <c r="A174" s="59" t="s">
        <v>241</v>
      </c>
      <c r="B174" s="65">
        <v>109792.894</v>
      </c>
      <c r="C174" s="65">
        <v>102994.23075</v>
      </c>
      <c r="D174" s="65">
        <v>6381.57168</v>
      </c>
      <c r="E174" s="65">
        <f>SUM(C174:D174)</f>
        <v>109375.80243</v>
      </c>
      <c r="F174" s="65">
        <f>B174-E174</f>
        <v>417.09157000000414</v>
      </c>
      <c r="G174" s="65">
        <f>B174-C174</f>
        <v>6798.6632499999978</v>
      </c>
      <c r="H174" s="56">
        <f>E174/B174*100</f>
        <v>99.620110596592895</v>
      </c>
      <c r="I174" s="57"/>
    </row>
    <row r="175" spans="1:9" s="52" customFormat="1" ht="11.25" customHeight="1" x14ac:dyDescent="0.2">
      <c r="A175" s="69"/>
      <c r="B175" s="65"/>
      <c r="C175" s="65"/>
      <c r="D175" s="65"/>
      <c r="E175" s="65"/>
      <c r="F175" s="65"/>
      <c r="G175" s="65"/>
      <c r="H175" s="56"/>
      <c r="I175" s="57"/>
    </row>
    <row r="176" spans="1:9" s="52" customFormat="1" ht="11.25" customHeight="1" x14ac:dyDescent="0.2">
      <c r="A176" s="54" t="s">
        <v>242</v>
      </c>
      <c r="B176" s="82">
        <f t="shared" ref="B176:G176" si="42">SUM(B177:B183)</f>
        <v>49133580.611720011</v>
      </c>
      <c r="C176" s="67">
        <f t="shared" si="42"/>
        <v>42561260.532729998</v>
      </c>
      <c r="D176" s="82">
        <f t="shared" si="42"/>
        <v>1119628.8294600002</v>
      </c>
      <c r="E176" s="67">
        <f t="shared" si="42"/>
        <v>43680889.362190001</v>
      </c>
      <c r="F176" s="67">
        <f t="shared" si="42"/>
        <v>5452691.2495300127</v>
      </c>
      <c r="G176" s="67">
        <f t="shared" si="42"/>
        <v>6572320.0789900143</v>
      </c>
      <c r="H176" s="62">
        <f>E176/B176*100</f>
        <v>88.902312468085512</v>
      </c>
      <c r="I176" s="63"/>
    </row>
    <row r="177" spans="1:9" s="52" customFormat="1" ht="11.25" customHeight="1" x14ac:dyDescent="0.2">
      <c r="A177" s="59" t="s">
        <v>209</v>
      </c>
      <c r="B177" s="60">
        <v>30117288.961500008</v>
      </c>
      <c r="C177" s="61">
        <v>25282425.642839994</v>
      </c>
      <c r="D177" s="60">
        <v>608826.66448000004</v>
      </c>
      <c r="E177" s="61">
        <f t="shared" ref="E177:E183" si="43">SUM(C177:D177)</f>
        <v>25891252.307319995</v>
      </c>
      <c r="F177" s="61">
        <f>B177-E177</f>
        <v>4226036.6541800126</v>
      </c>
      <c r="G177" s="61">
        <f>B177-C177</f>
        <v>4834863.3186600134</v>
      </c>
      <c r="H177" s="62">
        <f>E177/B177*100</f>
        <v>85.968070832728984</v>
      </c>
      <c r="I177" s="63"/>
    </row>
    <row r="178" spans="1:9" s="52" customFormat="1" ht="11.25" customHeight="1" x14ac:dyDescent="0.2">
      <c r="A178" s="59" t="s">
        <v>243</v>
      </c>
      <c r="B178" s="60">
        <v>134363.23700000002</v>
      </c>
      <c r="C178" s="61">
        <v>130336.57473000001</v>
      </c>
      <c r="D178" s="60">
        <v>3115.2679399999997</v>
      </c>
      <c r="E178" s="61">
        <f t="shared" si="43"/>
        <v>133451.84267000001</v>
      </c>
      <c r="F178" s="61">
        <f>B178-E178</f>
        <v>911.39433000001009</v>
      </c>
      <c r="G178" s="61">
        <f>B178-C178</f>
        <v>4026.6622700000153</v>
      </c>
      <c r="H178" s="62">
        <f>E178/B178*100</f>
        <v>99.321693678755295</v>
      </c>
      <c r="I178" s="63"/>
    </row>
    <row r="179" spans="1:9" s="52" customFormat="1" ht="11.25" customHeight="1" x14ac:dyDescent="0.2">
      <c r="A179" s="59" t="s">
        <v>244</v>
      </c>
      <c r="B179" s="60">
        <v>1181798.72502</v>
      </c>
      <c r="C179" s="61">
        <v>1119136.0938799998</v>
      </c>
      <c r="D179" s="60">
        <v>15723.112730000001</v>
      </c>
      <c r="E179" s="61">
        <f t="shared" si="43"/>
        <v>1134859.2066099998</v>
      </c>
      <c r="F179" s="61">
        <f>B179-E179</f>
        <v>46939.518410000252</v>
      </c>
      <c r="G179" s="61">
        <f>B179-C179</f>
        <v>62662.631140000187</v>
      </c>
      <c r="H179" s="62">
        <f>E179/B179*100</f>
        <v>96.028129205402053</v>
      </c>
      <c r="I179" s="63"/>
    </row>
    <row r="180" spans="1:9" s="52" customFormat="1" ht="11.25" customHeight="1" x14ac:dyDescent="0.2">
      <c r="A180" s="59" t="s">
        <v>245</v>
      </c>
      <c r="B180" s="60">
        <v>83680.057000000001</v>
      </c>
      <c r="C180" s="61">
        <v>48424.938999999998</v>
      </c>
      <c r="D180" s="60">
        <v>873.57348999999999</v>
      </c>
      <c r="E180" s="61">
        <f t="shared" si="43"/>
        <v>49298.512490000001</v>
      </c>
      <c r="F180" s="61">
        <f>B180-E180</f>
        <v>34381.54451</v>
      </c>
      <c r="G180" s="61">
        <f>B180-C180</f>
        <v>35255.118000000002</v>
      </c>
      <c r="H180" s="62">
        <f>E180/B180*100</f>
        <v>58.913096211203587</v>
      </c>
      <c r="I180" s="63"/>
    </row>
    <row r="181" spans="1:9" s="52" customFormat="1" ht="11.25" customHeight="1" x14ac:dyDescent="0.2">
      <c r="A181" s="59" t="s">
        <v>246</v>
      </c>
      <c r="B181" s="60">
        <v>1624245.9719999998</v>
      </c>
      <c r="C181" s="61">
        <v>1432598.08718</v>
      </c>
      <c r="D181" s="60">
        <v>26314.403310000002</v>
      </c>
      <c r="E181" s="61">
        <f t="shared" si="43"/>
        <v>1458912.49049</v>
      </c>
      <c r="F181" s="61">
        <f>B181-E181</f>
        <v>165333.48150999984</v>
      </c>
      <c r="G181" s="61">
        <f>B181-C181</f>
        <v>191647.8848199998</v>
      </c>
      <c r="H181" s="62">
        <f>E181/B181*100</f>
        <v>89.820908633289207</v>
      </c>
      <c r="I181" s="63"/>
    </row>
    <row r="182" spans="1:9" s="52" customFormat="1" ht="11.25" customHeight="1" x14ac:dyDescent="0.2">
      <c r="A182" s="59" t="s">
        <v>247</v>
      </c>
      <c r="B182" s="60">
        <v>15963108.460200002</v>
      </c>
      <c r="C182" s="61">
        <v>14520649.435120001</v>
      </c>
      <c r="D182" s="60">
        <v>464641.16949</v>
      </c>
      <c r="E182" s="61">
        <f t="shared" si="43"/>
        <v>14985290.604610002</v>
      </c>
      <c r="F182" s="61">
        <f>B182-E182</f>
        <v>977817.85559000075</v>
      </c>
      <c r="G182" s="61">
        <f>B182-C182</f>
        <v>1442459.025080001</v>
      </c>
      <c r="H182" s="62">
        <f>E182/B182*100</f>
        <v>93.874514741111085</v>
      </c>
      <c r="I182" s="63"/>
    </row>
    <row r="183" spans="1:9" s="52" customFormat="1" ht="11.25" customHeight="1" x14ac:dyDescent="0.2">
      <c r="A183" s="59" t="s">
        <v>248</v>
      </c>
      <c r="B183" s="65">
        <v>29095.199000000001</v>
      </c>
      <c r="C183" s="65">
        <v>27689.759979999999</v>
      </c>
      <c r="D183" s="65">
        <v>134.63801999999998</v>
      </c>
      <c r="E183" s="65">
        <f t="shared" si="43"/>
        <v>27824.397999999997</v>
      </c>
      <c r="F183" s="65">
        <f>B183-E183</f>
        <v>1270.8010000000031</v>
      </c>
      <c r="G183" s="65">
        <f>B183-C183</f>
        <v>1405.4390200000016</v>
      </c>
      <c r="H183" s="56">
        <f>E183/B183*100</f>
        <v>95.632265653175281</v>
      </c>
      <c r="I183" s="57"/>
    </row>
    <row r="184" spans="1:9" s="52" customFormat="1" ht="11.25" customHeight="1" x14ac:dyDescent="0.2">
      <c r="A184" s="69"/>
      <c r="B184" s="85"/>
      <c r="C184" s="85"/>
      <c r="D184" s="85"/>
      <c r="E184" s="85"/>
      <c r="F184" s="85"/>
      <c r="G184" s="85"/>
      <c r="H184" s="56"/>
      <c r="I184" s="57"/>
    </row>
    <row r="185" spans="1:9" s="52" customFormat="1" ht="11.25" customHeight="1" x14ac:dyDescent="0.2">
      <c r="A185" s="54" t="s">
        <v>249</v>
      </c>
      <c r="B185" s="86">
        <f t="shared" ref="B185:G185" si="44">SUM(B186:B191)</f>
        <v>8806311.050999999</v>
      </c>
      <c r="C185" s="87">
        <f t="shared" si="44"/>
        <v>5107492.9533200003</v>
      </c>
      <c r="D185" s="86">
        <f t="shared" si="44"/>
        <v>151876.16403999997</v>
      </c>
      <c r="E185" s="87">
        <f t="shared" si="44"/>
        <v>5259369.1173599996</v>
      </c>
      <c r="F185" s="87">
        <f t="shared" si="44"/>
        <v>3546941.9336399995</v>
      </c>
      <c r="G185" s="87">
        <f t="shared" si="44"/>
        <v>3698818.0976799997</v>
      </c>
      <c r="H185" s="62">
        <f>E185/B185*100</f>
        <v>59.722727109017711</v>
      </c>
      <c r="I185" s="63"/>
    </row>
    <row r="186" spans="1:9" s="52" customFormat="1" ht="11.25" customHeight="1" x14ac:dyDescent="0.2">
      <c r="A186" s="59" t="s">
        <v>250</v>
      </c>
      <c r="B186" s="60">
        <v>2896998.8279799991</v>
      </c>
      <c r="C186" s="61">
        <v>1370437.3872400005</v>
      </c>
      <c r="D186" s="60">
        <v>45383.035229999987</v>
      </c>
      <c r="E186" s="61">
        <f t="shared" ref="E186:E191" si="45">SUM(C186:D186)</f>
        <v>1415820.4224700006</v>
      </c>
      <c r="F186" s="61">
        <f>B186-E186</f>
        <v>1481178.4055099986</v>
      </c>
      <c r="G186" s="61">
        <f>B186-C186</f>
        <v>1526561.4407399986</v>
      </c>
      <c r="H186" s="62">
        <f>E186/B186*100</f>
        <v>48.871970840844789</v>
      </c>
      <c r="I186" s="63"/>
    </row>
    <row r="187" spans="1:9" s="52" customFormat="1" ht="11.25" customHeight="1" x14ac:dyDescent="0.2">
      <c r="A187" s="59" t="s">
        <v>251</v>
      </c>
      <c r="B187" s="60">
        <v>30725.257999999998</v>
      </c>
      <c r="C187" s="61">
        <v>27027.78932</v>
      </c>
      <c r="D187" s="60">
        <v>2642.45874</v>
      </c>
      <c r="E187" s="61">
        <f t="shared" si="45"/>
        <v>29670.248059999998</v>
      </c>
      <c r="F187" s="61">
        <f>B187-E187</f>
        <v>1055.0099399999999</v>
      </c>
      <c r="G187" s="61">
        <f>B187-C187</f>
        <v>3697.4686799999981</v>
      </c>
      <c r="H187" s="62">
        <f>E187/B187*100</f>
        <v>96.566310557912971</v>
      </c>
      <c r="I187" s="63"/>
    </row>
    <row r="188" spans="1:9" s="52" customFormat="1" ht="11.25" customHeight="1" x14ac:dyDescent="0.2">
      <c r="A188" s="59" t="s">
        <v>252</v>
      </c>
      <c r="B188" s="60">
        <v>158814.23800000001</v>
      </c>
      <c r="C188" s="61">
        <v>157286.25212000002</v>
      </c>
      <c r="D188" s="60">
        <v>105.29052</v>
      </c>
      <c r="E188" s="61">
        <f t="shared" si="45"/>
        <v>157391.54264000003</v>
      </c>
      <c r="F188" s="61">
        <f>B188-E188</f>
        <v>1422.6953599999833</v>
      </c>
      <c r="G188" s="61">
        <f>B188-C188</f>
        <v>1527.9858799999929</v>
      </c>
      <c r="H188" s="62">
        <f>E188/B188*100</f>
        <v>99.104176440402043</v>
      </c>
      <c r="I188" s="63"/>
    </row>
    <row r="189" spans="1:9" s="52" customFormat="1" ht="11.25" customHeight="1" x14ac:dyDescent="0.2">
      <c r="A189" s="59" t="s">
        <v>253</v>
      </c>
      <c r="B189" s="60">
        <v>44218.446999999993</v>
      </c>
      <c r="C189" s="61">
        <v>39687.340560000004</v>
      </c>
      <c r="D189" s="60">
        <v>318.68395000000004</v>
      </c>
      <c r="E189" s="61">
        <f t="shared" si="45"/>
        <v>40006.024510000003</v>
      </c>
      <c r="F189" s="61">
        <f>B189-E189</f>
        <v>4212.4224899999899</v>
      </c>
      <c r="G189" s="61">
        <f>B189-C189</f>
        <v>4531.1064399999887</v>
      </c>
      <c r="H189" s="62">
        <f>E189/B189*100</f>
        <v>90.473608243184131</v>
      </c>
      <c r="I189" s="63"/>
    </row>
    <row r="190" spans="1:9" s="52" customFormat="1" ht="11.25" customHeight="1" x14ac:dyDescent="0.2">
      <c r="A190" s="59" t="s">
        <v>254</v>
      </c>
      <c r="B190" s="60">
        <v>78919.199000000008</v>
      </c>
      <c r="C190" s="61">
        <v>72211.29535</v>
      </c>
      <c r="D190" s="60">
        <v>3143.4063999999998</v>
      </c>
      <c r="E190" s="61">
        <f t="shared" si="45"/>
        <v>75354.701750000007</v>
      </c>
      <c r="F190" s="61">
        <f>B190-E190</f>
        <v>3564.4972500000003</v>
      </c>
      <c r="G190" s="61">
        <f>B190-C190</f>
        <v>6707.9036500000075</v>
      </c>
      <c r="H190" s="62">
        <f>E190/B190*100</f>
        <v>95.483358555121683</v>
      </c>
      <c r="I190" s="63"/>
    </row>
    <row r="191" spans="1:9" s="52" customFormat="1" ht="11.25" customHeight="1" x14ac:dyDescent="0.2">
      <c r="A191" s="59" t="s">
        <v>255</v>
      </c>
      <c r="B191" s="65">
        <v>5596635.0810200004</v>
      </c>
      <c r="C191" s="65">
        <v>3440842.8887299993</v>
      </c>
      <c r="D191" s="65">
        <v>100283.28919999998</v>
      </c>
      <c r="E191" s="65">
        <f t="shared" si="45"/>
        <v>3541126.1779299993</v>
      </c>
      <c r="F191" s="65">
        <f>B191-E191</f>
        <v>2055508.9030900011</v>
      </c>
      <c r="G191" s="65">
        <f>B191-C191</f>
        <v>2155792.1922900011</v>
      </c>
      <c r="H191" s="56">
        <f>E191/B191*100</f>
        <v>63.272415061312529</v>
      </c>
      <c r="I191" s="57"/>
    </row>
    <row r="192" spans="1:9" s="52" customFormat="1" ht="11.25" customHeight="1" x14ac:dyDescent="0.2">
      <c r="A192" s="69"/>
      <c r="B192" s="65"/>
      <c r="C192" s="65"/>
      <c r="D192" s="65"/>
      <c r="E192" s="65"/>
      <c r="F192" s="65"/>
      <c r="G192" s="65"/>
      <c r="H192" s="56"/>
      <c r="I192" s="57"/>
    </row>
    <row r="193" spans="1:9" s="52" customFormat="1" ht="11.25" customHeight="1" x14ac:dyDescent="0.2">
      <c r="A193" s="54" t="s">
        <v>256</v>
      </c>
      <c r="B193" s="82">
        <f t="shared" ref="B193:G193" si="46">SUM(B194:B200)</f>
        <v>1382358.5150000001</v>
      </c>
      <c r="C193" s="67">
        <f t="shared" si="46"/>
        <v>1295802.2928200001</v>
      </c>
      <c r="D193" s="82">
        <f t="shared" si="46"/>
        <v>42279.193970000008</v>
      </c>
      <c r="E193" s="67">
        <f t="shared" si="46"/>
        <v>1338081.48679</v>
      </c>
      <c r="F193" s="67">
        <f t="shared" si="46"/>
        <v>44277.028210000375</v>
      </c>
      <c r="G193" s="67">
        <f t="shared" si="46"/>
        <v>86556.222180000361</v>
      </c>
      <c r="H193" s="62">
        <f>E193/B193*100</f>
        <v>96.796993852929674</v>
      </c>
      <c r="I193" s="63"/>
    </row>
    <row r="194" spans="1:9" s="52" customFormat="1" ht="11.25" customHeight="1" x14ac:dyDescent="0.2">
      <c r="A194" s="59" t="s">
        <v>257</v>
      </c>
      <c r="B194" s="60">
        <v>285069.10000000009</v>
      </c>
      <c r="C194" s="61">
        <v>268054.04715</v>
      </c>
      <c r="D194" s="60">
        <v>8902.8838700000051</v>
      </c>
      <c r="E194" s="61">
        <f t="shared" ref="E194:E200" si="47">SUM(C194:D194)</f>
        <v>276956.93102000002</v>
      </c>
      <c r="F194" s="61">
        <f>B194-E194</f>
        <v>8112.168980000075</v>
      </c>
      <c r="G194" s="61">
        <f>B194-C194</f>
        <v>17015.052850000095</v>
      </c>
      <c r="H194" s="62">
        <f>E194/B194*100</f>
        <v>97.15431487313073</v>
      </c>
      <c r="I194" s="63"/>
    </row>
    <row r="195" spans="1:9" s="52" customFormat="1" ht="11.25" customHeight="1" x14ac:dyDescent="0.2">
      <c r="A195" s="59" t="s">
        <v>258</v>
      </c>
      <c r="B195" s="60">
        <v>356581.8110000001</v>
      </c>
      <c r="C195" s="61">
        <v>355090.82127999997</v>
      </c>
      <c r="D195" s="60">
        <v>1395.2552599999999</v>
      </c>
      <c r="E195" s="61">
        <f t="shared" si="47"/>
        <v>356486.07653999998</v>
      </c>
      <c r="F195" s="61">
        <f>B195-E195</f>
        <v>95.734460000123363</v>
      </c>
      <c r="G195" s="61">
        <f>B195-C195</f>
        <v>1490.9897200001287</v>
      </c>
      <c r="H195" s="62">
        <f>E195/B195*100</f>
        <v>99.973152175167982</v>
      </c>
      <c r="I195" s="63"/>
    </row>
    <row r="196" spans="1:9" s="52" customFormat="1" ht="11.25" customHeight="1" x14ac:dyDescent="0.2">
      <c r="A196" s="59" t="s">
        <v>259</v>
      </c>
      <c r="B196" s="60">
        <v>35359.842999999993</v>
      </c>
      <c r="C196" s="61">
        <v>33904.038460000003</v>
      </c>
      <c r="D196" s="60">
        <v>7.2</v>
      </c>
      <c r="E196" s="61">
        <f t="shared" si="47"/>
        <v>33911.23846</v>
      </c>
      <c r="F196" s="61">
        <f>B196-E196</f>
        <v>1448.604539999993</v>
      </c>
      <c r="G196" s="61">
        <f>B196-C196</f>
        <v>1455.8045399999901</v>
      </c>
      <c r="H196" s="62">
        <f>E196/B196*100</f>
        <v>95.903249513862391</v>
      </c>
      <c r="I196" s="63"/>
    </row>
    <row r="197" spans="1:9" s="52" customFormat="1" ht="11.25" customHeight="1" x14ac:dyDescent="0.2">
      <c r="A197" s="59" t="s">
        <v>260</v>
      </c>
      <c r="B197" s="60">
        <v>6223</v>
      </c>
      <c r="C197" s="61">
        <v>0</v>
      </c>
      <c r="D197" s="60">
        <v>0</v>
      </c>
      <c r="E197" s="61">
        <f t="shared" si="47"/>
        <v>0</v>
      </c>
      <c r="F197" s="61">
        <f>B197-E197</f>
        <v>6223</v>
      </c>
      <c r="G197" s="61">
        <f>B197-C197</f>
        <v>6223</v>
      </c>
      <c r="H197" s="62">
        <f>E197/B197*100</f>
        <v>0</v>
      </c>
      <c r="I197" s="63"/>
    </row>
    <row r="198" spans="1:9" s="52" customFormat="1" ht="11.25" customHeight="1" x14ac:dyDescent="0.2">
      <c r="A198" s="59" t="s">
        <v>261</v>
      </c>
      <c r="B198" s="60">
        <v>118246.40299999999</v>
      </c>
      <c r="C198" s="61">
        <v>115136.98879999999</v>
      </c>
      <c r="D198" s="60">
        <v>1956.67644</v>
      </c>
      <c r="E198" s="61">
        <f t="shared" si="47"/>
        <v>117093.66523999999</v>
      </c>
      <c r="F198" s="61">
        <f>B198-E198</f>
        <v>1152.7377600000036</v>
      </c>
      <c r="G198" s="61">
        <f>B198-C198</f>
        <v>3109.4141999999993</v>
      </c>
      <c r="H198" s="62">
        <f>E198/B198*100</f>
        <v>99.025139259415766</v>
      </c>
      <c r="I198" s="63"/>
    </row>
    <row r="199" spans="1:9" s="52" customFormat="1" ht="11.25" customHeight="1" x14ac:dyDescent="0.2">
      <c r="A199" s="59" t="s">
        <v>262</v>
      </c>
      <c r="B199" s="60">
        <v>336031.65100000007</v>
      </c>
      <c r="C199" s="61">
        <v>321552.78923999995</v>
      </c>
      <c r="D199" s="60">
        <v>12839.303699999999</v>
      </c>
      <c r="E199" s="61">
        <f t="shared" si="47"/>
        <v>334392.09293999994</v>
      </c>
      <c r="F199" s="61">
        <f>B199-E199</f>
        <v>1639.5580600001267</v>
      </c>
      <c r="G199" s="61">
        <f>B199-C199</f>
        <v>14478.861760000116</v>
      </c>
      <c r="H199" s="62">
        <f>E199/B199*100</f>
        <v>99.512082253227945</v>
      </c>
      <c r="I199" s="63"/>
    </row>
    <row r="200" spans="1:9" s="52" customFormat="1" ht="11.25" customHeight="1" x14ac:dyDescent="0.2">
      <c r="A200" s="59" t="s">
        <v>263</v>
      </c>
      <c r="B200" s="65">
        <v>244846.70700000002</v>
      </c>
      <c r="C200" s="65">
        <v>202063.60788999998</v>
      </c>
      <c r="D200" s="65">
        <v>17177.8747</v>
      </c>
      <c r="E200" s="65">
        <f t="shared" si="47"/>
        <v>219241.48258999997</v>
      </c>
      <c r="F200" s="65">
        <f>B200-E200</f>
        <v>25605.224410000053</v>
      </c>
      <c r="G200" s="65">
        <f>B200-C200</f>
        <v>42783.099110000039</v>
      </c>
      <c r="H200" s="56">
        <f>E200/B200*100</f>
        <v>89.542344790448809</v>
      </c>
      <c r="I200" s="57"/>
    </row>
    <row r="201" spans="1:9" s="52" customFormat="1" ht="11.25" customHeight="1" x14ac:dyDescent="0.2">
      <c r="A201" s="69"/>
      <c r="B201" s="85"/>
      <c r="C201" s="85"/>
      <c r="D201" s="85"/>
      <c r="E201" s="85"/>
      <c r="F201" s="85"/>
      <c r="G201" s="85"/>
      <c r="H201" s="56"/>
      <c r="I201" s="57"/>
    </row>
    <row r="202" spans="1:9" s="52" customFormat="1" ht="11.25" customHeight="1" x14ac:dyDescent="0.2">
      <c r="A202" s="54" t="s">
        <v>264</v>
      </c>
      <c r="B202" s="86">
        <f t="shared" ref="B202:G202" si="48">SUM(B203:B220)+SUM(B225:B241)</f>
        <v>72364026.16880998</v>
      </c>
      <c r="C202" s="87">
        <f t="shared" si="48"/>
        <v>47432687.767080009</v>
      </c>
      <c r="D202" s="86">
        <f t="shared" ref="D202:E202" si="49">SUM(D203:D220)+SUM(D225:D241)</f>
        <v>4188767.4197500004</v>
      </c>
      <c r="E202" s="87">
        <f t="shared" si="49"/>
        <v>51621455.186830007</v>
      </c>
      <c r="F202" s="87">
        <f t="shared" si="48"/>
        <v>20742570.98197997</v>
      </c>
      <c r="G202" s="87">
        <f t="shared" si="48"/>
        <v>24931338.401729982</v>
      </c>
      <c r="H202" s="62">
        <f>E202/B202*100</f>
        <v>71.335797522387807</v>
      </c>
      <c r="I202" s="63"/>
    </row>
    <row r="203" spans="1:9" s="52" customFormat="1" ht="11.25" customHeight="1" x14ac:dyDescent="0.2">
      <c r="A203" s="59" t="s">
        <v>265</v>
      </c>
      <c r="B203" s="60">
        <v>123241.25899999999</v>
      </c>
      <c r="C203" s="61">
        <v>91237.153640000004</v>
      </c>
      <c r="D203" s="60">
        <v>1687.0871000000002</v>
      </c>
      <c r="E203" s="61">
        <f t="shared" ref="E203:E219" si="50">SUM(C203:D203)</f>
        <v>92924.240740000008</v>
      </c>
      <c r="F203" s="61">
        <f>B203-E203</f>
        <v>30317.018259999983</v>
      </c>
      <c r="G203" s="61">
        <f>B203-C203</f>
        <v>32004.105359999987</v>
      </c>
      <c r="H203" s="62">
        <f>E203/B203*100</f>
        <v>75.400268947268728</v>
      </c>
      <c r="I203" s="63"/>
    </row>
    <row r="204" spans="1:9" s="52" customFormat="1" ht="11.25" customHeight="1" x14ac:dyDescent="0.2">
      <c r="A204" s="59" t="s">
        <v>266</v>
      </c>
      <c r="B204" s="60">
        <v>230028.454</v>
      </c>
      <c r="C204" s="61">
        <v>174090.86807</v>
      </c>
      <c r="D204" s="60">
        <v>762.11775999999998</v>
      </c>
      <c r="E204" s="61">
        <f t="shared" si="50"/>
        <v>174852.98582999999</v>
      </c>
      <c r="F204" s="61">
        <f>B204-E204</f>
        <v>55175.468170000007</v>
      </c>
      <c r="G204" s="61">
        <f>B204-C204</f>
        <v>55937.585930000001</v>
      </c>
      <c r="H204" s="62">
        <f>E204/B204*100</f>
        <v>76.013633439452661</v>
      </c>
      <c r="I204" s="63"/>
    </row>
    <row r="205" spans="1:9" s="52" customFormat="1" ht="11.25" customHeight="1" x14ac:dyDescent="0.2">
      <c r="A205" s="59" t="s">
        <v>267</v>
      </c>
      <c r="B205" s="60">
        <v>85451.73599999999</v>
      </c>
      <c r="C205" s="61">
        <v>81195.901159999994</v>
      </c>
      <c r="D205" s="60">
        <v>3003.5069600000002</v>
      </c>
      <c r="E205" s="61">
        <f t="shared" si="50"/>
        <v>84199.408119999993</v>
      </c>
      <c r="F205" s="61">
        <f>B205-E205</f>
        <v>1252.3278799999971</v>
      </c>
      <c r="G205" s="61">
        <f>B205-C205</f>
        <v>4255.8348399999959</v>
      </c>
      <c r="H205" s="62">
        <f>E205/B205*100</f>
        <v>98.534461745750846</v>
      </c>
      <c r="I205" s="63"/>
    </row>
    <row r="206" spans="1:9" s="52" customFormat="1" ht="11.25" customHeight="1" x14ac:dyDescent="0.2">
      <c r="A206" s="59" t="s">
        <v>268</v>
      </c>
      <c r="B206" s="60">
        <v>46605421.912099987</v>
      </c>
      <c r="C206" s="61">
        <v>25483180.192730002</v>
      </c>
      <c r="D206" s="60">
        <v>3554648.8478900008</v>
      </c>
      <c r="E206" s="61">
        <f t="shared" si="50"/>
        <v>29037829.040620003</v>
      </c>
      <c r="F206" s="61">
        <f>B206-E206</f>
        <v>17567592.871479984</v>
      </c>
      <c r="G206" s="61">
        <f>B206-C206</f>
        <v>21122241.719369985</v>
      </c>
      <c r="H206" s="62">
        <f>E206/B206*100</f>
        <v>62.30568858573303</v>
      </c>
      <c r="I206" s="63"/>
    </row>
    <row r="207" spans="1:9" s="52" customFormat="1" ht="11.25" customHeight="1" x14ac:dyDescent="0.2">
      <c r="A207" s="59" t="s">
        <v>269</v>
      </c>
      <c r="B207" s="60">
        <v>637248.08799999987</v>
      </c>
      <c r="C207" s="61">
        <v>603518.26256000006</v>
      </c>
      <c r="D207" s="60">
        <v>14216.94354</v>
      </c>
      <c r="E207" s="61">
        <f t="shared" si="50"/>
        <v>617735.20610000007</v>
      </c>
      <c r="F207" s="61">
        <f>B207-E207</f>
        <v>19512.881899999804</v>
      </c>
      <c r="G207" s="61">
        <f>B207-C207</f>
        <v>33729.825439999811</v>
      </c>
      <c r="H207" s="62">
        <f>E207/B207*100</f>
        <v>96.937945791059036</v>
      </c>
      <c r="I207" s="63"/>
    </row>
    <row r="208" spans="1:9" s="52" customFormat="1" ht="11.25" customHeight="1" x14ac:dyDescent="0.2">
      <c r="A208" s="59" t="s">
        <v>270</v>
      </c>
      <c r="B208" s="60">
        <v>101386.39700000001</v>
      </c>
      <c r="C208" s="61">
        <v>85847.002739999996</v>
      </c>
      <c r="D208" s="60">
        <v>730.64364</v>
      </c>
      <c r="E208" s="61">
        <f t="shared" si="50"/>
        <v>86577.646379999991</v>
      </c>
      <c r="F208" s="61">
        <f>B208-E208</f>
        <v>14808.750620000021</v>
      </c>
      <c r="G208" s="61">
        <f>B208-C208</f>
        <v>15539.394260000015</v>
      </c>
      <c r="H208" s="62">
        <f>E208/B208*100</f>
        <v>85.393749991924437</v>
      </c>
      <c r="I208" s="63"/>
    </row>
    <row r="209" spans="1:9" s="52" customFormat="1" ht="11.25" customHeight="1" x14ac:dyDescent="0.2">
      <c r="A209" s="59" t="s">
        <v>271</v>
      </c>
      <c r="B209" s="60">
        <v>242309.72800000003</v>
      </c>
      <c r="C209" s="61">
        <v>234597.62548000002</v>
      </c>
      <c r="D209" s="60">
        <v>18.232710000000001</v>
      </c>
      <c r="E209" s="61">
        <f t="shared" si="50"/>
        <v>234615.85819000003</v>
      </c>
      <c r="F209" s="61">
        <f>B209-E209</f>
        <v>7693.8698100000038</v>
      </c>
      <c r="G209" s="61">
        <f>B209-C209</f>
        <v>7712.1025200000149</v>
      </c>
      <c r="H209" s="62">
        <f>E209/B209*100</f>
        <v>96.824778817794723</v>
      </c>
      <c r="I209" s="63"/>
    </row>
    <row r="210" spans="1:9" s="52" customFormat="1" ht="11.25" customHeight="1" x14ac:dyDescent="0.2">
      <c r="A210" s="59" t="s">
        <v>272</v>
      </c>
      <c r="B210" s="60">
        <v>504365.84100000001</v>
      </c>
      <c r="C210" s="61">
        <v>456488.19533999998</v>
      </c>
      <c r="D210" s="60">
        <v>8926.5529600000009</v>
      </c>
      <c r="E210" s="61">
        <f t="shared" si="50"/>
        <v>465414.74829999998</v>
      </c>
      <c r="F210" s="61">
        <f>B210-E210</f>
        <v>38951.092700000037</v>
      </c>
      <c r="G210" s="61">
        <f>B210-C210</f>
        <v>47877.645660000038</v>
      </c>
      <c r="H210" s="62">
        <f>E210/B210*100</f>
        <v>92.277214368290245</v>
      </c>
      <c r="I210" s="63"/>
    </row>
    <row r="211" spans="1:9" s="52" customFormat="1" ht="11.25" customHeight="1" x14ac:dyDescent="0.2">
      <c r="A211" s="59" t="s">
        <v>273</v>
      </c>
      <c r="B211" s="60">
        <v>291669.37400000007</v>
      </c>
      <c r="C211" s="61">
        <v>151784.58598999999</v>
      </c>
      <c r="D211" s="60">
        <v>1870.9726799999999</v>
      </c>
      <c r="E211" s="61">
        <f t="shared" si="50"/>
        <v>153655.55867</v>
      </c>
      <c r="F211" s="61">
        <f>B211-E211</f>
        <v>138013.81533000007</v>
      </c>
      <c r="G211" s="61">
        <f>B211-C211</f>
        <v>139884.78801000008</v>
      </c>
      <c r="H211" s="62">
        <f>E211/B211*100</f>
        <v>52.681416825751462</v>
      </c>
      <c r="I211" s="63"/>
    </row>
    <row r="212" spans="1:9" s="52" customFormat="1" ht="11.25" customHeight="1" x14ac:dyDescent="0.2">
      <c r="A212" s="59" t="s">
        <v>274</v>
      </c>
      <c r="B212" s="60">
        <v>180843.89800000002</v>
      </c>
      <c r="C212" s="61">
        <v>144878.36356</v>
      </c>
      <c r="D212" s="60">
        <v>35897.412420000001</v>
      </c>
      <c r="E212" s="61">
        <f t="shared" si="50"/>
        <v>180775.77598000001</v>
      </c>
      <c r="F212" s="61">
        <f>B212-E212</f>
        <v>68.122020000009798</v>
      </c>
      <c r="G212" s="61">
        <f>B212-C212</f>
        <v>35965.534440000018</v>
      </c>
      <c r="H212" s="62">
        <f>E212/B212*100</f>
        <v>99.962331037566983</v>
      </c>
      <c r="I212" s="63"/>
    </row>
    <row r="213" spans="1:9" s="52" customFormat="1" ht="11.25" customHeight="1" x14ac:dyDescent="0.2">
      <c r="A213" s="59" t="s">
        <v>275</v>
      </c>
      <c r="B213" s="60">
        <v>173420.772</v>
      </c>
      <c r="C213" s="61">
        <v>132020.09107999998</v>
      </c>
      <c r="D213" s="60">
        <v>22374.991859999998</v>
      </c>
      <c r="E213" s="61">
        <f t="shared" si="50"/>
        <v>154395.08293999999</v>
      </c>
      <c r="F213" s="61">
        <f>B213-E213</f>
        <v>19025.689060000004</v>
      </c>
      <c r="G213" s="61">
        <f>B213-C213</f>
        <v>41400.680920000013</v>
      </c>
      <c r="H213" s="62">
        <f>E213/B213*100</f>
        <v>89.029175201688062</v>
      </c>
      <c r="I213" s="63"/>
    </row>
    <row r="214" spans="1:9" s="52" customFormat="1" ht="11.25" customHeight="1" x14ac:dyDescent="0.2">
      <c r="A214" s="59" t="s">
        <v>276</v>
      </c>
      <c r="B214" s="60">
        <v>150612.67599999998</v>
      </c>
      <c r="C214" s="61">
        <v>120993.33225000001</v>
      </c>
      <c r="D214" s="60">
        <v>1106.13365</v>
      </c>
      <c r="E214" s="61">
        <f t="shared" si="50"/>
        <v>122099.46590000001</v>
      </c>
      <c r="F214" s="61">
        <f>B214-E214</f>
        <v>28513.210099999967</v>
      </c>
      <c r="G214" s="61">
        <f>B214-C214</f>
        <v>29619.343749999971</v>
      </c>
      <c r="H214" s="62">
        <f>E214/B214*100</f>
        <v>81.068519026911147</v>
      </c>
      <c r="I214" s="63"/>
    </row>
    <row r="215" spans="1:9" s="52" customFormat="1" ht="11.25" customHeight="1" x14ac:dyDescent="0.2">
      <c r="A215" s="59" t="s">
        <v>277</v>
      </c>
      <c r="B215" s="60">
        <v>704000.65799999994</v>
      </c>
      <c r="C215" s="61">
        <v>670827.85681000003</v>
      </c>
      <c r="D215" s="60">
        <v>7625.8210100000006</v>
      </c>
      <c r="E215" s="61">
        <f t="shared" si="50"/>
        <v>678453.67781999998</v>
      </c>
      <c r="F215" s="61">
        <f>B215-E215</f>
        <v>25546.980179999955</v>
      </c>
      <c r="G215" s="61">
        <f>B215-C215</f>
        <v>33172.801189999911</v>
      </c>
      <c r="H215" s="62">
        <f>E215/B215*100</f>
        <v>96.371170979786228</v>
      </c>
      <c r="I215" s="63"/>
    </row>
    <row r="216" spans="1:9" s="52" customFormat="1" ht="11.25" customHeight="1" x14ac:dyDescent="0.2">
      <c r="A216" s="59" t="s">
        <v>278</v>
      </c>
      <c r="B216" s="60">
        <v>152323.465</v>
      </c>
      <c r="C216" s="61">
        <v>136111.69654</v>
      </c>
      <c r="D216" s="60">
        <v>9169.5361899999989</v>
      </c>
      <c r="E216" s="61">
        <f t="shared" si="50"/>
        <v>145281.23272999999</v>
      </c>
      <c r="F216" s="61">
        <f>B216-E216</f>
        <v>7042.2322700000077</v>
      </c>
      <c r="G216" s="61">
        <f>B216-C216</f>
        <v>16211.768459999992</v>
      </c>
      <c r="H216" s="62">
        <f>E216/B216*100</f>
        <v>95.376790916619441</v>
      </c>
      <c r="I216" s="63"/>
    </row>
    <row r="217" spans="1:9" s="52" customFormat="1" ht="11.25" customHeight="1" x14ac:dyDescent="0.2">
      <c r="A217" s="59" t="s">
        <v>279</v>
      </c>
      <c r="B217" s="60">
        <v>180639.45900000003</v>
      </c>
      <c r="C217" s="61">
        <v>162465.54146000001</v>
      </c>
      <c r="D217" s="60">
        <v>10032.92698</v>
      </c>
      <c r="E217" s="61">
        <f t="shared" si="50"/>
        <v>172498.46844</v>
      </c>
      <c r="F217" s="61">
        <f>B217-E217</f>
        <v>8140.9905600000347</v>
      </c>
      <c r="G217" s="61">
        <f>B217-C217</f>
        <v>18173.917540000024</v>
      </c>
      <c r="H217" s="62">
        <f>E217/B217*100</f>
        <v>95.493237964137151</v>
      </c>
      <c r="I217" s="63"/>
    </row>
    <row r="218" spans="1:9" s="52" customFormat="1" ht="11.25" customHeight="1" x14ac:dyDescent="0.2">
      <c r="A218" s="59" t="s">
        <v>280</v>
      </c>
      <c r="B218" s="60">
        <v>96880.875</v>
      </c>
      <c r="C218" s="61">
        <v>77013.466660000006</v>
      </c>
      <c r="D218" s="60">
        <v>3519.3120299999996</v>
      </c>
      <c r="E218" s="61">
        <f t="shared" si="50"/>
        <v>80532.778690000006</v>
      </c>
      <c r="F218" s="61">
        <f>B218-E218</f>
        <v>16348.096309999994</v>
      </c>
      <c r="G218" s="61">
        <f>B218-C218</f>
        <v>19867.408339999994</v>
      </c>
      <c r="H218" s="62">
        <f>E218/B218*100</f>
        <v>83.125569097099927</v>
      </c>
      <c r="I218" s="63"/>
    </row>
    <row r="219" spans="1:9" s="52" customFormat="1" ht="11.25" customHeight="1" x14ac:dyDescent="0.2">
      <c r="A219" s="59" t="s">
        <v>281</v>
      </c>
      <c r="B219" s="65">
        <v>217852</v>
      </c>
      <c r="C219" s="65">
        <v>197086.40685</v>
      </c>
      <c r="D219" s="65">
        <v>860.20038</v>
      </c>
      <c r="E219" s="65">
        <f t="shared" si="50"/>
        <v>197946.60722999999</v>
      </c>
      <c r="F219" s="65">
        <f>B219-E219</f>
        <v>19905.392770000006</v>
      </c>
      <c r="G219" s="65">
        <f>B219-C219</f>
        <v>20765.593150000001</v>
      </c>
      <c r="H219" s="56">
        <f>E219/B219*100</f>
        <v>90.862882704772048</v>
      </c>
      <c r="I219" s="57"/>
    </row>
    <row r="220" spans="1:9" s="52" customFormat="1" ht="11.25" customHeight="1" x14ac:dyDescent="0.2">
      <c r="A220" s="59" t="s">
        <v>282</v>
      </c>
      <c r="B220" s="82">
        <f t="shared" ref="B220:G220" si="51">SUM(B221:B224)</f>
        <v>3037058.2600000002</v>
      </c>
      <c r="C220" s="67">
        <f t="shared" si="51"/>
        <v>2062502.6560699998</v>
      </c>
      <c r="D220" s="82">
        <f t="shared" si="51"/>
        <v>54442.586159999992</v>
      </c>
      <c r="E220" s="67">
        <f t="shared" si="51"/>
        <v>2116945.24223</v>
      </c>
      <c r="F220" s="67">
        <f t="shared" si="51"/>
        <v>920113.01777000027</v>
      </c>
      <c r="G220" s="67">
        <f t="shared" si="51"/>
        <v>974555.60393000022</v>
      </c>
      <c r="H220" s="62">
        <f>E220/B220*100</f>
        <v>69.703807467624941</v>
      </c>
      <c r="I220" s="63"/>
    </row>
    <row r="221" spans="1:9" s="52" customFormat="1" ht="11.25" customHeight="1" x14ac:dyDescent="0.2">
      <c r="A221" s="59" t="s">
        <v>283</v>
      </c>
      <c r="B221" s="60">
        <v>1052440.0760000001</v>
      </c>
      <c r="C221" s="61">
        <v>923332.13135000004</v>
      </c>
      <c r="D221" s="60">
        <v>10694.311539999999</v>
      </c>
      <c r="E221" s="61">
        <f t="shared" ref="E221:E241" si="52">SUM(C221:D221)</f>
        <v>934026.44289000006</v>
      </c>
      <c r="F221" s="61">
        <f>B221-E221</f>
        <v>118413.63311000005</v>
      </c>
      <c r="G221" s="61">
        <f>B221-C221</f>
        <v>129107.94465000008</v>
      </c>
      <c r="H221" s="62">
        <f>E221/B221*100</f>
        <v>88.748657922638813</v>
      </c>
      <c r="I221" s="63"/>
    </row>
    <row r="222" spans="1:9" s="52" customFormat="1" ht="11.25" customHeight="1" x14ac:dyDescent="0.2">
      <c r="A222" s="59" t="s">
        <v>284</v>
      </c>
      <c r="B222" s="60">
        <v>918107.89800000004</v>
      </c>
      <c r="C222" s="61">
        <v>815014.47166999988</v>
      </c>
      <c r="D222" s="60">
        <v>8522.7397300000011</v>
      </c>
      <c r="E222" s="61">
        <f t="shared" si="52"/>
        <v>823537.21139999991</v>
      </c>
      <c r="F222" s="61">
        <f>B222-E222</f>
        <v>94570.686600000132</v>
      </c>
      <c r="G222" s="61">
        <f>B222-C222</f>
        <v>103093.42633000016</v>
      </c>
      <c r="H222" s="62">
        <f>E222/B222*100</f>
        <v>89.699392979189881</v>
      </c>
      <c r="I222" s="63"/>
    </row>
    <row r="223" spans="1:9" s="52" customFormat="1" ht="11.25" customHeight="1" x14ac:dyDescent="0.2">
      <c r="A223" s="59" t="s">
        <v>285</v>
      </c>
      <c r="B223" s="60">
        <v>349535.973</v>
      </c>
      <c r="C223" s="61">
        <v>201858.56303999998</v>
      </c>
      <c r="D223" s="60">
        <v>30514.417289999998</v>
      </c>
      <c r="E223" s="61">
        <f t="shared" si="52"/>
        <v>232372.98032999999</v>
      </c>
      <c r="F223" s="61">
        <f>B223-E223</f>
        <v>117162.99267000001</v>
      </c>
      <c r="G223" s="61">
        <f>B223-C223</f>
        <v>147677.40996000002</v>
      </c>
      <c r="H223" s="62">
        <f>E223/B223*100</f>
        <v>66.480419264314179</v>
      </c>
      <c r="I223" s="63"/>
    </row>
    <row r="224" spans="1:9" s="52" customFormat="1" ht="11.25" customHeight="1" x14ac:dyDescent="0.2">
      <c r="A224" s="59" t="s">
        <v>286</v>
      </c>
      <c r="B224" s="60">
        <v>716974.31299999997</v>
      </c>
      <c r="C224" s="61">
        <v>122297.49000999999</v>
      </c>
      <c r="D224" s="60">
        <v>4711.1175999999996</v>
      </c>
      <c r="E224" s="61">
        <f t="shared" si="52"/>
        <v>127008.60760999999</v>
      </c>
      <c r="F224" s="61">
        <f>B224-E224</f>
        <v>589965.70539000002</v>
      </c>
      <c r="G224" s="61">
        <f>B224-C224</f>
        <v>594676.82299000002</v>
      </c>
      <c r="H224" s="62">
        <f>E224/B224*100</f>
        <v>17.714526909418023</v>
      </c>
      <c r="I224" s="63"/>
    </row>
    <row r="225" spans="1:9" s="52" customFormat="1" ht="11.25" customHeight="1" x14ac:dyDescent="0.2">
      <c r="A225" s="59" t="s">
        <v>287</v>
      </c>
      <c r="B225" s="60">
        <v>1041256.4987700002</v>
      </c>
      <c r="C225" s="61">
        <v>1002925.9736600001</v>
      </c>
      <c r="D225" s="60">
        <v>31643.627349999999</v>
      </c>
      <c r="E225" s="61">
        <f t="shared" si="52"/>
        <v>1034569.6010100001</v>
      </c>
      <c r="F225" s="61">
        <f>B225-E225</f>
        <v>6686.8977600000799</v>
      </c>
      <c r="G225" s="61">
        <f>B225-C225</f>
        <v>38330.525110000046</v>
      </c>
      <c r="H225" s="62">
        <f>E225/B225*100</f>
        <v>99.35780494355626</v>
      </c>
      <c r="I225" s="63"/>
    </row>
    <row r="226" spans="1:9" s="52" customFormat="1" ht="11.25" customHeight="1" x14ac:dyDescent="0.2">
      <c r="A226" s="59" t="s">
        <v>288</v>
      </c>
      <c r="B226" s="60">
        <v>631810.32900000003</v>
      </c>
      <c r="C226" s="61">
        <v>608306.26463999995</v>
      </c>
      <c r="D226" s="60">
        <v>3549.3319900000001</v>
      </c>
      <c r="E226" s="61">
        <f t="shared" si="52"/>
        <v>611855.59662999993</v>
      </c>
      <c r="F226" s="61">
        <f>B226-E226</f>
        <v>19954.7323700001</v>
      </c>
      <c r="G226" s="61">
        <f>B226-C226</f>
        <v>23504.064360000077</v>
      </c>
      <c r="H226" s="62">
        <f>E226/B226*100</f>
        <v>96.841657780178508</v>
      </c>
      <c r="I226" s="63"/>
    </row>
    <row r="227" spans="1:9" s="52" customFormat="1" ht="11.25" customHeight="1" x14ac:dyDescent="0.2">
      <c r="A227" s="59" t="s">
        <v>289</v>
      </c>
      <c r="B227" s="60">
        <v>928323.98999999987</v>
      </c>
      <c r="C227" s="61">
        <v>878551.12335000001</v>
      </c>
      <c r="D227" s="60">
        <v>36321.81306</v>
      </c>
      <c r="E227" s="61">
        <f t="shared" si="52"/>
        <v>914872.93640999997</v>
      </c>
      <c r="F227" s="61">
        <f>B227-E227</f>
        <v>13451.053589999909</v>
      </c>
      <c r="G227" s="61">
        <f>B227-C227</f>
        <v>49772.866649999865</v>
      </c>
      <c r="H227" s="62">
        <f>E227/B227*100</f>
        <v>98.551038889989272</v>
      </c>
      <c r="I227" s="63"/>
    </row>
    <row r="228" spans="1:9" s="52" customFormat="1" ht="11.25" customHeight="1" x14ac:dyDescent="0.2">
      <c r="A228" s="59" t="s">
        <v>290</v>
      </c>
      <c r="B228" s="60">
        <v>291932.40700000001</v>
      </c>
      <c r="C228" s="61">
        <v>267337.24543000001</v>
      </c>
      <c r="D228" s="60">
        <v>24595.16157</v>
      </c>
      <c r="E228" s="61">
        <f t="shared" si="52"/>
        <v>291932.40700000001</v>
      </c>
      <c r="F228" s="61">
        <f>B228-E228</f>
        <v>0</v>
      </c>
      <c r="G228" s="61">
        <f>B228-C228</f>
        <v>24595.161569999997</v>
      </c>
      <c r="H228" s="62">
        <f>E228/B228*100</f>
        <v>100</v>
      </c>
      <c r="I228" s="63"/>
    </row>
    <row r="229" spans="1:9" s="52" customFormat="1" ht="11.25" customHeight="1" x14ac:dyDescent="0.2">
      <c r="A229" s="59" t="s">
        <v>291</v>
      </c>
      <c r="B229" s="60">
        <v>190002.60499999998</v>
      </c>
      <c r="C229" s="61">
        <v>155681.22194999998</v>
      </c>
      <c r="D229" s="60">
        <v>9115.34627</v>
      </c>
      <c r="E229" s="61">
        <f t="shared" si="52"/>
        <v>164796.56821999999</v>
      </c>
      <c r="F229" s="61">
        <f>B229-E229</f>
        <v>25206.036779999995</v>
      </c>
      <c r="G229" s="61">
        <f>B229-C229</f>
        <v>34321.383050000004</v>
      </c>
      <c r="H229" s="62">
        <f>E229/B229*100</f>
        <v>86.733846738574982</v>
      </c>
      <c r="I229" s="63"/>
    </row>
    <row r="230" spans="1:9" s="52" customFormat="1" ht="11.25" customHeight="1" x14ac:dyDescent="0.2">
      <c r="A230" s="59" t="s">
        <v>292</v>
      </c>
      <c r="B230" s="60">
        <v>1638164.5630000001</v>
      </c>
      <c r="C230" s="61">
        <v>776692.71171000006</v>
      </c>
      <c r="D230" s="60">
        <v>204745.71846999999</v>
      </c>
      <c r="E230" s="61">
        <f t="shared" si="52"/>
        <v>981438.43018000002</v>
      </c>
      <c r="F230" s="61">
        <f>B230-E230</f>
        <v>656726.13282000006</v>
      </c>
      <c r="G230" s="61">
        <f>B230-C230</f>
        <v>861471.85129000002</v>
      </c>
      <c r="H230" s="62">
        <f>E230/B230*100</f>
        <v>59.910857086462322</v>
      </c>
      <c r="I230" s="63"/>
    </row>
    <row r="231" spans="1:9" s="52" customFormat="1" ht="11.25" customHeight="1" x14ac:dyDescent="0.2">
      <c r="A231" s="59" t="s">
        <v>293</v>
      </c>
      <c r="B231" s="60">
        <v>66905.349999999991</v>
      </c>
      <c r="C231" s="61">
        <v>59133.688719999998</v>
      </c>
      <c r="D231" s="60">
        <v>2846.1240699999998</v>
      </c>
      <c r="E231" s="61">
        <f t="shared" si="52"/>
        <v>61979.812789999996</v>
      </c>
      <c r="F231" s="61">
        <f>B231-E231</f>
        <v>4925.537209999995</v>
      </c>
      <c r="G231" s="61">
        <f>B231-C231</f>
        <v>7771.661279999993</v>
      </c>
      <c r="H231" s="62">
        <f>E231/B231*100</f>
        <v>92.638051800042902</v>
      </c>
      <c r="I231" s="63"/>
    </row>
    <row r="232" spans="1:9" s="52" customFormat="1" ht="11.25" customHeight="1" x14ac:dyDescent="0.2">
      <c r="A232" s="59" t="s">
        <v>294</v>
      </c>
      <c r="B232" s="60">
        <v>217238.26899999997</v>
      </c>
      <c r="C232" s="61">
        <v>193451.16122000001</v>
      </c>
      <c r="D232" s="60">
        <v>0</v>
      </c>
      <c r="E232" s="61">
        <f t="shared" si="52"/>
        <v>193451.16122000001</v>
      </c>
      <c r="F232" s="61">
        <f>B232-E232</f>
        <v>23787.107779999962</v>
      </c>
      <c r="G232" s="61">
        <f>B232-C232</f>
        <v>23787.107779999962</v>
      </c>
      <c r="H232" s="62">
        <f>E232/B232*100</f>
        <v>89.050222187141458</v>
      </c>
      <c r="I232" s="63"/>
    </row>
    <row r="233" spans="1:9" s="52" customFormat="1" ht="11.25" customHeight="1" x14ac:dyDescent="0.2">
      <c r="A233" s="59" t="s">
        <v>295</v>
      </c>
      <c r="B233" s="60">
        <v>115817.859</v>
      </c>
      <c r="C233" s="61">
        <v>103489.22928</v>
      </c>
      <c r="D233" s="60">
        <v>4093.16185</v>
      </c>
      <c r="E233" s="61">
        <f t="shared" si="52"/>
        <v>107582.39113</v>
      </c>
      <c r="F233" s="61">
        <f>B233-E233</f>
        <v>8235.4678699999931</v>
      </c>
      <c r="G233" s="61">
        <f>B233-C233</f>
        <v>12328.629719999997</v>
      </c>
      <c r="H233" s="62">
        <f>E233/B233*100</f>
        <v>92.889293636484865</v>
      </c>
      <c r="I233" s="63"/>
    </row>
    <row r="234" spans="1:9" s="52" customFormat="1" ht="11.25" customHeight="1" x14ac:dyDescent="0.2">
      <c r="A234" s="59" t="s">
        <v>122</v>
      </c>
      <c r="B234" s="60">
        <v>418658.47100000002</v>
      </c>
      <c r="C234" s="61">
        <v>342682.20885</v>
      </c>
      <c r="D234" s="60">
        <v>9885.7553499999995</v>
      </c>
      <c r="E234" s="61">
        <f t="shared" si="52"/>
        <v>352567.96419999999</v>
      </c>
      <c r="F234" s="61">
        <f>B234-E234</f>
        <v>66090.506800000032</v>
      </c>
      <c r="G234" s="61">
        <f>B234-C234</f>
        <v>75976.262150000024</v>
      </c>
      <c r="H234" s="62">
        <f>E234/B234*100</f>
        <v>84.213741897509578</v>
      </c>
      <c r="I234" s="63"/>
    </row>
    <row r="235" spans="1:9" s="52" customFormat="1" ht="11.25" customHeight="1" x14ac:dyDescent="0.2">
      <c r="A235" s="59" t="s">
        <v>296</v>
      </c>
      <c r="B235" s="60">
        <v>3080040.6040000003</v>
      </c>
      <c r="C235" s="61">
        <v>2981792.5179500002</v>
      </c>
      <c r="D235" s="60">
        <v>16170.50951</v>
      </c>
      <c r="E235" s="61">
        <f t="shared" si="52"/>
        <v>2997963.02746</v>
      </c>
      <c r="F235" s="61">
        <f>B235-E235</f>
        <v>82077.576540000271</v>
      </c>
      <c r="G235" s="61">
        <f>B235-C235</f>
        <v>98248.086050000042</v>
      </c>
      <c r="H235" s="62">
        <f>E235/B235*100</f>
        <v>97.335178749481173</v>
      </c>
      <c r="I235" s="63"/>
    </row>
    <row r="236" spans="1:9" s="52" customFormat="1" ht="11.25" customHeight="1" x14ac:dyDescent="0.2">
      <c r="A236" s="59" t="s">
        <v>297</v>
      </c>
      <c r="B236" s="60">
        <v>189886.24299999999</v>
      </c>
      <c r="C236" s="61">
        <v>154969.03498</v>
      </c>
      <c r="D236" s="60">
        <v>18296.309510000003</v>
      </c>
      <c r="E236" s="61">
        <f t="shared" si="52"/>
        <v>173265.34448999999</v>
      </c>
      <c r="F236" s="61">
        <f>B236-E236</f>
        <v>16620.898509999999</v>
      </c>
      <c r="G236" s="61">
        <f>B236-C236</f>
        <v>34917.208019999991</v>
      </c>
      <c r="H236" s="62">
        <f>E236/B236*100</f>
        <v>91.246918024493212</v>
      </c>
      <c r="I236" s="63"/>
    </row>
    <row r="237" spans="1:9" s="52" customFormat="1" ht="11.25" customHeight="1" x14ac:dyDescent="0.2">
      <c r="A237" s="59" t="s">
        <v>298</v>
      </c>
      <c r="B237" s="60">
        <v>248006.88600000006</v>
      </c>
      <c r="C237" s="61">
        <v>235670.03764999998</v>
      </c>
      <c r="D237" s="60">
        <v>9428.6945700000015</v>
      </c>
      <c r="E237" s="61">
        <f t="shared" si="52"/>
        <v>245098.73221999998</v>
      </c>
      <c r="F237" s="61">
        <f>B237-E237</f>
        <v>2908.1537800000806</v>
      </c>
      <c r="G237" s="61">
        <f>B237-C237</f>
        <v>12336.848350000073</v>
      </c>
      <c r="H237" s="62">
        <f>E237/B237*100</f>
        <v>98.827389905617352</v>
      </c>
      <c r="I237" s="63"/>
    </row>
    <row r="238" spans="1:9" s="52" customFormat="1" ht="11.25" customHeight="1" x14ac:dyDescent="0.2">
      <c r="A238" s="59" t="s">
        <v>299</v>
      </c>
      <c r="B238" s="60">
        <v>180534.696</v>
      </c>
      <c r="C238" s="61">
        <v>164058.50946999999</v>
      </c>
      <c r="D238" s="60">
        <v>1666.1358700000001</v>
      </c>
      <c r="E238" s="61">
        <f t="shared" si="52"/>
        <v>165724.64533999999</v>
      </c>
      <c r="F238" s="61">
        <f>B238-E238</f>
        <v>14810.050660000008</v>
      </c>
      <c r="G238" s="61">
        <f>B238-C238</f>
        <v>16476.186530000006</v>
      </c>
      <c r="H238" s="62">
        <f>E238/B238*100</f>
        <v>91.796562661838692</v>
      </c>
      <c r="I238" s="63"/>
    </row>
    <row r="239" spans="1:9" s="52" customFormat="1" ht="11.25" customHeight="1" x14ac:dyDescent="0.2">
      <c r="A239" s="59" t="s">
        <v>300</v>
      </c>
      <c r="B239" s="60">
        <v>86625.03300000001</v>
      </c>
      <c r="C239" s="61">
        <v>80963.004700000005</v>
      </c>
      <c r="D239" s="60">
        <v>2317.1606900000002</v>
      </c>
      <c r="E239" s="61">
        <f t="shared" si="52"/>
        <v>83280.165390000009</v>
      </c>
      <c r="F239" s="61">
        <f>B239-E239</f>
        <v>3344.8676100000012</v>
      </c>
      <c r="G239" s="61">
        <f>B239-C239</f>
        <v>5662.0283000000054</v>
      </c>
      <c r="H239" s="62">
        <f>E239/B239*100</f>
        <v>96.138682440675083</v>
      </c>
      <c r="I239" s="63"/>
    </row>
    <row r="240" spans="1:9" s="52" customFormat="1" ht="11.25" customHeight="1" x14ac:dyDescent="0.2">
      <c r="A240" s="59" t="s">
        <v>301</v>
      </c>
      <c r="B240" s="60">
        <v>691318.34393999982</v>
      </c>
      <c r="C240" s="61">
        <v>566901.76808000007</v>
      </c>
      <c r="D240" s="60">
        <v>24810.389239999997</v>
      </c>
      <c r="E240" s="61">
        <f t="shared" si="52"/>
        <v>591712.15732000011</v>
      </c>
      <c r="F240" s="61">
        <f>B240-E240</f>
        <v>99606.186619999702</v>
      </c>
      <c r="G240" s="61">
        <f>B240-C240</f>
        <v>124416.57585999975</v>
      </c>
      <c r="H240" s="62">
        <f>E240/B240*100</f>
        <v>85.591849617020344</v>
      </c>
      <c r="I240" s="63"/>
    </row>
    <row r="241" spans="1:9" s="52" customFormat="1" ht="11.25" customHeight="1" x14ac:dyDescent="0.2">
      <c r="A241" s="59" t="s">
        <v>302</v>
      </c>
      <c r="B241" s="65">
        <v>8632749.1689999942</v>
      </c>
      <c r="C241" s="65">
        <v>7794242.8664500033</v>
      </c>
      <c r="D241" s="65">
        <v>58388.354459999995</v>
      </c>
      <c r="E241" s="65">
        <f t="shared" si="52"/>
        <v>7852631.2209100034</v>
      </c>
      <c r="F241" s="65">
        <f>B241-E241</f>
        <v>780117.94808999076</v>
      </c>
      <c r="G241" s="65">
        <f>B241-C241</f>
        <v>838506.30254999083</v>
      </c>
      <c r="H241" s="56">
        <f>E241/B241*100</f>
        <v>90.963273311688738</v>
      </c>
      <c r="I241" s="57"/>
    </row>
    <row r="242" spans="1:9" s="52" customFormat="1" ht="11.25" customHeight="1" x14ac:dyDescent="0.2">
      <c r="A242" s="69"/>
      <c r="B242" s="60"/>
      <c r="C242" s="61"/>
      <c r="D242" s="60"/>
      <c r="E242" s="61"/>
      <c r="F242" s="61"/>
      <c r="G242" s="61"/>
      <c r="H242" s="56"/>
      <c r="I242" s="57"/>
    </row>
    <row r="243" spans="1:9" s="52" customFormat="1" ht="11.25" customHeight="1" x14ac:dyDescent="0.2">
      <c r="A243" s="54" t="s">
        <v>303</v>
      </c>
      <c r="B243" s="65">
        <v>29074432.770000003</v>
      </c>
      <c r="C243" s="65">
        <v>28572270.234439999</v>
      </c>
      <c r="D243" s="65">
        <v>453153.11355000001</v>
      </c>
      <c r="E243" s="65">
        <f>SUM(C243:D243)</f>
        <v>29025423.347989999</v>
      </c>
      <c r="F243" s="65">
        <f>B243-E243</f>
        <v>49009.42201000452</v>
      </c>
      <c r="G243" s="65">
        <f>B243-C243</f>
        <v>502162.53556000441</v>
      </c>
      <c r="H243" s="56">
        <f>E243/B243*100</f>
        <v>99.831434640882918</v>
      </c>
      <c r="I243" s="57"/>
    </row>
    <row r="244" spans="1:9" s="52" customFormat="1" ht="11.25" customHeight="1" x14ac:dyDescent="0.2">
      <c r="A244" s="69"/>
      <c r="B244" s="60"/>
      <c r="C244" s="61"/>
      <c r="D244" s="60"/>
      <c r="E244" s="61"/>
      <c r="F244" s="61"/>
      <c r="G244" s="61"/>
      <c r="H244" s="62"/>
      <c r="I244" s="63"/>
    </row>
    <row r="245" spans="1:9" s="52" customFormat="1" ht="11.25" customHeight="1" x14ac:dyDescent="0.2">
      <c r="A245" s="54" t="s">
        <v>304</v>
      </c>
      <c r="B245" s="65">
        <v>3758.9570000000003</v>
      </c>
      <c r="C245" s="65">
        <v>3269.5351099999998</v>
      </c>
      <c r="D245" s="65">
        <v>174.84412</v>
      </c>
      <c r="E245" s="65">
        <f>SUM(C245:D245)</f>
        <v>3444.37923</v>
      </c>
      <c r="F245" s="65">
        <f>B245-E245</f>
        <v>314.57777000000033</v>
      </c>
      <c r="G245" s="65">
        <f>B245-C245</f>
        <v>489.42189000000053</v>
      </c>
      <c r="H245" s="56">
        <f>E245/B245*100</f>
        <v>91.631248508562336</v>
      </c>
      <c r="I245" s="57"/>
    </row>
    <row r="246" spans="1:9" s="52" customFormat="1" ht="11.25" customHeight="1" x14ac:dyDescent="0.2">
      <c r="A246" s="69"/>
      <c r="B246" s="65"/>
      <c r="C246" s="65"/>
      <c r="D246" s="65"/>
      <c r="E246" s="65"/>
      <c r="F246" s="65"/>
      <c r="G246" s="65"/>
      <c r="H246" s="56"/>
      <c r="I246" s="57"/>
    </row>
    <row r="247" spans="1:9" s="52" customFormat="1" ht="11.25" customHeight="1" x14ac:dyDescent="0.2">
      <c r="A247" s="54" t="s">
        <v>305</v>
      </c>
      <c r="B247" s="82">
        <f t="shared" ref="B247:G247" si="53">SUM(B248:B252)</f>
        <v>34503387.163879998</v>
      </c>
      <c r="C247" s="67">
        <f t="shared" si="53"/>
        <v>33896629.485950001</v>
      </c>
      <c r="D247" s="82">
        <f t="shared" ref="D247:E247" si="54">SUM(D248:D252)</f>
        <v>545429.45524000004</v>
      </c>
      <c r="E247" s="67">
        <f t="shared" si="54"/>
        <v>34442058.941189997</v>
      </c>
      <c r="F247" s="67">
        <f t="shared" si="53"/>
        <v>61328.22269000177</v>
      </c>
      <c r="G247" s="67">
        <f t="shared" si="53"/>
        <v>606757.67793000164</v>
      </c>
      <c r="H247" s="62">
        <f>E247/B247*100</f>
        <v>99.822254486498068</v>
      </c>
      <c r="I247" s="63"/>
    </row>
    <row r="248" spans="1:9" s="52" customFormat="1" ht="11.25" customHeight="1" x14ac:dyDescent="0.2">
      <c r="A248" s="59" t="s">
        <v>306</v>
      </c>
      <c r="B248" s="60">
        <v>30769829.463770002</v>
      </c>
      <c r="C248" s="61">
        <v>30430350.711300001</v>
      </c>
      <c r="D248" s="60">
        <v>311323.44946000003</v>
      </c>
      <c r="E248" s="61">
        <f>SUM(C248:D248)</f>
        <v>30741674.16076</v>
      </c>
      <c r="F248" s="61">
        <f>B248-E248</f>
        <v>28155.303010001779</v>
      </c>
      <c r="G248" s="61">
        <f>B248-C248</f>
        <v>339478.75247000158</v>
      </c>
      <c r="H248" s="62">
        <f>E248/B248*100</f>
        <v>99.908497045642861</v>
      </c>
      <c r="I248" s="63"/>
    </row>
    <row r="249" spans="1:9" s="52" customFormat="1" ht="11.25" customHeight="1" x14ac:dyDescent="0.2">
      <c r="A249" s="59" t="s">
        <v>307</v>
      </c>
      <c r="B249" s="60">
        <v>124698.16911</v>
      </c>
      <c r="C249" s="61">
        <v>115431.64892000001</v>
      </c>
      <c r="D249" s="60">
        <v>1055.50595</v>
      </c>
      <c r="E249" s="61">
        <f>SUM(C249:D249)</f>
        <v>116487.15487000001</v>
      </c>
      <c r="F249" s="61">
        <f>B249-E249</f>
        <v>8211.0142399999895</v>
      </c>
      <c r="G249" s="61">
        <f>B249-C249</f>
        <v>9266.5201899999956</v>
      </c>
      <c r="H249" s="62">
        <f>E249/B249*100</f>
        <v>93.415288854195751</v>
      </c>
      <c r="I249" s="63"/>
    </row>
    <row r="250" spans="1:9" s="52" customFormat="1" ht="11.25" customHeight="1" x14ac:dyDescent="0.2">
      <c r="A250" s="59" t="s">
        <v>308</v>
      </c>
      <c r="B250" s="60">
        <v>946782.61699999997</v>
      </c>
      <c r="C250" s="61">
        <v>942365.50329999998</v>
      </c>
      <c r="D250" s="60">
        <v>1721.0116799999998</v>
      </c>
      <c r="E250" s="61">
        <f>SUM(C250:D250)</f>
        <v>944086.51497999998</v>
      </c>
      <c r="F250" s="61">
        <f>B250-E250</f>
        <v>2696.1020199999912</v>
      </c>
      <c r="G250" s="61">
        <f>B250-C250</f>
        <v>4417.1136999999871</v>
      </c>
      <c r="H250" s="62">
        <f>E250/B250*100</f>
        <v>99.7152353695991</v>
      </c>
      <c r="I250" s="63"/>
    </row>
    <row r="251" spans="1:9" s="52" customFormat="1" ht="11.25" customHeight="1" x14ac:dyDescent="0.2">
      <c r="A251" s="59" t="s">
        <v>309</v>
      </c>
      <c r="B251" s="60">
        <v>2089826.415</v>
      </c>
      <c r="C251" s="61">
        <v>2015201.30244</v>
      </c>
      <c r="D251" s="60">
        <v>52359.309139999998</v>
      </c>
      <c r="E251" s="61">
        <f>SUM(C251:D251)</f>
        <v>2067560.61158</v>
      </c>
      <c r="F251" s="61">
        <f>B251-E251</f>
        <v>22265.803420000011</v>
      </c>
      <c r="G251" s="61">
        <f>B251-C251</f>
        <v>74625.112560000038</v>
      </c>
      <c r="H251" s="62">
        <f>E251/B251*100</f>
        <v>98.93456206409374</v>
      </c>
      <c r="I251" s="63"/>
    </row>
    <row r="252" spans="1:9" s="52" customFormat="1" ht="11.25" customHeight="1" x14ac:dyDescent="0.2">
      <c r="A252" s="59" t="s">
        <v>310</v>
      </c>
      <c r="B252" s="65">
        <v>572250.49899999995</v>
      </c>
      <c r="C252" s="65">
        <v>393280.31998999999</v>
      </c>
      <c r="D252" s="65">
        <v>178970.17900999999</v>
      </c>
      <c r="E252" s="65">
        <f>SUM(C252:D252)</f>
        <v>572250.49899999995</v>
      </c>
      <c r="F252" s="65">
        <f>B252-E252</f>
        <v>0</v>
      </c>
      <c r="G252" s="65">
        <f>B252-C252</f>
        <v>178970.17900999996</v>
      </c>
      <c r="H252" s="56">
        <f>E252/B252*100</f>
        <v>100</v>
      </c>
      <c r="I252" s="57"/>
    </row>
    <row r="253" spans="1:9" s="52" customFormat="1" ht="11.25" customHeight="1" x14ac:dyDescent="0.2">
      <c r="A253" s="69"/>
      <c r="B253" s="65"/>
      <c r="C253" s="65"/>
      <c r="D253" s="65"/>
      <c r="E253" s="65"/>
      <c r="F253" s="65"/>
      <c r="G253" s="65"/>
      <c r="H253" s="56"/>
      <c r="I253" s="57"/>
    </row>
    <row r="254" spans="1:9" s="52" customFormat="1" ht="11.25" customHeight="1" x14ac:dyDescent="0.2">
      <c r="A254" s="54" t="s">
        <v>311</v>
      </c>
      <c r="B254" s="82">
        <f t="shared" ref="B254:G254" si="55">+B255+B256</f>
        <v>1577775.2249999999</v>
      </c>
      <c r="C254" s="67">
        <f t="shared" si="55"/>
        <v>1560053.8172300002</v>
      </c>
      <c r="D254" s="82">
        <f t="shared" si="55"/>
        <v>10847.800939999999</v>
      </c>
      <c r="E254" s="67">
        <f t="shared" si="55"/>
        <v>1570901.6181700001</v>
      </c>
      <c r="F254" s="67">
        <f t="shared" si="55"/>
        <v>6873.6068299998587</v>
      </c>
      <c r="G254" s="67">
        <f t="shared" si="55"/>
        <v>17721.407769999831</v>
      </c>
      <c r="H254" s="62">
        <f>E254/B254*100</f>
        <v>99.564348158021062</v>
      </c>
      <c r="I254" s="63"/>
    </row>
    <row r="255" spans="1:9" s="52" customFormat="1" ht="11.25" customHeight="1" x14ac:dyDescent="0.2">
      <c r="A255" s="59" t="s">
        <v>312</v>
      </c>
      <c r="B255" s="60">
        <v>1500338.59298</v>
      </c>
      <c r="C255" s="61">
        <v>1485427.1533300001</v>
      </c>
      <c r="D255" s="60">
        <v>8039.1945599999999</v>
      </c>
      <c r="E255" s="61">
        <f>SUM(C255:D255)</f>
        <v>1493466.3478900001</v>
      </c>
      <c r="F255" s="61">
        <f>B255-E255</f>
        <v>6872.2450899998657</v>
      </c>
      <c r="G255" s="61">
        <f>B255-C255</f>
        <v>14911.43964999984</v>
      </c>
      <c r="H255" s="62">
        <f>E255/B255*100</f>
        <v>99.541953721502949</v>
      </c>
      <c r="I255" s="63"/>
    </row>
    <row r="256" spans="1:9" s="52" customFormat="1" ht="11.25" customHeight="1" x14ac:dyDescent="0.2">
      <c r="A256" s="59" t="s">
        <v>313</v>
      </c>
      <c r="B256" s="65">
        <v>77436.63201999999</v>
      </c>
      <c r="C256" s="65">
        <v>74626.6639</v>
      </c>
      <c r="D256" s="65">
        <v>2808.6063799999997</v>
      </c>
      <c r="E256" s="65">
        <f>SUM(C256:D256)</f>
        <v>77435.270279999997</v>
      </c>
      <c r="F256" s="65">
        <f>B256-E256</f>
        <v>1.3617399999930058</v>
      </c>
      <c r="G256" s="65">
        <f>B256-C256</f>
        <v>2809.9681199999904</v>
      </c>
      <c r="H256" s="56">
        <f>E256/B256*100</f>
        <v>99.998241478271368</v>
      </c>
      <c r="I256" s="57"/>
    </row>
    <row r="257" spans="1:15" s="52" customFormat="1" ht="11.25" customHeight="1" x14ac:dyDescent="0.2">
      <c r="A257" s="69"/>
      <c r="B257" s="60"/>
      <c r="C257" s="61"/>
      <c r="D257" s="60"/>
      <c r="E257" s="61"/>
      <c r="F257" s="61"/>
      <c r="G257" s="61"/>
      <c r="H257" s="62"/>
      <c r="I257" s="63"/>
    </row>
    <row r="258" spans="1:15" s="52" customFormat="1" ht="11.25" customHeight="1" x14ac:dyDescent="0.2">
      <c r="A258" s="54" t="s">
        <v>314</v>
      </c>
      <c r="B258" s="65">
        <v>11813572.715</v>
      </c>
      <c r="C258" s="65">
        <v>11193305.777869999</v>
      </c>
      <c r="D258" s="65">
        <v>29743.720170000001</v>
      </c>
      <c r="E258" s="65">
        <f>SUM(C258:D258)</f>
        <v>11223049.49804</v>
      </c>
      <c r="F258" s="65">
        <f>B258-E258</f>
        <v>590523.21695999987</v>
      </c>
      <c r="G258" s="65">
        <f>B258-C258</f>
        <v>620266.93713000044</v>
      </c>
      <c r="H258" s="56">
        <f>E258/B258*100</f>
        <v>95.001315595152704</v>
      </c>
      <c r="I258" s="57"/>
    </row>
    <row r="259" spans="1:15" s="52" customFormat="1" ht="11.25" customHeight="1" x14ac:dyDescent="0.2">
      <c r="A259" s="69"/>
      <c r="B259" s="60"/>
      <c r="C259" s="61"/>
      <c r="D259" s="60"/>
      <c r="E259" s="61"/>
      <c r="F259" s="61"/>
      <c r="G259" s="61"/>
      <c r="H259" s="56"/>
      <c r="I259" s="57"/>
    </row>
    <row r="260" spans="1:15" s="52" customFormat="1" ht="11.25" customHeight="1" x14ac:dyDescent="0.2">
      <c r="A260" s="54" t="s">
        <v>315</v>
      </c>
      <c r="B260" s="65">
        <v>19376848.839000002</v>
      </c>
      <c r="C260" s="65">
        <v>12575171.90855</v>
      </c>
      <c r="D260" s="65">
        <v>4976695.8412499996</v>
      </c>
      <c r="E260" s="65">
        <f>SUM(C260:D260)</f>
        <v>17551867.7498</v>
      </c>
      <c r="F260" s="65">
        <f>B260-E260</f>
        <v>1824981.0892000012</v>
      </c>
      <c r="G260" s="65">
        <f>B260-C260</f>
        <v>6801676.9304500017</v>
      </c>
      <c r="H260" s="56">
        <f>E260/B260*100</f>
        <v>90.581641502374524</v>
      </c>
      <c r="I260" s="57"/>
    </row>
    <row r="261" spans="1:15" s="52" customFormat="1" ht="11.25" customHeight="1" x14ac:dyDescent="0.2">
      <c r="A261" s="69"/>
      <c r="B261" s="60"/>
      <c r="C261" s="61"/>
      <c r="D261" s="60"/>
      <c r="E261" s="61"/>
      <c r="F261" s="61"/>
      <c r="G261" s="61"/>
      <c r="H261" s="56"/>
      <c r="I261" s="57"/>
    </row>
    <row r="262" spans="1:15" s="52" customFormat="1" ht="11.25" customHeight="1" x14ac:dyDescent="0.2">
      <c r="A262" s="54" t="s">
        <v>316</v>
      </c>
      <c r="B262" s="65">
        <v>2652893.372</v>
      </c>
      <c r="C262" s="65">
        <v>2570647.1564199999</v>
      </c>
      <c r="D262" s="65">
        <v>82246.215569999986</v>
      </c>
      <c r="E262" s="65">
        <f>SUM(C262:D262)</f>
        <v>2652893.3719899999</v>
      </c>
      <c r="F262" s="65">
        <f>B262-E262</f>
        <v>1.0000076144933701E-5</v>
      </c>
      <c r="G262" s="65">
        <f>B262-C262</f>
        <v>82246.215580000076</v>
      </c>
      <c r="H262" s="56">
        <f>E262/B262*100</f>
        <v>99.999999999623043</v>
      </c>
      <c r="I262" s="57"/>
    </row>
    <row r="263" spans="1:15" s="52" customFormat="1" ht="11.25" customHeight="1" x14ac:dyDescent="0.2">
      <c r="A263" s="69"/>
      <c r="B263" s="60"/>
      <c r="C263" s="61"/>
      <c r="D263" s="60"/>
      <c r="E263" s="61"/>
      <c r="F263" s="61"/>
      <c r="G263" s="61"/>
      <c r="H263" s="56"/>
      <c r="I263" s="57"/>
    </row>
    <row r="264" spans="1:15" s="52" customFormat="1" ht="11.25" customHeight="1" x14ac:dyDescent="0.2">
      <c r="A264" s="54" t="s">
        <v>317</v>
      </c>
      <c r="B264" s="65">
        <v>824999.90399999998</v>
      </c>
      <c r="C264" s="65">
        <v>787251.78524</v>
      </c>
      <c r="D264" s="65">
        <v>20290.988890000001</v>
      </c>
      <c r="E264" s="65">
        <f>SUM(C264:D264)</f>
        <v>807542.77413000003</v>
      </c>
      <c r="F264" s="65">
        <f>B264-E264</f>
        <v>17457.129869999946</v>
      </c>
      <c r="G264" s="65">
        <f>B264-C264</f>
        <v>37748.118759999983</v>
      </c>
      <c r="H264" s="56">
        <f>E264/B264*100</f>
        <v>97.88398401195451</v>
      </c>
      <c r="I264" s="57"/>
    </row>
    <row r="265" spans="1:15" s="52" customFormat="1" ht="12" x14ac:dyDescent="0.2">
      <c r="A265" s="88"/>
      <c r="B265" s="65"/>
      <c r="C265" s="65"/>
      <c r="D265" s="65"/>
      <c r="E265" s="65"/>
      <c r="F265" s="65"/>
      <c r="G265" s="65"/>
      <c r="H265" s="56"/>
      <c r="I265" s="57"/>
    </row>
    <row r="266" spans="1:15" s="52" customFormat="1" ht="11.25" customHeight="1" x14ac:dyDescent="0.2">
      <c r="A266" s="89" t="s">
        <v>318</v>
      </c>
      <c r="B266" s="90">
        <f t="shared" ref="B266:G266" si="56">B10+B17+B19+B21+B23+B33+B37+B45+B47+B49+B57+B69+B75+B80+B86+B95+B107+B118+B134+B136+B157+B164+B169+B176+B185+B193+B202+B243+B245+B247+B254+B258+B260+B262+B264</f>
        <v>2263561564.1572304</v>
      </c>
      <c r="C266" s="90">
        <f t="shared" si="56"/>
        <v>2128101184.2241004</v>
      </c>
      <c r="D266" s="90">
        <f t="shared" si="56"/>
        <v>46023936.379906006</v>
      </c>
      <c r="E266" s="90">
        <f t="shared" si="56"/>
        <v>2174125120.6040068</v>
      </c>
      <c r="F266" s="90">
        <f t="shared" si="56"/>
        <v>89436443.553223982</v>
      </c>
      <c r="G266" s="90">
        <f t="shared" si="56"/>
        <v>135460379.93312994</v>
      </c>
      <c r="H266" s="91">
        <f>E266/B266*100</f>
        <v>96.048861892275383</v>
      </c>
      <c r="I266" s="57"/>
    </row>
    <row r="267" spans="1:15" s="52" customFormat="1" ht="11.25" customHeight="1" x14ac:dyDescent="0.2">
      <c r="A267" s="88"/>
      <c r="B267" s="65"/>
      <c r="C267" s="65"/>
      <c r="D267" s="65"/>
      <c r="E267" s="65"/>
      <c r="F267" s="65"/>
      <c r="G267" s="65"/>
      <c r="H267" s="56"/>
      <c r="I267" s="57"/>
    </row>
    <row r="268" spans="1:15" s="52" customFormat="1" ht="11.25" customHeight="1" x14ac:dyDescent="0.2">
      <c r="A268" s="53" t="s">
        <v>319</v>
      </c>
      <c r="B268" s="60"/>
      <c r="C268" s="61"/>
      <c r="D268" s="60"/>
      <c r="E268" s="61"/>
      <c r="F268" s="61"/>
      <c r="G268" s="61"/>
      <c r="H268" s="62"/>
      <c r="I268" s="63"/>
    </row>
    <row r="269" spans="1:15" s="52" customFormat="1" ht="11.25" customHeight="1" x14ac:dyDescent="0.2">
      <c r="A269" s="59" t="s">
        <v>320</v>
      </c>
      <c r="B269" s="65">
        <v>142145181.616</v>
      </c>
      <c r="C269" s="65">
        <v>141969657.93673998</v>
      </c>
      <c r="D269" s="65">
        <v>0</v>
      </c>
      <c r="E269" s="65">
        <f>SUM(C269:D269)</f>
        <v>141969657.93673998</v>
      </c>
      <c r="F269" s="65">
        <f>B269-E269</f>
        <v>175523.67926001549</v>
      </c>
      <c r="G269" s="65">
        <f>B269-C269</f>
        <v>175523.67926001549</v>
      </c>
      <c r="H269" s="56">
        <f>E269/B269*100</f>
        <v>99.876518023851006</v>
      </c>
      <c r="I269" s="57"/>
    </row>
    <row r="270" spans="1:15" s="52" customFormat="1" ht="11.25" customHeight="1" x14ac:dyDescent="0.2">
      <c r="A270" s="92"/>
      <c r="B270" s="65"/>
      <c r="C270" s="65"/>
      <c r="D270" s="65"/>
      <c r="E270" s="65"/>
      <c r="F270" s="65"/>
      <c r="G270" s="65"/>
      <c r="H270" s="56"/>
      <c r="I270" s="57"/>
    </row>
    <row r="271" spans="1:15" s="52" customFormat="1" ht="11.25" customHeight="1" x14ac:dyDescent="0.2">
      <c r="A271" s="84" t="s">
        <v>321</v>
      </c>
      <c r="B271" s="60">
        <v>578247850.56265998</v>
      </c>
      <c r="C271" s="60">
        <v>577946420.00519991</v>
      </c>
      <c r="D271" s="60">
        <v>70853.814280000006</v>
      </c>
      <c r="E271" s="60">
        <f>SUM(E272:E273)</f>
        <v>578017273.81947994</v>
      </c>
      <c r="F271" s="60">
        <f>SUM(F272:F273)</f>
        <v>230576.74318009429</v>
      </c>
      <c r="G271" s="60">
        <f>SUM(G272:G273)</f>
        <v>301430.55746006966</v>
      </c>
      <c r="H271" s="63">
        <f>E271/B271*100</f>
        <v>99.960124928617432</v>
      </c>
      <c r="I271" s="63"/>
      <c r="J271" s="63"/>
      <c r="K271" s="63"/>
      <c r="L271" s="63"/>
      <c r="M271" s="63"/>
      <c r="N271" s="63"/>
      <c r="O271" s="58"/>
    </row>
    <row r="272" spans="1:15" s="52" customFormat="1" ht="11.25" customHeight="1" x14ac:dyDescent="0.2">
      <c r="A272" s="84" t="s">
        <v>333</v>
      </c>
      <c r="B272" s="60">
        <v>575718250.40491998</v>
      </c>
      <c r="C272" s="60">
        <v>575528007.78732991</v>
      </c>
      <c r="D272" s="60">
        <v>5.5999999999999999E-3</v>
      </c>
      <c r="E272" s="60">
        <f t="shared" ref="E272:E273" si="57">SUM(C272:D272)</f>
        <v>575528007.79292989</v>
      </c>
      <c r="F272" s="60">
        <f>B272-E272</f>
        <v>190242.61199009418</v>
      </c>
      <c r="G272" s="60">
        <f>B272-C272</f>
        <v>190242.61759006977</v>
      </c>
      <c r="H272" s="63">
        <f>E272/B272*100</f>
        <v>99.966955605132142</v>
      </c>
      <c r="I272" s="93"/>
    </row>
    <row r="273" spans="1:9" s="52" customFormat="1" ht="11.25" customHeight="1" x14ac:dyDescent="0.2">
      <c r="A273" s="94" t="s">
        <v>322</v>
      </c>
      <c r="B273" s="61">
        <v>2529600.1577399997</v>
      </c>
      <c r="C273" s="61">
        <v>2418412.2178699998</v>
      </c>
      <c r="D273" s="61">
        <v>70853.808680000002</v>
      </c>
      <c r="E273" s="61">
        <f t="shared" si="57"/>
        <v>2489266.0265499996</v>
      </c>
      <c r="F273" s="61">
        <f>B273-E273</f>
        <v>40334.131190000102</v>
      </c>
      <c r="G273" s="61">
        <f>B273-C273</f>
        <v>111187.93986999989</v>
      </c>
      <c r="H273" s="56">
        <f>E273/B273*100</f>
        <v>98.405513572309573</v>
      </c>
      <c r="I273" s="57"/>
    </row>
    <row r="274" spans="1:9" s="52" customFormat="1" ht="11.25" customHeight="1" x14ac:dyDescent="0.2">
      <c r="A274" s="94"/>
      <c r="B274" s="85"/>
      <c r="C274" s="85"/>
      <c r="D274" s="85"/>
      <c r="E274" s="85"/>
      <c r="F274" s="85"/>
      <c r="G274" s="85"/>
      <c r="H274" s="56"/>
      <c r="I274" s="57"/>
    </row>
    <row r="275" spans="1:9" s="52" customFormat="1" ht="11.25" customHeight="1" x14ac:dyDescent="0.2">
      <c r="A275" s="53" t="s">
        <v>323</v>
      </c>
      <c r="B275" s="95">
        <f>B269+B271</f>
        <v>720393032.17865992</v>
      </c>
      <c r="C275" s="95">
        <f t="shared" ref="C275:G275" si="58">C269+C271</f>
        <v>719916077.94193983</v>
      </c>
      <c r="D275" s="95">
        <f t="shared" si="58"/>
        <v>70853.814280000006</v>
      </c>
      <c r="E275" s="95">
        <f t="shared" si="58"/>
        <v>719986931.75621986</v>
      </c>
      <c r="F275" s="95">
        <f t="shared" si="58"/>
        <v>406100.42244010977</v>
      </c>
      <c r="G275" s="95">
        <f t="shared" si="58"/>
        <v>476954.23672008514</v>
      </c>
      <c r="H275" s="56">
        <f>E275/B275*100</f>
        <v>99.943627935821098</v>
      </c>
      <c r="I275" s="57"/>
    </row>
    <row r="276" spans="1:9" s="52" customFormat="1" ht="11.25" hidden="1" customHeight="1" x14ac:dyDescent="0.2">
      <c r="A276" s="59"/>
      <c r="B276" s="65"/>
      <c r="C276" s="65"/>
      <c r="D276" s="65"/>
      <c r="E276" s="65"/>
      <c r="F276" s="65"/>
      <c r="G276" s="65"/>
      <c r="H276" s="56"/>
      <c r="I276" s="57"/>
    </row>
    <row r="277" spans="1:9" s="52" customFormat="1" ht="11.25" hidden="1" customHeight="1" x14ac:dyDescent="0.2">
      <c r="A277" s="92" t="s">
        <v>324</v>
      </c>
      <c r="B277" s="67">
        <f>+B275+B266</f>
        <v>2983954596.3358903</v>
      </c>
      <c r="C277" s="67">
        <f>+C275+C266</f>
        <v>2848017262.1660404</v>
      </c>
      <c r="D277" s="67">
        <f>+D275+D266</f>
        <v>46094790.194186009</v>
      </c>
      <c r="E277" s="67">
        <f>+E275+E266</f>
        <v>2894112052.3602266</v>
      </c>
      <c r="F277" s="67">
        <f>+F275+F266</f>
        <v>89842543.975664094</v>
      </c>
      <c r="G277" s="67">
        <f>+G275+G266</f>
        <v>135937334.16985002</v>
      </c>
      <c r="H277" s="91">
        <f>E277/B277*100</f>
        <v>96.989145073253297</v>
      </c>
      <c r="I277" s="57"/>
    </row>
    <row r="278" spans="1:9" s="52" customFormat="1" ht="11.25" hidden="1" customHeight="1" x14ac:dyDescent="0.2">
      <c r="A278" s="59"/>
      <c r="B278" s="65"/>
      <c r="C278" s="65"/>
      <c r="D278" s="65"/>
      <c r="E278" s="65"/>
      <c r="F278" s="65"/>
      <c r="G278" s="65"/>
      <c r="H278" s="56"/>
      <c r="I278" s="57"/>
    </row>
    <row r="279" spans="1:9" s="98" customFormat="1" ht="16.5" customHeight="1" x14ac:dyDescent="0.2">
      <c r="A279" s="96"/>
      <c r="B279" s="66"/>
      <c r="C279" s="66"/>
      <c r="D279" s="66"/>
      <c r="E279" s="66"/>
      <c r="F279" s="66"/>
      <c r="G279" s="66"/>
      <c r="H279" s="57"/>
      <c r="I279" s="97"/>
    </row>
    <row r="280" spans="1:9" ht="12.75" thickBot="1" x14ac:dyDescent="0.25">
      <c r="A280" s="99" t="s">
        <v>325</v>
      </c>
      <c r="B280" s="100">
        <f>+B277</f>
        <v>2983954596.3358903</v>
      </c>
      <c r="C280" s="100">
        <f t="shared" ref="C280:G280" si="59">+C277</f>
        <v>2848017262.1660404</v>
      </c>
      <c r="D280" s="100">
        <f t="shared" si="59"/>
        <v>46094790.194186009</v>
      </c>
      <c r="E280" s="100">
        <f t="shared" si="59"/>
        <v>2894112052.3602266</v>
      </c>
      <c r="F280" s="100">
        <f t="shared" si="59"/>
        <v>89842543.975664094</v>
      </c>
      <c r="G280" s="100">
        <f t="shared" si="59"/>
        <v>135937334.16985002</v>
      </c>
      <c r="H280" s="101">
        <f>E280/B280*100</f>
        <v>96.989145073253297</v>
      </c>
    </row>
    <row r="281" spans="1:9" ht="23.25" customHeight="1" thickTop="1" x14ac:dyDescent="0.2">
      <c r="A281" s="103"/>
      <c r="B281" s="103"/>
      <c r="C281" s="103"/>
      <c r="D281" s="103"/>
      <c r="E281" s="103"/>
      <c r="F281" s="103"/>
      <c r="G281" s="104"/>
      <c r="H281" s="103"/>
      <c r="I281" s="105"/>
    </row>
    <row r="282" spans="1:9" ht="21" customHeight="1" x14ac:dyDescent="0.2">
      <c r="A282" s="111" t="s">
        <v>326</v>
      </c>
      <c r="B282" s="111"/>
      <c r="C282" s="111"/>
      <c r="D282" s="111"/>
      <c r="E282" s="111"/>
      <c r="F282" s="111"/>
      <c r="G282" s="111"/>
      <c r="H282" s="111"/>
    </row>
    <row r="283" spans="1:9" ht="12.75" customHeight="1" x14ac:dyDescent="0.2">
      <c r="A283" s="112" t="s">
        <v>327</v>
      </c>
      <c r="B283" s="112"/>
      <c r="C283" s="112"/>
      <c r="D283" s="112"/>
      <c r="E283" s="112"/>
      <c r="F283" s="112"/>
      <c r="G283" s="112"/>
      <c r="H283" s="112"/>
      <c r="I283" s="105"/>
    </row>
    <row r="284" spans="1:9" ht="21.75" customHeight="1" x14ac:dyDescent="0.2">
      <c r="A284" s="113" t="s">
        <v>328</v>
      </c>
      <c r="B284" s="113"/>
      <c r="C284" s="113"/>
      <c r="D284" s="113"/>
      <c r="E284" s="113"/>
      <c r="F284" s="113"/>
      <c r="G284" s="113"/>
      <c r="H284" s="113"/>
    </row>
    <row r="285" spans="1:9" x14ac:dyDescent="0.2">
      <c r="A285" s="112" t="s">
        <v>329</v>
      </c>
      <c r="B285" s="112"/>
      <c r="C285" s="112"/>
      <c r="D285" s="112"/>
      <c r="E285" s="112"/>
      <c r="F285" s="112"/>
      <c r="G285" s="112"/>
      <c r="H285" s="112"/>
    </row>
    <row r="286" spans="1:9" x14ac:dyDescent="0.2">
      <c r="A286" s="112" t="s">
        <v>330</v>
      </c>
      <c r="B286" s="112"/>
      <c r="C286" s="112"/>
      <c r="D286" s="112"/>
      <c r="E286" s="112"/>
      <c r="F286" s="112"/>
      <c r="G286" s="112"/>
      <c r="H286" s="112"/>
    </row>
    <row r="287" spans="1:9" x14ac:dyDescent="0.2">
      <c r="A287" s="112" t="s">
        <v>331</v>
      </c>
      <c r="B287" s="112"/>
      <c r="C287" s="112"/>
      <c r="D287" s="112"/>
      <c r="E287" s="112"/>
      <c r="F287" s="112"/>
      <c r="G287" s="112"/>
      <c r="H287" s="112"/>
    </row>
    <row r="288" spans="1:9" x14ac:dyDescent="0.2">
      <c r="A288" s="125" t="s">
        <v>332</v>
      </c>
      <c r="B288" s="125"/>
      <c r="C288" s="125"/>
      <c r="D288" s="125"/>
      <c r="E288" s="125"/>
      <c r="F288" s="125"/>
      <c r="G288" s="125"/>
      <c r="H288" s="125"/>
    </row>
  </sheetData>
  <mergeCells count="14">
    <mergeCell ref="H6:H7"/>
    <mergeCell ref="A282:H282"/>
    <mergeCell ref="A283:H283"/>
    <mergeCell ref="A284:H284"/>
    <mergeCell ref="A285:H285"/>
    <mergeCell ref="A286:H286"/>
    <mergeCell ref="A5:A7"/>
    <mergeCell ref="C5:E5"/>
    <mergeCell ref="B6:B7"/>
    <mergeCell ref="F6:F7"/>
    <mergeCell ref="G6:G7"/>
    <mergeCell ref="A287:H287"/>
    <mergeCell ref="A288:H288"/>
    <mergeCell ref="C6:E6"/>
  </mergeCells>
  <printOptions horizontalCentered="1"/>
  <pageMargins left="0.4" right="0.4" top="0.3" bottom="0.4" header="0.2" footer="0.18"/>
  <pageSetup paperSize="9" scale="78" fitToHeight="0" orientation="portrait" r:id="rId1"/>
  <headerFooter alignWithMargins="0"/>
  <rowBreaks count="3" manualBreakCount="3">
    <brk id="85" max="9" man="1"/>
    <brk id="162" max="9" man="1"/>
    <brk id="23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topLeftCell="A4" zoomScaleNormal="100" workbookViewId="0">
      <selection activeCell="D68" sqref="D68"/>
    </sheetView>
  </sheetViews>
  <sheetFormatPr defaultRowHeight="12.75" x14ac:dyDescent="0.2"/>
  <cols>
    <col min="1" max="1" width="38.7109375" customWidth="1"/>
    <col min="2" max="2" width="11.5703125" bestFit="1" customWidth="1"/>
    <col min="3" max="3" width="10" bestFit="1" customWidth="1"/>
    <col min="4" max="9" width="10" customWidth="1"/>
    <col min="10" max="10" width="13.140625" customWidth="1"/>
    <col min="11" max="11" width="12.5703125" customWidth="1"/>
    <col min="12" max="12" width="13.7109375" customWidth="1"/>
    <col min="13" max="13" width="12.5703125" customWidth="1"/>
    <col min="14" max="14" width="15.5703125" customWidth="1"/>
    <col min="16" max="16" width="9.42578125" bestFit="1" customWidth="1"/>
    <col min="17" max="17" width="10.28515625" bestFit="1" customWidth="1"/>
    <col min="20" max="27" width="11" customWidth="1"/>
  </cols>
  <sheetData>
    <row r="1" spans="1:27" x14ac:dyDescent="0.2">
      <c r="A1" t="s">
        <v>23</v>
      </c>
    </row>
    <row r="2" spans="1:27" x14ac:dyDescent="0.2">
      <c r="A2" t="s">
        <v>0</v>
      </c>
    </row>
    <row r="3" spans="1:27" x14ac:dyDescent="0.2">
      <c r="A3" t="s">
        <v>1</v>
      </c>
      <c r="P3" t="s">
        <v>2</v>
      </c>
    </row>
    <row r="4" spans="1:27" x14ac:dyDescent="0.2">
      <c r="B4" s="1" t="s">
        <v>19</v>
      </c>
      <c r="C4" s="1" t="s">
        <v>20</v>
      </c>
      <c r="D4" s="1" t="s">
        <v>21</v>
      </c>
      <c r="E4" s="1" t="s">
        <v>22</v>
      </c>
      <c r="F4" s="1" t="s">
        <v>9</v>
      </c>
      <c r="G4" s="1" t="s">
        <v>10</v>
      </c>
      <c r="H4" s="1" t="s">
        <v>11</v>
      </c>
      <c r="I4" s="1" t="s">
        <v>13</v>
      </c>
      <c r="J4" s="1" t="s">
        <v>14</v>
      </c>
      <c r="K4" s="1" t="s">
        <v>15</v>
      </c>
      <c r="L4" s="1" t="s">
        <v>16</v>
      </c>
      <c r="M4" s="1" t="s">
        <v>17</v>
      </c>
      <c r="N4" s="1" t="s">
        <v>18</v>
      </c>
      <c r="P4" s="1" t="s">
        <v>3</v>
      </c>
      <c r="Q4" s="1" t="s">
        <v>4</v>
      </c>
      <c r="R4" s="1" t="s">
        <v>5</v>
      </c>
      <c r="S4" s="1" t="s">
        <v>6</v>
      </c>
      <c r="T4" s="1" t="s">
        <v>9</v>
      </c>
      <c r="U4" s="1" t="s">
        <v>10</v>
      </c>
      <c r="V4" s="1" t="s">
        <v>11</v>
      </c>
      <c r="W4" s="1" t="s">
        <v>13</v>
      </c>
      <c r="X4" s="1" t="s">
        <v>14</v>
      </c>
      <c r="Y4" s="1" t="s">
        <v>15</v>
      </c>
      <c r="Z4" s="1" t="s">
        <v>16</v>
      </c>
      <c r="AA4" s="1" t="s">
        <v>17</v>
      </c>
    </row>
    <row r="5" spans="1:27" x14ac:dyDescent="0.2">
      <c r="A5" t="s">
        <v>7</v>
      </c>
      <c r="B5" s="2">
        <v>405412.64899999998</v>
      </c>
      <c r="C5" s="2">
        <v>102062.54300000001</v>
      </c>
      <c r="D5" s="2">
        <v>110753.783</v>
      </c>
      <c r="E5" s="2">
        <v>647825.13</v>
      </c>
      <c r="F5" s="2">
        <v>47140.567999999999</v>
      </c>
      <c r="G5" s="2">
        <v>73225.115999999995</v>
      </c>
      <c r="H5" s="2">
        <v>647013.21900000004</v>
      </c>
      <c r="I5" s="2">
        <v>82854.063999999998</v>
      </c>
      <c r="J5" s="2">
        <v>32758.460999999999</v>
      </c>
      <c r="K5" s="2">
        <v>727468.96499999997</v>
      </c>
      <c r="L5" s="2">
        <v>61443.027000000002</v>
      </c>
      <c r="M5" s="2">
        <v>45997.065000000002</v>
      </c>
      <c r="N5" s="2">
        <f>SUM(B5:M5)</f>
        <v>2983954.5899999994</v>
      </c>
      <c r="O5" s="2"/>
      <c r="P5" s="2">
        <f>B5</f>
        <v>405412.64899999998</v>
      </c>
      <c r="Q5" s="2">
        <f>+P5+C5</f>
        <v>507475.19199999998</v>
      </c>
      <c r="R5" s="2">
        <f t="shared" ref="R5:AA5" si="0">+Q5+D5</f>
        <v>618228.97499999998</v>
      </c>
      <c r="S5" s="2">
        <f t="shared" si="0"/>
        <v>1266054.105</v>
      </c>
      <c r="T5" s="2">
        <f t="shared" si="0"/>
        <v>1313194.673</v>
      </c>
      <c r="U5" s="2">
        <f t="shared" si="0"/>
        <v>1386419.7889999999</v>
      </c>
      <c r="V5" s="2">
        <f t="shared" si="0"/>
        <v>2033433.0079999999</v>
      </c>
      <c r="W5" s="2">
        <f t="shared" si="0"/>
        <v>2116287.0719999997</v>
      </c>
      <c r="X5" s="2">
        <f t="shared" si="0"/>
        <v>2149045.5329999998</v>
      </c>
      <c r="Y5" s="2">
        <f t="shared" si="0"/>
        <v>2876514.4979999997</v>
      </c>
      <c r="Z5" s="2">
        <f t="shared" si="0"/>
        <v>2937957.5249999994</v>
      </c>
      <c r="AA5" s="2">
        <f t="shared" si="0"/>
        <v>2983954.5899999994</v>
      </c>
    </row>
    <row r="6" spans="1:27" x14ac:dyDescent="0.2">
      <c r="A6" t="s">
        <v>8</v>
      </c>
      <c r="B6" s="2">
        <v>132068.245</v>
      </c>
      <c r="C6" s="2">
        <v>192025.54800000001</v>
      </c>
      <c r="D6" s="2">
        <v>282231.93800000002</v>
      </c>
      <c r="E6" s="2">
        <v>222143.948</v>
      </c>
      <c r="F6" s="2">
        <v>256871.58799999999</v>
      </c>
      <c r="G6" s="2">
        <v>260527.95699999999</v>
      </c>
      <c r="H6" s="2">
        <v>247872.989</v>
      </c>
      <c r="I6" s="2">
        <v>217712.435</v>
      </c>
      <c r="J6" s="2">
        <v>271255.82299999997</v>
      </c>
      <c r="K6" s="2">
        <v>254941.984</v>
      </c>
      <c r="L6" s="2">
        <v>260762.75099999999</v>
      </c>
      <c r="M6" s="2">
        <v>295696.84000000003</v>
      </c>
      <c r="N6" s="2">
        <f>SUM(B6:M6)</f>
        <v>2894112.0460000001</v>
      </c>
      <c r="O6" s="2"/>
      <c r="P6" s="2">
        <f>B6</f>
        <v>132068.245</v>
      </c>
      <c r="Q6" s="2">
        <f>+P6+C6</f>
        <v>324093.79300000001</v>
      </c>
      <c r="R6" s="2">
        <f t="shared" ref="R6:AA6" si="1">+Q6+D6</f>
        <v>606325.73100000003</v>
      </c>
      <c r="S6" s="2">
        <f t="shared" si="1"/>
        <v>828469.679</v>
      </c>
      <c r="T6" s="2">
        <f t="shared" si="1"/>
        <v>1085341.267</v>
      </c>
      <c r="U6" s="2">
        <f t="shared" si="1"/>
        <v>1345869.2239999999</v>
      </c>
      <c r="V6" s="2">
        <f t="shared" si="1"/>
        <v>1593742.213</v>
      </c>
      <c r="W6" s="2">
        <f t="shared" si="1"/>
        <v>1811454.648</v>
      </c>
      <c r="X6" s="2">
        <f t="shared" si="1"/>
        <v>2082710.4709999999</v>
      </c>
      <c r="Y6" s="2">
        <f t="shared" si="1"/>
        <v>2337652.4550000001</v>
      </c>
      <c r="Z6" s="2">
        <f t="shared" si="1"/>
        <v>2598415.2060000002</v>
      </c>
      <c r="AA6" s="2">
        <f t="shared" si="1"/>
        <v>2894112.0460000001</v>
      </c>
    </row>
    <row r="7" spans="1:27" x14ac:dyDescent="0.2">
      <c r="A7" t="s">
        <v>12</v>
      </c>
      <c r="B7" s="4">
        <f>P7</f>
        <v>32.576251709403373</v>
      </c>
      <c r="C7" s="4">
        <f t="shared" ref="C7:M7" si="2">Q7</f>
        <v>63.863967758250539</v>
      </c>
      <c r="D7" s="4">
        <f t="shared" si="2"/>
        <v>98.074622109065672</v>
      </c>
      <c r="E7" s="4">
        <f t="shared" si="2"/>
        <v>65.437146463815623</v>
      </c>
      <c r="F7" s="4">
        <f t="shared" si="2"/>
        <v>82.648923980214775</v>
      </c>
      <c r="G7" s="4">
        <f t="shared" si="2"/>
        <v>97.075159679504551</v>
      </c>
      <c r="H7" s="4">
        <f t="shared" si="2"/>
        <v>78.376922511331642</v>
      </c>
      <c r="I7" s="4">
        <f t="shared" si="2"/>
        <v>85.595884980201802</v>
      </c>
      <c r="J7" s="4">
        <f t="shared" si="2"/>
        <v>96.913277965432485</v>
      </c>
      <c r="K7" s="4">
        <f t="shared" si="2"/>
        <v>81.266840706881098</v>
      </c>
      <c r="L7" s="4">
        <f t="shared" si="2"/>
        <v>88.442912597928071</v>
      </c>
      <c r="M7" s="4">
        <f t="shared" si="2"/>
        <v>96.989145066044742</v>
      </c>
      <c r="N7" s="4"/>
      <c r="O7" s="3"/>
      <c r="P7" s="3">
        <f t="shared" ref="P7:V7" si="3">+P6/P5*100</f>
        <v>32.576251709403373</v>
      </c>
      <c r="Q7" s="3">
        <f t="shared" si="3"/>
        <v>63.863967758250539</v>
      </c>
      <c r="R7" s="3">
        <f t="shared" si="3"/>
        <v>98.074622109065672</v>
      </c>
      <c r="S7" s="3">
        <f t="shared" si="3"/>
        <v>65.437146463815623</v>
      </c>
      <c r="T7" s="3">
        <f t="shared" si="3"/>
        <v>82.648923980214775</v>
      </c>
      <c r="U7" s="3">
        <f t="shared" si="3"/>
        <v>97.075159679504551</v>
      </c>
      <c r="V7" s="3">
        <f t="shared" si="3"/>
        <v>78.376922511331642</v>
      </c>
      <c r="W7" s="3">
        <f>+W6/W5*100</f>
        <v>85.595884980201802</v>
      </c>
      <c r="X7" s="3">
        <f>+X6/X5*100</f>
        <v>96.913277965432485</v>
      </c>
      <c r="Y7" s="3">
        <f>+Y6/Y5*100</f>
        <v>81.266840706881098</v>
      </c>
      <c r="Z7" s="3">
        <f>+Z6/Z5*100</f>
        <v>88.442912597928071</v>
      </c>
      <c r="AA7" s="3">
        <f>+AA6/AA5*100</f>
        <v>96.989145066044742</v>
      </c>
    </row>
    <row r="19" spans="19:19" x14ac:dyDescent="0.2">
      <c r="S19" s="2"/>
    </row>
  </sheetData>
  <phoneticPr fontId="20" type="noConversion"/>
  <printOptions horizontalCentered="1"/>
  <pageMargins left="0.25" right="0.25" top="1" bottom="0.47" header="0.5" footer="0.5"/>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Department</vt:lpstr>
      <vt:lpstr>Agency</vt:lpstr>
      <vt:lpstr>Graph</vt:lpstr>
      <vt:lpstr>Agency!Print_Area</vt:lpstr>
      <vt:lpstr>Department!Print_Area</vt:lpstr>
      <vt:lpstr>Graph!Print_Area</vt:lpstr>
      <vt:lpstr>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2019-01-22T02:27:30Z</cp:lastPrinted>
  <dcterms:created xsi:type="dcterms:W3CDTF">2014-06-18T02:22:11Z</dcterms:created>
  <dcterms:modified xsi:type="dcterms:W3CDTF">2019-01-22T02:27:45Z</dcterms:modified>
</cp:coreProperties>
</file>