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sus\Downloads\"/>
    </mc:Choice>
  </mc:AlternateContent>
  <bookViews>
    <workbookView xWindow="240" yWindow="72" windowWidth="20952" windowHeight="10740" activeTab="1"/>
  </bookViews>
  <sheets>
    <sheet name="Department" sheetId="7" r:id="rId1"/>
    <sheet name="Agency" sheetId="8" r:id="rId2"/>
    <sheet name="Graph" sheetId="6" r:id="rId3"/>
  </sheets>
  <definedNames>
    <definedName name="_xlnm.Print_Area" localSheetId="1">Agency!$A$1:$H$327</definedName>
    <definedName name="_xlnm.Print_Area" localSheetId="0">Department!$A$1:$V$66</definedName>
    <definedName name="_xlnm.Print_Area" localSheetId="2">Graph!$A$10:$Q$49</definedName>
    <definedName name="_xlnm.Print_Titles" localSheetId="1">Agency!$1:$8</definedName>
    <definedName name="Z_149BABA1_3CBB_4AB5_8307_CDFFE2416884_.wvu.PrintArea" localSheetId="1" hidden="1">Agency!$A$1:$H$326</definedName>
    <definedName name="Z_149BABA1_3CBB_4AB5_8307_CDFFE2416884_.wvu.PrintTitles" localSheetId="1" hidden="1">Agency!$1:$8</definedName>
    <definedName name="Z_149BABA1_3CBB_4AB5_8307_CDFFE2416884_.wvu.Rows" localSheetId="1" hidden="1">Agency!$130:$130,Agency!$272:$275,Agency!$278:$300,Agency!$303:$316</definedName>
    <definedName name="Z_32FD75DB_C2F2_4294_8471_7CD68BDD134B_.wvu.Rows" localSheetId="1" hidden="1">Agency!#REF!,Agency!#REF!,Agency!#REF!,Agency!#REF!,Agency!#REF!,Agency!#REF!,Agency!#REF!,Agency!#REF!,Agency!#REF!,Agency!#REF!,Agency!#REF!,Agency!#REF!,Agency!#REF!,Agency!#REF!,Agency!#REF!</definedName>
    <definedName name="Z_63CE5467_86C0_4816_A6C7_6C3632652BD9_.wvu.PrintArea" localSheetId="1" hidden="1">Agency!$A$1:$H$326</definedName>
    <definedName name="Z_63CE5467_86C0_4816_A6C7_6C3632652BD9_.wvu.PrintTitles" localSheetId="1" hidden="1">Agency!$1:$8</definedName>
    <definedName name="Z_63CE5467_86C0_4816_A6C7_6C3632652BD9_.wvu.Rows" localSheetId="1" hidden="1">Agency!$130:$130,Agency!$272:$275,Agency!$278:$300,Agency!$303:$316</definedName>
    <definedName name="Z_92A72121_270A_4D07_961C_15515D7CE906_.wvu.Cols" localSheetId="1" hidden="1">Agency!#REF!,Agency!#REF!,Agency!#REF!,Agency!#REF!,Agency!#REF!</definedName>
    <definedName name="Z_92A72121_270A_4D07_961C_15515D7CE906_.wvu.PrintArea" localSheetId="1" hidden="1">Agency!#REF!</definedName>
    <definedName name="Z_92A72121_270A_4D07_961C_15515D7CE906_.wvu.PrintTitles" localSheetId="1" hidden="1">Agency!#REF!</definedName>
    <definedName name="Z_92A72121_270A_4D07_961C_15515D7CE906_.wvu.Rows" localSheetId="1" hidden="1">Agency!#REF!,Agency!#REF!,Agency!#REF!,Agency!#REF!,Agency!#REF!,Agency!#REF!,Agency!#REF!,Agency!#REF!,Agency!#REF!,Agency!#REF!,Agency!#REF!,Agency!#REF!,Agency!#REF!,Agency!#REF!,Agency!#REF!,Agency!#REF!,Agency!#REF!,Agency!#REF!</definedName>
    <definedName name="Z_A36966C3_2B91_49EA_8368_0F103F951C33_.wvu.Cols" localSheetId="1" hidden="1">Agency!#REF!,Agency!#REF!,Agency!#REF!,Agency!#REF!</definedName>
    <definedName name="Z_A36966C3_2B91_49EA_8368_0F103F951C33_.wvu.PrintArea" localSheetId="1" hidden="1">Agency!#REF!</definedName>
    <definedName name="Z_A36966C3_2B91_49EA_8368_0F103F951C33_.wvu.PrintTitles" localSheetId="1" hidden="1">Agency!#REF!</definedName>
    <definedName name="Z_A36966C3_2B91_49EA_8368_0F103F951C33_.wvu.Rows" localSheetId="1" hidden="1">Agency!#REF!,Agency!#REF!,Agency!#REF!,Agency!#REF!,Agency!#REF!,Agency!#REF!,Agency!#REF!,Agency!#REF!,Agency!#REF!,Agency!#REF!,Agency!#REF!,Agency!#REF!,Agency!#REF!,Agency!#REF!,Agency!#REF!,Agency!#REF!,Agency!#REF!</definedName>
    <definedName name="Z_E72949E6_F470_4685_A8B8_FC40C2B684D5_.wvu.PrintArea" localSheetId="1" hidden="1">Agency!$A$1:$H$326</definedName>
    <definedName name="Z_E72949E6_F470_4685_A8B8_FC40C2B684D5_.wvu.PrintTitles" localSheetId="1" hidden="1">Agency!$1:$8</definedName>
    <definedName name="Z_E72949E6_F470_4685_A8B8_FC40C2B684D5_.wvu.Rows" localSheetId="1" hidden="1">Agency!$130:$130,Agency!$272:$275,Agency!$278:$300,Agency!$303:$316</definedName>
  </definedNames>
  <calcPr calcId="152511"/>
</workbook>
</file>

<file path=xl/calcChain.xml><?xml version="1.0" encoding="utf-8"?>
<calcChain xmlns="http://schemas.openxmlformats.org/spreadsheetml/2006/main">
  <c r="G317" i="8" l="1"/>
  <c r="E317" i="8"/>
  <c r="D317" i="8"/>
  <c r="C317" i="8"/>
  <c r="B317" i="8"/>
  <c r="H316" i="8"/>
  <c r="G316" i="8"/>
  <c r="F316" i="8"/>
  <c r="E316" i="8"/>
  <c r="H315" i="8"/>
  <c r="G315" i="8"/>
  <c r="F315" i="8"/>
  <c r="E315" i="8"/>
  <c r="H314" i="8"/>
  <c r="G314" i="8"/>
  <c r="F314" i="8"/>
  <c r="E314" i="8"/>
  <c r="H313" i="8"/>
  <c r="G313" i="8"/>
  <c r="F313" i="8"/>
  <c r="E313" i="8"/>
  <c r="H312" i="8"/>
  <c r="G312" i="8"/>
  <c r="F312" i="8"/>
  <c r="E312" i="8"/>
  <c r="H311" i="8"/>
  <c r="G311" i="8"/>
  <c r="F311" i="8"/>
  <c r="E311" i="8"/>
  <c r="H310" i="8"/>
  <c r="G310" i="8"/>
  <c r="F310" i="8"/>
  <c r="E310" i="8"/>
  <c r="H309" i="8"/>
  <c r="G309" i="8"/>
  <c r="F309" i="8"/>
  <c r="E309" i="8"/>
  <c r="H308" i="8"/>
  <c r="G308" i="8"/>
  <c r="F308" i="8"/>
  <c r="F317" i="8" s="1"/>
  <c r="E308" i="8"/>
  <c r="H299" i="8"/>
  <c r="G299" i="8"/>
  <c r="F299" i="8"/>
  <c r="E299" i="8"/>
  <c r="H295" i="8"/>
  <c r="G295" i="8"/>
  <c r="F295" i="8"/>
  <c r="E295" i="8"/>
  <c r="H293" i="8"/>
  <c r="G293" i="8"/>
  <c r="F293" i="8"/>
  <c r="E293" i="8"/>
  <c r="H291" i="8"/>
  <c r="G291" i="8"/>
  <c r="F291" i="8"/>
  <c r="E291" i="8"/>
  <c r="H289" i="8"/>
  <c r="G289" i="8"/>
  <c r="F289" i="8"/>
  <c r="E289" i="8"/>
  <c r="H287" i="8"/>
  <c r="G287" i="8"/>
  <c r="F287" i="8"/>
  <c r="E287" i="8"/>
  <c r="H285" i="8"/>
  <c r="G285" i="8"/>
  <c r="F285" i="8"/>
  <c r="E285" i="8"/>
  <c r="H283" i="8"/>
  <c r="G283" i="8"/>
  <c r="F283" i="8"/>
  <c r="E283" i="8"/>
  <c r="H281" i="8"/>
  <c r="G281" i="8"/>
  <c r="F281" i="8"/>
  <c r="E281" i="8"/>
  <c r="H279" i="8"/>
  <c r="G279" i="8"/>
  <c r="F279" i="8"/>
  <c r="E279" i="8"/>
  <c r="G276" i="8"/>
  <c r="E276" i="8"/>
  <c r="G275" i="8"/>
  <c r="E275" i="8"/>
  <c r="G274" i="8"/>
  <c r="E274" i="8"/>
  <c r="G273" i="8"/>
  <c r="E273" i="8"/>
  <c r="G269" i="8"/>
  <c r="G251" i="8"/>
  <c r="D247" i="8"/>
  <c r="G232" i="8"/>
  <c r="G231" i="8"/>
  <c r="E230" i="8"/>
  <c r="H230" i="8" s="1"/>
  <c r="E229" i="8"/>
  <c r="H229" i="8" s="1"/>
  <c r="G228" i="8"/>
  <c r="G227" i="8"/>
  <c r="E226" i="8"/>
  <c r="H226" i="8" s="1"/>
  <c r="E225" i="8"/>
  <c r="H225" i="8" s="1"/>
  <c r="G224" i="8"/>
  <c r="E222" i="8"/>
  <c r="H222" i="8" s="1"/>
  <c r="C220" i="8"/>
  <c r="D220" i="8"/>
  <c r="E200" i="8"/>
  <c r="H200" i="8" s="1"/>
  <c r="G199" i="8"/>
  <c r="E197" i="8"/>
  <c r="H197" i="8" s="1"/>
  <c r="E196" i="8"/>
  <c r="H196" i="8" s="1"/>
  <c r="G195" i="8"/>
  <c r="D193" i="8"/>
  <c r="G194" i="8"/>
  <c r="G191" i="8"/>
  <c r="G189" i="8"/>
  <c r="D185" i="8"/>
  <c r="E179" i="8"/>
  <c r="H179" i="8" s="1"/>
  <c r="G178" i="8"/>
  <c r="C176" i="8"/>
  <c r="D176" i="8"/>
  <c r="G174" i="8"/>
  <c r="E173" i="8"/>
  <c r="H173" i="8" s="1"/>
  <c r="E172" i="8"/>
  <c r="H172" i="8" s="1"/>
  <c r="G171" i="8"/>
  <c r="G170" i="8"/>
  <c r="B169" i="8"/>
  <c r="G167" i="8"/>
  <c r="G166" i="8"/>
  <c r="C164" i="8"/>
  <c r="D164" i="8"/>
  <c r="G162" i="8"/>
  <c r="E161" i="8"/>
  <c r="H161" i="8" s="1"/>
  <c r="E160" i="8"/>
  <c r="H160" i="8" s="1"/>
  <c r="G159" i="8"/>
  <c r="D157" i="8"/>
  <c r="G158" i="8"/>
  <c r="G155" i="8"/>
  <c r="G154" i="8"/>
  <c r="G153" i="8"/>
  <c r="G152" i="8"/>
  <c r="G151" i="8"/>
  <c r="G150" i="8"/>
  <c r="G149" i="8"/>
  <c r="G148" i="8"/>
  <c r="G147" i="8"/>
  <c r="G146" i="8"/>
  <c r="G145" i="8"/>
  <c r="G144" i="8"/>
  <c r="G143" i="8"/>
  <c r="G142" i="8"/>
  <c r="G141" i="8"/>
  <c r="G140" i="8"/>
  <c r="G139" i="8"/>
  <c r="G138" i="8"/>
  <c r="C136" i="8"/>
  <c r="D136" i="8"/>
  <c r="G134" i="8"/>
  <c r="E132" i="8"/>
  <c r="H132" i="8" s="1"/>
  <c r="H131" i="8" s="1"/>
  <c r="C127" i="8"/>
  <c r="G130" i="8"/>
  <c r="G129" i="8"/>
  <c r="E128" i="8"/>
  <c r="H128" i="8" s="1"/>
  <c r="E126" i="8"/>
  <c r="H126" i="8" s="1"/>
  <c r="C124" i="8"/>
  <c r="D124" i="8"/>
  <c r="B124" i="8"/>
  <c r="G116" i="8"/>
  <c r="E115" i="8"/>
  <c r="H115" i="8" s="1"/>
  <c r="E114" i="8"/>
  <c r="H114" i="8" s="1"/>
  <c r="G113" i="8"/>
  <c r="G112" i="8"/>
  <c r="E111" i="8"/>
  <c r="H111" i="8" s="1"/>
  <c r="E110" i="8"/>
  <c r="H110" i="8" s="1"/>
  <c r="G109" i="8"/>
  <c r="D107" i="8"/>
  <c r="G108" i="8"/>
  <c r="G105" i="8"/>
  <c r="G104" i="8"/>
  <c r="G103" i="8"/>
  <c r="G102" i="8"/>
  <c r="G101" i="8"/>
  <c r="G100" i="8"/>
  <c r="G99" i="8"/>
  <c r="G98" i="8"/>
  <c r="G97" i="8"/>
  <c r="D95" i="8"/>
  <c r="G90" i="8"/>
  <c r="G89" i="8"/>
  <c r="G88" i="8"/>
  <c r="D86" i="8"/>
  <c r="G82" i="8"/>
  <c r="E81" i="8"/>
  <c r="H81" i="8" s="1"/>
  <c r="C80" i="8"/>
  <c r="E78" i="8"/>
  <c r="H78" i="8" s="1"/>
  <c r="E77" i="8"/>
  <c r="H77" i="8" s="1"/>
  <c r="D75" i="8"/>
  <c r="G73" i="8"/>
  <c r="G72" i="8"/>
  <c r="E71" i="8"/>
  <c r="H71" i="8" s="1"/>
  <c r="C69" i="8"/>
  <c r="D69" i="8"/>
  <c r="G55" i="8"/>
  <c r="E54" i="8"/>
  <c r="H54" i="8" s="1"/>
  <c r="E52" i="8"/>
  <c r="H52" i="8" s="1"/>
  <c r="E50" i="8"/>
  <c r="C49" i="8"/>
  <c r="E47" i="8"/>
  <c r="H47" i="8" s="1"/>
  <c r="E43" i="8"/>
  <c r="H43" i="8" s="1"/>
  <c r="E41" i="8"/>
  <c r="H41" i="8" s="1"/>
  <c r="E39" i="8"/>
  <c r="H39" i="8" s="1"/>
  <c r="D37" i="8"/>
  <c r="B37" i="8"/>
  <c r="G35" i="8"/>
  <c r="D33" i="8"/>
  <c r="G34" i="8"/>
  <c r="G33" i="8" s="1"/>
  <c r="G31" i="8"/>
  <c r="G30" i="8"/>
  <c r="D23" i="8"/>
  <c r="G29" i="8"/>
  <c r="G28" i="8"/>
  <c r="G27" i="8"/>
  <c r="G26" i="8"/>
  <c r="G25" i="8"/>
  <c r="C23" i="8"/>
  <c r="E19" i="8"/>
  <c r="H19" i="8" s="1"/>
  <c r="E15" i="8"/>
  <c r="H15" i="8" s="1"/>
  <c r="E13" i="8"/>
  <c r="H13" i="8" s="1"/>
  <c r="E11" i="8"/>
  <c r="C10" i="8"/>
  <c r="G70" i="8" l="1"/>
  <c r="G77" i="8"/>
  <c r="G114" i="8"/>
  <c r="G172" i="8"/>
  <c r="G200" i="8"/>
  <c r="G221" i="8"/>
  <c r="G220" i="8" s="1"/>
  <c r="G223" i="8"/>
  <c r="B220" i="8"/>
  <c r="B202" i="8" s="1"/>
  <c r="G229" i="8"/>
  <c r="G11" i="8"/>
  <c r="D10" i="8"/>
  <c r="G12" i="8"/>
  <c r="G13" i="8"/>
  <c r="G14" i="8"/>
  <c r="G15" i="8"/>
  <c r="G17" i="8"/>
  <c r="G19" i="8"/>
  <c r="G21" i="8"/>
  <c r="B23" i="8"/>
  <c r="E25" i="8"/>
  <c r="H25" i="8" s="1"/>
  <c r="E27" i="8"/>
  <c r="H27" i="8" s="1"/>
  <c r="E29" i="8"/>
  <c r="H29" i="8" s="1"/>
  <c r="E31" i="8"/>
  <c r="H31" i="8" s="1"/>
  <c r="C33" i="8"/>
  <c r="E34" i="8"/>
  <c r="F34" i="8" s="1"/>
  <c r="C37" i="8"/>
  <c r="G39" i="8"/>
  <c r="G40" i="8"/>
  <c r="G41" i="8"/>
  <c r="G42" i="8"/>
  <c r="G43" i="8"/>
  <c r="G45" i="8"/>
  <c r="G47" i="8"/>
  <c r="G50" i="8"/>
  <c r="D49" i="8"/>
  <c r="G51" i="8"/>
  <c r="G52" i="8"/>
  <c r="G53" i="8"/>
  <c r="G54" i="8"/>
  <c r="D57" i="8"/>
  <c r="G59" i="8"/>
  <c r="G60" i="8"/>
  <c r="G61" i="8"/>
  <c r="G62" i="8"/>
  <c r="G63" i="8"/>
  <c r="G64" i="8"/>
  <c r="G65" i="8"/>
  <c r="G66" i="8"/>
  <c r="G67" i="8"/>
  <c r="B69" i="8"/>
  <c r="G71" i="8"/>
  <c r="E72" i="8"/>
  <c r="H72" i="8" s="1"/>
  <c r="E73" i="8"/>
  <c r="H73" i="8" s="1"/>
  <c r="C75" i="8"/>
  <c r="E76" i="8"/>
  <c r="H76" i="8" s="1"/>
  <c r="G78" i="8"/>
  <c r="E82" i="8"/>
  <c r="F82" i="8" s="1"/>
  <c r="G83" i="8"/>
  <c r="G84" i="8"/>
  <c r="B107" i="8"/>
  <c r="G110" i="8"/>
  <c r="G125" i="8"/>
  <c r="B157" i="8"/>
  <c r="G160" i="8"/>
  <c r="D169" i="8"/>
  <c r="B193" i="8"/>
  <c r="G196" i="8"/>
  <c r="G198" i="8"/>
  <c r="D202" i="8"/>
  <c r="G225" i="8"/>
  <c r="G91" i="8"/>
  <c r="G92" i="8"/>
  <c r="G93" i="8"/>
  <c r="C107" i="8"/>
  <c r="E109" i="8"/>
  <c r="H109" i="8" s="1"/>
  <c r="G111" i="8"/>
  <c r="E112" i="8"/>
  <c r="H112" i="8" s="1"/>
  <c r="E113" i="8"/>
  <c r="H113" i="8" s="1"/>
  <c r="G115" i="8"/>
  <c r="E116" i="8"/>
  <c r="H116" i="8" s="1"/>
  <c r="D119" i="8"/>
  <c r="G121" i="8"/>
  <c r="G122" i="8"/>
  <c r="G123" i="8"/>
  <c r="G124" i="8"/>
  <c r="G126" i="8"/>
  <c r="D127" i="8"/>
  <c r="E129" i="8"/>
  <c r="H129" i="8" s="1"/>
  <c r="E130" i="8"/>
  <c r="H130" i="8" s="1"/>
  <c r="G132" i="8"/>
  <c r="G131" i="8" s="1"/>
  <c r="E134" i="8"/>
  <c r="H134" i="8" s="1"/>
  <c r="C157" i="8"/>
  <c r="E159" i="8"/>
  <c r="H159" i="8" s="1"/>
  <c r="G161" i="8"/>
  <c r="E162" i="8"/>
  <c r="H162" i="8" s="1"/>
  <c r="C169" i="8"/>
  <c r="E171" i="8"/>
  <c r="H171" i="8" s="1"/>
  <c r="G173" i="8"/>
  <c r="G169" i="8" s="1"/>
  <c r="E174" i="8"/>
  <c r="H174" i="8" s="1"/>
  <c r="G180" i="8"/>
  <c r="G182" i="8"/>
  <c r="C193" i="8"/>
  <c r="E195" i="8"/>
  <c r="H195" i="8" s="1"/>
  <c r="F196" i="8"/>
  <c r="G197" i="8"/>
  <c r="E198" i="8"/>
  <c r="H198" i="8" s="1"/>
  <c r="E199" i="8"/>
  <c r="H199" i="8" s="1"/>
  <c r="F200" i="8"/>
  <c r="G205" i="8"/>
  <c r="G207" i="8"/>
  <c r="G209" i="8"/>
  <c r="G211" i="8"/>
  <c r="G213" i="8"/>
  <c r="G215" i="8"/>
  <c r="G217" i="8"/>
  <c r="G219" i="8"/>
  <c r="G222" i="8"/>
  <c r="E223" i="8"/>
  <c r="H223" i="8" s="1"/>
  <c r="E224" i="8"/>
  <c r="H224" i="8" s="1"/>
  <c r="G226" i="8"/>
  <c r="E227" i="8"/>
  <c r="H227" i="8" s="1"/>
  <c r="E228" i="8"/>
  <c r="H228" i="8" s="1"/>
  <c r="G230" i="8"/>
  <c r="E231" i="8"/>
  <c r="H231" i="8" s="1"/>
  <c r="E232" i="8"/>
  <c r="H232" i="8" s="1"/>
  <c r="G234" i="8"/>
  <c r="G236" i="8"/>
  <c r="G238" i="8"/>
  <c r="G240" i="8"/>
  <c r="G243" i="8"/>
  <c r="D254" i="8"/>
  <c r="G260" i="8"/>
  <c r="G264" i="8"/>
  <c r="D302" i="8"/>
  <c r="H34" i="8"/>
  <c r="H11" i="8"/>
  <c r="H50" i="8"/>
  <c r="F11" i="8"/>
  <c r="E12" i="8"/>
  <c r="H12" i="8" s="1"/>
  <c r="F13" i="8"/>
  <c r="E14" i="8"/>
  <c r="H14" i="8" s="1"/>
  <c r="F15" i="8"/>
  <c r="E17" i="8"/>
  <c r="H17" i="8" s="1"/>
  <c r="F19" i="8"/>
  <c r="E21" i="8"/>
  <c r="H21" i="8" s="1"/>
  <c r="E24" i="8"/>
  <c r="G24" i="8"/>
  <c r="G23" i="8" s="1"/>
  <c r="E26" i="8"/>
  <c r="H26" i="8" s="1"/>
  <c r="F27" i="8"/>
  <c r="E28" i="8"/>
  <c r="H28" i="8" s="1"/>
  <c r="E30" i="8"/>
  <c r="H30" i="8" s="1"/>
  <c r="E35" i="8"/>
  <c r="H35" i="8" s="1"/>
  <c r="E38" i="8"/>
  <c r="G38" i="8"/>
  <c r="F39" i="8"/>
  <c r="E40" i="8"/>
  <c r="H40" i="8" s="1"/>
  <c r="F41" i="8"/>
  <c r="E42" i="8"/>
  <c r="H42" i="8" s="1"/>
  <c r="F43" i="8"/>
  <c r="E45" i="8"/>
  <c r="H45" i="8" s="1"/>
  <c r="F47" i="8"/>
  <c r="F50" i="8"/>
  <c r="E51" i="8"/>
  <c r="H51" i="8" s="1"/>
  <c r="F52" i="8"/>
  <c r="E53" i="8"/>
  <c r="H53" i="8" s="1"/>
  <c r="F54" i="8"/>
  <c r="G58" i="8"/>
  <c r="G57" i="8" s="1"/>
  <c r="B57" i="8"/>
  <c r="E59" i="8"/>
  <c r="H59" i="8" s="1"/>
  <c r="E61" i="8"/>
  <c r="H61" i="8" s="1"/>
  <c r="E63" i="8"/>
  <c r="H63" i="8" s="1"/>
  <c r="E65" i="8"/>
  <c r="H65" i="8" s="1"/>
  <c r="E67" i="8"/>
  <c r="H67" i="8" s="1"/>
  <c r="F71" i="8"/>
  <c r="F72" i="8"/>
  <c r="F76" i="8"/>
  <c r="F77" i="8"/>
  <c r="F78" i="8"/>
  <c r="F81" i="8"/>
  <c r="E83" i="8"/>
  <c r="H83" i="8" s="1"/>
  <c r="G87" i="8"/>
  <c r="G86" i="8" s="1"/>
  <c r="B86" i="8"/>
  <c r="E88" i="8"/>
  <c r="H88" i="8" s="1"/>
  <c r="E90" i="8"/>
  <c r="H90" i="8" s="1"/>
  <c r="E92" i="8"/>
  <c r="H92" i="8" s="1"/>
  <c r="G96" i="8"/>
  <c r="G95" i="8" s="1"/>
  <c r="B95" i="8"/>
  <c r="E97" i="8"/>
  <c r="H97" i="8" s="1"/>
  <c r="E99" i="8"/>
  <c r="H99" i="8" s="1"/>
  <c r="E101" i="8"/>
  <c r="H101" i="8" s="1"/>
  <c r="E103" i="8"/>
  <c r="H103" i="8" s="1"/>
  <c r="E105" i="8"/>
  <c r="H105" i="8" s="1"/>
  <c r="F109" i="8"/>
  <c r="F110" i="8"/>
  <c r="F111" i="8"/>
  <c r="F114" i="8"/>
  <c r="F115" i="8"/>
  <c r="F116" i="8"/>
  <c r="G120" i="8"/>
  <c r="B119" i="8"/>
  <c r="E121" i="8"/>
  <c r="H121" i="8" s="1"/>
  <c r="E123" i="8"/>
  <c r="H123" i="8" s="1"/>
  <c r="F126" i="8"/>
  <c r="F128" i="8"/>
  <c r="F130" i="8"/>
  <c r="F132" i="8"/>
  <c r="F131" i="8" s="1"/>
  <c r="F134" i="8"/>
  <c r="E137" i="8"/>
  <c r="E139" i="8"/>
  <c r="H139" i="8" s="1"/>
  <c r="E141" i="8"/>
  <c r="H141" i="8" s="1"/>
  <c r="E143" i="8"/>
  <c r="H143" i="8" s="1"/>
  <c r="E145" i="8"/>
  <c r="H145" i="8" s="1"/>
  <c r="E147" i="8"/>
  <c r="H147" i="8" s="1"/>
  <c r="E149" i="8"/>
  <c r="H149" i="8" s="1"/>
  <c r="E151" i="8"/>
  <c r="H151" i="8" s="1"/>
  <c r="E153" i="8"/>
  <c r="H153" i="8" s="1"/>
  <c r="E155" i="8"/>
  <c r="H155" i="8" s="1"/>
  <c r="F159" i="8"/>
  <c r="F160" i="8"/>
  <c r="F161" i="8"/>
  <c r="F162" i="8"/>
  <c r="E165" i="8"/>
  <c r="E167" i="8"/>
  <c r="H167" i="8" s="1"/>
  <c r="F171" i="8"/>
  <c r="F172" i="8"/>
  <c r="F173" i="8"/>
  <c r="F174" i="8"/>
  <c r="E177" i="8"/>
  <c r="G181" i="8"/>
  <c r="G183" i="8"/>
  <c r="G187" i="8"/>
  <c r="C185" i="8"/>
  <c r="E187" i="8"/>
  <c r="H187" i="8" s="1"/>
  <c r="E189" i="8"/>
  <c r="H189" i="8" s="1"/>
  <c r="E191" i="8"/>
  <c r="H191" i="8" s="1"/>
  <c r="G204" i="8"/>
  <c r="G206" i="8"/>
  <c r="G208" i="8"/>
  <c r="G210" i="8"/>
  <c r="G212" i="8"/>
  <c r="G214" i="8"/>
  <c r="G216" i="8"/>
  <c r="G218" i="8"/>
  <c r="F222" i="8"/>
  <c r="F224" i="8"/>
  <c r="F226" i="8"/>
  <c r="F230" i="8"/>
  <c r="F232" i="8"/>
  <c r="E234" i="8"/>
  <c r="H234" i="8" s="1"/>
  <c r="E236" i="8"/>
  <c r="H236" i="8" s="1"/>
  <c r="E238" i="8"/>
  <c r="H238" i="8" s="1"/>
  <c r="E240" i="8"/>
  <c r="H240" i="8" s="1"/>
  <c r="E243" i="8"/>
  <c r="H243" i="8" s="1"/>
  <c r="G256" i="8"/>
  <c r="C254" i="8"/>
  <c r="E256" i="8"/>
  <c r="H256" i="8" s="1"/>
  <c r="E260" i="8"/>
  <c r="H260" i="8" s="1"/>
  <c r="E264" i="8"/>
  <c r="H264" i="8" s="1"/>
  <c r="B10" i="8"/>
  <c r="B33" i="8"/>
  <c r="B49" i="8"/>
  <c r="E55" i="8"/>
  <c r="H55" i="8" s="1"/>
  <c r="C57" i="8"/>
  <c r="E58" i="8"/>
  <c r="F58" i="8"/>
  <c r="E60" i="8"/>
  <c r="H60" i="8" s="1"/>
  <c r="F61" i="8"/>
  <c r="E62" i="8"/>
  <c r="H62" i="8" s="1"/>
  <c r="F63" i="8"/>
  <c r="E64" i="8"/>
  <c r="H64" i="8" s="1"/>
  <c r="F65" i="8"/>
  <c r="E66" i="8"/>
  <c r="H66" i="8" s="1"/>
  <c r="F66" i="8"/>
  <c r="E70" i="8"/>
  <c r="E75" i="8"/>
  <c r="G76" i="8"/>
  <c r="B75" i="8"/>
  <c r="E80" i="8"/>
  <c r="G81" i="8"/>
  <c r="B80" i="8"/>
  <c r="D80" i="8"/>
  <c r="F83" i="8"/>
  <c r="E84" i="8"/>
  <c r="H84" i="8" s="1"/>
  <c r="F84" i="8"/>
  <c r="C86" i="8"/>
  <c r="E87" i="8"/>
  <c r="E89" i="8"/>
  <c r="H89" i="8" s="1"/>
  <c r="F90" i="8"/>
  <c r="E91" i="8"/>
  <c r="H91" i="8" s="1"/>
  <c r="F92" i="8"/>
  <c r="E93" i="8"/>
  <c r="H93" i="8" s="1"/>
  <c r="C95" i="8"/>
  <c r="E96" i="8"/>
  <c r="F97" i="8"/>
  <c r="E98" i="8"/>
  <c r="H98" i="8" s="1"/>
  <c r="E100" i="8"/>
  <c r="H100" i="8" s="1"/>
  <c r="F101" i="8"/>
  <c r="E102" i="8"/>
  <c r="H102" i="8" s="1"/>
  <c r="E104" i="8"/>
  <c r="H104" i="8" s="1"/>
  <c r="F105" i="8"/>
  <c r="E108" i="8"/>
  <c r="F108" i="8" s="1"/>
  <c r="C119" i="8"/>
  <c r="C118" i="8" s="1"/>
  <c r="E120" i="8"/>
  <c r="F120" i="8" s="1"/>
  <c r="F121" i="8"/>
  <c r="E122" i="8"/>
  <c r="H122" i="8" s="1"/>
  <c r="F123" i="8"/>
  <c r="E124" i="8"/>
  <c r="H124" i="8" s="1"/>
  <c r="E125" i="8"/>
  <c r="H125" i="8" s="1"/>
  <c r="G128" i="8"/>
  <c r="B127" i="8"/>
  <c r="E131" i="8"/>
  <c r="B136" i="8"/>
  <c r="F137" i="8"/>
  <c r="G137" i="8"/>
  <c r="G136" i="8" s="1"/>
  <c r="E138" i="8"/>
  <c r="H138" i="8" s="1"/>
  <c r="F139" i="8"/>
  <c r="E140" i="8"/>
  <c r="H140" i="8" s="1"/>
  <c r="F141" i="8"/>
  <c r="E142" i="8"/>
  <c r="H142" i="8" s="1"/>
  <c r="E144" i="8"/>
  <c r="H144" i="8" s="1"/>
  <c r="E146" i="8"/>
  <c r="H146" i="8" s="1"/>
  <c r="F147" i="8"/>
  <c r="E148" i="8"/>
  <c r="H148" i="8" s="1"/>
  <c r="F149" i="8"/>
  <c r="E150" i="8"/>
  <c r="H150" i="8" s="1"/>
  <c r="E152" i="8"/>
  <c r="H152" i="8" s="1"/>
  <c r="E154" i="8"/>
  <c r="H154" i="8" s="1"/>
  <c r="F155" i="8"/>
  <c r="E158" i="8"/>
  <c r="B164" i="8"/>
  <c r="G165" i="8"/>
  <c r="G164" i="8" s="1"/>
  <c r="E166" i="8"/>
  <c r="H166" i="8" s="1"/>
  <c r="F167" i="8"/>
  <c r="E170" i="8"/>
  <c r="B176" i="8"/>
  <c r="F177" i="8"/>
  <c r="G177" i="8"/>
  <c r="E178" i="8"/>
  <c r="H178" i="8" s="1"/>
  <c r="E180" i="8"/>
  <c r="H180" i="8" s="1"/>
  <c r="E182" i="8"/>
  <c r="H182" i="8" s="1"/>
  <c r="G186" i="8"/>
  <c r="B185" i="8"/>
  <c r="G188" i="8"/>
  <c r="G190" i="8"/>
  <c r="F197" i="8"/>
  <c r="C202" i="8"/>
  <c r="G203" i="8"/>
  <c r="E203" i="8"/>
  <c r="E205" i="8"/>
  <c r="H205" i="8" s="1"/>
  <c r="E207" i="8"/>
  <c r="H207" i="8" s="1"/>
  <c r="E209" i="8"/>
  <c r="H209" i="8" s="1"/>
  <c r="E211" i="8"/>
  <c r="H211" i="8" s="1"/>
  <c r="E213" i="8"/>
  <c r="H213" i="8" s="1"/>
  <c r="E215" i="8"/>
  <c r="H215" i="8" s="1"/>
  <c r="E217" i="8"/>
  <c r="H217" i="8" s="1"/>
  <c r="E219" i="8"/>
  <c r="H219" i="8" s="1"/>
  <c r="F223" i="8"/>
  <c r="F225" i="8"/>
  <c r="F227" i="8"/>
  <c r="F229" i="8"/>
  <c r="F231" i="8"/>
  <c r="G248" i="8"/>
  <c r="B247" i="8"/>
  <c r="G250" i="8"/>
  <c r="G252" i="8"/>
  <c r="C302" i="8"/>
  <c r="G272" i="8"/>
  <c r="E272" i="8"/>
  <c r="G179" i="8"/>
  <c r="F179" i="8"/>
  <c r="F180" i="8"/>
  <c r="E181" i="8"/>
  <c r="H181" i="8" s="1"/>
  <c r="E183" i="8"/>
  <c r="H183" i="8" s="1"/>
  <c r="E186" i="8"/>
  <c r="E188" i="8"/>
  <c r="H188" i="8" s="1"/>
  <c r="F189" i="8"/>
  <c r="E190" i="8"/>
  <c r="H190" i="8" s="1"/>
  <c r="E194" i="8"/>
  <c r="E204" i="8"/>
  <c r="H204" i="8" s="1"/>
  <c r="F205" i="8"/>
  <c r="E206" i="8"/>
  <c r="H206" i="8" s="1"/>
  <c r="E208" i="8"/>
  <c r="H208" i="8" s="1"/>
  <c r="E210" i="8"/>
  <c r="H210" i="8" s="1"/>
  <c r="E212" i="8"/>
  <c r="H212" i="8" s="1"/>
  <c r="F213" i="8"/>
  <c r="E214" i="8"/>
  <c r="H214" i="8" s="1"/>
  <c r="E216" i="8"/>
  <c r="H216" i="8" s="1"/>
  <c r="E218" i="8"/>
  <c r="H218" i="8" s="1"/>
  <c r="E221" i="8"/>
  <c r="G233" i="8"/>
  <c r="G235" i="8"/>
  <c r="G237" i="8"/>
  <c r="G239" i="8"/>
  <c r="G241" i="8"/>
  <c r="G245" i="8"/>
  <c r="G249" i="8"/>
  <c r="C247" i="8"/>
  <c r="E249" i="8"/>
  <c r="H249" i="8" s="1"/>
  <c r="E251" i="8"/>
  <c r="H251" i="8" s="1"/>
  <c r="G255" i="8"/>
  <c r="B254" i="8"/>
  <c r="G258" i="8"/>
  <c r="G262" i="8"/>
  <c r="H273" i="8"/>
  <c r="F273" i="8"/>
  <c r="H274" i="8"/>
  <c r="F274" i="8"/>
  <c r="H275" i="8"/>
  <c r="F275" i="8"/>
  <c r="H276" i="8"/>
  <c r="F276" i="8"/>
  <c r="G277" i="8"/>
  <c r="B302" i="8"/>
  <c r="E233" i="8"/>
  <c r="H233" i="8" s="1"/>
  <c r="E235" i="8"/>
  <c r="H235" i="8" s="1"/>
  <c r="E237" i="8"/>
  <c r="H237" i="8" s="1"/>
  <c r="F238" i="8"/>
  <c r="E239" i="8"/>
  <c r="H239" i="8" s="1"/>
  <c r="E241" i="8"/>
  <c r="H241" i="8" s="1"/>
  <c r="E245" i="8"/>
  <c r="H245" i="8" s="1"/>
  <c r="E248" i="8"/>
  <c r="F249" i="8"/>
  <c r="E250" i="8"/>
  <c r="H250" i="8" s="1"/>
  <c r="E252" i="8"/>
  <c r="H252" i="8" s="1"/>
  <c r="E255" i="8"/>
  <c r="E258" i="8"/>
  <c r="H258" i="8" s="1"/>
  <c r="F260" i="8"/>
  <c r="E262" i="8"/>
  <c r="H262" i="8" s="1"/>
  <c r="E269" i="8"/>
  <c r="F269" i="8" s="1"/>
  <c r="E277" i="8"/>
  <c r="H277" i="8" s="1"/>
  <c r="H317" i="8"/>
  <c r="F251" i="8" l="1"/>
  <c r="G193" i="8"/>
  <c r="F199" i="8"/>
  <c r="F195" i="8"/>
  <c r="F182" i="8"/>
  <c r="G157" i="8"/>
  <c r="F153" i="8"/>
  <c r="F148" i="8"/>
  <c r="F145" i="8"/>
  <c r="F140" i="8"/>
  <c r="F112" i="8"/>
  <c r="G107" i="8"/>
  <c r="F93" i="8"/>
  <c r="C266" i="8"/>
  <c r="G75" i="8"/>
  <c r="G69" i="8"/>
  <c r="F73" i="8"/>
  <c r="F31" i="8"/>
  <c r="G185" i="8"/>
  <c r="B118" i="8"/>
  <c r="F53" i="8"/>
  <c r="F21" i="8"/>
  <c r="E10" i="8"/>
  <c r="G49" i="8"/>
  <c r="G10" i="8"/>
  <c r="F243" i="8"/>
  <c r="F234" i="8"/>
  <c r="F217" i="8"/>
  <c r="F209" i="8"/>
  <c r="C304" i="8"/>
  <c r="C319" i="8" s="1"/>
  <c r="F166" i="8"/>
  <c r="F152" i="8"/>
  <c r="F151" i="8"/>
  <c r="F144" i="8"/>
  <c r="F143" i="8"/>
  <c r="E127" i="8"/>
  <c r="H127" i="8" s="1"/>
  <c r="G127" i="8"/>
  <c r="G118" i="8" s="1"/>
  <c r="F102" i="8"/>
  <c r="F98" i="8"/>
  <c r="F89" i="8"/>
  <c r="F88" i="8"/>
  <c r="G80" i="8"/>
  <c r="F67" i="8"/>
  <c r="F62" i="8"/>
  <c r="F59" i="8"/>
  <c r="F228" i="8"/>
  <c r="F129" i="8"/>
  <c r="F127" i="8" s="1"/>
  <c r="G119" i="8"/>
  <c r="F113" i="8"/>
  <c r="G37" i="8"/>
  <c r="F29" i="8"/>
  <c r="F25" i="8"/>
  <c r="F14" i="8"/>
  <c r="F28" i="8"/>
  <c r="D118" i="8"/>
  <c r="D266" i="8" s="1"/>
  <c r="D304" i="8" s="1"/>
  <c r="D319" i="8" s="1"/>
  <c r="F198" i="8"/>
  <c r="H269" i="8"/>
  <c r="H255" i="8"/>
  <c r="E254" i="8"/>
  <c r="H254" i="8" s="1"/>
  <c r="F245" i="8"/>
  <c r="F241" i="8"/>
  <c r="F239" i="8"/>
  <c r="F237" i="8"/>
  <c r="F235" i="8"/>
  <c r="F233" i="8"/>
  <c r="H221" i="8"/>
  <c r="E220" i="8"/>
  <c r="H220" i="8" s="1"/>
  <c r="H194" i="8"/>
  <c r="E193" i="8"/>
  <c r="H193" i="8" s="1"/>
  <c r="H186" i="8"/>
  <c r="E185" i="8"/>
  <c r="H185" i="8" s="1"/>
  <c r="H272" i="8"/>
  <c r="E271" i="8"/>
  <c r="H271" i="8" s="1"/>
  <c r="H203" i="8"/>
  <c r="E202" i="8"/>
  <c r="H202" i="8" s="1"/>
  <c r="F190" i="8"/>
  <c r="F188" i="8"/>
  <c r="F186" i="8"/>
  <c r="H170" i="8"/>
  <c r="E169" i="8"/>
  <c r="H169" i="8" s="1"/>
  <c r="H96" i="8"/>
  <c r="E95" i="8"/>
  <c r="H95" i="8" s="1"/>
  <c r="H87" i="8"/>
  <c r="E86" i="8"/>
  <c r="H86" i="8" s="1"/>
  <c r="H80" i="8"/>
  <c r="H70" i="8"/>
  <c r="E69" i="8"/>
  <c r="H69" i="8" s="1"/>
  <c r="F218" i="8"/>
  <c r="F216" i="8"/>
  <c r="F214" i="8"/>
  <c r="F212" i="8"/>
  <c r="F210" i="8"/>
  <c r="F208" i="8"/>
  <c r="F206" i="8"/>
  <c r="F170" i="8"/>
  <c r="F169" i="8" s="1"/>
  <c r="H165" i="8"/>
  <c r="E164" i="8"/>
  <c r="H164" i="8" s="1"/>
  <c r="F125" i="8"/>
  <c r="F107" i="8"/>
  <c r="F75" i="8"/>
  <c r="F70" i="8"/>
  <c r="F69" i="8" s="1"/>
  <c r="H24" i="8"/>
  <c r="E23" i="8"/>
  <c r="H23" i="8" s="1"/>
  <c r="E49" i="8"/>
  <c r="H49" i="8" s="1"/>
  <c r="F45" i="8"/>
  <c r="F40" i="8"/>
  <c r="H10" i="8"/>
  <c r="F35" i="8"/>
  <c r="F33" i="8" s="1"/>
  <c r="F24" i="8"/>
  <c r="F272" i="8"/>
  <c r="F264" i="8"/>
  <c r="F256" i="8"/>
  <c r="H248" i="8"/>
  <c r="E247" i="8"/>
  <c r="H247" i="8" s="1"/>
  <c r="F240" i="8"/>
  <c r="F236" i="8"/>
  <c r="F277" i="8"/>
  <c r="F262" i="8"/>
  <c r="F258" i="8"/>
  <c r="F255" i="8"/>
  <c r="F254" i="8" s="1"/>
  <c r="G254" i="8"/>
  <c r="F219" i="8"/>
  <c r="F215" i="8"/>
  <c r="F211" i="8"/>
  <c r="F207" i="8"/>
  <c r="F203" i="8"/>
  <c r="F191" i="8"/>
  <c r="F187" i="8"/>
  <c r="G271" i="8"/>
  <c r="G302" i="8" s="1"/>
  <c r="F252" i="8"/>
  <c r="F250" i="8"/>
  <c r="F248" i="8"/>
  <c r="G247" i="8"/>
  <c r="F221" i="8"/>
  <c r="F220" i="8" s="1"/>
  <c r="G202" i="8"/>
  <c r="F178" i="8"/>
  <c r="G176" i="8"/>
  <c r="F165" i="8"/>
  <c r="H158" i="8"/>
  <c r="E157" i="8"/>
  <c r="H157" i="8" s="1"/>
  <c r="F154" i="8"/>
  <c r="F150" i="8"/>
  <c r="F146" i="8"/>
  <c r="F142" i="8"/>
  <c r="F138" i="8"/>
  <c r="F136" i="8" s="1"/>
  <c r="F122" i="8"/>
  <c r="H120" i="8"/>
  <c r="E119" i="8"/>
  <c r="H108" i="8"/>
  <c r="E107" i="8"/>
  <c r="H107" i="8" s="1"/>
  <c r="F104" i="8"/>
  <c r="F103" i="8"/>
  <c r="F100" i="8"/>
  <c r="F99" i="8"/>
  <c r="F96" i="8"/>
  <c r="F95" i="8" s="1"/>
  <c r="F91" i="8"/>
  <c r="F87" i="8"/>
  <c r="F86" i="8" s="1"/>
  <c r="H75" i="8"/>
  <c r="F64" i="8"/>
  <c r="F60" i="8"/>
  <c r="H58" i="8"/>
  <c r="E57" i="8"/>
  <c r="H57" i="8" s="1"/>
  <c r="F55" i="8"/>
  <c r="B266" i="8"/>
  <c r="B304" i="8" s="1"/>
  <c r="B319" i="8" s="1"/>
  <c r="F204" i="8"/>
  <c r="F194" i="8"/>
  <c r="F183" i="8"/>
  <c r="F176" i="8" s="1"/>
  <c r="F181" i="8"/>
  <c r="H177" i="8"/>
  <c r="E176" i="8"/>
  <c r="H176" i="8" s="1"/>
  <c r="F158" i="8"/>
  <c r="F157" i="8" s="1"/>
  <c r="H137" i="8"/>
  <c r="E136" i="8"/>
  <c r="H136" i="8" s="1"/>
  <c r="F124" i="8"/>
  <c r="F119" i="8" s="1"/>
  <c r="F80" i="8"/>
  <c r="H38" i="8"/>
  <c r="E37" i="8"/>
  <c r="H37" i="8" s="1"/>
  <c r="F51" i="8"/>
  <c r="F42" i="8"/>
  <c r="F38" i="8"/>
  <c r="F17" i="8"/>
  <c r="F12" i="8"/>
  <c r="E33" i="8"/>
  <c r="H33" i="8" s="1"/>
  <c r="F30" i="8"/>
  <c r="F26" i="8"/>
  <c r="F57" i="8" l="1"/>
  <c r="F49" i="8"/>
  <c r="G266" i="8"/>
  <c r="G304" i="8" s="1"/>
  <c r="G319" i="8" s="1"/>
  <c r="F10" i="8"/>
  <c r="F118" i="8"/>
  <c r="F193" i="8"/>
  <c r="F164" i="8"/>
  <c r="F23" i="8"/>
  <c r="E302" i="8"/>
  <c r="F37" i="8"/>
  <c r="H119" i="8"/>
  <c r="E118" i="8"/>
  <c r="H118" i="8" s="1"/>
  <c r="F247" i="8"/>
  <c r="F202" i="8"/>
  <c r="F271" i="8"/>
  <c r="F302" i="8" s="1"/>
  <c r="E266" i="8"/>
  <c r="H266" i="8" s="1"/>
  <c r="F185" i="8"/>
  <c r="F266" i="8" l="1"/>
  <c r="F304" i="8" s="1"/>
  <c r="F319" i="8" s="1"/>
  <c r="E304" i="8"/>
  <c r="H302" i="8"/>
  <c r="H304" i="8" l="1"/>
  <c r="E319" i="8"/>
  <c r="H319" i="8" s="1"/>
  <c r="P53" i="7" l="1"/>
  <c r="N52" i="7"/>
  <c r="P50" i="7"/>
  <c r="I48" i="7"/>
  <c r="C48" i="7"/>
  <c r="N46" i="7"/>
  <c r="P45" i="7"/>
  <c r="N44" i="7"/>
  <c r="P43" i="7"/>
  <c r="O41" i="7"/>
  <c r="M40" i="7"/>
  <c r="O39" i="7"/>
  <c r="M38" i="7"/>
  <c r="O37" i="7"/>
  <c r="M36" i="7"/>
  <c r="I10" i="7"/>
  <c r="O35" i="7"/>
  <c r="M34" i="7"/>
  <c r="O33" i="7"/>
  <c r="M32" i="7"/>
  <c r="M31" i="7"/>
  <c r="O30" i="7"/>
  <c r="M29" i="7"/>
  <c r="O28" i="7"/>
  <c r="M27" i="7"/>
  <c r="O26" i="7"/>
  <c r="M25" i="7"/>
  <c r="O24" i="7"/>
  <c r="M23" i="7"/>
  <c r="O22" i="7"/>
  <c r="M21" i="7"/>
  <c r="O20" i="7"/>
  <c r="M19" i="7"/>
  <c r="O18" i="7"/>
  <c r="M17" i="7"/>
  <c r="O16" i="7"/>
  <c r="M15" i="7"/>
  <c r="O14" i="7"/>
  <c r="M13" i="7"/>
  <c r="O12" i="7"/>
  <c r="D10" i="7"/>
  <c r="R43" i="7" l="1"/>
  <c r="R45" i="7"/>
  <c r="P46" i="7"/>
  <c r="E48" i="7"/>
  <c r="N50" i="7"/>
  <c r="N48" i="7" s="1"/>
  <c r="S10" i="7"/>
  <c r="S12" i="7"/>
  <c r="U12" i="7"/>
  <c r="U13" i="7"/>
  <c r="S14" i="7"/>
  <c r="U14" i="7"/>
  <c r="U15" i="7"/>
  <c r="S16" i="7"/>
  <c r="U16" i="7"/>
  <c r="U17" i="7"/>
  <c r="S18" i="7"/>
  <c r="U18" i="7"/>
  <c r="U19" i="7"/>
  <c r="S20" i="7"/>
  <c r="U20" i="7"/>
  <c r="U21" i="7"/>
  <c r="S22" i="7"/>
  <c r="U22" i="7"/>
  <c r="U23" i="7"/>
  <c r="S24" i="7"/>
  <c r="U24" i="7"/>
  <c r="U25" i="7"/>
  <c r="S26" i="7"/>
  <c r="U26" i="7"/>
  <c r="U27" i="7"/>
  <c r="S28" i="7"/>
  <c r="U28" i="7"/>
  <c r="U29" i="7"/>
  <c r="S30" i="7"/>
  <c r="U30" i="7"/>
  <c r="U32" i="7"/>
  <c r="S33" i="7"/>
  <c r="U33" i="7"/>
  <c r="U34" i="7"/>
  <c r="M35" i="7"/>
  <c r="M37" i="7"/>
  <c r="O38" i="7"/>
  <c r="S39" i="7"/>
  <c r="U39" i="7"/>
  <c r="U40" i="7"/>
  <c r="S41" i="7"/>
  <c r="U41" i="7"/>
  <c r="U42" i="7"/>
  <c r="R46" i="7"/>
  <c r="T50" i="7"/>
  <c r="F10" i="7"/>
  <c r="M12" i="7"/>
  <c r="M14" i="7"/>
  <c r="M16" i="7"/>
  <c r="M18" i="7"/>
  <c r="M20" i="7"/>
  <c r="M22" i="7"/>
  <c r="M24" i="7"/>
  <c r="M26" i="7"/>
  <c r="M28" i="7"/>
  <c r="M30" i="7"/>
  <c r="M33" i="7"/>
  <c r="O34" i="7"/>
  <c r="S35" i="7"/>
  <c r="U35" i="7"/>
  <c r="U36" i="7"/>
  <c r="S37" i="7"/>
  <c r="U37" i="7"/>
  <c r="U38" i="7"/>
  <c r="M39" i="7"/>
  <c r="M41" i="7"/>
  <c r="T43" i="7"/>
  <c r="M43" i="7"/>
  <c r="R44" i="7"/>
  <c r="P44" i="7"/>
  <c r="T45" i="7"/>
  <c r="N45" i="7"/>
  <c r="D48" i="7"/>
  <c r="D8" i="7" s="1"/>
  <c r="F48" i="7"/>
  <c r="F8" i="7" s="1"/>
  <c r="K48" i="7"/>
  <c r="R50" i="7"/>
  <c r="P52" i="7"/>
  <c r="T53" i="7"/>
  <c r="R53" i="7"/>
  <c r="G13" i="7"/>
  <c r="O13" i="7"/>
  <c r="S13" i="7"/>
  <c r="G15" i="7"/>
  <c r="O15" i="7"/>
  <c r="S15" i="7"/>
  <c r="G17" i="7"/>
  <c r="O17" i="7"/>
  <c r="S17" i="7"/>
  <c r="G19" i="7"/>
  <c r="O19" i="7"/>
  <c r="S19" i="7"/>
  <c r="G21" i="7"/>
  <c r="O21" i="7"/>
  <c r="S21" i="7"/>
  <c r="G23" i="7"/>
  <c r="O23" i="7"/>
  <c r="S23" i="7"/>
  <c r="G25" i="7"/>
  <c r="O25" i="7"/>
  <c r="S25" i="7"/>
  <c r="G27" i="7"/>
  <c r="O27" i="7"/>
  <c r="S27" i="7"/>
  <c r="G29" i="7"/>
  <c r="O29" i="7"/>
  <c r="S29" i="7"/>
  <c r="G31" i="7"/>
  <c r="O31" i="7"/>
  <c r="S31" i="7"/>
  <c r="G32" i="7"/>
  <c r="S32" i="7"/>
  <c r="G36" i="7"/>
  <c r="S36" i="7"/>
  <c r="G40" i="7"/>
  <c r="S40" i="7"/>
  <c r="I8" i="7"/>
  <c r="C10" i="7"/>
  <c r="C8" i="7" s="1"/>
  <c r="E10" i="7"/>
  <c r="E8" i="7" s="1"/>
  <c r="K10" i="7"/>
  <c r="G12" i="7"/>
  <c r="G14" i="7"/>
  <c r="G16" i="7"/>
  <c r="G18" i="7"/>
  <c r="G20" i="7"/>
  <c r="G22" i="7"/>
  <c r="G24" i="7"/>
  <c r="G26" i="7"/>
  <c r="G28" i="7"/>
  <c r="G30" i="7"/>
  <c r="U31" i="7"/>
  <c r="O32" i="7"/>
  <c r="G34" i="7"/>
  <c r="S34" i="7"/>
  <c r="O36" i="7"/>
  <c r="G38" i="7"/>
  <c r="S38" i="7"/>
  <c r="O40" i="7"/>
  <c r="M42" i="7"/>
  <c r="G42" i="7"/>
  <c r="O42" i="7"/>
  <c r="S42" i="7"/>
  <c r="L44" i="7"/>
  <c r="T44" i="7"/>
  <c r="H10" i="7"/>
  <c r="J10" i="7"/>
  <c r="L12" i="7"/>
  <c r="N12" i="7"/>
  <c r="P12" i="7"/>
  <c r="R12" i="7"/>
  <c r="T12" i="7"/>
  <c r="L13" i="7"/>
  <c r="N13" i="7"/>
  <c r="P13" i="7"/>
  <c r="R13" i="7"/>
  <c r="T13" i="7"/>
  <c r="L14" i="7"/>
  <c r="N14" i="7"/>
  <c r="P14" i="7"/>
  <c r="R14" i="7"/>
  <c r="T14" i="7"/>
  <c r="L15" i="7"/>
  <c r="N15" i="7"/>
  <c r="P15" i="7"/>
  <c r="R15" i="7"/>
  <c r="T15" i="7"/>
  <c r="L16" i="7"/>
  <c r="N16" i="7"/>
  <c r="P16" i="7"/>
  <c r="R16" i="7"/>
  <c r="T16" i="7"/>
  <c r="L17" i="7"/>
  <c r="N17" i="7"/>
  <c r="P17" i="7"/>
  <c r="R17" i="7"/>
  <c r="T17" i="7"/>
  <c r="L18" i="7"/>
  <c r="N18" i="7"/>
  <c r="P18" i="7"/>
  <c r="R18" i="7"/>
  <c r="T18" i="7"/>
  <c r="L19" i="7"/>
  <c r="N19" i="7"/>
  <c r="P19" i="7"/>
  <c r="R19" i="7"/>
  <c r="T19" i="7"/>
  <c r="L20" i="7"/>
  <c r="N20" i="7"/>
  <c r="P20" i="7"/>
  <c r="R20" i="7"/>
  <c r="T20" i="7"/>
  <c r="L21" i="7"/>
  <c r="N21" i="7"/>
  <c r="P21" i="7"/>
  <c r="R21" i="7"/>
  <c r="T21" i="7"/>
  <c r="L22" i="7"/>
  <c r="N22" i="7"/>
  <c r="P22" i="7"/>
  <c r="R22" i="7"/>
  <c r="T22" i="7"/>
  <c r="L23" i="7"/>
  <c r="N23" i="7"/>
  <c r="P23" i="7"/>
  <c r="R23" i="7"/>
  <c r="T23" i="7"/>
  <c r="L24" i="7"/>
  <c r="N24" i="7"/>
  <c r="P24" i="7"/>
  <c r="R24" i="7"/>
  <c r="T24" i="7"/>
  <c r="L25" i="7"/>
  <c r="N25" i="7"/>
  <c r="P25" i="7"/>
  <c r="R25" i="7"/>
  <c r="T25" i="7"/>
  <c r="L26" i="7"/>
  <c r="N26" i="7"/>
  <c r="P26" i="7"/>
  <c r="R26" i="7"/>
  <c r="T26" i="7"/>
  <c r="L27" i="7"/>
  <c r="N27" i="7"/>
  <c r="P27" i="7"/>
  <c r="R27" i="7"/>
  <c r="T27" i="7"/>
  <c r="L28" i="7"/>
  <c r="N28" i="7"/>
  <c r="P28" i="7"/>
  <c r="R28" i="7"/>
  <c r="T28" i="7"/>
  <c r="L29" i="7"/>
  <c r="N29" i="7"/>
  <c r="P29" i="7"/>
  <c r="R29" i="7"/>
  <c r="T29" i="7"/>
  <c r="L30" i="7"/>
  <c r="N30" i="7"/>
  <c r="P30" i="7"/>
  <c r="R30" i="7"/>
  <c r="T30" i="7"/>
  <c r="L31" i="7"/>
  <c r="N31" i="7"/>
  <c r="P31" i="7"/>
  <c r="R31" i="7"/>
  <c r="T31" i="7"/>
  <c r="G33" i="7"/>
  <c r="G35" i="7"/>
  <c r="G37" i="7"/>
  <c r="G39" i="7"/>
  <c r="G41" i="7"/>
  <c r="G43" i="7"/>
  <c r="S43" i="7"/>
  <c r="U43" i="7"/>
  <c r="O43" i="7"/>
  <c r="L46" i="7"/>
  <c r="T46" i="7"/>
  <c r="P48" i="7"/>
  <c r="R52" i="7"/>
  <c r="H48" i="7"/>
  <c r="R48" i="7" s="1"/>
  <c r="J48" i="7"/>
  <c r="L52" i="7"/>
  <c r="T52" i="7"/>
  <c r="N53" i="7"/>
  <c r="L32" i="7"/>
  <c r="N32" i="7"/>
  <c r="P32" i="7"/>
  <c r="R32" i="7"/>
  <c r="T32" i="7"/>
  <c r="L33" i="7"/>
  <c r="N33" i="7"/>
  <c r="Q33" i="7" s="1"/>
  <c r="P33" i="7"/>
  <c r="R33" i="7"/>
  <c r="T33" i="7"/>
  <c r="L34" i="7"/>
  <c r="N34" i="7"/>
  <c r="P34" i="7"/>
  <c r="R34" i="7"/>
  <c r="T34" i="7"/>
  <c r="L35" i="7"/>
  <c r="N35" i="7"/>
  <c r="P35" i="7"/>
  <c r="R35" i="7"/>
  <c r="T35" i="7"/>
  <c r="L36" i="7"/>
  <c r="N36" i="7"/>
  <c r="P36" i="7"/>
  <c r="R36" i="7"/>
  <c r="T36" i="7"/>
  <c r="L37" i="7"/>
  <c r="N37" i="7"/>
  <c r="Q37" i="7" s="1"/>
  <c r="P37" i="7"/>
  <c r="R37" i="7"/>
  <c r="T37" i="7"/>
  <c r="L38" i="7"/>
  <c r="N38" i="7"/>
  <c r="P38" i="7"/>
  <c r="R38" i="7"/>
  <c r="T38" i="7"/>
  <c r="L39" i="7"/>
  <c r="N39" i="7"/>
  <c r="P39" i="7"/>
  <c r="R39" i="7"/>
  <c r="T39" i="7"/>
  <c r="L40" i="7"/>
  <c r="N40" i="7"/>
  <c r="P40" i="7"/>
  <c r="R40" i="7"/>
  <c r="T40" i="7"/>
  <c r="L41" i="7"/>
  <c r="N41" i="7"/>
  <c r="Q41" i="7" s="1"/>
  <c r="P41" i="7"/>
  <c r="R41" i="7"/>
  <c r="T41" i="7"/>
  <c r="L42" i="7"/>
  <c r="N42" i="7"/>
  <c r="P42" i="7"/>
  <c r="R42" i="7"/>
  <c r="T42" i="7"/>
  <c r="L43" i="7"/>
  <c r="N43" i="7"/>
  <c r="Q43" i="7" s="1"/>
  <c r="L45" i="7"/>
  <c r="L50" i="7"/>
  <c r="L53" i="7"/>
  <c r="G44" i="7"/>
  <c r="M44" i="7"/>
  <c r="O44" i="7"/>
  <c r="S44" i="7"/>
  <c r="U44" i="7"/>
  <c r="G45" i="7"/>
  <c r="M45" i="7"/>
  <c r="O45" i="7"/>
  <c r="S45" i="7"/>
  <c r="U45" i="7"/>
  <c r="G46" i="7"/>
  <c r="M46" i="7"/>
  <c r="O46" i="7"/>
  <c r="S46" i="7"/>
  <c r="U46" i="7"/>
  <c r="G50" i="7"/>
  <c r="M50" i="7"/>
  <c r="O50" i="7"/>
  <c r="S50" i="7"/>
  <c r="U50" i="7"/>
  <c r="G52" i="7"/>
  <c r="M52" i="7"/>
  <c r="O52" i="7"/>
  <c r="S52" i="7"/>
  <c r="U52" i="7"/>
  <c r="G53" i="7"/>
  <c r="M53" i="7"/>
  <c r="O53" i="7"/>
  <c r="S53" i="7"/>
  <c r="U53" i="7"/>
  <c r="U48" i="7" l="1"/>
  <c r="T48" i="7"/>
  <c r="Q31" i="7"/>
  <c r="Q29" i="7"/>
  <c r="Q27" i="7"/>
  <c r="Q25" i="7"/>
  <c r="Q23" i="7"/>
  <c r="Q21" i="7"/>
  <c r="Q19" i="7"/>
  <c r="Q17" i="7"/>
  <c r="Q15" i="7"/>
  <c r="Q13" i="7"/>
  <c r="O10" i="7"/>
  <c r="Q52" i="7"/>
  <c r="O48" i="7"/>
  <c r="Q46" i="7"/>
  <c r="Q44" i="7"/>
  <c r="Q40" i="7"/>
  <c r="Q38" i="7"/>
  <c r="Q36" i="7"/>
  <c r="Q34" i="7"/>
  <c r="Q32" i="7"/>
  <c r="S48" i="7"/>
  <c r="Q30" i="7"/>
  <c r="Q28" i="7"/>
  <c r="Q26" i="7"/>
  <c r="Q24" i="7"/>
  <c r="Q22" i="7"/>
  <c r="Q20" i="7"/>
  <c r="Q18" i="7"/>
  <c r="Q16" i="7"/>
  <c r="Q14" i="7"/>
  <c r="G48" i="7"/>
  <c r="V53" i="7"/>
  <c r="V45" i="7"/>
  <c r="V43" i="7"/>
  <c r="V41" i="7"/>
  <c r="V39" i="7"/>
  <c r="V37" i="7"/>
  <c r="V35" i="7"/>
  <c r="V33" i="7"/>
  <c r="V31" i="7"/>
  <c r="V29" i="7"/>
  <c r="V27" i="7"/>
  <c r="V25" i="7"/>
  <c r="V23" i="7"/>
  <c r="V21" i="7"/>
  <c r="V19" i="7"/>
  <c r="V17" i="7"/>
  <c r="V15" i="7"/>
  <c r="V13" i="7"/>
  <c r="N10" i="7"/>
  <c r="N8" i="7" s="1"/>
  <c r="T10" i="7"/>
  <c r="J8" i="7"/>
  <c r="V44" i="7"/>
  <c r="Q42" i="7"/>
  <c r="G10" i="7"/>
  <c r="G8" i="7" s="1"/>
  <c r="S8" i="7"/>
  <c r="Q53" i="7"/>
  <c r="Q50" i="7"/>
  <c r="Q48" i="7" s="1"/>
  <c r="M48" i="7"/>
  <c r="Q45" i="7"/>
  <c r="L48" i="7"/>
  <c r="V48" i="7" s="1"/>
  <c r="V50" i="7"/>
  <c r="V42" i="7"/>
  <c r="V40" i="7"/>
  <c r="Q39" i="7"/>
  <c r="V38" i="7"/>
  <c r="V36" i="7"/>
  <c r="Q35" i="7"/>
  <c r="V34" i="7"/>
  <c r="V32" i="7"/>
  <c r="V52" i="7"/>
  <c r="V46" i="7"/>
  <c r="V30" i="7"/>
  <c r="V28" i="7"/>
  <c r="V26" i="7"/>
  <c r="V24" i="7"/>
  <c r="V22" i="7"/>
  <c r="V20" i="7"/>
  <c r="V18" i="7"/>
  <c r="V16" i="7"/>
  <c r="V14" i="7"/>
  <c r="P10" i="7"/>
  <c r="P8" i="7" s="1"/>
  <c r="V12" i="7"/>
  <c r="L10" i="7"/>
  <c r="R10" i="7"/>
  <c r="H8" i="7"/>
  <c r="U10" i="7"/>
  <c r="K8" i="7"/>
  <c r="M10" i="7"/>
  <c r="M8" i="7" s="1"/>
  <c r="Q12" i="7"/>
  <c r="O8" i="7" l="1"/>
  <c r="Q10" i="7"/>
  <c r="Q8" i="7" s="1"/>
  <c r="U8" i="7"/>
  <c r="R8" i="7"/>
  <c r="V10" i="7"/>
  <c r="L8" i="7"/>
  <c r="T8" i="7"/>
  <c r="V8" i="7" l="1"/>
  <c r="P5" i="6" l="1"/>
  <c r="Q5" i="6" s="1"/>
  <c r="R5" i="6" s="1"/>
  <c r="S5" i="6" s="1"/>
  <c r="T5" i="6" s="1"/>
  <c r="U5" i="6" s="1"/>
  <c r="V5" i="6" s="1"/>
  <c r="W5" i="6" s="1"/>
  <c r="X5" i="6" s="1"/>
  <c r="Y5" i="6" s="1"/>
  <c r="Z5" i="6" s="1"/>
  <c r="AA5" i="6" s="1"/>
  <c r="P6" i="6"/>
  <c r="Q6" i="6"/>
  <c r="R6" i="6" s="1"/>
  <c r="N6" i="6"/>
  <c r="N5" i="6"/>
  <c r="M7" i="6"/>
  <c r="L7" i="6"/>
  <c r="J7" i="6"/>
  <c r="I7" i="6"/>
  <c r="K7" i="6"/>
  <c r="H7" i="6"/>
  <c r="G7" i="6"/>
  <c r="E7" i="6"/>
  <c r="F7" i="6"/>
  <c r="D7" i="6"/>
  <c r="C7" i="6"/>
  <c r="B7" i="6"/>
  <c r="P8" i="6" l="1"/>
  <c r="B8" i="6" s="1"/>
  <c r="N7" i="6"/>
  <c r="R8" i="6"/>
  <c r="D8" i="6" s="1"/>
  <c r="S6" i="6"/>
  <c r="Q8" i="6"/>
  <c r="C8" i="6" s="1"/>
  <c r="T6" i="6" l="1"/>
  <c r="S8" i="6"/>
  <c r="E8" i="6" s="1"/>
  <c r="T8" i="6" l="1"/>
  <c r="F8" i="6" s="1"/>
  <c r="U6" i="6"/>
  <c r="V6" i="6" l="1"/>
  <c r="U8" i="6"/>
  <c r="G8" i="6" s="1"/>
  <c r="V8" i="6" l="1"/>
  <c r="H8" i="6" s="1"/>
  <c r="W6" i="6"/>
  <c r="X6" i="6" l="1"/>
  <c r="W8" i="6"/>
  <c r="I8" i="6" s="1"/>
  <c r="X8" i="6" l="1"/>
  <c r="J8" i="6" s="1"/>
  <c r="Y6" i="6"/>
  <c r="Z6" i="6" l="1"/>
  <c r="Y8" i="6"/>
  <c r="K8" i="6" s="1"/>
  <c r="Z8" i="6" l="1"/>
  <c r="L8" i="6" s="1"/>
  <c r="AA6" i="6"/>
  <c r="AA8" i="6" s="1"/>
  <c r="M8" i="6" s="1"/>
</calcChain>
</file>

<file path=xl/sharedStrings.xml><?xml version="1.0" encoding="utf-8"?>
<sst xmlns="http://schemas.openxmlformats.org/spreadsheetml/2006/main" count="397" uniqueCount="362">
  <si>
    <t>All Departments</t>
  </si>
  <si>
    <t>in millions</t>
  </si>
  <si>
    <t>CUMULATIVE</t>
  </si>
  <si>
    <t>JAN</t>
  </si>
  <si>
    <t>FEB</t>
  </si>
  <si>
    <t>MAR</t>
  </si>
  <si>
    <t>APR</t>
  </si>
  <si>
    <t>Monthly NCA Credited</t>
  </si>
  <si>
    <t>Monthly NCA Utilized</t>
  </si>
  <si>
    <t>MAY</t>
  </si>
  <si>
    <t>JUNE</t>
  </si>
  <si>
    <t>JULY</t>
  </si>
  <si>
    <t>NCA Utilized / NCAs Credited - Flow</t>
  </si>
  <si>
    <t>NCA UtiIized / NCAs Credited - Cumulative</t>
  </si>
  <si>
    <t>AUGUST</t>
  </si>
  <si>
    <t>SEPTEMBER</t>
  </si>
  <si>
    <t>OCTOBER</t>
  </si>
  <si>
    <t>NOVEMBER</t>
  </si>
  <si>
    <t>DECEMBER</t>
  </si>
  <si>
    <t>AS OF DECEMBER</t>
  </si>
  <si>
    <t>NCAs CREDITED VS NCA UTILIZATION, JANUARY-DECEMBER 2017</t>
  </si>
  <si>
    <t>JANUARY</t>
  </si>
  <si>
    <t>FEBRUARY</t>
  </si>
  <si>
    <t>MARCH</t>
  </si>
  <si>
    <t>APRIL</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</si>
  <si>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</si>
  <si>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AS OF DECEMBER 31, 2017</t>
  </si>
  <si>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</si>
  <si>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</si>
  <si>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</si>
  <si>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</si>
  <si>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</si>
  <si>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</si>
  <si>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</si>
  <si>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</si>
  <si>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Q3</t>
  </si>
  <si>
    <t>Q4</t>
  </si>
  <si>
    <t>As of end       December</t>
  </si>
  <si>
    <t>TOTAL</t>
  </si>
  <si>
    <t>DEPARTMENTS</t>
  </si>
  <si>
    <t>Congress of the Philippines</t>
  </si>
  <si>
    <t>Office of the President</t>
  </si>
  <si>
    <t>Office of the Vice-President</t>
  </si>
  <si>
    <t>Department of Agrarian Reform</t>
  </si>
  <si>
    <t>Department of Agriculture</t>
  </si>
  <si>
    <r>
      <t>Department of Budget and Management</t>
    </r>
    <r>
      <rPr>
        <vertAlign val="superscript"/>
        <sz val="10"/>
        <rFont val="Arial"/>
        <family val="2"/>
      </rPr>
      <t>/6</t>
    </r>
  </si>
  <si>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</si>
  <si>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</si>
  <si>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</si>
  <si>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</si>
  <si>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</si>
  <si>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</si>
  <si>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</si>
  <si>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</si>
  <si>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</si>
  <si>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</si>
  <si>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</si>
  <si>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</si>
  <si>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</si>
  <si>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</si>
  <si>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</si>
  <si>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</si>
  <si>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</si>
  <si>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</si>
  <si>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</si>
  <si>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</si>
  <si>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</si>
  <si>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</si>
  <si>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</si>
  <si>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</si>
  <si>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</si>
  <si>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</si>
  <si>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</si>
  <si>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</si>
  <si>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Autonomous Region in Muslim Mindanao</t>
  </si>
  <si>
    <t>OTHERS</t>
  </si>
  <si>
    <t xml:space="preserve">Budgetary Support to Government </t>
  </si>
  <si>
    <r>
      <t xml:space="preserve">     Owned and Controlled Corporations</t>
    </r>
    <r>
      <rPr>
        <vertAlign val="superscript"/>
        <sz val="10"/>
        <rFont val="Arial"/>
        <family val="2"/>
      </rPr>
      <t>/7</t>
    </r>
  </si>
  <si>
    <r>
      <t>Allotment to Local Government Units</t>
    </r>
    <r>
      <rPr>
        <vertAlign val="superscript"/>
        <sz val="10"/>
        <rFont val="Arial"/>
        <family val="2"/>
      </rPr>
      <t>/8</t>
    </r>
  </si>
  <si>
    <t xml:space="preserve">  o.w.  Metropolitan Manila Development Authority
          (Fund 101)</t>
  </si>
  <si>
    <t>/1</t>
  </si>
  <si>
    <t>Source: Report of MDS-Government Servicing Banks as of December 2017</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</si>
  <si>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</si>
  <si>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</si>
  <si>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</si>
  <si>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</si>
  <si>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</si>
  <si>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</si>
  <si>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</si>
  <si>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</si>
  <si>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</si>
  <si>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 xml:space="preserve">DBM: inclusive of grants from AECID </t>
  </si>
  <si>
    <t>/7</t>
  </si>
  <si>
    <t>BSGC: Total budget support covered by NCA releases (i.e. subsidy and equity). Details to be coordinated with Bureau of Treasury</t>
  </si>
  <si>
    <t>/8</t>
  </si>
  <si>
    <t>ALGU: inclusive of IRA, special shares for LGUs, MMDA and other transfers to LGUs</t>
  </si>
  <si>
    <t>STATUS OF NCA UTILIZATION (Net Trust and Working Fund), as of December 31, 2017</t>
  </si>
  <si>
    <t>Based on Report of MDS-Government Servicing Banks</t>
  </si>
  <si>
    <t>In Thousand Pesos</t>
  </si>
  <si>
    <t>PARTICULARS</t>
  </si>
  <si>
    <r>
      <t xml:space="preserve">NCA RELEASES </t>
    </r>
    <r>
      <rPr>
        <b/>
        <vertAlign val="superscript"/>
        <sz val="8.5"/>
        <rFont val="Arial"/>
        <family val="2"/>
      </rPr>
      <t>/1</t>
    </r>
  </si>
  <si>
    <r>
      <t>NCAs UTILIZED</t>
    </r>
    <r>
      <rPr>
        <sz val="10"/>
        <rFont val="Arial"/>
        <family val="2"/>
      </rPr>
      <t xml:space="preserve"> </t>
    </r>
    <r>
      <rPr>
        <vertAlign val="superscript"/>
        <sz val="10"/>
        <rFont val="Arial"/>
        <family val="2"/>
      </rPr>
      <t>/2</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</si>
  <si>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</si>
  <si>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</si>
  <si>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</si>
  <si>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</si>
  <si>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</si>
  <si>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t>Sub-total</t>
  </si>
  <si>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</si>
  <si>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</si>
  <si>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</si>
  <si>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</si>
  <si>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</si>
  <si>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</si>
  <si>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</si>
  <si>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</si>
  <si>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</si>
  <si>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</si>
  <si>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</si>
  <si>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</si>
  <si>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</si>
  <si>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</si>
  <si>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</si>
  <si>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</si>
  <si>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</si>
  <si>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</si>
  <si>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</si>
  <si>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</si>
  <si>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</si>
  <si>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</si>
  <si>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</si>
  <si>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</si>
  <si>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</si>
  <si>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</si>
  <si>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</si>
  <si>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</si>
  <si>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</si>
  <si>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</si>
  <si>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</si>
  <si>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</si>
  <si>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</si>
  <si>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</si>
  <si>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</si>
  <si>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</si>
  <si>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</si>
  <si>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</si>
  <si>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</si>
  <si>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</si>
  <si>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</si>
  <si>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</si>
  <si>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</si>
  <si>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</si>
  <si>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</si>
  <si>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</si>
  <si>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</si>
  <si>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</si>
  <si>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</si>
  <si>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</si>
  <si>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</si>
  <si>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</si>
  <si>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</si>
  <si>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</si>
  <si>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POPCOM</t>
  </si>
  <si>
    <t xml:space="preserve">  NNC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</si>
  <si>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</si>
  <si>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</si>
  <si>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</si>
  <si>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</si>
  <si>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</si>
  <si>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</si>
  <si>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</si>
  <si>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</si>
  <si>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</si>
  <si>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</si>
  <si>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</si>
  <si>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</si>
  <si>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</si>
  <si>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</si>
  <si>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</si>
  <si>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</si>
  <si>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</si>
  <si>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</si>
  <si>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</si>
  <si>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</si>
  <si>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</si>
  <si>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</si>
  <si>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</si>
  <si>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</si>
  <si>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</si>
  <si>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</si>
  <si>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</si>
  <si>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</si>
  <si>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</si>
  <si>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</si>
  <si>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</si>
  <si>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</si>
  <si>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</si>
  <si>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</si>
  <si>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</si>
  <si>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</si>
  <si>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</si>
  <si>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</si>
  <si>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</si>
  <si>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</si>
  <si>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</si>
  <si>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</si>
  <si>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</si>
  <si>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</si>
  <si>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</si>
  <si>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</si>
  <si>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</si>
  <si>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</si>
  <si>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</si>
  <si>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</si>
  <si>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</si>
  <si>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</si>
  <si>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</si>
  <si>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</si>
  <si>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</si>
  <si>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</si>
  <si>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</si>
  <si>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</si>
  <si>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</si>
  <si>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</si>
  <si>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</si>
  <si>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</si>
  <si>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</si>
  <si>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</si>
  <si>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</si>
  <si>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</si>
  <si>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</si>
  <si>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</si>
  <si>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</si>
  <si>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</si>
  <si>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DOT</t>
  </si>
  <si>
    <t xml:space="preserve">    IA</t>
  </si>
  <si>
    <t xml:space="preserve">    NPDC</t>
  </si>
  <si>
    <t xml:space="preserve"> </t>
  </si>
  <si>
    <t>DTI</t>
  </si>
  <si>
    <t xml:space="preserve">    BOI</t>
  </si>
  <si>
    <t xml:space="preserve">    PTTC</t>
  </si>
  <si>
    <t xml:space="preserve">    PDDCP</t>
  </si>
  <si>
    <t xml:space="preserve">    CIAP</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</si>
  <si>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</si>
  <si>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</si>
  <si>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</si>
  <si>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</si>
  <si>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</si>
  <si>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</si>
  <si>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</si>
  <si>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</si>
  <si>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</si>
  <si>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</si>
  <si>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</si>
  <si>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SRTC</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</si>
  <si>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</si>
  <si>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</si>
  <si>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</si>
  <si>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</si>
  <si>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</si>
  <si>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</si>
  <si>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</si>
  <si>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</si>
  <si>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</si>
  <si>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</si>
  <si>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</si>
  <si>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</si>
  <si>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</si>
  <si>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</si>
  <si>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</si>
  <si>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CDA</t>
  </si>
  <si>
    <t xml:space="preserve">    CFL</t>
  </si>
  <si>
    <t xml:space="preserve">    DDB</t>
  </si>
  <si>
    <t xml:space="preserve">    ERC</t>
  </si>
  <si>
    <t xml:space="preserve">    FPA</t>
  </si>
  <si>
    <t xml:space="preserve">    FDCP</t>
  </si>
  <si>
    <t xml:space="preserve">    GAB</t>
  </si>
  <si>
    <t xml:space="preserve">    GCGOCC</t>
  </si>
  <si>
    <t xml:space="preserve">    HLURB</t>
  </si>
  <si>
    <t xml:space="preserve">    HUDCC</t>
  </si>
  <si>
    <t xml:space="preserve">    MDA</t>
  </si>
  <si>
    <t xml:space="preserve">    MTRCB</t>
  </si>
  <si>
    <t xml:space="preserve">    NAPC</t>
  </si>
  <si>
    <t xml:space="preserve">    NCCA</t>
  </si>
  <si>
    <t xml:space="preserve">     NCCA-Proper</t>
  </si>
  <si>
    <t xml:space="preserve">     NHCP (NHI)</t>
  </si>
  <si>
    <t xml:space="preserve">     NLP</t>
  </si>
  <si>
    <t xml:space="preserve">     NAP (RMAO) </t>
  </si>
  <si>
    <t xml:space="preserve">   NCIP</t>
  </si>
  <si>
    <t xml:space="preserve">   NCMF (OMA)</t>
  </si>
  <si>
    <t xml:space="preserve">   NICA</t>
  </si>
  <si>
    <t xml:space="preserve">   NSC  </t>
  </si>
  <si>
    <t xml:space="preserve">   NYC</t>
  </si>
  <si>
    <t xml:space="preserve">   OPAPP</t>
  </si>
  <si>
    <t xml:space="preserve">   OMB (VRB)</t>
  </si>
  <si>
    <t xml:space="preserve">   PRRC</t>
  </si>
  <si>
    <t xml:space="preserve">   PCW (NCRFW)</t>
  </si>
  <si>
    <t xml:space="preserve">   PDEA</t>
  </si>
  <si>
    <t xml:space="preserve">   PHILRACOM</t>
  </si>
  <si>
    <t xml:space="preserve">   PSC  </t>
  </si>
  <si>
    <t xml:space="preserve">   PCUP</t>
  </si>
  <si>
    <t xml:space="preserve">   PLLO</t>
  </si>
  <si>
    <t xml:space="preserve">   PMS</t>
  </si>
  <si>
    <t xml:space="preserve">   TESDA</t>
  </si>
  <si>
    <t>ARMM</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</si>
  <si>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</si>
  <si>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</si>
  <si>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</si>
  <si>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</si>
  <si>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</si>
  <si>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</si>
  <si>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</si>
  <si>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</si>
  <si>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</si>
  <si>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</si>
  <si>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</si>
  <si>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</si>
  <si>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</si>
  <si>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</si>
  <si>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</si>
  <si>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</si>
  <si>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</si>
  <si>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</si>
  <si>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IRA</t>
  </si>
  <si>
    <t xml:space="preserve">    Spec. Shares </t>
  </si>
  <si>
    <t xml:space="preserve">    BODBF</t>
  </si>
  <si>
    <t xml:space="preserve">    LGSF (FSLGU)</t>
  </si>
  <si>
    <t>Shares of LGUs in the Proceeds of Fire Code Fees</t>
  </si>
  <si>
    <t xml:space="preserve">    o.w. MMDA (Fund 101)</t>
  </si>
  <si>
    <t xml:space="preserve">    ARF</t>
  </si>
  <si>
    <t>National Disaster Risk Reduction Management Fund (CALF)</t>
  </si>
  <si>
    <t>CF</t>
  </si>
  <si>
    <t>DepEd-School Building Program</t>
  </si>
  <si>
    <t>ICF</t>
  </si>
  <si>
    <t>MPBF</t>
  </si>
  <si>
    <t>Feasibility Studies Fund</t>
  </si>
  <si>
    <t xml:space="preserve">Rehabilitation and Reconstruction Fund </t>
  </si>
  <si>
    <t>PGF*</t>
  </si>
  <si>
    <t>PDAF</t>
  </si>
  <si>
    <t>E-Government Fund (inclusive of DigEFund)</t>
  </si>
  <si>
    <t>Sub-Total, SPFs</t>
  </si>
  <si>
    <t xml:space="preserve">     TOTAL (Departments &amp; SPFs)</t>
  </si>
  <si>
    <t>AUTOMATIC</t>
  </si>
  <si>
    <t>APPROPRIATION</t>
  </si>
  <si>
    <t>Interest Payments</t>
  </si>
  <si>
    <t>IRA</t>
  </si>
  <si>
    <t>Net Lending</t>
  </si>
  <si>
    <t>RLIP</t>
  </si>
  <si>
    <t>Tax Refund</t>
  </si>
  <si>
    <t>Special Account</t>
  </si>
  <si>
    <t>Grant Proceeds</t>
  </si>
  <si>
    <t>Pension</t>
  </si>
  <si>
    <t>Tax Expenditures Fund</t>
  </si>
  <si>
    <t>Sub-Total, Automatic Appropriation</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</si>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</sst>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_);_(* \(#,##0\);_(* &quot;-&quot;_);_(@_)"/>
    <numFmt numFmtId="165" formatCode="_(* #,##0.00_);_(* \(#,##0.00\);_(* &quot;-&quot;??_);_(@_)"/>
    <numFmt numFmtId="166" formatCode="_(* #,##0.0_);_(* \(#,##0.0\);_(* &quot;-&quot;??_);_(@_)"/>
    <numFmt numFmtId="167" formatCode="_(* #,##0_);_(* \(#,##0\);_(* &quot;-&quot;??_);_(@_)"/>
  </numFmts>
  <fonts count="40"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165" fontId="15" fillId="0" borderId="0" applyFont="0" applyFill="0" applyBorder="0" applyAlignment="0" applyProtection="0"/>
    <xf numFmtId="0" fontId="1" fillId="0" borderId="0"/>
    <xf numFmtId="0" fontId="15" fillId="0" borderId="0"/>
  </cellStyleXfs>
  <cellXfs count="138">
    <xf numFmtId="0" fontId="0" fillId="0" borderId="0" xfId="0"/>
    <xf numFmtId="0" fontId="0" fillId="0" borderId="0" xfId="0" applyAlignment="1">
      <alignment horizontal="center"/>
    </xf>
    <xf numFmtId="164" fontId="0" fillId="0" borderId="0" xfId="0" applyNumberFormat="1"/>
    <xf numFmtId="166" fontId="0" fillId="0" borderId="0" xfId="0" applyNumberFormat="1"/>
    <xf numFmtId="0" fontId="15" fillId="0" borderId="0" xfId="0" applyNumberFormat="1" applyFont="1" applyAlignment="1"/>
    <xf numFmtId="0" fontId="15" fillId="0" borderId="0" xfId="0" applyNumberFormat="1" applyFont="1"/>
    <xf numFmtId="0" fontId="15" fillId="0" borderId="0" xfId="0" applyFont="1"/>
    <xf numFmtId="0" fontId="15" fillId="0" borderId="0" xfId="0" applyFont="1" applyAlignment="1">
      <alignment horizontal="center" wrapText="1"/>
    </xf>
    <xf numFmtId="0" fontId="15" fillId="0" borderId="10" xfId="0" applyFont="1" applyBorder="1" applyAlignment="1">
      <alignment horizontal="center" wrapText="1"/>
    </xf>
    <xf numFmtId="0" fontId="15" fillId="0" borderId="0" xfId="0" applyNumberFormat="1" applyFont="1" applyAlignment="1">
      <alignment horizontal="center"/>
    </xf>
    <xf numFmtId="164" fontId="15" fillId="0" borderId="0" xfId="0" applyNumberFormat="1" applyFont="1"/>
    <xf numFmtId="165" fontId="15" fillId="0" borderId="0" xfId="0" applyNumberFormat="1" applyFont="1"/>
    <xf numFmtId="0" fontId="22" fillId="0" borderId="0" xfId="0" applyNumberFormat="1" applyFont="1"/>
    <xf numFmtId="164" fontId="22" fillId="0" borderId="0" xfId="0" applyNumberFormat="1" applyFont="1"/>
    <xf numFmtId="166" fontId="23" fillId="0" borderId="0" xfId="0" applyNumberFormat="1" applyFont="1"/>
    <xf numFmtId="0" fontId="22" fillId="0" borderId="0" xfId="0" applyFont="1"/>
    <xf numFmtId="166" fontId="24" fillId="0" borderId="0" xfId="0" applyNumberFormat="1" applyFont="1"/>
    <xf numFmtId="164" fontId="25" fillId="0" borderId="0" xfId="0" applyNumberFormat="1" applyFont="1"/>
    <xf numFmtId="0" fontId="15" fillId="0" borderId="0" xfId="43" applyNumberFormat="1" applyFont="1"/>
    <xf numFmtId="0" fontId="15" fillId="0" borderId="0" xfId="0" applyNumberFormat="1" applyFont="1" applyFill="1"/>
    <xf numFmtId="0" fontId="15" fillId="0" borderId="0" xfId="0" applyNumberFormat="1" applyFont="1" applyAlignment="1">
      <alignment wrapText="1"/>
    </xf>
    <xf numFmtId="0" fontId="15" fillId="0" borderId="11" xfId="0" applyNumberFormat="1" applyFont="1" applyBorder="1"/>
    <xf numFmtId="164" fontId="15" fillId="0" borderId="11" xfId="0" applyNumberFormat="1" applyFont="1" applyBorder="1"/>
    <xf numFmtId="0" fontId="15" fillId="0" borderId="11" xfId="0" applyFont="1" applyBorder="1"/>
    <xf numFmtId="0" fontId="15" fillId="0" borderId="0" xfId="0" applyNumberFormat="1" applyFont="1" applyBorder="1"/>
    <xf numFmtId="164" fontId="15" fillId="0" borderId="0" xfId="0" applyNumberFormat="1" applyFont="1" applyBorder="1"/>
    <xf numFmtId="0" fontId="15" fillId="0" borderId="0" xfId="0" applyFont="1" applyBorder="1"/>
    <xf numFmtId="0" fontId="15" fillId="0" borderId="0" xfId="0" applyNumberFormat="1" applyFont="1" applyBorder="1" applyAlignment="1"/>
    <xf numFmtId="0" fontId="26" fillId="24" borderId="0" xfId="0" applyFont="1" applyFill="1" applyAlignment="1"/>
    <xf numFmtId="0" fontId="27" fillId="24" borderId="0" xfId="0" applyFont="1" applyFill="1"/>
    <xf numFmtId="167" fontId="27" fillId="24" borderId="0" xfId="43" applyNumberFormat="1" applyFont="1" applyFill="1" applyBorder="1"/>
    <xf numFmtId="167" fontId="27" fillId="0" borderId="0" xfId="43" applyNumberFormat="1" applyFont="1" applyFill="1" applyBorder="1"/>
    <xf numFmtId="0" fontId="27" fillId="0" borderId="0" xfId="0" applyFont="1" applyFill="1"/>
    <xf numFmtId="0" fontId="28" fillId="24" borderId="0" xfId="0" applyFont="1" applyFill="1" applyBorder="1" applyAlignment="1">
      <alignment horizontal="left"/>
    </xf>
    <xf numFmtId="164" fontId="27" fillId="24" borderId="0" xfId="0" applyNumberFormat="1" applyFont="1" applyFill="1" applyBorder="1" applyAlignment="1">
      <alignment horizontal="left"/>
    </xf>
    <xf numFmtId="164" fontId="27" fillId="0" borderId="0" xfId="0" applyNumberFormat="1" applyFont="1" applyFill="1" applyBorder="1" applyAlignment="1">
      <alignment horizontal="left"/>
    </xf>
    <xf numFmtId="0" fontId="27" fillId="0" borderId="0" xfId="0" applyFont="1" applyFill="1" applyBorder="1"/>
    <xf numFmtId="0" fontId="29" fillId="24" borderId="0" xfId="0" applyFont="1" applyFill="1" applyBorder="1" applyAlignment="1">
      <alignment horizontal="left"/>
    </xf>
    <xf numFmtId="164" fontId="27" fillId="24" borderId="0" xfId="0" applyNumberFormat="1" applyFont="1" applyFill="1"/>
    <xf numFmtId="164" fontId="27" fillId="0" borderId="0" xfId="0" applyNumberFormat="1" applyFont="1" applyFill="1"/>
    <xf numFmtId="0" fontId="29" fillId="24" borderId="0" xfId="0" applyFont="1" applyFill="1" applyBorder="1"/>
    <xf numFmtId="164" fontId="27" fillId="24" borderId="0" xfId="0" applyNumberFormat="1" applyFont="1" applyFill="1" applyBorder="1"/>
    <xf numFmtId="164" fontId="27" fillId="0" borderId="0" xfId="0" applyNumberFormat="1" applyFont="1" applyFill="1" applyBorder="1"/>
    <xf numFmtId="167" fontId="29" fillId="25" borderId="12" xfId="43" applyNumberFormat="1" applyFont="1" applyFill="1" applyBorder="1" applyAlignment="1"/>
    <xf numFmtId="167" fontId="29" fillId="25" borderId="13" xfId="43" applyNumberFormat="1" applyFont="1" applyFill="1" applyBorder="1" applyAlignment="1"/>
    <xf numFmtId="167" fontId="29" fillId="25" borderId="14" xfId="43" applyNumberFormat="1" applyFont="1" applyFill="1" applyBorder="1" applyAlignment="1"/>
    <xf numFmtId="167" fontId="29" fillId="25" borderId="15" xfId="43" applyNumberFormat="1" applyFont="1" applyFill="1" applyBorder="1" applyAlignment="1"/>
    <xf numFmtId="167" fontId="29" fillId="0" borderId="0" xfId="43" applyNumberFormat="1" applyFont="1" applyFill="1" applyBorder="1" applyAlignment="1"/>
    <xf numFmtId="167" fontId="33" fillId="0" borderId="19" xfId="43" applyNumberFormat="1" applyFont="1" applyFill="1" applyBorder="1" applyAlignment="1">
      <alignment horizontal="center" vertical="center" wrapText="1"/>
    </xf>
    <xf numFmtId="0" fontId="29" fillId="25" borderId="10" xfId="0" applyFont="1" applyFill="1" applyBorder="1" applyAlignment="1">
      <alignment horizontal="center" vertical="center" wrapText="1"/>
    </xf>
    <xf numFmtId="167" fontId="33" fillId="0" borderId="18" xfId="43" applyNumberFormat="1" applyFont="1" applyFill="1" applyBorder="1" applyAlignment="1">
      <alignment horizontal="center" vertical="center" wrapText="1"/>
    </xf>
    <xf numFmtId="0" fontId="29" fillId="0" borderId="0" xfId="0" applyFont="1" applyAlignment="1">
      <alignment horizontal="center"/>
    </xf>
    <xf numFmtId="167" fontId="27" fillId="0" borderId="0" xfId="43" applyNumberFormat="1" applyFont="1" applyBorder="1"/>
    <xf numFmtId="0" fontId="27" fillId="0" borderId="0" xfId="0" applyFont="1"/>
    <xf numFmtId="0" fontId="29" fillId="0" borderId="0" xfId="0" applyFont="1" applyAlignment="1">
      <alignment horizontal="left"/>
    </xf>
    <xf numFmtId="0" fontId="35" fillId="0" borderId="0" xfId="0" applyFont="1" applyAlignment="1">
      <alignment horizontal="left" indent="1"/>
    </xf>
    <xf numFmtId="167" fontId="36" fillId="0" borderId="11" xfId="43" applyNumberFormat="1" applyFont="1" applyBorder="1" applyAlignment="1">
      <alignment horizontal="right"/>
    </xf>
    <xf numFmtId="167" fontId="37" fillId="0" borderId="0" xfId="43" applyNumberFormat="1" applyFont="1" applyBorder="1" applyAlignment="1"/>
    <xf numFmtId="167" fontId="37" fillId="0" borderId="0" xfId="43" applyNumberFormat="1" applyFont="1" applyFill="1" applyBorder="1" applyAlignment="1"/>
    <xf numFmtId="167" fontId="27" fillId="0" borderId="0" xfId="0" applyNumberFormat="1" applyFont="1"/>
    <xf numFmtId="0" fontId="27" fillId="0" borderId="0" xfId="0" applyFont="1" applyAlignment="1">
      <alignment horizontal="left" indent="1"/>
    </xf>
    <xf numFmtId="167" fontId="36" fillId="0" borderId="0" xfId="43" applyNumberFormat="1" applyFont="1" applyFill="1"/>
    <xf numFmtId="167" fontId="36" fillId="0" borderId="0" xfId="43" applyNumberFormat="1" applyFont="1"/>
    <xf numFmtId="167" fontId="37" fillId="0" borderId="0" xfId="43" applyNumberFormat="1" applyFont="1" applyAlignment="1"/>
    <xf numFmtId="167" fontId="37" fillId="0" borderId="0" xfId="43" applyNumberFormat="1" applyFont="1" applyFill="1" applyAlignment="1"/>
    <xf numFmtId="0" fontId="27" fillId="0" borderId="0" xfId="0" applyFont="1" applyAlignment="1" applyProtection="1">
      <alignment horizontal="left" indent="1"/>
      <protection locked="0"/>
    </xf>
    <xf numFmtId="167" fontId="36" fillId="0" borderId="0" xfId="43" applyNumberFormat="1" applyFont="1" applyBorder="1"/>
    <xf numFmtId="167" fontId="36" fillId="0" borderId="0" xfId="43" applyNumberFormat="1" applyFont="1" applyFill="1" applyBorder="1"/>
    <xf numFmtId="167" fontId="36" fillId="0" borderId="11" xfId="43" applyNumberFormat="1" applyFont="1" applyBorder="1"/>
    <xf numFmtId="0" fontId="27" fillId="0" borderId="0" xfId="0" quotePrefix="1" applyFont="1" applyAlignment="1">
      <alignment horizontal="left" indent="1"/>
    </xf>
    <xf numFmtId="0" fontId="38" fillId="0" borderId="0" xfId="0" applyFont="1" applyAlignment="1">
      <alignment horizontal="left" indent="1"/>
    </xf>
    <xf numFmtId="37" fontId="36" fillId="0" borderId="11" xfId="43" applyNumberFormat="1" applyFont="1" applyBorder="1" applyAlignment="1">
      <alignment horizontal="right"/>
    </xf>
    <xf numFmtId="0" fontId="15" fillId="0" borderId="0" xfId="45" applyFont="1" applyFill="1" applyAlignment="1">
      <alignment horizontal="left" indent="2"/>
    </xf>
    <xf numFmtId="0" fontId="35" fillId="0" borderId="0" xfId="0" applyFont="1" applyAlignment="1">
      <alignment horizontal="left"/>
    </xf>
    <xf numFmtId="0" fontId="27" fillId="0" borderId="0" xfId="0" applyFont="1" applyAlignment="1">
      <alignment horizontal="left" wrapText="1" indent="2"/>
    </xf>
    <xf numFmtId="37" fontId="36" fillId="0" borderId="22" xfId="43" applyNumberFormat="1" applyFont="1" applyFill="1" applyBorder="1"/>
    <xf numFmtId="37" fontId="36" fillId="0" borderId="22" xfId="43" applyNumberFormat="1" applyFont="1" applyBorder="1"/>
    <xf numFmtId="0" fontId="27" fillId="0" borderId="0" xfId="0" applyFont="1" applyAlignment="1">
      <alignment horizontal="left" indent="2"/>
    </xf>
    <xf numFmtId="37" fontId="36" fillId="0" borderId="11" xfId="43" applyNumberFormat="1" applyFont="1" applyFill="1" applyBorder="1"/>
    <xf numFmtId="0" fontId="27" fillId="0" borderId="0" xfId="0" applyFont="1" applyAlignment="1">
      <alignment horizontal="left" indent="3"/>
    </xf>
    <xf numFmtId="37" fontId="36" fillId="0" borderId="11" xfId="43" applyNumberFormat="1" applyFont="1" applyBorder="1"/>
    <xf numFmtId="37" fontId="37" fillId="0" borderId="0" xfId="43" applyNumberFormat="1" applyFont="1" applyFill="1" applyAlignment="1"/>
    <xf numFmtId="0" fontId="27" fillId="0" borderId="0" xfId="0" applyFont="1" applyAlignment="1">
      <alignment horizontal="left" wrapText="1" indent="3"/>
    </xf>
    <xf numFmtId="167" fontId="36" fillId="0" borderId="11" xfId="43" applyNumberFormat="1" applyFont="1" applyFill="1" applyBorder="1"/>
    <xf numFmtId="37" fontId="37" fillId="0" borderId="0" xfId="43" applyNumberFormat="1" applyFont="1" applyAlignment="1"/>
    <xf numFmtId="0" fontId="27" fillId="0" borderId="0" xfId="0" applyFont="1" applyFill="1" applyAlignment="1">
      <alignment horizontal="left" indent="1"/>
    </xf>
    <xf numFmtId="167" fontId="36" fillId="0" borderId="0" xfId="43" applyNumberFormat="1" applyFont="1" applyBorder="1" applyAlignment="1"/>
    <xf numFmtId="167" fontId="36" fillId="0" borderId="11" xfId="43" applyNumberFormat="1" applyFont="1" applyFill="1" applyBorder="1" applyAlignment="1">
      <alignment horizontal="right" vertical="top"/>
    </xf>
    <xf numFmtId="167" fontId="36" fillId="0" borderId="11" xfId="43" applyNumberFormat="1" applyFont="1" applyBorder="1" applyAlignment="1">
      <alignment horizontal="right" vertical="top"/>
    </xf>
    <xf numFmtId="0" fontId="35" fillId="0" borderId="0" xfId="0" applyFont="1" applyAlignment="1">
      <alignment horizontal="left" vertical="top"/>
    </xf>
    <xf numFmtId="0" fontId="27" fillId="0" borderId="0" xfId="0" applyFont="1" applyAlignment="1"/>
    <xf numFmtId="0" fontId="29" fillId="0" borderId="0" xfId="0" applyFont="1" applyAlignment="1">
      <alignment vertical="top" wrapText="1"/>
    </xf>
    <xf numFmtId="167" fontId="36" fillId="0" borderId="22" xfId="43" applyNumberFormat="1" applyFont="1" applyBorder="1"/>
    <xf numFmtId="167" fontId="37" fillId="0" borderId="11" xfId="43" applyNumberFormat="1" applyFont="1" applyBorder="1" applyAlignment="1"/>
    <xf numFmtId="0" fontId="29" fillId="0" borderId="0" xfId="0" applyFont="1" applyAlignment="1">
      <alignment horizontal="left" indent="1"/>
    </xf>
    <xf numFmtId="164" fontId="37" fillId="0" borderId="0" xfId="43" applyNumberFormat="1" applyFont="1" applyFill="1" applyAlignment="1"/>
    <xf numFmtId="0" fontId="27" fillId="26" borderId="0" xfId="0" applyFont="1" applyFill="1" applyAlignment="1">
      <alignment horizontal="left" indent="1"/>
    </xf>
    <xf numFmtId="167" fontId="36" fillId="26" borderId="0" xfId="43" applyNumberFormat="1" applyFont="1" applyFill="1"/>
    <xf numFmtId="164" fontId="37" fillId="26" borderId="0" xfId="43" applyNumberFormat="1" applyFont="1" applyFill="1" applyAlignment="1"/>
    <xf numFmtId="167" fontId="37" fillId="26" borderId="0" xfId="43" applyNumberFormat="1" applyFont="1" applyFill="1" applyAlignment="1"/>
    <xf numFmtId="0" fontId="27" fillId="26" borderId="0" xfId="0" applyFont="1" applyFill="1" applyAlignment="1">
      <alignment horizontal="left"/>
    </xf>
    <xf numFmtId="0" fontId="27" fillId="26" borderId="0" xfId="0" applyFont="1" applyFill="1" applyAlignment="1">
      <alignment horizontal="left" wrapText="1"/>
    </xf>
    <xf numFmtId="0" fontId="27" fillId="0" borderId="0" xfId="0" applyFont="1" applyAlignment="1">
      <alignment horizontal="left"/>
    </xf>
    <xf numFmtId="0" fontId="27" fillId="0" borderId="0" xfId="0" applyFont="1" applyAlignment="1">
      <alignment horizontal="left" wrapText="1" indent="1"/>
    </xf>
    <xf numFmtId="167" fontId="36" fillId="0" borderId="22" xfId="43" applyNumberFormat="1" applyFont="1" applyBorder="1" applyAlignment="1">
      <alignment horizontal="right" vertical="top"/>
    </xf>
    <xf numFmtId="0" fontId="29" fillId="0" borderId="0" xfId="0" applyFont="1" applyAlignment="1">
      <alignment horizontal="left" wrapText="1" indent="1"/>
    </xf>
    <xf numFmtId="0" fontId="27" fillId="0" borderId="0" xfId="0" applyFont="1" applyFill="1" applyAlignment="1">
      <alignment horizontal="left"/>
    </xf>
    <xf numFmtId="167" fontId="39" fillId="0" borderId="0" xfId="43" applyNumberFormat="1" applyFont="1" applyFill="1" applyBorder="1" applyAlignment="1"/>
    <xf numFmtId="0" fontId="29" fillId="0" borderId="0" xfId="0" applyFont="1" applyFill="1"/>
    <xf numFmtId="0" fontId="29" fillId="0" borderId="0" xfId="0" applyFont="1" applyAlignment="1">
      <alignment horizontal="left" vertical="top"/>
    </xf>
    <xf numFmtId="167" fontId="26" fillId="0" borderId="23" xfId="0" applyNumberFormat="1" applyFont="1" applyBorder="1"/>
    <xf numFmtId="167" fontId="39" fillId="0" borderId="23" xfId="0" applyNumberFormat="1" applyFont="1" applyBorder="1"/>
    <xf numFmtId="0" fontId="27" fillId="0" borderId="0" xfId="0" applyFont="1" applyBorder="1"/>
    <xf numFmtId="0" fontId="27" fillId="0" borderId="0" xfId="0" applyFont="1" applyBorder="1" applyAlignment="1"/>
    <xf numFmtId="0" fontId="38" fillId="0" borderId="0" xfId="0" applyFont="1" applyBorder="1" applyAlignment="1"/>
    <xf numFmtId="0" fontId="27" fillId="0" borderId="0" xfId="0" applyFont="1" applyFill="1" applyBorder="1" applyAlignment="1">
      <alignment horizontal="left" wrapText="1"/>
    </xf>
    <xf numFmtId="0" fontId="38" fillId="0" borderId="0" xfId="0" applyFont="1" applyBorder="1"/>
    <xf numFmtId="167" fontId="0" fillId="0" borderId="0" xfId="0" applyNumberFormat="1"/>
    <xf numFmtId="0" fontId="15" fillId="0" borderId="10" xfId="0" applyNumberFormat="1" applyFont="1" applyBorder="1" applyAlignment="1">
      <alignment horizontal="center" wrapText="1"/>
    </xf>
    <xf numFmtId="0" fontId="15" fillId="0" borderId="10" xfId="0" applyFont="1" applyBorder="1" applyAlignment="1">
      <alignment horizontal="center" wrapText="1"/>
    </xf>
    <xf numFmtId="167" fontId="33" fillId="25" borderId="19" xfId="43" applyNumberFormat="1" applyFont="1" applyFill="1" applyBorder="1" applyAlignment="1">
      <alignment horizontal="center" vertical="center" wrapText="1"/>
    </xf>
    <xf numFmtId="167" fontId="33" fillId="25" borderId="18" xfId="43" applyNumberFormat="1" applyFont="1" applyFill="1" applyBorder="1" applyAlignment="1">
      <alignment horizontal="center" vertical="center" wrapText="1"/>
    </xf>
    <xf numFmtId="0" fontId="29" fillId="25" borderId="12" xfId="0" applyFont="1" applyFill="1" applyBorder="1" applyAlignment="1">
      <alignment horizontal="center" vertical="center"/>
    </xf>
    <xf numFmtId="0" fontId="29" fillId="25" borderId="16" xfId="0" applyFont="1" applyFill="1" applyBorder="1" applyAlignment="1">
      <alignment horizontal="center" vertical="center"/>
    </xf>
    <xf numFmtId="0" fontId="29" fillId="25" borderId="20" xfId="0" applyFont="1" applyFill="1" applyBorder="1" applyAlignment="1">
      <alignment horizontal="center" vertical="center"/>
    </xf>
    <xf numFmtId="0" fontId="30" fillId="25" borderId="16" xfId="0" applyFont="1" applyFill="1" applyBorder="1" applyAlignment="1">
      <alignment horizontal="center" vertical="center" wrapText="1"/>
    </xf>
    <xf numFmtId="0" fontId="0" fillId="0" borderId="21" xfId="0" applyBorder="1"/>
    <xf numFmtId="167" fontId="29" fillId="25" borderId="17" xfId="43" applyNumberFormat="1" applyFont="1" applyFill="1" applyBorder="1" applyAlignment="1">
      <alignment horizontal="center"/>
    </xf>
    <xf numFmtId="167" fontId="29" fillId="25" borderId="11" xfId="43" applyNumberFormat="1" applyFont="1" applyFill="1" applyBorder="1" applyAlignment="1">
      <alignment horizontal="center"/>
    </xf>
    <xf numFmtId="167" fontId="29" fillId="25" borderId="18" xfId="43" applyNumberFormat="1" applyFont="1" applyFill="1" applyBorder="1" applyAlignment="1">
      <alignment horizontal="center"/>
    </xf>
    <xf numFmtId="0" fontId="29" fillId="25" borderId="16" xfId="0" applyFont="1" applyFill="1" applyBorder="1" applyAlignment="1">
      <alignment horizontal="center" vertical="center" wrapText="1"/>
    </xf>
    <xf numFmtId="0" fontId="29" fillId="25" borderId="21" xfId="0" applyFont="1" applyFill="1" applyBorder="1" applyAlignment="1">
      <alignment horizontal="center" vertical="center" wrapText="1"/>
    </xf>
    <xf numFmtId="0" fontId="29" fillId="25" borderId="19" xfId="0" applyFont="1" applyFill="1" applyBorder="1" applyAlignment="1">
      <alignment horizontal="center" vertical="center" wrapText="1"/>
    </xf>
    <xf numFmtId="0" fontId="29" fillId="25" borderId="18" xfId="0" applyFont="1" applyFill="1" applyBorder="1" applyAlignment="1">
      <alignment horizontal="center" vertical="center" wrapText="1"/>
    </xf>
    <xf numFmtId="0" fontId="27" fillId="0" borderId="0" xfId="0" applyFont="1" applyAlignment="1"/>
    <xf numFmtId="0" fontId="27" fillId="0" borderId="0" xfId="0" applyFont="1" applyBorder="1" applyAlignment="1">
      <alignment vertical="top" wrapText="1"/>
    </xf>
    <xf numFmtId="0" fontId="27" fillId="0" borderId="0" xfId="0" applyFont="1" applyBorder="1" applyAlignment="1"/>
    <xf numFmtId="0" fontId="27" fillId="0" borderId="0" xfId="0" applyFont="1" applyBorder="1" applyAlignment="1">
      <alignment horizontal="left" vertical="top"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rmal 3 2"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ALL DEPARTMENTS: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JANUARY-DECEMBER 2017</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44064920167441762"/>
          <c:y val="8.1967278726369375E-3"/>
        </c:manualLayout>
      </c:layout>
      <c:overlay val="0"/>
      <c:spPr>
        <a:solidFill>
          <a:srgbClr val="FFFFFF"/>
        </a:solidFill>
        <a:ln w="25400">
          <a:noFill/>
        </a:ln>
      </c:spPr>
    </c:title>
    <c:autoTitleDeleted val="0"/>
    <c:plotArea>
      <c:layout>
        <c:manualLayout>
          <c:layoutTarget val="inner"/>
          <c:xMode val="edge"/>
          <c:yMode val="edge"/>
          <c:x val="0.23911196990084677"/>
          <c:y val="0.1688525941763209"/>
          <c:w val="0.71135811045501907"/>
          <c:h val="0.54098403959403785"/>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Graph!$B$5:$M$5</c:f>
              <c:numCache>
                <c:formatCode>_(* #,##0_);_(* \(#,##0\);_(* "-"_);_(@_)</c:formatCode>
                <c:ptCount val="12"/>
                <c:pt idx="0">
                  <c:v>145641.21</c:v>
                </c:pt>
                <c:pt idx="1">
                  <c:v>178323.30499999999</c:v>
                </c:pt>
                <c:pt idx="2">
                  <c:v>161759.97700000001</c:v>
                </c:pt>
                <c:pt idx="3">
                  <c:v>212547.00899999999</c:v>
                </c:pt>
                <c:pt idx="4">
                  <c:v>222525.052</c:v>
                </c:pt>
                <c:pt idx="5">
                  <c:v>214363.27</c:v>
                </c:pt>
                <c:pt idx="6">
                  <c:v>227693.245</c:v>
                </c:pt>
                <c:pt idx="7">
                  <c:v>196017.93100000001</c:v>
                </c:pt>
                <c:pt idx="8">
                  <c:v>177772.48800000001</c:v>
                </c:pt>
                <c:pt idx="9">
                  <c:v>260371.234</c:v>
                </c:pt>
                <c:pt idx="10">
                  <c:v>261376.28899999999</c:v>
                </c:pt>
                <c:pt idx="11">
                  <c:v>266703.13799999998</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Graph!$B$6:$M$6</c:f>
              <c:numCache>
                <c:formatCode>_(* #,##0_);_(* \(#,##0\);_(* "-"_);_(@_)</c:formatCode>
                <c:ptCount val="12"/>
                <c:pt idx="0">
                  <c:v>110233.746</c:v>
                </c:pt>
                <c:pt idx="1">
                  <c:v>146679.62899999999</c:v>
                </c:pt>
                <c:pt idx="2">
                  <c:v>196607.535</c:v>
                </c:pt>
                <c:pt idx="3">
                  <c:v>143672.31200000001</c:v>
                </c:pt>
                <c:pt idx="4">
                  <c:v>217854.44899999999</c:v>
                </c:pt>
                <c:pt idx="5">
                  <c:v>258445.59899999999</c:v>
                </c:pt>
                <c:pt idx="6">
                  <c:v>176099.23300000001</c:v>
                </c:pt>
                <c:pt idx="7">
                  <c:v>166131.83199999999</c:v>
                </c:pt>
                <c:pt idx="8">
                  <c:v>230662.84599999999</c:v>
                </c:pt>
                <c:pt idx="9">
                  <c:v>185588.8</c:v>
                </c:pt>
                <c:pt idx="10">
                  <c:v>216418.14499999999</c:v>
                </c:pt>
                <c:pt idx="11">
                  <c:v>341531.02899999998</c:v>
                </c:pt>
              </c:numCache>
            </c:numRef>
          </c:val>
        </c:ser>
        <c:dLbls>
          <c:showLegendKey val="0"/>
          <c:showVal val="0"/>
          <c:showCatName val="0"/>
          <c:showSerName val="0"/>
          <c:showPercent val="0"/>
          <c:showBubbleSize val="0"/>
        </c:dLbls>
        <c:gapWidth val="150"/>
        <c:axId val="-188582528"/>
        <c:axId val="-188586336"/>
      </c:barChart>
      <c:lineChart>
        <c:grouping val="standard"/>
        <c:varyColors val="0"/>
        <c:ser>
          <c:idx val="3"/>
          <c:order val="2"/>
          <c:tx>
            <c:strRef>
              <c:f>Graph!$A$7</c:f>
              <c:strCache>
                <c:ptCount val="1"/>
                <c:pt idx="0">
                  <c:v>NCA Utilized / NCAs Credited - Flow</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f>Graph!$B$4:$M$4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Graph!$B$7:$M$7</c:f>
              <c:numCache>
                <c:formatCode>_(* #,##0_);_(* \(#,##0\);_(* "-"??_);_(@_)</c:formatCode>
                <c:ptCount val="12"/>
                <c:pt idx="0">
                  <c:v>75.688567816760113</c:v>
                </c:pt>
                <c:pt idx="1">
                  <c:v>82.254884744313145</c:v>
                </c:pt>
                <c:pt idx="2">
                  <c:v>121.54275652499629</c:v>
                </c:pt>
                <c:pt idx="3">
                  <c:v>67.595546357464869</c:v>
                </c:pt>
                <c:pt idx="4">
                  <c:v>97.901088907508722</c:v>
                </c:pt>
                <c:pt idx="5">
                  <c:v>120.56431076088734</c:v>
                </c:pt>
                <c:pt idx="6">
                  <c:v>77.340560981508261</c:v>
                </c:pt>
                <c:pt idx="7">
                  <c:v>84.753385138015759</c:v>
                </c:pt>
                <c:pt idx="8">
                  <c:v>129.75171163717977</c:v>
                </c:pt>
                <c:pt idx="9">
                  <c:v>71.278534555779686</c:v>
                </c:pt>
                <c:pt idx="10">
                  <c:v>82.799455845055633</c:v>
                </c:pt>
                <c:pt idx="11">
                  <c:v>128.05662189096554</c:v>
                </c:pt>
              </c:numCache>
            </c:numRef>
          </c:val>
          <c:smooth val="0"/>
        </c:ser>
        <c:ser>
          <c:idx val="4"/>
          <c:order val="3"/>
          <c:tx>
            <c:strRef>
              <c:f>Graph!$A$8</c:f>
              <c:strCache>
                <c:ptCount val="1"/>
                <c:pt idx="0">
                  <c:v>NCA UtiIized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Graph!$B$8:$M$8</c:f>
              <c:numCache>
                <c:formatCode>_(* #,##0_);_(* \(#,##0\);_(* "-"??_);_(@_)</c:formatCode>
                <c:ptCount val="12"/>
                <c:pt idx="0">
                  <c:v>75.688567816760113</c:v>
                </c:pt>
                <c:pt idx="1">
                  <c:v>79.30293692813855</c:v>
                </c:pt>
                <c:pt idx="2">
                  <c:v>93.369990080714317</c:v>
                </c:pt>
                <c:pt idx="3">
                  <c:v>85.52450173675355</c:v>
                </c:pt>
                <c:pt idx="4">
                  <c:v>88.515499796837318</c:v>
                </c:pt>
                <c:pt idx="5">
                  <c:v>94.567588479565131</c:v>
                </c:pt>
                <c:pt idx="6">
                  <c:v>91.689451514666146</c:v>
                </c:pt>
                <c:pt idx="7">
                  <c:v>90.817286094113797</c:v>
                </c:pt>
                <c:pt idx="8">
                  <c:v>94.802830478700301</c:v>
                </c:pt>
                <c:pt idx="9">
                  <c:v>91.735727420308777</c:v>
                </c:pt>
                <c:pt idx="10">
                  <c:v>90.701482468263976</c:v>
                </c:pt>
                <c:pt idx="11">
                  <c:v>94.646972149253884</c:v>
                </c:pt>
              </c:numCache>
            </c:numRef>
          </c:val>
          <c:smooth val="0"/>
        </c:ser>
        <c:dLbls>
          <c:showLegendKey val="0"/>
          <c:showVal val="0"/>
          <c:showCatName val="0"/>
          <c:showSerName val="0"/>
          <c:showPercent val="0"/>
          <c:showBubbleSize val="0"/>
        </c:dLbls>
        <c:marker val="1"/>
        <c:smooth val="0"/>
        <c:axId val="-188581984"/>
        <c:axId val="-188585792"/>
      </c:lineChart>
      <c:catAx>
        <c:axId val="-1885825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8586336"/>
        <c:crossesAt val="0"/>
        <c:auto val="0"/>
        <c:lblAlgn val="ctr"/>
        <c:lblOffset val="100"/>
        <c:tickLblSkip val="1"/>
        <c:tickMarkSkip val="1"/>
        <c:noMultiLvlLbl val="0"/>
      </c:catAx>
      <c:valAx>
        <c:axId val="-188586336"/>
        <c:scaling>
          <c:orientation val="minMax"/>
          <c:max val="350000"/>
          <c:min val="5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171648235535965"/>
              <c:y val="0.32295107818189533"/>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8582528"/>
        <c:crosses val="autoZero"/>
        <c:crossBetween val="between"/>
        <c:majorUnit val="15000"/>
        <c:minorUnit val="10000"/>
      </c:valAx>
      <c:catAx>
        <c:axId val="-188581984"/>
        <c:scaling>
          <c:orientation val="minMax"/>
        </c:scaling>
        <c:delete val="1"/>
        <c:axPos val="b"/>
        <c:numFmt formatCode="General" sourceLinked="1"/>
        <c:majorTickMark val="out"/>
        <c:minorTickMark val="none"/>
        <c:tickLblPos val="nextTo"/>
        <c:crossAx val="-188585792"/>
        <c:crossesAt val="85"/>
        <c:auto val="0"/>
        <c:lblAlgn val="ctr"/>
        <c:lblOffset val="100"/>
        <c:noMultiLvlLbl val="0"/>
      </c:catAx>
      <c:valAx>
        <c:axId val="-188585792"/>
        <c:scaling>
          <c:orientation val="minMax"/>
          <c:max val="130"/>
          <c:min val="5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8262863452501004"/>
              <c:y val="0.30000017210963381"/>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8581984"/>
        <c:crosses val="max"/>
        <c:crossBetween val="between"/>
        <c:majorUnit val="5"/>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57150</xdr:rowOff>
    </xdr:from>
    <xdr:to>
      <xdr:col>12</xdr:col>
      <xdr:colOff>695325</xdr:colOff>
      <xdr:row>50</xdr:row>
      <xdr:rowOff>47625</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6"/>
  <sheetViews>
    <sheetView view="pageBreakPreview" zoomScaleNormal="100" zoomScaleSheetLayoutView="100" workbookViewId="0">
      <pane xSplit="2" ySplit="6" topLeftCell="C7" activePane="bottomRight" state="frozen"/>
      <selection pane="topRight" activeCell="C1" sqref="C1"/>
      <selection pane="bottomLeft" activeCell="A7" sqref="A7"/>
      <selection pane="bottomRight" activeCell="C5" sqref="C5:G5"/>
    </sheetView>
  </sheetViews>
  <sheetFormatPr defaultColWidth="9.109375" defaultRowHeight="13.2" x14ac:dyDescent="0.25"/>
  <cols>
    <col min="1" max="1" width="1.88671875" style="5" customWidth="1"/>
    <col min="2" max="2" width="42.109375" style="5" customWidth="1"/>
    <col min="3" max="6" width="12" style="6" customWidth="1"/>
    <col min="7" max="7" width="14" style="6" bestFit="1" customWidth="1"/>
    <col min="8" max="11" width="12" style="6" customWidth="1"/>
    <col min="12" max="12" width="14" style="6" bestFit="1" customWidth="1"/>
    <col min="13" max="17" width="12" style="6" customWidth="1"/>
    <col min="18" max="21" width="9.109375" style="6"/>
    <col min="22" max="22" width="10.44140625" style="6" customWidth="1"/>
    <col min="23" max="16384" width="9.109375" style="6"/>
  </cols>
  <sheetData>
    <row r="1" spans="1:22" ht="15.6" x14ac:dyDescent="0.25">
      <c r="A1" s="4" t="s">
        <v>25</v>
      </c>
    </row>
    <row r="2" spans="1:22" x14ac:dyDescent="0.25">
      <c r="A2" s="5" t="s">
        <v>26</v>
      </c>
    </row>
    <row r="3" spans="1:22" x14ac:dyDescent="0.25">
      <c r="A3" s="5" t="s">
        <v>27</v>
      </c>
    </row>
    <row r="5" spans="1:22" s="7" customFormat="1" ht="18.75" customHeight="1" x14ac:dyDescent="0.25">
      <c r="A5" s="118" t="s">
        <v>28</v>
      </c>
      <c r="B5" s="118"/>
      <c r="C5" s="119" t="s">
        <v>29</v>
      </c>
      <c r="D5" s="119"/>
      <c r="E5" s="119"/>
      <c r="F5" s="119"/>
      <c r="G5" s="119"/>
      <c r="H5" s="119" t="s">
        <v>30</v>
      </c>
      <c r="I5" s="119"/>
      <c r="J5" s="119"/>
      <c r="K5" s="119"/>
      <c r="L5" s="119"/>
      <c r="M5" s="119" t="s">
        <v>31</v>
      </c>
      <c r="N5" s="119"/>
      <c r="O5" s="119"/>
      <c r="P5" s="119"/>
      <c r="Q5" s="119"/>
      <c r="R5" s="119" t="s">
        <v>32</v>
      </c>
      <c r="S5" s="119"/>
      <c r="T5" s="119"/>
      <c r="U5" s="119"/>
      <c r="V5" s="119"/>
    </row>
    <row r="6" spans="1:22" s="7" customFormat="1" ht="26.4" x14ac:dyDescent="0.25">
      <c r="A6" s="118"/>
      <c r="B6" s="118"/>
      <c r="C6" s="8" t="s">
        <v>33</v>
      </c>
      <c r="D6" s="8" t="s">
        <v>34</v>
      </c>
      <c r="E6" s="8" t="s">
        <v>35</v>
      </c>
      <c r="F6" s="8" t="s">
        <v>36</v>
      </c>
      <c r="G6" s="8" t="s">
        <v>37</v>
      </c>
      <c r="H6" s="8" t="s">
        <v>33</v>
      </c>
      <c r="I6" s="8" t="s">
        <v>34</v>
      </c>
      <c r="J6" s="8" t="s">
        <v>35</v>
      </c>
      <c r="K6" s="8" t="s">
        <v>36</v>
      </c>
      <c r="L6" s="8" t="s">
        <v>37</v>
      </c>
      <c r="M6" s="8" t="s">
        <v>33</v>
      </c>
      <c r="N6" s="8" t="s">
        <v>34</v>
      </c>
      <c r="O6" s="8" t="s">
        <v>35</v>
      </c>
      <c r="P6" s="8" t="s">
        <v>36</v>
      </c>
      <c r="Q6" s="8" t="s">
        <v>37</v>
      </c>
      <c r="R6" s="8" t="s">
        <v>33</v>
      </c>
      <c r="S6" s="8" t="s">
        <v>34</v>
      </c>
      <c r="T6" s="8" t="s">
        <v>35</v>
      </c>
      <c r="U6" s="8" t="s">
        <v>36</v>
      </c>
      <c r="V6" s="8" t="s">
        <v>37</v>
      </c>
    </row>
    <row r="7" spans="1:22" x14ac:dyDescent="0.25">
      <c r="A7" s="9"/>
      <c r="B7" s="9"/>
      <c r="C7" s="10"/>
      <c r="D7" s="10"/>
      <c r="E7" s="10"/>
      <c r="F7" s="10"/>
      <c r="G7" s="10"/>
      <c r="H7" s="10"/>
      <c r="I7" s="10"/>
      <c r="J7" s="10"/>
      <c r="K7" s="10"/>
      <c r="L7" s="10"/>
      <c r="M7" s="10"/>
      <c r="N7" s="10"/>
      <c r="O7" s="10"/>
      <c r="P7" s="10"/>
      <c r="Q7" s="10"/>
      <c r="R7" s="11"/>
      <c r="S7" s="11"/>
      <c r="T7" s="11"/>
      <c r="U7" s="11"/>
      <c r="V7" s="11"/>
    </row>
    <row r="8" spans="1:22" s="15" customFormat="1" x14ac:dyDescent="0.25">
      <c r="A8" s="12" t="s">
        <v>38</v>
      </c>
      <c r="B8" s="12"/>
      <c r="C8" s="13">
        <f t="shared" ref="C8:Q8" si="0">+C10+C48</f>
        <v>485724493.26999998</v>
      </c>
      <c r="D8" s="13">
        <f t="shared" si="0"/>
        <v>649435332.0309999</v>
      </c>
      <c r="E8" s="13">
        <f t="shared" si="0"/>
        <v>601483665.46200001</v>
      </c>
      <c r="F8" s="13">
        <f t="shared" si="0"/>
        <v>788450661.4879998</v>
      </c>
      <c r="G8" s="13">
        <f t="shared" si="0"/>
        <v>2525094152.2509995</v>
      </c>
      <c r="H8" s="13">
        <f t="shared" si="0"/>
        <v>453520910.96399999</v>
      </c>
      <c r="I8" s="13">
        <f t="shared" si="0"/>
        <v>619972360.53600001</v>
      </c>
      <c r="J8" s="13">
        <f t="shared" si="0"/>
        <v>572893912.43600011</v>
      </c>
      <c r="K8" s="13">
        <f t="shared" si="0"/>
        <v>743537975.47241998</v>
      </c>
      <c r="L8" s="13">
        <f t="shared" si="0"/>
        <v>2389925159.4084196</v>
      </c>
      <c r="M8" s="13">
        <f t="shared" si="0"/>
        <v>32203582.305999976</v>
      </c>
      <c r="N8" s="13">
        <f t="shared" si="0"/>
        <v>29462971.494999982</v>
      </c>
      <c r="O8" s="13">
        <f t="shared" si="0"/>
        <v>28589753.025999963</v>
      </c>
      <c r="P8" s="13">
        <f t="shared" si="0"/>
        <v>44912686.015579984</v>
      </c>
      <c r="Q8" s="13">
        <f t="shared" si="0"/>
        <v>135168992.84257987</v>
      </c>
      <c r="R8" s="14">
        <f>+H8/C8*100</f>
        <v>93.369990035050805</v>
      </c>
      <c r="S8" s="14">
        <f>+I8/D8*100</f>
        <v>95.46329402761944</v>
      </c>
      <c r="T8" s="14">
        <f>+J8/E8*100</f>
        <v>95.246794773048393</v>
      </c>
      <c r="U8" s="14">
        <f>+K8/F8*100</f>
        <v>94.303678313768103</v>
      </c>
      <c r="V8" s="14">
        <f>+L8/G8*100</f>
        <v>94.646972164499957</v>
      </c>
    </row>
    <row r="9" spans="1:22" x14ac:dyDescent="0.25">
      <c r="C9" s="10"/>
      <c r="D9" s="10"/>
      <c r="E9" s="10"/>
      <c r="F9" s="10"/>
      <c r="G9" s="10"/>
      <c r="H9" s="10"/>
      <c r="I9" s="10"/>
      <c r="J9" s="10"/>
      <c r="K9" s="10"/>
      <c r="L9" s="10"/>
      <c r="M9" s="10"/>
      <c r="N9" s="10"/>
      <c r="O9" s="10"/>
      <c r="P9" s="10"/>
      <c r="Q9" s="10"/>
      <c r="R9" s="16"/>
      <c r="S9" s="16"/>
      <c r="T9" s="16"/>
      <c r="U9" s="16"/>
      <c r="V9" s="16"/>
    </row>
    <row r="10" spans="1:22" ht="15" x14ac:dyDescent="0.4">
      <c r="A10" s="5" t="s">
        <v>39</v>
      </c>
      <c r="C10" s="17">
        <f t="shared" ref="C10:Q10" si="1">SUM(C12:C46)</f>
        <v>352976838.28499997</v>
      </c>
      <c r="D10" s="17">
        <f t="shared" si="1"/>
        <v>469842204.37899989</v>
      </c>
      <c r="E10" s="17">
        <f t="shared" si="1"/>
        <v>434705992.96400005</v>
      </c>
      <c r="F10" s="17">
        <f t="shared" si="1"/>
        <v>606798278.96699977</v>
      </c>
      <c r="G10" s="17">
        <f t="shared" si="1"/>
        <v>1864323314.5949998</v>
      </c>
      <c r="H10" s="17">
        <f t="shared" si="1"/>
        <v>320774822.792</v>
      </c>
      <c r="I10" s="17">
        <f t="shared" si="1"/>
        <v>440403153.76999998</v>
      </c>
      <c r="J10" s="17">
        <f t="shared" si="1"/>
        <v>406117100.25200003</v>
      </c>
      <c r="K10" s="17">
        <f t="shared" si="1"/>
        <v>562056262.97141993</v>
      </c>
      <c r="L10" s="17">
        <f t="shared" si="1"/>
        <v>1729351339.7854195</v>
      </c>
      <c r="M10" s="17">
        <f t="shared" si="1"/>
        <v>32202015.492999997</v>
      </c>
      <c r="N10" s="17">
        <f t="shared" si="1"/>
        <v>29439050.60899996</v>
      </c>
      <c r="O10" s="17">
        <f t="shared" si="1"/>
        <v>28588892.712000012</v>
      </c>
      <c r="P10" s="17">
        <f t="shared" si="1"/>
        <v>44742015.995579973</v>
      </c>
      <c r="Q10" s="17">
        <f t="shared" si="1"/>
        <v>134971974.80957991</v>
      </c>
      <c r="R10" s="16">
        <f>+H10/C10*100</f>
        <v>90.877017412967049</v>
      </c>
      <c r="S10" s="16">
        <f>+I10/D10*100</f>
        <v>93.734268583234211</v>
      </c>
      <c r="T10" s="16">
        <f>+J10/E10*100</f>
        <v>93.423395772147174</v>
      </c>
      <c r="U10" s="16">
        <f>+K10/F10*100</f>
        <v>92.626542040997933</v>
      </c>
      <c r="V10" s="16">
        <f>+L10/G10*100</f>
        <v>92.760269972866737</v>
      </c>
    </row>
    <row r="11" spans="1:22" x14ac:dyDescent="0.25">
      <c r="C11" s="10"/>
      <c r="D11" s="10"/>
      <c r="E11" s="10"/>
      <c r="F11" s="10"/>
      <c r="G11" s="10"/>
      <c r="H11" s="10"/>
      <c r="I11" s="10"/>
      <c r="J11" s="10"/>
      <c r="K11" s="10"/>
      <c r="L11" s="10"/>
      <c r="M11" s="10"/>
      <c r="N11" s="10"/>
      <c r="O11" s="10"/>
      <c r="P11" s="10"/>
      <c r="Q11" s="10"/>
      <c r="R11" s="16"/>
      <c r="S11" s="16"/>
      <c r="T11" s="16"/>
      <c r="U11" s="16"/>
      <c r="V11" s="16"/>
    </row>
    <row r="12" spans="1:22" x14ac:dyDescent="0.25">
      <c r="B12" s="18" t="s">
        <v>40</v>
      </c>
      <c r="C12" s="10">
        <v>3092355.378</v>
      </c>
      <c r="D12" s="10">
        <v>3479964.9</v>
      </c>
      <c r="E12" s="10">
        <v>3643433.6670000004</v>
      </c>
      <c r="F12" s="10">
        <v>4395763.3159999996</v>
      </c>
      <c r="G12" s="10">
        <f>SUM(C12:F12)</f>
        <v>14611517.261</v>
      </c>
      <c r="H12" s="10">
        <v>3034372.9539999999</v>
      </c>
      <c r="I12" s="10">
        <v>3411380.4989999998</v>
      </c>
      <c r="J12" s="10">
        <v>3306187.5710000005</v>
      </c>
      <c r="K12" s="10">
        <v>3640025.3279999997</v>
      </c>
      <c r="L12" s="10">
        <f>SUM(H12:K12)</f>
        <v>13391966.352</v>
      </c>
      <c r="M12" s="10">
        <f t="shared" ref="M12:P46" si="2">+C12-H12</f>
        <v>57982.424000000115</v>
      </c>
      <c r="N12" s="10">
        <f t="shared" si="2"/>
        <v>68584.401000000071</v>
      </c>
      <c r="O12" s="10">
        <f t="shared" si="2"/>
        <v>337246.0959999999</v>
      </c>
      <c r="P12" s="10">
        <f t="shared" si="2"/>
        <v>755737.9879999999</v>
      </c>
      <c r="Q12" s="10">
        <f>SUM(M12:P12)</f>
        <v>1219550.909</v>
      </c>
      <c r="R12" s="16">
        <f t="shared" ref="R12:V46" si="3">+H12/C12*100</f>
        <v>98.124975401840757</v>
      </c>
      <c r="S12" s="16">
        <f t="shared" si="3"/>
        <v>98.029164001050688</v>
      </c>
      <c r="T12" s="16">
        <f t="shared" si="3"/>
        <v>90.743728942986692</v>
      </c>
      <c r="U12" s="16">
        <f t="shared" si="3"/>
        <v>82.807582354372599</v>
      </c>
      <c r="V12" s="16">
        <f t="shared" si="3"/>
        <v>91.653495751224028</v>
      </c>
    </row>
    <row r="13" spans="1:22" x14ac:dyDescent="0.25">
      <c r="B13" s="18" t="s">
        <v>41</v>
      </c>
      <c r="C13" s="10">
        <v>3139315.9</v>
      </c>
      <c r="D13" s="10">
        <v>3269234.3300000005</v>
      </c>
      <c r="E13" s="10">
        <v>3210302.8669999987</v>
      </c>
      <c r="F13" s="10">
        <v>6508675.529000001</v>
      </c>
      <c r="G13" s="10">
        <f t="shared" ref="G13:G46" si="4">SUM(C13:F13)</f>
        <v>16127528.626</v>
      </c>
      <c r="H13" s="10">
        <v>1305055.6030000001</v>
      </c>
      <c r="I13" s="10">
        <v>1754457.8369999998</v>
      </c>
      <c r="J13" s="10">
        <v>2273111.5099999993</v>
      </c>
      <c r="K13" s="10">
        <v>2954975.9430000009</v>
      </c>
      <c r="L13" s="10">
        <f t="shared" ref="L13:L46" si="5">SUM(H13:K13)</f>
        <v>8287600.8930000002</v>
      </c>
      <c r="M13" s="10">
        <f t="shared" si="2"/>
        <v>1834260.2969999998</v>
      </c>
      <c r="N13" s="10">
        <f t="shared" si="2"/>
        <v>1514776.4930000007</v>
      </c>
      <c r="O13" s="10">
        <f t="shared" si="2"/>
        <v>937191.35699999938</v>
      </c>
      <c r="P13" s="10">
        <f t="shared" si="2"/>
        <v>3553699.5860000001</v>
      </c>
      <c r="Q13" s="10">
        <f t="shared" ref="Q13:Q46" si="6">SUM(M13:P13)</f>
        <v>7839927.733</v>
      </c>
      <c r="R13" s="16">
        <f t="shared" si="3"/>
        <v>41.571337341361541</v>
      </c>
      <c r="S13" s="16">
        <f t="shared" si="3"/>
        <v>53.665710680335344</v>
      </c>
      <c r="T13" s="16">
        <f t="shared" si="3"/>
        <v>70.806761983930912</v>
      </c>
      <c r="U13" s="16">
        <f t="shared" si="3"/>
        <v>45.400572356600577</v>
      </c>
      <c r="V13" s="16">
        <f t="shared" si="3"/>
        <v>51.387916184747255</v>
      </c>
    </row>
    <row r="14" spans="1:22" x14ac:dyDescent="0.25">
      <c r="B14" s="18" t="s">
        <v>42</v>
      </c>
      <c r="C14" s="10">
        <v>103239.916</v>
      </c>
      <c r="D14" s="10">
        <v>109929.046</v>
      </c>
      <c r="E14" s="10">
        <v>207315.83900000004</v>
      </c>
      <c r="F14" s="10">
        <v>314397.01499999996</v>
      </c>
      <c r="G14" s="10">
        <f t="shared" si="4"/>
        <v>734881.81599999999</v>
      </c>
      <c r="H14" s="10">
        <v>93192.005000000005</v>
      </c>
      <c r="I14" s="10">
        <v>109846.274</v>
      </c>
      <c r="J14" s="10">
        <v>115088.94399999999</v>
      </c>
      <c r="K14" s="10">
        <v>294869.1860000001</v>
      </c>
      <c r="L14" s="10">
        <f t="shared" si="5"/>
        <v>612996.4090000001</v>
      </c>
      <c r="M14" s="10">
        <f t="shared" si="2"/>
        <v>10047.910999999993</v>
      </c>
      <c r="N14" s="10">
        <f t="shared" si="2"/>
        <v>82.771999999997206</v>
      </c>
      <c r="O14" s="10">
        <f t="shared" si="2"/>
        <v>92226.895000000048</v>
      </c>
      <c r="P14" s="10">
        <f t="shared" si="2"/>
        <v>19527.828999999852</v>
      </c>
      <c r="Q14" s="10">
        <f t="shared" si="6"/>
        <v>121885.40699999989</v>
      </c>
      <c r="R14" s="16">
        <f t="shared" si="3"/>
        <v>90.26741652908747</v>
      </c>
      <c r="S14" s="16">
        <f t="shared" si="3"/>
        <v>99.924704158717077</v>
      </c>
      <c r="T14" s="16">
        <f t="shared" si="3"/>
        <v>55.5138211123367</v>
      </c>
      <c r="U14" s="16">
        <f t="shared" si="3"/>
        <v>93.788799489715302</v>
      </c>
      <c r="V14" s="16">
        <f t="shared" si="3"/>
        <v>83.414284535787203</v>
      </c>
    </row>
    <row r="15" spans="1:22" x14ac:dyDescent="0.25">
      <c r="B15" s="18" t="s">
        <v>43</v>
      </c>
      <c r="C15" s="10">
        <v>1563107.95</v>
      </c>
      <c r="D15" s="10">
        <v>2205439.0120000001</v>
      </c>
      <c r="E15" s="10">
        <v>2067000.6669999994</v>
      </c>
      <c r="F15" s="10">
        <v>2533662.068</v>
      </c>
      <c r="G15" s="10">
        <f t="shared" si="4"/>
        <v>8369209.6969999997</v>
      </c>
      <c r="H15" s="10">
        <v>1445006.601</v>
      </c>
      <c r="I15" s="10">
        <v>1885383.8299999998</v>
      </c>
      <c r="J15" s="10">
        <v>1710362.6840000004</v>
      </c>
      <c r="K15" s="10">
        <v>2416404.7929999996</v>
      </c>
      <c r="L15" s="10">
        <f t="shared" si="5"/>
        <v>7457157.9079999998</v>
      </c>
      <c r="M15" s="10">
        <f t="shared" si="2"/>
        <v>118101.34899999993</v>
      </c>
      <c r="N15" s="10">
        <f t="shared" si="2"/>
        <v>320055.18200000026</v>
      </c>
      <c r="O15" s="10">
        <f t="shared" si="2"/>
        <v>356637.98299999908</v>
      </c>
      <c r="P15" s="10">
        <f t="shared" si="2"/>
        <v>117257.27500000037</v>
      </c>
      <c r="Q15" s="10">
        <f t="shared" si="6"/>
        <v>912051.78899999964</v>
      </c>
      <c r="R15" s="16">
        <f t="shared" si="3"/>
        <v>92.444453436501306</v>
      </c>
      <c r="S15" s="16">
        <f t="shared" si="3"/>
        <v>85.487915092707169</v>
      </c>
      <c r="T15" s="16">
        <f t="shared" si="3"/>
        <v>82.746111856963452</v>
      </c>
      <c r="U15" s="16">
        <f t="shared" si="3"/>
        <v>95.372023898492515</v>
      </c>
      <c r="V15" s="16">
        <f t="shared" si="3"/>
        <v>89.102294935602686</v>
      </c>
    </row>
    <row r="16" spans="1:22" x14ac:dyDescent="0.25">
      <c r="B16" s="18" t="s">
        <v>44</v>
      </c>
      <c r="C16" s="10">
        <v>7574563.5870000003</v>
      </c>
      <c r="D16" s="10">
        <v>13749895.618999999</v>
      </c>
      <c r="E16" s="10">
        <v>13205073.769999996</v>
      </c>
      <c r="F16" s="10">
        <v>15273198.579999998</v>
      </c>
      <c r="G16" s="10">
        <f t="shared" si="4"/>
        <v>49802731.555999994</v>
      </c>
      <c r="H16" s="10">
        <v>6286035.1629999997</v>
      </c>
      <c r="I16" s="10">
        <v>12859959.687000003</v>
      </c>
      <c r="J16" s="10">
        <v>11088977.298999999</v>
      </c>
      <c r="K16" s="10">
        <v>14009859.191000003</v>
      </c>
      <c r="L16" s="10">
        <f t="shared" si="5"/>
        <v>44244831.340000004</v>
      </c>
      <c r="M16" s="10">
        <f t="shared" si="2"/>
        <v>1288528.4240000006</v>
      </c>
      <c r="N16" s="10">
        <f t="shared" si="2"/>
        <v>889935.9319999963</v>
      </c>
      <c r="O16" s="10">
        <f t="shared" si="2"/>
        <v>2116096.4709999971</v>
      </c>
      <c r="P16" s="10">
        <f t="shared" si="2"/>
        <v>1263339.3889999948</v>
      </c>
      <c r="Q16" s="10">
        <f t="shared" si="6"/>
        <v>5557900.2159999888</v>
      </c>
      <c r="R16" s="16">
        <f t="shared" si="3"/>
        <v>82.98874371836466</v>
      </c>
      <c r="S16" s="16">
        <f t="shared" si="3"/>
        <v>93.52768954281909</v>
      </c>
      <c r="T16" s="16">
        <f t="shared" si="3"/>
        <v>83.975125714121646</v>
      </c>
      <c r="U16" s="16">
        <f t="shared" si="3"/>
        <v>91.728390209930765</v>
      </c>
      <c r="V16" s="16">
        <f t="shared" si="3"/>
        <v>88.840169921703023</v>
      </c>
    </row>
    <row r="17" spans="2:22" ht="15.6" x14ac:dyDescent="0.25">
      <c r="B17" s="18" t="s">
        <v>45</v>
      </c>
      <c r="C17" s="10">
        <v>624803.27500000002</v>
      </c>
      <c r="D17" s="10">
        <v>712207.13600000006</v>
      </c>
      <c r="E17" s="10">
        <v>713013.00600000005</v>
      </c>
      <c r="F17" s="10">
        <v>974052.01100000017</v>
      </c>
      <c r="G17" s="10">
        <f t="shared" si="4"/>
        <v>3024075.4280000003</v>
      </c>
      <c r="H17" s="10">
        <v>581178.83299999998</v>
      </c>
      <c r="I17" s="10">
        <v>615199.005</v>
      </c>
      <c r="J17" s="10">
        <v>586361.62299999991</v>
      </c>
      <c r="K17" s="10">
        <v>853928.72</v>
      </c>
      <c r="L17" s="10">
        <f t="shared" si="5"/>
        <v>2636668.1809999999</v>
      </c>
      <c r="M17" s="10">
        <f t="shared" si="2"/>
        <v>43624.442000000039</v>
      </c>
      <c r="N17" s="10">
        <f t="shared" si="2"/>
        <v>97008.131000000052</v>
      </c>
      <c r="O17" s="10">
        <f t="shared" si="2"/>
        <v>126651.38300000015</v>
      </c>
      <c r="P17" s="10">
        <f t="shared" si="2"/>
        <v>120123.2910000002</v>
      </c>
      <c r="Q17" s="10">
        <f t="shared" si="6"/>
        <v>387407.24700000044</v>
      </c>
      <c r="R17" s="16">
        <f t="shared" si="3"/>
        <v>93.017891591557358</v>
      </c>
      <c r="S17" s="16">
        <f t="shared" si="3"/>
        <v>86.379225074206502</v>
      </c>
      <c r="T17" s="16">
        <f t="shared" si="3"/>
        <v>82.23715669500703</v>
      </c>
      <c r="U17" s="16">
        <f t="shared" si="3"/>
        <v>87.667671783083037</v>
      </c>
      <c r="V17" s="16">
        <f t="shared" si="3"/>
        <v>87.189233330194554</v>
      </c>
    </row>
    <row r="18" spans="2:22" x14ac:dyDescent="0.25">
      <c r="B18" s="18" t="s">
        <v>46</v>
      </c>
      <c r="C18" s="10">
        <v>81713149.82100001</v>
      </c>
      <c r="D18" s="10">
        <v>103968003.65999997</v>
      </c>
      <c r="E18" s="10">
        <v>84654629.908000022</v>
      </c>
      <c r="F18" s="10">
        <v>141247969.09299999</v>
      </c>
      <c r="G18" s="10">
        <f t="shared" si="4"/>
        <v>411583752.48199999</v>
      </c>
      <c r="H18" s="10">
        <v>79597787.337000012</v>
      </c>
      <c r="I18" s="10">
        <v>98251090.256999999</v>
      </c>
      <c r="J18" s="10">
        <v>81774483.673000008</v>
      </c>
      <c r="K18" s="10">
        <v>124236699.54842001</v>
      </c>
      <c r="L18" s="10">
        <f t="shared" si="5"/>
        <v>383860060.81542003</v>
      </c>
      <c r="M18" s="10">
        <f t="shared" si="2"/>
        <v>2115362.4839999974</v>
      </c>
      <c r="N18" s="10">
        <f t="shared" si="2"/>
        <v>5716913.4029999673</v>
      </c>
      <c r="O18" s="10">
        <f t="shared" si="2"/>
        <v>2880146.2350000143</v>
      </c>
      <c r="P18" s="10">
        <f t="shared" si="2"/>
        <v>17011269.544579983</v>
      </c>
      <c r="Q18" s="10">
        <f t="shared" si="6"/>
        <v>27723691.666579962</v>
      </c>
      <c r="R18" s="16">
        <f t="shared" si="3"/>
        <v>97.411233701510852</v>
      </c>
      <c r="S18" s="16">
        <f t="shared" si="3"/>
        <v>94.501276160215951</v>
      </c>
      <c r="T18" s="16">
        <f t="shared" si="3"/>
        <v>96.597768795244789</v>
      </c>
      <c r="U18" s="16">
        <f t="shared" si="3"/>
        <v>87.956450167874991</v>
      </c>
      <c r="V18" s="16">
        <f t="shared" si="3"/>
        <v>93.264143324561289</v>
      </c>
    </row>
    <row r="19" spans="2:22" x14ac:dyDescent="0.25">
      <c r="B19" s="18" t="s">
        <v>47</v>
      </c>
      <c r="C19" s="10">
        <v>11213818.396000002</v>
      </c>
      <c r="D19" s="10">
        <v>15025878.140000001</v>
      </c>
      <c r="E19" s="10">
        <v>15464473.682</v>
      </c>
      <c r="F19" s="10">
        <v>19468455.741999991</v>
      </c>
      <c r="G19" s="10">
        <f t="shared" si="4"/>
        <v>61172625.959999993</v>
      </c>
      <c r="H19" s="10">
        <v>10507509.771</v>
      </c>
      <c r="I19" s="10">
        <v>13466014.970999999</v>
      </c>
      <c r="J19" s="10">
        <v>13416476.191</v>
      </c>
      <c r="K19" s="10">
        <v>17485300.213</v>
      </c>
      <c r="L19" s="10">
        <f t="shared" si="5"/>
        <v>54875301.145999998</v>
      </c>
      <c r="M19" s="10">
        <f t="shared" si="2"/>
        <v>706308.62500000186</v>
      </c>
      <c r="N19" s="10">
        <f t="shared" si="2"/>
        <v>1559863.1690000016</v>
      </c>
      <c r="O19" s="10">
        <f t="shared" si="2"/>
        <v>2047997.4910000004</v>
      </c>
      <c r="P19" s="10">
        <f t="shared" si="2"/>
        <v>1983155.5289999917</v>
      </c>
      <c r="Q19" s="10">
        <f t="shared" si="6"/>
        <v>6297324.8139999956</v>
      </c>
      <c r="R19" s="16">
        <f t="shared" si="3"/>
        <v>93.701444057164835</v>
      </c>
      <c r="S19" s="16">
        <f t="shared" si="3"/>
        <v>89.61882191199507</v>
      </c>
      <c r="T19" s="16">
        <f t="shared" si="3"/>
        <v>86.756759181634592</v>
      </c>
      <c r="U19" s="16">
        <f t="shared" si="3"/>
        <v>89.813493400395089</v>
      </c>
      <c r="V19" s="16">
        <f t="shared" si="3"/>
        <v>89.705649029816485</v>
      </c>
    </row>
    <row r="20" spans="2:22" x14ac:dyDescent="0.25">
      <c r="B20" s="18" t="s">
        <v>48</v>
      </c>
      <c r="C20" s="10">
        <v>355824.04200000002</v>
      </c>
      <c r="D20" s="10">
        <v>424494.91799999995</v>
      </c>
      <c r="E20" s="10">
        <v>360543.36800000002</v>
      </c>
      <c r="F20" s="10">
        <v>615692.47</v>
      </c>
      <c r="G20" s="10">
        <f t="shared" si="4"/>
        <v>1756554.798</v>
      </c>
      <c r="H20" s="10">
        <v>275440.71899999998</v>
      </c>
      <c r="I20" s="10">
        <v>338254.61800000007</v>
      </c>
      <c r="J20" s="10">
        <v>262937.18200000003</v>
      </c>
      <c r="K20" s="10">
        <v>392061.79199999967</v>
      </c>
      <c r="L20" s="10">
        <f t="shared" si="5"/>
        <v>1268694.3109999998</v>
      </c>
      <c r="M20" s="10">
        <f t="shared" si="2"/>
        <v>80383.323000000033</v>
      </c>
      <c r="N20" s="10">
        <f t="shared" si="2"/>
        <v>86240.299999999872</v>
      </c>
      <c r="O20" s="10">
        <f t="shared" si="2"/>
        <v>97606.185999999987</v>
      </c>
      <c r="P20" s="10">
        <f t="shared" si="2"/>
        <v>223630.67800000031</v>
      </c>
      <c r="Q20" s="10">
        <f t="shared" si="6"/>
        <v>487860.4870000002</v>
      </c>
      <c r="R20" s="16">
        <f t="shared" si="3"/>
        <v>77.409249091718195</v>
      </c>
      <c r="S20" s="16">
        <f t="shared" si="3"/>
        <v>79.68402062236234</v>
      </c>
      <c r="T20" s="16">
        <f t="shared" si="3"/>
        <v>72.928031781186448</v>
      </c>
      <c r="U20" s="16">
        <f t="shared" si="3"/>
        <v>63.67818531222246</v>
      </c>
      <c r="V20" s="16">
        <f t="shared" si="3"/>
        <v>72.226287073111834</v>
      </c>
    </row>
    <row r="21" spans="2:22" x14ac:dyDescent="0.25">
      <c r="B21" s="18" t="s">
        <v>49</v>
      </c>
      <c r="C21" s="10">
        <v>5649181.8140000002</v>
      </c>
      <c r="D21" s="10">
        <v>6637620.6909999987</v>
      </c>
      <c r="E21" s="10">
        <v>6643527.6389999986</v>
      </c>
      <c r="F21" s="10">
        <v>7575564.1050000004</v>
      </c>
      <c r="G21" s="10">
        <f t="shared" si="4"/>
        <v>26505894.248999998</v>
      </c>
      <c r="H21" s="10">
        <v>5167091.6880000001</v>
      </c>
      <c r="I21" s="10">
        <v>5458103.2169999992</v>
      </c>
      <c r="J21" s="10">
        <v>6028717.7119999994</v>
      </c>
      <c r="K21" s="10">
        <v>7445019.2039999999</v>
      </c>
      <c r="L21" s="10">
        <f t="shared" si="5"/>
        <v>24098931.820999999</v>
      </c>
      <c r="M21" s="10">
        <f t="shared" si="2"/>
        <v>482090.12600000016</v>
      </c>
      <c r="N21" s="10">
        <f t="shared" si="2"/>
        <v>1179517.4739999995</v>
      </c>
      <c r="O21" s="10">
        <f t="shared" si="2"/>
        <v>614809.92699999921</v>
      </c>
      <c r="P21" s="10">
        <f t="shared" si="2"/>
        <v>130544.90100000054</v>
      </c>
      <c r="Q21" s="10">
        <f t="shared" si="6"/>
        <v>2406962.4279999994</v>
      </c>
      <c r="R21" s="16">
        <f t="shared" si="3"/>
        <v>91.466195603666577</v>
      </c>
      <c r="S21" s="16">
        <f t="shared" si="3"/>
        <v>82.229815035991493</v>
      </c>
      <c r="T21" s="16">
        <f t="shared" si="3"/>
        <v>90.745730876607865</v>
      </c>
      <c r="U21" s="16">
        <f t="shared" si="3"/>
        <v>98.276763298539862</v>
      </c>
      <c r="V21" s="16">
        <f t="shared" si="3"/>
        <v>90.91914271826235</v>
      </c>
    </row>
    <row r="22" spans="2:22" x14ac:dyDescent="0.25">
      <c r="B22" s="18" t="s">
        <v>50</v>
      </c>
      <c r="C22" s="10">
        <v>10374034.345999999</v>
      </c>
      <c r="D22" s="10">
        <v>6498882.5739999991</v>
      </c>
      <c r="E22" s="10">
        <v>5335401.057</v>
      </c>
      <c r="F22" s="10">
        <v>5984120.0140000023</v>
      </c>
      <c r="G22" s="10">
        <f t="shared" si="4"/>
        <v>28192437.991</v>
      </c>
      <c r="H22" s="10">
        <v>6675752.8039999995</v>
      </c>
      <c r="I22" s="10">
        <v>4207590.7929999996</v>
      </c>
      <c r="J22" s="10">
        <v>4140246.5789999999</v>
      </c>
      <c r="K22" s="10">
        <v>4578347.3840000033</v>
      </c>
      <c r="L22" s="10">
        <f t="shared" si="5"/>
        <v>19601937.560000002</v>
      </c>
      <c r="M22" s="10">
        <f t="shared" si="2"/>
        <v>3698281.5419999994</v>
      </c>
      <c r="N22" s="10">
        <f t="shared" si="2"/>
        <v>2291291.7809999995</v>
      </c>
      <c r="O22" s="10">
        <f t="shared" si="2"/>
        <v>1195154.4780000001</v>
      </c>
      <c r="P22" s="10">
        <f t="shared" si="2"/>
        <v>1405772.629999999</v>
      </c>
      <c r="Q22" s="10">
        <f t="shared" si="6"/>
        <v>8590500.430999998</v>
      </c>
      <c r="R22" s="16">
        <f t="shared" si="3"/>
        <v>64.350594776795049</v>
      </c>
      <c r="S22" s="16">
        <f t="shared" si="3"/>
        <v>64.743296175765011</v>
      </c>
      <c r="T22" s="16">
        <f t="shared" si="3"/>
        <v>77.599538155956097</v>
      </c>
      <c r="U22" s="16">
        <f t="shared" si="3"/>
        <v>76.508281473112874</v>
      </c>
      <c r="V22" s="16">
        <f t="shared" si="3"/>
        <v>69.529061538621164</v>
      </c>
    </row>
    <row r="23" spans="2:22" x14ac:dyDescent="0.25">
      <c r="B23" s="18" t="s">
        <v>51</v>
      </c>
      <c r="C23" s="10">
        <v>3136214.4649999999</v>
      </c>
      <c r="D23" s="10">
        <v>2978938.2460000003</v>
      </c>
      <c r="E23" s="10">
        <v>2883746.5159999998</v>
      </c>
      <c r="F23" s="10">
        <v>3878897.8159999996</v>
      </c>
      <c r="G23" s="10">
        <f t="shared" si="4"/>
        <v>12877797.043</v>
      </c>
      <c r="H23" s="10">
        <v>2605597.3339999998</v>
      </c>
      <c r="I23" s="10">
        <v>2962476.7190000005</v>
      </c>
      <c r="J23" s="10">
        <v>2854794.8600000003</v>
      </c>
      <c r="K23" s="10">
        <v>3690735.1239999998</v>
      </c>
      <c r="L23" s="10">
        <f t="shared" si="5"/>
        <v>12113604.037</v>
      </c>
      <c r="M23" s="10">
        <f t="shared" si="2"/>
        <v>530617.13100000005</v>
      </c>
      <c r="N23" s="10">
        <f t="shared" si="2"/>
        <v>16461.526999999769</v>
      </c>
      <c r="O23" s="10">
        <f t="shared" si="2"/>
        <v>28951.655999999493</v>
      </c>
      <c r="P23" s="10">
        <f t="shared" si="2"/>
        <v>188162.69199999981</v>
      </c>
      <c r="Q23" s="10">
        <f t="shared" si="6"/>
        <v>764193.00599999912</v>
      </c>
      <c r="R23" s="16">
        <f t="shared" si="3"/>
        <v>83.080967933741107</v>
      </c>
      <c r="S23" s="16">
        <f t="shared" si="3"/>
        <v>99.44740287845498</v>
      </c>
      <c r="T23" s="16">
        <f t="shared" si="3"/>
        <v>98.996040191488191</v>
      </c>
      <c r="U23" s="16">
        <f t="shared" si="3"/>
        <v>95.14906808774775</v>
      </c>
      <c r="V23" s="16">
        <f t="shared" si="3"/>
        <v>94.065809521238009</v>
      </c>
    </row>
    <row r="24" spans="2:22" x14ac:dyDescent="0.25">
      <c r="B24" s="18" t="s">
        <v>52</v>
      </c>
      <c r="C24" s="10">
        <v>13918992.450999999</v>
      </c>
      <c r="D24" s="10">
        <v>25645179.836999994</v>
      </c>
      <c r="E24" s="10">
        <v>22577999.642000005</v>
      </c>
      <c r="F24" s="10">
        <v>28386459.622000001</v>
      </c>
      <c r="G24" s="10">
        <f t="shared" si="4"/>
        <v>90528631.552000001</v>
      </c>
      <c r="H24" s="10">
        <v>12694090.912</v>
      </c>
      <c r="I24" s="10">
        <v>24573989.535999998</v>
      </c>
      <c r="J24" s="10">
        <v>19912768.728</v>
      </c>
      <c r="K24" s="10">
        <v>22383136.646000013</v>
      </c>
      <c r="L24" s="10">
        <f t="shared" si="5"/>
        <v>79563985.822000012</v>
      </c>
      <c r="M24" s="10">
        <f t="shared" si="2"/>
        <v>1224901.5389999989</v>
      </c>
      <c r="N24" s="10">
        <f t="shared" si="2"/>
        <v>1071190.3009999953</v>
      </c>
      <c r="O24" s="10">
        <f t="shared" si="2"/>
        <v>2665230.9140000045</v>
      </c>
      <c r="P24" s="10">
        <f t="shared" si="2"/>
        <v>6003322.9759999886</v>
      </c>
      <c r="Q24" s="10">
        <f t="shared" si="6"/>
        <v>10964645.729999987</v>
      </c>
      <c r="R24" s="16">
        <f t="shared" si="3"/>
        <v>91.199783006477617</v>
      </c>
      <c r="S24" s="16">
        <f t="shared" si="3"/>
        <v>95.823034551489016</v>
      </c>
      <c r="T24" s="16">
        <f t="shared" si="3"/>
        <v>88.195451518025124</v>
      </c>
      <c r="U24" s="16">
        <f t="shared" si="3"/>
        <v>78.851455743542914</v>
      </c>
      <c r="V24" s="16">
        <f t="shared" si="3"/>
        <v>87.888201177876141</v>
      </c>
    </row>
    <row r="25" spans="2:22" x14ac:dyDescent="0.25">
      <c r="B25" s="18" t="s">
        <v>53</v>
      </c>
      <c r="C25" s="10">
        <v>776915.31699999992</v>
      </c>
      <c r="D25" s="10">
        <v>1456885.7579999999</v>
      </c>
      <c r="E25" s="10">
        <v>849537.821</v>
      </c>
      <c r="F25" s="10">
        <v>1312564.4220000003</v>
      </c>
      <c r="G25" s="10">
        <f>SUM(C25:F25)</f>
        <v>4395903.318</v>
      </c>
      <c r="H25" s="10">
        <v>604377.10599999991</v>
      </c>
      <c r="I25" s="10">
        <v>383511.09568000003</v>
      </c>
      <c r="J25" s="10">
        <v>785646.59331999999</v>
      </c>
      <c r="K25" s="10">
        <v>1267143.7000000002</v>
      </c>
      <c r="L25" s="10">
        <f>SUM(H25:K25)</f>
        <v>3040678.4950000001</v>
      </c>
      <c r="M25" s="10">
        <f>+C25-H25</f>
        <v>172538.21100000001</v>
      </c>
      <c r="N25" s="10">
        <f>+D25-I25</f>
        <v>1073374.6623199999</v>
      </c>
      <c r="O25" s="10">
        <f>+E25-J25</f>
        <v>63891.227680000011</v>
      </c>
      <c r="P25" s="10">
        <f>+F25-K25</f>
        <v>45420.722000000067</v>
      </c>
      <c r="Q25" s="10">
        <f>SUM(M25:P25)</f>
        <v>1355224.8229999999</v>
      </c>
      <c r="R25" s="16">
        <f>+H25/C25*100</f>
        <v>77.791889640399503</v>
      </c>
      <c r="S25" s="16">
        <f>+I25/D25*100</f>
        <v>26.324033547179482</v>
      </c>
      <c r="T25" s="16">
        <f>+J25/E25*100</f>
        <v>92.479295671051716</v>
      </c>
      <c r="U25" s="16">
        <f>+K25/F25*100</f>
        <v>96.539543412978475</v>
      </c>
      <c r="V25" s="16">
        <f>+L25/G25*100</f>
        <v>69.170731816354291</v>
      </c>
    </row>
    <row r="26" spans="2:22" x14ac:dyDescent="0.25">
      <c r="B26" s="18" t="s">
        <v>54</v>
      </c>
      <c r="C26" s="10">
        <v>35663982.262000002</v>
      </c>
      <c r="D26" s="10">
        <v>48055336.387999989</v>
      </c>
      <c r="E26" s="10">
        <v>41701923.905000001</v>
      </c>
      <c r="F26" s="10">
        <v>63856037.149000004</v>
      </c>
      <c r="G26" s="10">
        <f t="shared" si="4"/>
        <v>189277279.704</v>
      </c>
      <c r="H26" s="10">
        <v>34968754.216999993</v>
      </c>
      <c r="I26" s="10">
        <v>47382161.235000014</v>
      </c>
      <c r="J26" s="10">
        <v>41711923.733999997</v>
      </c>
      <c r="K26" s="10">
        <v>62799925.641999975</v>
      </c>
      <c r="L26" s="10">
        <f t="shared" si="5"/>
        <v>186862764.82799998</v>
      </c>
      <c r="M26" s="10">
        <f t="shared" si="2"/>
        <v>695228.04500000924</v>
      </c>
      <c r="N26" s="10">
        <f t="shared" si="2"/>
        <v>673175.15299997479</v>
      </c>
      <c r="O26" s="10">
        <f t="shared" si="2"/>
        <v>-9999.8289999961853</v>
      </c>
      <c r="P26" s="10">
        <f t="shared" si="2"/>
        <v>1056111.5070000291</v>
      </c>
      <c r="Q26" s="10">
        <f t="shared" si="6"/>
        <v>2414514.8760000169</v>
      </c>
      <c r="R26" s="16">
        <f t="shared" si="3"/>
        <v>98.050615772819143</v>
      </c>
      <c r="S26" s="16">
        <f t="shared" si="3"/>
        <v>98.599166703225748</v>
      </c>
      <c r="T26" s="16">
        <f t="shared" si="3"/>
        <v>100.0239792989474</v>
      </c>
      <c r="U26" s="16">
        <f t="shared" si="3"/>
        <v>98.346105467622863</v>
      </c>
      <c r="V26" s="16">
        <f t="shared" si="3"/>
        <v>98.724350392304899</v>
      </c>
    </row>
    <row r="27" spans="2:22" x14ac:dyDescent="0.25">
      <c r="B27" s="18" t="s">
        <v>55</v>
      </c>
      <c r="C27" s="10">
        <v>3387880.648</v>
      </c>
      <c r="D27" s="10">
        <v>4558832.2149999999</v>
      </c>
      <c r="E27" s="10">
        <v>4446748.620000001</v>
      </c>
      <c r="F27" s="10">
        <v>5590397.1289999988</v>
      </c>
      <c r="G27" s="10">
        <f t="shared" si="4"/>
        <v>17983858.612</v>
      </c>
      <c r="H27" s="10">
        <v>3265507.6150000002</v>
      </c>
      <c r="I27" s="10">
        <v>4301736.0379999997</v>
      </c>
      <c r="J27" s="10">
        <v>4062497.0300000003</v>
      </c>
      <c r="K27" s="10">
        <v>5223061.584999999</v>
      </c>
      <c r="L27" s="10">
        <f t="shared" si="5"/>
        <v>16852802.267999999</v>
      </c>
      <c r="M27" s="10">
        <f t="shared" si="2"/>
        <v>122373.03299999982</v>
      </c>
      <c r="N27" s="10">
        <f t="shared" si="2"/>
        <v>257096.17700000014</v>
      </c>
      <c r="O27" s="10">
        <f t="shared" si="2"/>
        <v>384251.59000000078</v>
      </c>
      <c r="P27" s="10">
        <f t="shared" si="2"/>
        <v>367335.54399999976</v>
      </c>
      <c r="Q27" s="10">
        <f t="shared" si="6"/>
        <v>1131056.3440000005</v>
      </c>
      <c r="R27" s="16">
        <f t="shared" si="3"/>
        <v>96.387917824902075</v>
      </c>
      <c r="S27" s="16">
        <f t="shared" si="3"/>
        <v>94.360481700684829</v>
      </c>
      <c r="T27" s="16">
        <f t="shared" si="3"/>
        <v>91.358819154476947</v>
      </c>
      <c r="U27" s="16">
        <f t="shared" si="3"/>
        <v>93.429169063956849</v>
      </c>
      <c r="V27" s="16">
        <f t="shared" si="3"/>
        <v>93.710713766147563</v>
      </c>
    </row>
    <row r="28" spans="2:22" x14ac:dyDescent="0.25">
      <c r="B28" s="5" t="s">
        <v>56</v>
      </c>
      <c r="C28" s="10">
        <v>2733466.392</v>
      </c>
      <c r="D28" s="10">
        <v>3851291.3930000002</v>
      </c>
      <c r="E28" s="10">
        <v>3445083.5040000007</v>
      </c>
      <c r="F28" s="10">
        <v>4409547.4759999979</v>
      </c>
      <c r="G28" s="10">
        <f t="shared" si="4"/>
        <v>14439388.764999999</v>
      </c>
      <c r="H28" s="10">
        <v>1651855.86916</v>
      </c>
      <c r="I28" s="10">
        <v>2456082.1618400002</v>
      </c>
      <c r="J28" s="10">
        <v>2868120.3739999998</v>
      </c>
      <c r="K28" s="10">
        <v>3826966.2419999978</v>
      </c>
      <c r="L28" s="10">
        <f t="shared" si="5"/>
        <v>10803024.646999998</v>
      </c>
      <c r="M28" s="10">
        <f t="shared" si="2"/>
        <v>1081610.52284</v>
      </c>
      <c r="N28" s="10">
        <f t="shared" si="2"/>
        <v>1395209.23116</v>
      </c>
      <c r="O28" s="10">
        <f t="shared" si="2"/>
        <v>576963.13000000082</v>
      </c>
      <c r="P28" s="10">
        <f t="shared" si="2"/>
        <v>582581.23400000017</v>
      </c>
      <c r="Q28" s="10">
        <f t="shared" si="6"/>
        <v>3636364.1180000007</v>
      </c>
      <c r="R28" s="16">
        <f t="shared" si="3"/>
        <v>60.430809538923356</v>
      </c>
      <c r="S28" s="16">
        <f t="shared" si="3"/>
        <v>63.772950712171685</v>
      </c>
      <c r="T28" s="16">
        <f t="shared" si="3"/>
        <v>83.252564725060992</v>
      </c>
      <c r="U28" s="16">
        <f t="shared" si="3"/>
        <v>86.788185473207037</v>
      </c>
      <c r="V28" s="16">
        <f t="shared" si="3"/>
        <v>74.816356999720952</v>
      </c>
    </row>
    <row r="29" spans="2:22" x14ac:dyDescent="0.25">
      <c r="B29" s="5" t="s">
        <v>57</v>
      </c>
      <c r="C29" s="10">
        <v>34572013.013000004</v>
      </c>
      <c r="D29" s="10">
        <v>47499698.883999996</v>
      </c>
      <c r="E29" s="10">
        <v>42478567.037</v>
      </c>
      <c r="F29" s="10">
        <v>51324934.534999982</v>
      </c>
      <c r="G29" s="10">
        <f t="shared" si="4"/>
        <v>175875213.46899998</v>
      </c>
      <c r="H29" s="10">
        <v>34130147.333999999</v>
      </c>
      <c r="I29" s="10">
        <v>47282516.844000004</v>
      </c>
      <c r="J29" s="10">
        <v>42354415.652999997</v>
      </c>
      <c r="K29" s="10">
        <v>51167428.781000018</v>
      </c>
      <c r="L29" s="10">
        <f t="shared" si="5"/>
        <v>174934508.61200002</v>
      </c>
      <c r="M29" s="10">
        <f t="shared" si="2"/>
        <v>441865.67900000513</v>
      </c>
      <c r="N29" s="10">
        <f t="shared" si="2"/>
        <v>217182.03999999166</v>
      </c>
      <c r="O29" s="10">
        <f t="shared" si="2"/>
        <v>124151.38400000334</v>
      </c>
      <c r="P29" s="10">
        <f t="shared" si="2"/>
        <v>157505.7539999634</v>
      </c>
      <c r="Q29" s="10">
        <f t="shared" si="6"/>
        <v>940704.85699996352</v>
      </c>
      <c r="R29" s="16">
        <f t="shared" si="3"/>
        <v>98.721897741870421</v>
      </c>
      <c r="S29" s="16">
        <f t="shared" si="3"/>
        <v>99.542771754131792</v>
      </c>
      <c r="T29" s="16">
        <f t="shared" si="3"/>
        <v>99.707731704104191</v>
      </c>
      <c r="U29" s="16">
        <f t="shared" si="3"/>
        <v>99.693120399612866</v>
      </c>
      <c r="V29" s="16">
        <f t="shared" si="3"/>
        <v>99.465129373010953</v>
      </c>
    </row>
    <row r="30" spans="2:22" x14ac:dyDescent="0.25">
      <c r="B30" s="5" t="s">
        <v>58</v>
      </c>
      <c r="C30" s="10">
        <v>59028111.287999988</v>
      </c>
      <c r="D30" s="10">
        <v>87980170.089000016</v>
      </c>
      <c r="E30" s="10">
        <v>98115280.342999995</v>
      </c>
      <c r="F30" s="10">
        <v>129699913.23599997</v>
      </c>
      <c r="G30" s="10">
        <f t="shared" si="4"/>
        <v>374823474.95599997</v>
      </c>
      <c r="H30" s="10">
        <v>57556937.541000001</v>
      </c>
      <c r="I30" s="10">
        <v>87061278.734999985</v>
      </c>
      <c r="J30" s="10">
        <v>97737398.812999994</v>
      </c>
      <c r="K30" s="10">
        <v>128865761.60899997</v>
      </c>
      <c r="L30" s="10">
        <f t="shared" si="5"/>
        <v>371221376.69799995</v>
      </c>
      <c r="M30" s="10">
        <f t="shared" si="2"/>
        <v>1471173.7469999865</v>
      </c>
      <c r="N30" s="10">
        <f t="shared" si="2"/>
        <v>918891.35400003195</v>
      </c>
      <c r="O30" s="10">
        <f t="shared" si="2"/>
        <v>377881.53000000119</v>
      </c>
      <c r="P30" s="10">
        <f t="shared" si="2"/>
        <v>834151.62700000405</v>
      </c>
      <c r="Q30" s="10">
        <f t="shared" si="6"/>
        <v>3602098.2580000237</v>
      </c>
      <c r="R30" s="16">
        <f t="shared" si="3"/>
        <v>97.507672675105454</v>
      </c>
      <c r="S30" s="16">
        <f t="shared" si="3"/>
        <v>98.955569927779763</v>
      </c>
      <c r="T30" s="16">
        <f t="shared" si="3"/>
        <v>99.614859654195584</v>
      </c>
      <c r="U30" s="16">
        <f t="shared" si="3"/>
        <v>99.356860304538372</v>
      </c>
      <c r="V30" s="16">
        <f t="shared" si="3"/>
        <v>99.038988084078014</v>
      </c>
    </row>
    <row r="31" spans="2:22" x14ac:dyDescent="0.25">
      <c r="B31" s="5" t="s">
        <v>59</v>
      </c>
      <c r="C31" s="10">
        <v>4927913.6490000002</v>
      </c>
      <c r="D31" s="10">
        <v>5680321.0360000003</v>
      </c>
      <c r="E31" s="10">
        <v>4913898.2199999988</v>
      </c>
      <c r="F31" s="10">
        <v>4558117.853000002</v>
      </c>
      <c r="G31" s="10">
        <f t="shared" si="4"/>
        <v>20080250.758000001</v>
      </c>
      <c r="H31" s="10">
        <v>4241173.0290000001</v>
      </c>
      <c r="I31" s="10">
        <v>3928821.2590000005</v>
      </c>
      <c r="J31" s="10">
        <v>3731659.9989999998</v>
      </c>
      <c r="K31" s="10">
        <v>3996274.0769999996</v>
      </c>
      <c r="L31" s="10">
        <f t="shared" si="5"/>
        <v>15897928.364</v>
      </c>
      <c r="M31" s="10">
        <f t="shared" si="2"/>
        <v>686740.62000000011</v>
      </c>
      <c r="N31" s="10">
        <f t="shared" si="2"/>
        <v>1751499.7769999998</v>
      </c>
      <c r="O31" s="10">
        <f t="shared" si="2"/>
        <v>1182238.220999999</v>
      </c>
      <c r="P31" s="10">
        <f t="shared" si="2"/>
        <v>561843.7760000024</v>
      </c>
      <c r="Q31" s="10">
        <f t="shared" si="6"/>
        <v>4182322.3940000013</v>
      </c>
      <c r="R31" s="16">
        <f t="shared" si="3"/>
        <v>86.064272450485063</v>
      </c>
      <c r="S31" s="16">
        <f t="shared" si="3"/>
        <v>69.165479100572441</v>
      </c>
      <c r="T31" s="16">
        <f t="shared" si="3"/>
        <v>75.940929826584821</v>
      </c>
      <c r="U31" s="16">
        <f t="shared" si="3"/>
        <v>87.673776893894583</v>
      </c>
      <c r="V31" s="16">
        <f t="shared" si="3"/>
        <v>79.171961324567832</v>
      </c>
    </row>
    <row r="32" spans="2:22" x14ac:dyDescent="0.25">
      <c r="B32" s="5" t="s">
        <v>60</v>
      </c>
      <c r="C32" s="10">
        <v>25570647.280999999</v>
      </c>
      <c r="D32" s="10">
        <v>37083920.819000006</v>
      </c>
      <c r="E32" s="10">
        <v>33460498.876999997</v>
      </c>
      <c r="F32" s="10">
        <v>46459331.268000007</v>
      </c>
      <c r="G32" s="10">
        <f t="shared" si="4"/>
        <v>142574398.245</v>
      </c>
      <c r="H32" s="10">
        <v>24140393.707000002</v>
      </c>
      <c r="I32" s="10">
        <v>36587122.277000003</v>
      </c>
      <c r="J32" s="10">
        <v>30460849.527000003</v>
      </c>
      <c r="K32" s="10">
        <v>45946700.756999999</v>
      </c>
      <c r="L32" s="10">
        <f t="shared" si="5"/>
        <v>137135066.26800001</v>
      </c>
      <c r="M32" s="10">
        <f t="shared" si="2"/>
        <v>1430253.5739999972</v>
      </c>
      <c r="N32" s="10">
        <f t="shared" si="2"/>
        <v>496798.54200000316</v>
      </c>
      <c r="O32" s="10">
        <f t="shared" si="2"/>
        <v>2999649.349999994</v>
      </c>
      <c r="P32" s="10">
        <f t="shared" si="2"/>
        <v>512630.51100000739</v>
      </c>
      <c r="Q32" s="10">
        <f t="shared" si="6"/>
        <v>5439331.9770000018</v>
      </c>
      <c r="R32" s="16">
        <f t="shared" si="3"/>
        <v>94.406658704088684</v>
      </c>
      <c r="S32" s="16">
        <f t="shared" si="3"/>
        <v>98.660339761739905</v>
      </c>
      <c r="T32" s="16">
        <f t="shared" si="3"/>
        <v>91.035252160983518</v>
      </c>
      <c r="U32" s="16">
        <f t="shared" si="3"/>
        <v>98.896603767189617</v>
      </c>
      <c r="V32" s="16">
        <f t="shared" si="3"/>
        <v>96.184916756476127</v>
      </c>
    </row>
    <row r="33" spans="1:22" x14ac:dyDescent="0.25">
      <c r="B33" s="5" t="s">
        <v>61</v>
      </c>
      <c r="C33" s="10">
        <v>557830.43500000006</v>
      </c>
      <c r="D33" s="10">
        <v>1104998.233</v>
      </c>
      <c r="E33" s="10">
        <v>1526443.2889999999</v>
      </c>
      <c r="F33" s="10">
        <v>1210767.9999999995</v>
      </c>
      <c r="G33" s="10">
        <f t="shared" si="4"/>
        <v>4400039.9569999995</v>
      </c>
      <c r="H33" s="10">
        <v>500052.06300000008</v>
      </c>
      <c r="I33" s="10">
        <v>862371.96099999989</v>
      </c>
      <c r="J33" s="10">
        <v>809268.69500000007</v>
      </c>
      <c r="K33" s="10">
        <v>1128258.7529999996</v>
      </c>
      <c r="L33" s="10">
        <f t="shared" si="5"/>
        <v>3299951.4719999996</v>
      </c>
      <c r="M33" s="10">
        <f t="shared" si="2"/>
        <v>57778.371999999974</v>
      </c>
      <c r="N33" s="10">
        <f t="shared" si="2"/>
        <v>242626.27200000011</v>
      </c>
      <c r="O33" s="10">
        <f t="shared" si="2"/>
        <v>717174.59399999981</v>
      </c>
      <c r="P33" s="10">
        <f t="shared" si="2"/>
        <v>82509.246999999974</v>
      </c>
      <c r="Q33" s="10">
        <f t="shared" si="6"/>
        <v>1100088.4849999999</v>
      </c>
      <c r="R33" s="16">
        <f t="shared" si="3"/>
        <v>89.642305551148354</v>
      </c>
      <c r="S33" s="16">
        <f t="shared" si="3"/>
        <v>78.042836200625842</v>
      </c>
      <c r="T33" s="16">
        <f t="shared" si="3"/>
        <v>53.016623731246924</v>
      </c>
      <c r="U33" s="16">
        <f t="shared" si="3"/>
        <v>93.185379279928114</v>
      </c>
      <c r="V33" s="16">
        <f t="shared" si="3"/>
        <v>74.998216021882371</v>
      </c>
    </row>
    <row r="34" spans="1:22" x14ac:dyDescent="0.25">
      <c r="B34" s="5" t="s">
        <v>62</v>
      </c>
      <c r="C34" s="10">
        <v>1151144.8089999999</v>
      </c>
      <c r="D34" s="10">
        <v>2214350.6540000001</v>
      </c>
      <c r="E34" s="10">
        <v>1531855.838</v>
      </c>
      <c r="F34" s="10">
        <v>1627859.233</v>
      </c>
      <c r="G34" s="10">
        <f t="shared" si="4"/>
        <v>6525210.534</v>
      </c>
      <c r="H34" s="10">
        <v>1029252.3940000001</v>
      </c>
      <c r="I34" s="10">
        <v>1948439.0379999999</v>
      </c>
      <c r="J34" s="10">
        <v>1256913.858</v>
      </c>
      <c r="K34" s="10">
        <v>1449452.8140000002</v>
      </c>
      <c r="L34" s="10">
        <f t="shared" si="5"/>
        <v>5684058.1040000003</v>
      </c>
      <c r="M34" s="10">
        <f t="shared" si="2"/>
        <v>121892.4149999998</v>
      </c>
      <c r="N34" s="10">
        <f t="shared" si="2"/>
        <v>265911.61600000015</v>
      </c>
      <c r="O34" s="10">
        <f t="shared" si="2"/>
        <v>274941.98</v>
      </c>
      <c r="P34" s="10">
        <f t="shared" si="2"/>
        <v>178406.41899999976</v>
      </c>
      <c r="Q34" s="10">
        <f t="shared" si="6"/>
        <v>841152.4299999997</v>
      </c>
      <c r="R34" s="16">
        <f t="shared" si="3"/>
        <v>89.411200567729807</v>
      </c>
      <c r="S34" s="16">
        <f t="shared" si="3"/>
        <v>87.991440492062196</v>
      </c>
      <c r="T34" s="16">
        <f t="shared" si="3"/>
        <v>82.051706617577935</v>
      </c>
      <c r="U34" s="16">
        <f t="shared" si="3"/>
        <v>89.040427121501622</v>
      </c>
      <c r="V34" s="16">
        <f t="shared" si="3"/>
        <v>87.109190950742132</v>
      </c>
    </row>
    <row r="35" spans="1:22" x14ac:dyDescent="0.25">
      <c r="B35" s="5" t="s">
        <v>63</v>
      </c>
      <c r="C35" s="10">
        <v>15418266.876</v>
      </c>
      <c r="D35" s="10">
        <v>13080260.161999999</v>
      </c>
      <c r="E35" s="10">
        <v>8483449.3740000017</v>
      </c>
      <c r="F35" s="10">
        <v>16332280.995000005</v>
      </c>
      <c r="G35" s="10">
        <f t="shared" si="4"/>
        <v>53314257.407000005</v>
      </c>
      <c r="H35" s="10">
        <v>5525869.6969999997</v>
      </c>
      <c r="I35" s="10">
        <v>8812133.382000003</v>
      </c>
      <c r="J35" s="10">
        <v>6117494.5710000005</v>
      </c>
      <c r="K35" s="10">
        <v>13815353.190000001</v>
      </c>
      <c r="L35" s="10">
        <f t="shared" si="5"/>
        <v>34270850.840000004</v>
      </c>
      <c r="M35" s="10">
        <f t="shared" si="2"/>
        <v>9892397.1790000014</v>
      </c>
      <c r="N35" s="10">
        <f t="shared" si="2"/>
        <v>4268126.7799999956</v>
      </c>
      <c r="O35" s="10">
        <f t="shared" si="2"/>
        <v>2365954.8030000012</v>
      </c>
      <c r="P35" s="10">
        <f t="shared" si="2"/>
        <v>2516927.8050000034</v>
      </c>
      <c r="Q35" s="10">
        <f t="shared" si="6"/>
        <v>19043406.567000002</v>
      </c>
      <c r="R35" s="16">
        <f t="shared" si="3"/>
        <v>35.839759043226458</v>
      </c>
      <c r="S35" s="16">
        <f t="shared" si="3"/>
        <v>67.369710333441944</v>
      </c>
      <c r="T35" s="16">
        <f t="shared" si="3"/>
        <v>72.110933905597904</v>
      </c>
      <c r="U35" s="16">
        <f t="shared" si="3"/>
        <v>84.589245030926534</v>
      </c>
      <c r="V35" s="16">
        <f t="shared" si="3"/>
        <v>64.280836884544783</v>
      </c>
    </row>
    <row r="36" spans="1:22" x14ac:dyDescent="0.25">
      <c r="B36" s="19" t="s">
        <v>64</v>
      </c>
      <c r="C36" s="10">
        <v>1203741.473</v>
      </c>
      <c r="D36" s="10">
        <v>1652624.8330000003</v>
      </c>
      <c r="E36" s="10">
        <v>1360506.1149999998</v>
      </c>
      <c r="F36" s="10">
        <v>1729792.9500000002</v>
      </c>
      <c r="G36" s="10">
        <f t="shared" si="4"/>
        <v>5946665.3710000003</v>
      </c>
      <c r="H36" s="10">
        <v>973875.07400000002</v>
      </c>
      <c r="I36" s="10">
        <v>1125799.8199999998</v>
      </c>
      <c r="J36" s="10">
        <v>1091898.2569999998</v>
      </c>
      <c r="K36" s="10">
        <v>1705962.2570000002</v>
      </c>
      <c r="L36" s="10">
        <f t="shared" si="5"/>
        <v>4897535.4079999998</v>
      </c>
      <c r="M36" s="10">
        <f t="shared" si="2"/>
        <v>229866.39899999998</v>
      </c>
      <c r="N36" s="10">
        <f t="shared" si="2"/>
        <v>526825.0130000005</v>
      </c>
      <c r="O36" s="10">
        <f t="shared" si="2"/>
        <v>268607.85800000001</v>
      </c>
      <c r="P36" s="10">
        <f t="shared" si="2"/>
        <v>23830.69299999997</v>
      </c>
      <c r="Q36" s="10">
        <f t="shared" si="6"/>
        <v>1049129.9630000005</v>
      </c>
      <c r="R36" s="16">
        <f t="shared" si="3"/>
        <v>80.90400603818027</v>
      </c>
      <c r="S36" s="16">
        <f t="shared" si="3"/>
        <v>68.121923229021192</v>
      </c>
      <c r="T36" s="16">
        <f t="shared" si="3"/>
        <v>80.25676951845233</v>
      </c>
      <c r="U36" s="16">
        <f t="shared" si="3"/>
        <v>98.6223384133922</v>
      </c>
      <c r="V36" s="16">
        <f t="shared" si="3"/>
        <v>82.357676150464528</v>
      </c>
    </row>
    <row r="37" spans="1:22" x14ac:dyDescent="0.25">
      <c r="B37" s="5" t="s">
        <v>65</v>
      </c>
      <c r="C37" s="10">
        <v>425341.61800000002</v>
      </c>
      <c r="D37" s="10">
        <v>797988.32900000014</v>
      </c>
      <c r="E37" s="10">
        <v>738629.05099999998</v>
      </c>
      <c r="F37" s="10">
        <v>1097165.2619999996</v>
      </c>
      <c r="G37" s="10">
        <f t="shared" si="4"/>
        <v>3059124.26</v>
      </c>
      <c r="H37" s="10">
        <v>377300.28800000006</v>
      </c>
      <c r="I37" s="10">
        <v>624903.08399999992</v>
      </c>
      <c r="J37" s="10">
        <v>560195.71399999992</v>
      </c>
      <c r="K37" s="10">
        <v>948475.4310000001</v>
      </c>
      <c r="L37" s="10">
        <f t="shared" si="5"/>
        <v>2510874.517</v>
      </c>
      <c r="M37" s="10">
        <f t="shared" si="2"/>
        <v>48041.329999999958</v>
      </c>
      <c r="N37" s="10">
        <f t="shared" si="2"/>
        <v>173085.24500000023</v>
      </c>
      <c r="O37" s="10">
        <f t="shared" si="2"/>
        <v>178433.33700000006</v>
      </c>
      <c r="P37" s="10">
        <f t="shared" si="2"/>
        <v>148689.83099999954</v>
      </c>
      <c r="Q37" s="10">
        <f t="shared" si="6"/>
        <v>548249.74299999978</v>
      </c>
      <c r="R37" s="16">
        <f t="shared" si="3"/>
        <v>88.705236457721853</v>
      </c>
      <c r="S37" s="16">
        <f t="shared" si="3"/>
        <v>78.309802448251062</v>
      </c>
      <c r="T37" s="16">
        <f t="shared" si="3"/>
        <v>75.842632136059848</v>
      </c>
      <c r="U37" s="16">
        <f t="shared" si="3"/>
        <v>86.447818195687674</v>
      </c>
      <c r="V37" s="16">
        <f t="shared" si="3"/>
        <v>82.078212703919391</v>
      </c>
    </row>
    <row r="38" spans="1:22" x14ac:dyDescent="0.25">
      <c r="B38" s="5" t="s">
        <v>66</v>
      </c>
      <c r="C38" s="10">
        <v>8791373.1190000009</v>
      </c>
      <c r="D38" s="10">
        <v>8640684.9669999983</v>
      </c>
      <c r="E38" s="10">
        <v>13471214.540000003</v>
      </c>
      <c r="F38" s="10">
        <v>16995480.257999994</v>
      </c>
      <c r="G38" s="10">
        <f t="shared" si="4"/>
        <v>47898752.883999996</v>
      </c>
      <c r="H38" s="10">
        <v>7250305.4168400001</v>
      </c>
      <c r="I38" s="10">
        <v>6750955.4354799986</v>
      </c>
      <c r="J38" s="10">
        <v>8298476.015680002</v>
      </c>
      <c r="K38" s="10">
        <v>12512139.351999998</v>
      </c>
      <c r="L38" s="10">
        <f t="shared" si="5"/>
        <v>34811876.219999999</v>
      </c>
      <c r="M38" s="10">
        <f t="shared" si="2"/>
        <v>1541067.7021600008</v>
      </c>
      <c r="N38" s="10">
        <f t="shared" si="2"/>
        <v>1889729.5315199997</v>
      </c>
      <c r="O38" s="10">
        <f t="shared" si="2"/>
        <v>5172738.5243200008</v>
      </c>
      <c r="P38" s="10">
        <f t="shared" si="2"/>
        <v>4483340.9059999958</v>
      </c>
      <c r="Q38" s="10">
        <f t="shared" si="6"/>
        <v>13086876.663999997</v>
      </c>
      <c r="R38" s="16">
        <f t="shared" si="3"/>
        <v>82.470682550949519</v>
      </c>
      <c r="S38" s="16">
        <f t="shared" si="3"/>
        <v>78.129864255702586</v>
      </c>
      <c r="T38" s="16">
        <f t="shared" si="3"/>
        <v>61.601542986635557</v>
      </c>
      <c r="U38" s="16">
        <f t="shared" si="3"/>
        <v>73.620392963654979</v>
      </c>
      <c r="V38" s="16">
        <f t="shared" si="3"/>
        <v>72.678043005225064</v>
      </c>
    </row>
    <row r="39" spans="1:22" x14ac:dyDescent="0.25">
      <c r="B39" s="5" t="s">
        <v>67</v>
      </c>
      <c r="C39" s="10">
        <v>709</v>
      </c>
      <c r="D39" s="10">
        <v>873</v>
      </c>
      <c r="E39" s="10">
        <v>647.9989999999998</v>
      </c>
      <c r="F39" s="10">
        <v>1247.2040000000002</v>
      </c>
      <c r="G39" s="10">
        <f>SUM(C39:F39)</f>
        <v>3477.203</v>
      </c>
      <c r="H39" s="10">
        <v>651.25</v>
      </c>
      <c r="I39" s="10">
        <v>871.94</v>
      </c>
      <c r="J39" s="10">
        <v>647.70299999999997</v>
      </c>
      <c r="K39" s="10">
        <v>1023.1320000000001</v>
      </c>
      <c r="L39" s="10">
        <f>SUM(H39:K39)</f>
        <v>3194.0250000000001</v>
      </c>
      <c r="M39" s="10">
        <f>+C39-H39</f>
        <v>57.75</v>
      </c>
      <c r="N39" s="10">
        <f>+D39-I39</f>
        <v>1.0599999999999454</v>
      </c>
      <c r="O39" s="10">
        <f>+E39-J39</f>
        <v>0.29599999999982174</v>
      </c>
      <c r="P39" s="10">
        <f>+F39-K39</f>
        <v>224.07200000000012</v>
      </c>
      <c r="Q39" s="10">
        <f>SUM(M39:P39)</f>
        <v>283.17799999999988</v>
      </c>
      <c r="R39" s="16">
        <f>+H39/C39*100</f>
        <v>91.854724964739063</v>
      </c>
      <c r="S39" s="16">
        <f>+I39/D39*100</f>
        <v>99.878579610538381</v>
      </c>
      <c r="T39" s="16">
        <f>+J39/E39*100</f>
        <v>99.954320917161937</v>
      </c>
      <c r="U39" s="16">
        <f>+K39/F39*100</f>
        <v>82.034053771476039</v>
      </c>
      <c r="V39" s="16">
        <f>+L39/G39*100</f>
        <v>91.856155651539467</v>
      </c>
    </row>
    <row r="40" spans="1:22" x14ac:dyDescent="0.25">
      <c r="B40" s="5" t="s">
        <v>68</v>
      </c>
      <c r="C40" s="10">
        <v>6223918.6310000001</v>
      </c>
      <c r="D40" s="10">
        <v>7662933.3280000007</v>
      </c>
      <c r="E40" s="10">
        <v>6607899.4789999966</v>
      </c>
      <c r="F40" s="10">
        <v>10629245.361000001</v>
      </c>
      <c r="G40" s="10">
        <f t="shared" si="4"/>
        <v>31123996.798999999</v>
      </c>
      <c r="H40" s="10">
        <v>6219970.8659999995</v>
      </c>
      <c r="I40" s="10">
        <v>7618035.4709999999</v>
      </c>
      <c r="J40" s="10">
        <v>6601678.6020000037</v>
      </c>
      <c r="K40" s="10">
        <v>10557842.368999999</v>
      </c>
      <c r="L40" s="10">
        <f t="shared" si="5"/>
        <v>30997527.308000002</v>
      </c>
      <c r="M40" s="10">
        <f t="shared" si="2"/>
        <v>3947.765000000596</v>
      </c>
      <c r="N40" s="10">
        <f t="shared" si="2"/>
        <v>44897.857000000775</v>
      </c>
      <c r="O40" s="10">
        <f t="shared" si="2"/>
        <v>6220.8769999928772</v>
      </c>
      <c r="P40" s="10">
        <f t="shared" si="2"/>
        <v>71402.992000002414</v>
      </c>
      <c r="Q40" s="10">
        <f t="shared" si="6"/>
        <v>126469.49099999666</v>
      </c>
      <c r="R40" s="16">
        <f t="shared" si="3"/>
        <v>99.936571069866858</v>
      </c>
      <c r="S40" s="16">
        <f t="shared" si="3"/>
        <v>99.414090465384248</v>
      </c>
      <c r="T40" s="16">
        <f t="shared" si="3"/>
        <v>99.905856966805217</v>
      </c>
      <c r="U40" s="16">
        <f t="shared" si="3"/>
        <v>99.328240250601525</v>
      </c>
      <c r="V40" s="16">
        <f t="shared" si="3"/>
        <v>99.593659221157409</v>
      </c>
    </row>
    <row r="41" spans="1:22" x14ac:dyDescent="0.25">
      <c r="B41" s="5" t="s">
        <v>69</v>
      </c>
      <c r="C41" s="10">
        <v>295477.245</v>
      </c>
      <c r="D41" s="10">
        <v>388693.08699999994</v>
      </c>
      <c r="E41" s="10">
        <v>315749.71600000001</v>
      </c>
      <c r="F41" s="10">
        <v>360105.04799999995</v>
      </c>
      <c r="G41" s="10">
        <f t="shared" si="4"/>
        <v>1360025.0959999999</v>
      </c>
      <c r="H41" s="10">
        <v>294330.95000000007</v>
      </c>
      <c r="I41" s="10">
        <v>388657.24699999997</v>
      </c>
      <c r="J41" s="10">
        <v>316153.15700000001</v>
      </c>
      <c r="K41" s="10">
        <v>344595.22200000007</v>
      </c>
      <c r="L41" s="10">
        <f t="shared" si="5"/>
        <v>1343736.5760000001</v>
      </c>
      <c r="M41" s="10">
        <f t="shared" si="2"/>
        <v>1146.2949999999255</v>
      </c>
      <c r="N41" s="10">
        <f t="shared" si="2"/>
        <v>35.839999999967404</v>
      </c>
      <c r="O41" s="10">
        <f t="shared" si="2"/>
        <v>-403.44099999999162</v>
      </c>
      <c r="P41" s="10">
        <f t="shared" si="2"/>
        <v>15509.825999999885</v>
      </c>
      <c r="Q41" s="10">
        <f t="shared" si="6"/>
        <v>16288.519999999786</v>
      </c>
      <c r="R41" s="16">
        <f t="shared" si="3"/>
        <v>99.612053036436038</v>
      </c>
      <c r="S41" s="16">
        <f t="shared" si="3"/>
        <v>99.990779357493437</v>
      </c>
      <c r="T41" s="16">
        <f t="shared" si="3"/>
        <v>100.12777240312704</v>
      </c>
      <c r="U41" s="16">
        <f t="shared" si="3"/>
        <v>95.692971790831479</v>
      </c>
      <c r="V41" s="16">
        <f t="shared" si="3"/>
        <v>98.802336806290839</v>
      </c>
    </row>
    <row r="42" spans="1:22" x14ac:dyDescent="0.25">
      <c r="B42" s="5" t="s">
        <v>70</v>
      </c>
      <c r="C42" s="10">
        <v>2268833.1569999997</v>
      </c>
      <c r="D42" s="10">
        <v>2748121.8580000009</v>
      </c>
      <c r="E42" s="10">
        <v>2343248.0189999994</v>
      </c>
      <c r="F42" s="10">
        <v>2913017.3420000002</v>
      </c>
      <c r="G42" s="10">
        <f t="shared" si="4"/>
        <v>10273220.376</v>
      </c>
      <c r="H42" s="10">
        <v>2230267.1259999997</v>
      </c>
      <c r="I42" s="10">
        <v>2726083.5020000008</v>
      </c>
      <c r="J42" s="10">
        <v>2267024.0719999997</v>
      </c>
      <c r="K42" s="10">
        <v>2659258.1909999987</v>
      </c>
      <c r="L42" s="10">
        <f t="shared" si="5"/>
        <v>9882632.8909999989</v>
      </c>
      <c r="M42" s="10">
        <f t="shared" si="2"/>
        <v>38566.030999999959</v>
      </c>
      <c r="N42" s="10">
        <f t="shared" si="2"/>
        <v>22038.356000000145</v>
      </c>
      <c r="O42" s="10">
        <f t="shared" si="2"/>
        <v>76223.946999999695</v>
      </c>
      <c r="P42" s="10">
        <f t="shared" si="2"/>
        <v>253759.15100000147</v>
      </c>
      <c r="Q42" s="10">
        <f t="shared" si="6"/>
        <v>390587.48500000127</v>
      </c>
      <c r="R42" s="16">
        <f t="shared" si="3"/>
        <v>98.300182149533001</v>
      </c>
      <c r="S42" s="16">
        <f t="shared" si="3"/>
        <v>99.198057541158718</v>
      </c>
      <c r="T42" s="16">
        <f t="shared" si="3"/>
        <v>96.747081555945201</v>
      </c>
      <c r="U42" s="16">
        <f t="shared" si="3"/>
        <v>91.288786807366648</v>
      </c>
      <c r="V42" s="16">
        <f t="shared" si="3"/>
        <v>96.198003442888464</v>
      </c>
    </row>
    <row r="43" spans="1:22" x14ac:dyDescent="0.25">
      <c r="B43" s="5" t="s">
        <v>71</v>
      </c>
      <c r="C43" s="10">
        <v>1107619.9949999999</v>
      </c>
      <c r="D43" s="10">
        <v>1190215.3300000003</v>
      </c>
      <c r="E43" s="10">
        <v>829315.01099999947</v>
      </c>
      <c r="F43" s="10">
        <v>1592524.3110000002</v>
      </c>
      <c r="G43" s="10">
        <f t="shared" si="4"/>
        <v>4719674.6469999999</v>
      </c>
      <c r="H43" s="10">
        <v>1100834.368</v>
      </c>
      <c r="I43" s="10">
        <v>1183762.4070000004</v>
      </c>
      <c r="J43" s="10">
        <v>838413.03999999957</v>
      </c>
      <c r="K43" s="10">
        <v>1596596.2449999996</v>
      </c>
      <c r="L43" s="10">
        <f t="shared" si="5"/>
        <v>4719606.0599999996</v>
      </c>
      <c r="M43" s="10">
        <f t="shared" si="2"/>
        <v>6785.6269999998622</v>
      </c>
      <c r="N43" s="10">
        <f t="shared" si="2"/>
        <v>6452.9229999999516</v>
      </c>
      <c r="O43" s="10">
        <f t="shared" si="2"/>
        <v>-9098.0290000000969</v>
      </c>
      <c r="P43" s="10">
        <f t="shared" si="2"/>
        <v>-4071.9339999994263</v>
      </c>
      <c r="Q43" s="10">
        <f t="shared" si="6"/>
        <v>68.587000000290573</v>
      </c>
      <c r="R43" s="16">
        <f t="shared" si="3"/>
        <v>99.387368679634577</v>
      </c>
      <c r="S43" s="16">
        <f t="shared" si="3"/>
        <v>99.457835667433386</v>
      </c>
      <c r="T43" s="16">
        <f t="shared" si="3"/>
        <v>101.09705345728996</v>
      </c>
      <c r="U43" s="16">
        <f t="shared" si="3"/>
        <v>100.2556905393452</v>
      </c>
      <c r="V43" s="16">
        <f t="shared" si="3"/>
        <v>99.998546785422079</v>
      </c>
    </row>
    <row r="44" spans="1:22" x14ac:dyDescent="0.25">
      <c r="B44" s="5" t="s">
        <v>72</v>
      </c>
      <c r="C44" s="10">
        <v>496947</v>
      </c>
      <c r="D44" s="10">
        <v>608672.35400000005</v>
      </c>
      <c r="E44" s="10">
        <v>478035.85100000002</v>
      </c>
      <c r="F44" s="10">
        <v>634354.45299999975</v>
      </c>
      <c r="G44" s="10">
        <f t="shared" si="4"/>
        <v>2218009.6579999998</v>
      </c>
      <c r="H44" s="10">
        <v>496947</v>
      </c>
      <c r="I44" s="10">
        <v>608672.35299999989</v>
      </c>
      <c r="J44" s="10">
        <v>478035.85100000002</v>
      </c>
      <c r="K44" s="10">
        <v>634354.45200000005</v>
      </c>
      <c r="L44" s="10">
        <f t="shared" si="5"/>
        <v>2218009.656</v>
      </c>
      <c r="M44" s="10">
        <f t="shared" si="2"/>
        <v>0</v>
      </c>
      <c r="N44" s="10">
        <f t="shared" si="2"/>
        <v>1.0000001639127731E-3</v>
      </c>
      <c r="O44" s="10">
        <f t="shared" si="2"/>
        <v>0</v>
      </c>
      <c r="P44" s="10">
        <f t="shared" si="2"/>
        <v>9.9999969825148582E-4</v>
      </c>
      <c r="Q44" s="10">
        <f t="shared" si="6"/>
        <v>1.999999862164259E-3</v>
      </c>
      <c r="R44" s="16">
        <f t="shared" si="3"/>
        <v>100</v>
      </c>
      <c r="S44" s="16">
        <f t="shared" si="3"/>
        <v>99.999999835707982</v>
      </c>
      <c r="T44" s="16">
        <f t="shared" si="3"/>
        <v>100</v>
      </c>
      <c r="U44" s="16">
        <f t="shared" si="3"/>
        <v>99.999999842359472</v>
      </c>
      <c r="V44" s="16">
        <f t="shared" si="3"/>
        <v>99.999999909829071</v>
      </c>
    </row>
    <row r="45" spans="1:22" x14ac:dyDescent="0.25">
      <c r="B45" s="5" t="s">
        <v>73</v>
      </c>
      <c r="C45" s="10">
        <v>108587.14599999999</v>
      </c>
      <c r="D45" s="10">
        <v>195918.13899999997</v>
      </c>
      <c r="E45" s="10">
        <v>164296.299</v>
      </c>
      <c r="F45" s="10">
        <v>207328.08100000006</v>
      </c>
      <c r="G45" s="10">
        <f t="shared" si="4"/>
        <v>676129.66500000004</v>
      </c>
      <c r="H45" s="10">
        <v>108579.844</v>
      </c>
      <c r="I45" s="10">
        <v>181557.43200000003</v>
      </c>
      <c r="J45" s="10">
        <v>163587.79700000002</v>
      </c>
      <c r="K45" s="10">
        <v>207728.109</v>
      </c>
      <c r="L45" s="10">
        <f t="shared" si="5"/>
        <v>661453.18200000003</v>
      </c>
      <c r="M45" s="10">
        <f t="shared" si="2"/>
        <v>7.3019999999960419</v>
      </c>
      <c r="N45" s="10">
        <f t="shared" si="2"/>
        <v>14360.706999999937</v>
      </c>
      <c r="O45" s="10">
        <f t="shared" si="2"/>
        <v>708.50199999997858</v>
      </c>
      <c r="P45" s="10">
        <f t="shared" si="2"/>
        <v>-400.02799999993294</v>
      </c>
      <c r="Q45" s="10">
        <f t="shared" si="6"/>
        <v>14676.482999999978</v>
      </c>
      <c r="R45" s="16">
        <f t="shared" si="3"/>
        <v>99.99327544716941</v>
      </c>
      <c r="S45" s="16">
        <f t="shared" si="3"/>
        <v>92.670047258870738</v>
      </c>
      <c r="T45" s="16">
        <f t="shared" si="3"/>
        <v>99.568765696907164</v>
      </c>
      <c r="U45" s="16">
        <f t="shared" si="3"/>
        <v>100.19294443766155</v>
      </c>
      <c r="V45" s="16">
        <f t="shared" si="3"/>
        <v>97.829338992247884</v>
      </c>
    </row>
    <row r="46" spans="1:22" x14ac:dyDescent="0.25">
      <c r="B46" s="5" t="s">
        <v>74</v>
      </c>
      <c r="C46" s="10">
        <v>5807516.5899999999</v>
      </c>
      <c r="D46" s="10">
        <v>8683745.4139999989</v>
      </c>
      <c r="E46" s="10">
        <v>6476702.4280000012</v>
      </c>
      <c r="F46" s="10">
        <v>7099360.0200000033</v>
      </c>
      <c r="G46" s="10">
        <f t="shared" si="4"/>
        <v>28067324.452000003</v>
      </c>
      <c r="H46" s="10">
        <v>3839328.3130000001</v>
      </c>
      <c r="I46" s="10">
        <v>8293933.8089999994</v>
      </c>
      <c r="J46" s="10">
        <v>6134286.6399999987</v>
      </c>
      <c r="K46" s="10">
        <v>7020597.9890000001</v>
      </c>
      <c r="L46" s="10">
        <f t="shared" si="5"/>
        <v>25288146.750999998</v>
      </c>
      <c r="M46" s="10">
        <f t="shared" si="2"/>
        <v>1968188.2769999998</v>
      </c>
      <c r="N46" s="10">
        <f t="shared" si="2"/>
        <v>389811.60499999952</v>
      </c>
      <c r="O46" s="10">
        <f t="shared" si="2"/>
        <v>342415.7880000025</v>
      </c>
      <c r="P46" s="10">
        <f t="shared" si="2"/>
        <v>78762.031000003219</v>
      </c>
      <c r="Q46" s="10">
        <f t="shared" si="6"/>
        <v>2779177.701000005</v>
      </c>
      <c r="R46" s="16">
        <f t="shared" si="3"/>
        <v>66.109640041510403</v>
      </c>
      <c r="S46" s="16">
        <f t="shared" si="3"/>
        <v>95.511019883522351</v>
      </c>
      <c r="T46" s="16">
        <f t="shared" si="3"/>
        <v>94.713115326718196</v>
      </c>
      <c r="U46" s="16">
        <f t="shared" si="3"/>
        <v>98.890575618392106</v>
      </c>
      <c r="V46" s="16">
        <f t="shared" si="3"/>
        <v>90.098173747366332</v>
      </c>
    </row>
    <row r="47" spans="1:22" x14ac:dyDescent="0.25">
      <c r="C47" s="10"/>
      <c r="D47" s="10"/>
      <c r="E47" s="10"/>
      <c r="F47" s="10"/>
      <c r="G47" s="10"/>
      <c r="H47" s="10"/>
      <c r="I47" s="10"/>
      <c r="J47" s="10"/>
      <c r="K47" s="10"/>
      <c r="L47" s="10"/>
      <c r="M47" s="10"/>
      <c r="N47" s="10"/>
      <c r="O47" s="10"/>
      <c r="P47" s="10"/>
      <c r="Q47" s="10"/>
      <c r="R47" s="16"/>
      <c r="S47" s="16"/>
      <c r="T47" s="16"/>
      <c r="U47" s="16"/>
      <c r="V47" s="16"/>
    </row>
    <row r="48" spans="1:22" ht="15" x14ac:dyDescent="0.4">
      <c r="A48" s="5" t="s">
        <v>75</v>
      </c>
      <c r="C48" s="17">
        <f t="shared" ref="C48:Q48" si="7">SUM(C50:C52)</f>
        <v>132747654.985</v>
      </c>
      <c r="D48" s="17">
        <f t="shared" si="7"/>
        <v>179593127.65200004</v>
      </c>
      <c r="E48" s="17">
        <f t="shared" si="7"/>
        <v>166777672.49799997</v>
      </c>
      <c r="F48" s="17">
        <f>SUM(F50:F52)</f>
        <v>181652382.521</v>
      </c>
      <c r="G48" s="17">
        <f t="shared" si="7"/>
        <v>660770837.6559999</v>
      </c>
      <c r="H48" s="17">
        <f t="shared" si="7"/>
        <v>132746088.17200002</v>
      </c>
      <c r="I48" s="17">
        <f t="shared" si="7"/>
        <v>179569206.76600003</v>
      </c>
      <c r="J48" s="17">
        <f t="shared" si="7"/>
        <v>166776812.18400002</v>
      </c>
      <c r="K48" s="17">
        <f>SUM(K50:K52)</f>
        <v>181481712.50099999</v>
      </c>
      <c r="L48" s="17">
        <f t="shared" si="7"/>
        <v>660573819.62300003</v>
      </c>
      <c r="M48" s="17">
        <f t="shared" si="7"/>
        <v>1566.8129999786615</v>
      </c>
      <c r="N48" s="17">
        <f t="shared" si="7"/>
        <v>23920.886000022292</v>
      </c>
      <c r="O48" s="17">
        <f t="shared" si="7"/>
        <v>860.31399995088577</v>
      </c>
      <c r="P48" s="17">
        <f>SUM(P50:P52)</f>
        <v>170670.02000001073</v>
      </c>
      <c r="Q48" s="17">
        <f t="shared" si="7"/>
        <v>197018.03299996257</v>
      </c>
      <c r="R48" s="16">
        <f>+H48/C48*100</f>
        <v>99.998819705703909</v>
      </c>
      <c r="S48" s="16">
        <f>+I48/D48*100</f>
        <v>99.986680511491315</v>
      </c>
      <c r="T48" s="16">
        <f>+J48/E48*100</f>
        <v>99.999484155170734</v>
      </c>
      <c r="U48" s="16">
        <f>+K48/F48*100</f>
        <v>99.906045812539617</v>
      </c>
      <c r="V48" s="16">
        <f>+L48/G48*100</f>
        <v>99.970183606513459</v>
      </c>
    </row>
    <row r="49" spans="1:22" x14ac:dyDescent="0.25">
      <c r="C49" s="10"/>
      <c r="D49" s="10"/>
      <c r="E49" s="10"/>
      <c r="F49" s="10"/>
      <c r="G49" s="10"/>
      <c r="H49" s="10"/>
      <c r="I49" s="10"/>
      <c r="J49" s="10"/>
      <c r="K49" s="10"/>
      <c r="L49" s="10"/>
      <c r="M49" s="10"/>
      <c r="N49" s="10"/>
      <c r="O49" s="10"/>
      <c r="P49" s="10"/>
      <c r="Q49" s="10"/>
      <c r="R49" s="16"/>
      <c r="S49" s="16"/>
      <c r="T49" s="16"/>
      <c r="U49" s="16"/>
      <c r="V49" s="16"/>
    </row>
    <row r="50" spans="1:22" x14ac:dyDescent="0.25">
      <c r="B50" s="5" t="s">
        <v>76</v>
      </c>
      <c r="C50" s="10">
        <v>19885449.620000001</v>
      </c>
      <c r="D50" s="10">
        <v>41792356.208000004</v>
      </c>
      <c r="E50" s="10">
        <v>25457573.256999992</v>
      </c>
      <c r="F50" s="10">
        <v>50311069.996999994</v>
      </c>
      <c r="G50" s="10">
        <f>SUM(C50:F50)</f>
        <v>137446449.08200002</v>
      </c>
      <c r="H50" s="10">
        <v>19885449.620000001</v>
      </c>
      <c r="I50" s="10">
        <v>41792356.207000002</v>
      </c>
      <c r="J50" s="10">
        <v>25457573.256000005</v>
      </c>
      <c r="K50" s="10">
        <v>50305441.690999985</v>
      </c>
      <c r="L50" s="10">
        <f>SUM(H50:K50)</f>
        <v>137440820.77399999</v>
      </c>
      <c r="M50" s="10">
        <f>+C50-H50</f>
        <v>0</v>
      </c>
      <c r="N50" s="10">
        <f>+D50-I50</f>
        <v>1.0000020265579224E-3</v>
      </c>
      <c r="O50" s="10">
        <f>+E50-J50</f>
        <v>9.9998712539672852E-4</v>
      </c>
      <c r="P50" s="10">
        <f>+F50-K50</f>
        <v>5628.3060000091791</v>
      </c>
      <c r="Q50" s="10">
        <f>SUM(M50:P50)</f>
        <v>5628.3079999983311</v>
      </c>
      <c r="R50" s="16">
        <f>+H50/C50*100</f>
        <v>100</v>
      </c>
      <c r="S50" s="16">
        <f>+I50/D50*100</f>
        <v>99.999999997607219</v>
      </c>
      <c r="T50" s="16">
        <f>+J50/E50*100</f>
        <v>99.999999996071949</v>
      </c>
      <c r="U50" s="16">
        <f>+K50/F50*100</f>
        <v>99.988812986882721</v>
      </c>
      <c r="V50" s="16">
        <f>+L50/G50*100</f>
        <v>99.995905090282349</v>
      </c>
    </row>
    <row r="51" spans="1:22" ht="15.6" x14ac:dyDescent="0.25">
      <c r="B51" s="5" t="s">
        <v>77</v>
      </c>
      <c r="C51" s="10"/>
      <c r="D51" s="10"/>
      <c r="E51" s="10"/>
      <c r="F51" s="10"/>
      <c r="G51" s="10"/>
      <c r="H51" s="10"/>
      <c r="I51" s="10"/>
      <c r="J51" s="10"/>
      <c r="K51" s="10"/>
      <c r="L51" s="10"/>
      <c r="M51" s="10"/>
      <c r="N51" s="10"/>
      <c r="O51" s="10"/>
      <c r="P51" s="10"/>
      <c r="Q51" s="10"/>
      <c r="R51" s="16"/>
      <c r="S51" s="16"/>
      <c r="T51" s="16"/>
      <c r="U51" s="16"/>
      <c r="V51" s="16"/>
    </row>
    <row r="52" spans="1:22" ht="15.6" x14ac:dyDescent="0.25">
      <c r="B52" s="5" t="s">
        <v>78</v>
      </c>
      <c r="C52" s="10">
        <v>112862205.36499999</v>
      </c>
      <c r="D52" s="10">
        <v>137800771.44400004</v>
      </c>
      <c r="E52" s="10">
        <v>141320099.24099997</v>
      </c>
      <c r="F52" s="10">
        <v>131341312.524</v>
      </c>
      <c r="G52" s="10">
        <f>SUM(C52:F52)</f>
        <v>523324388.57399994</v>
      </c>
      <c r="H52" s="10">
        <v>112860638.55200002</v>
      </c>
      <c r="I52" s="10">
        <v>137776850.55900002</v>
      </c>
      <c r="J52" s="10">
        <v>141319238.928</v>
      </c>
      <c r="K52" s="10">
        <v>131176270.81</v>
      </c>
      <c r="L52" s="10">
        <f>SUM(H52:K52)</f>
        <v>523132998.84900004</v>
      </c>
      <c r="M52" s="10">
        <f t="shared" ref="M52:P53" si="8">+C52-H52</f>
        <v>1566.8129999786615</v>
      </c>
      <c r="N52" s="10">
        <f t="shared" si="8"/>
        <v>23920.885000020266</v>
      </c>
      <c r="O52" s="10">
        <f t="shared" si="8"/>
        <v>860.31299996376038</v>
      </c>
      <c r="P52" s="10">
        <f t="shared" si="8"/>
        <v>165041.71400000155</v>
      </c>
      <c r="Q52" s="10">
        <f>SUM(M52:P52)</f>
        <v>191389.72499996424</v>
      </c>
      <c r="R52" s="16">
        <f t="shared" ref="R52:V53" si="9">+H52/C52*100</f>
        <v>99.998611746957351</v>
      </c>
      <c r="S52" s="16">
        <f t="shared" si="9"/>
        <v>99.982640964379698</v>
      </c>
      <c r="T52" s="16">
        <f t="shared" si="9"/>
        <v>99.999391230968143</v>
      </c>
      <c r="U52" s="16">
        <f t="shared" si="9"/>
        <v>99.874341354728088</v>
      </c>
      <c r="V52" s="16">
        <f t="shared" si="9"/>
        <v>99.963428089884857</v>
      </c>
    </row>
    <row r="53" spans="1:22" ht="25.5" customHeight="1" x14ac:dyDescent="0.25">
      <c r="B53" s="20" t="s">
        <v>79</v>
      </c>
      <c r="C53" s="10">
        <v>474731.40500000003</v>
      </c>
      <c r="D53" s="10">
        <v>374105.81199999992</v>
      </c>
      <c r="E53" s="10">
        <v>455649.54900000012</v>
      </c>
      <c r="F53" s="10">
        <v>401467.17699999991</v>
      </c>
      <c r="G53" s="10">
        <f>SUM(C53:F53)</f>
        <v>1705953.943</v>
      </c>
      <c r="H53" s="10">
        <v>474730.97399999999</v>
      </c>
      <c r="I53" s="10">
        <v>363862.967</v>
      </c>
      <c r="J53" s="10">
        <v>455357.43700000003</v>
      </c>
      <c r="K53" s="10">
        <v>238558.74099999992</v>
      </c>
      <c r="L53" s="10">
        <f>SUM(H53:K53)</f>
        <v>1532510.1189999999</v>
      </c>
      <c r="M53" s="10">
        <f t="shared" si="8"/>
        <v>0.43100000004051253</v>
      </c>
      <c r="N53" s="10">
        <f t="shared" si="8"/>
        <v>10242.844999999914</v>
      </c>
      <c r="O53" s="10">
        <f t="shared" si="8"/>
        <v>292.11200000008103</v>
      </c>
      <c r="P53" s="10">
        <f t="shared" si="8"/>
        <v>162908.43599999999</v>
      </c>
      <c r="Q53" s="10">
        <f>SUM(M53:P53)</f>
        <v>173443.82400000002</v>
      </c>
      <c r="R53" s="16">
        <f t="shared" si="9"/>
        <v>99.999909211820508</v>
      </c>
      <c r="S53" s="16">
        <f t="shared" si="9"/>
        <v>97.262046011731059</v>
      </c>
      <c r="T53" s="16">
        <f t="shared" si="9"/>
        <v>99.935891081064128</v>
      </c>
      <c r="U53" s="16">
        <f t="shared" si="9"/>
        <v>59.421729761982498</v>
      </c>
      <c r="V53" s="16">
        <f t="shared" si="9"/>
        <v>89.833030093708686</v>
      </c>
    </row>
    <row r="54" spans="1:22" x14ac:dyDescent="0.25">
      <c r="C54" s="10"/>
      <c r="D54" s="10"/>
      <c r="E54" s="10"/>
      <c r="F54" s="10"/>
      <c r="G54" s="10"/>
      <c r="H54" s="10"/>
      <c r="I54" s="10"/>
      <c r="J54" s="10"/>
      <c r="K54" s="10"/>
      <c r="L54" s="10"/>
      <c r="M54" s="10"/>
      <c r="N54" s="10"/>
      <c r="O54" s="10"/>
      <c r="P54" s="10"/>
      <c r="Q54" s="10"/>
    </row>
    <row r="55" spans="1:22" x14ac:dyDescent="0.25">
      <c r="C55" s="10"/>
      <c r="D55" s="10"/>
      <c r="E55" s="10"/>
      <c r="F55" s="10"/>
      <c r="G55" s="10"/>
      <c r="H55" s="10"/>
      <c r="I55" s="10"/>
      <c r="J55" s="10"/>
      <c r="K55" s="10"/>
      <c r="L55" s="10"/>
      <c r="M55" s="10"/>
      <c r="N55" s="10"/>
      <c r="O55" s="10"/>
      <c r="P55" s="10"/>
      <c r="Q55" s="10"/>
    </row>
    <row r="56" spans="1:22" x14ac:dyDescent="0.25">
      <c r="A56" s="21"/>
      <c r="B56" s="21"/>
      <c r="C56" s="22"/>
      <c r="D56" s="22"/>
      <c r="E56" s="22"/>
      <c r="F56" s="22"/>
      <c r="G56" s="22"/>
      <c r="H56" s="22"/>
      <c r="I56" s="22"/>
      <c r="J56" s="22"/>
      <c r="K56" s="22"/>
      <c r="L56" s="22"/>
      <c r="M56" s="22"/>
      <c r="N56" s="22"/>
      <c r="O56" s="22"/>
      <c r="P56" s="22"/>
      <c r="Q56" s="22"/>
      <c r="R56" s="23"/>
      <c r="S56" s="23"/>
      <c r="T56" s="23"/>
      <c r="U56" s="23"/>
      <c r="V56" s="23"/>
    </row>
    <row r="57" spans="1:22" x14ac:dyDescent="0.25">
      <c r="A57" s="24"/>
      <c r="B57" s="24"/>
      <c r="C57" s="25"/>
      <c r="D57" s="25"/>
      <c r="E57" s="25"/>
      <c r="F57" s="25"/>
      <c r="G57" s="25"/>
      <c r="H57" s="25"/>
      <c r="I57" s="25"/>
      <c r="J57" s="25"/>
      <c r="K57" s="25"/>
      <c r="L57" s="25"/>
      <c r="M57" s="25"/>
      <c r="N57" s="25"/>
      <c r="O57" s="25"/>
      <c r="P57" s="25"/>
      <c r="Q57" s="25"/>
      <c r="R57" s="26"/>
      <c r="S57" s="26"/>
      <c r="T57" s="26"/>
      <c r="U57" s="26"/>
      <c r="V57" s="26"/>
    </row>
    <row r="58" spans="1:22" ht="12.75" customHeight="1" x14ac:dyDescent="0.25">
      <c r="A58" s="24" t="s">
        <v>80</v>
      </c>
      <c r="B58" s="27" t="s">
        <v>81</v>
      </c>
      <c r="C58" s="27"/>
      <c r="D58" s="27"/>
      <c r="E58" s="27"/>
      <c r="F58" s="27"/>
      <c r="G58" s="25"/>
      <c r="H58" s="25"/>
      <c r="I58" s="25"/>
      <c r="J58" s="25"/>
      <c r="K58" s="25"/>
      <c r="L58" s="26"/>
      <c r="M58" s="26"/>
      <c r="N58" s="26"/>
    </row>
    <row r="59" spans="1:22" ht="12.75" customHeight="1" x14ac:dyDescent="0.25">
      <c r="A59" s="24" t="s">
        <v>82</v>
      </c>
      <c r="B59" s="27" t="s">
        <v>83</v>
      </c>
      <c r="C59" s="27"/>
      <c r="D59" s="27"/>
      <c r="E59" s="27"/>
      <c r="F59" s="27"/>
      <c r="G59" s="25"/>
      <c r="H59" s="25"/>
      <c r="I59" s="25"/>
      <c r="J59" s="25"/>
      <c r="K59" s="25"/>
      <c r="L59" s="26"/>
      <c r="M59" s="26"/>
      <c r="N59" s="26"/>
    </row>
    <row r="60" spans="1:22" x14ac:dyDescent="0.25">
      <c r="A60" s="24" t="s">
        <v>84</v>
      </c>
      <c r="B60" s="24" t="s">
        <v>85</v>
      </c>
      <c r="C60" s="25"/>
      <c r="D60" s="25"/>
      <c r="E60" s="25"/>
      <c r="F60" s="25"/>
      <c r="G60" s="25"/>
      <c r="H60" s="25"/>
      <c r="I60" s="25"/>
      <c r="J60" s="25"/>
      <c r="K60" s="25"/>
      <c r="L60" s="26"/>
      <c r="M60" s="26"/>
      <c r="N60" s="26"/>
    </row>
    <row r="61" spans="1:22" x14ac:dyDescent="0.25">
      <c r="A61" s="24" t="s">
        <v>86</v>
      </c>
      <c r="B61" s="24" t="s">
        <v>87</v>
      </c>
      <c r="C61" s="25"/>
      <c r="D61" s="25"/>
      <c r="E61" s="25"/>
      <c r="F61" s="25"/>
      <c r="G61" s="25"/>
      <c r="H61" s="25"/>
      <c r="I61" s="25"/>
      <c r="J61" s="25"/>
      <c r="K61" s="25"/>
      <c r="L61" s="26"/>
      <c r="M61" s="26"/>
      <c r="N61" s="26"/>
    </row>
    <row r="62" spans="1:22" x14ac:dyDescent="0.25">
      <c r="A62" s="24" t="s">
        <v>88</v>
      </c>
      <c r="B62" s="24" t="s">
        <v>89</v>
      </c>
      <c r="C62" s="25"/>
      <c r="D62" s="25"/>
      <c r="E62" s="25"/>
      <c r="F62" s="25"/>
      <c r="G62" s="25"/>
      <c r="H62" s="25"/>
      <c r="I62" s="25"/>
      <c r="J62" s="25"/>
      <c r="K62" s="25"/>
      <c r="L62" s="26"/>
      <c r="M62" s="26"/>
      <c r="N62" s="26"/>
    </row>
    <row r="63" spans="1:22" x14ac:dyDescent="0.25">
      <c r="A63" s="24" t="s">
        <v>90</v>
      </c>
      <c r="B63" s="24" t="s">
        <v>91</v>
      </c>
      <c r="C63" s="25"/>
      <c r="D63" s="25"/>
      <c r="E63" s="25"/>
      <c r="F63" s="25"/>
      <c r="G63" s="25"/>
      <c r="H63" s="25"/>
      <c r="I63" s="25"/>
      <c r="J63" s="25"/>
      <c r="K63" s="25"/>
      <c r="L63" s="26"/>
      <c r="M63" s="26"/>
      <c r="N63" s="26"/>
    </row>
    <row r="64" spans="1:22" x14ac:dyDescent="0.25">
      <c r="A64" s="24" t="s">
        <v>92</v>
      </c>
      <c r="B64" s="24" t="s">
        <v>93</v>
      </c>
      <c r="C64" s="25"/>
      <c r="D64" s="25"/>
      <c r="E64" s="25"/>
      <c r="F64" s="25"/>
      <c r="G64" s="25"/>
      <c r="H64" s="25"/>
      <c r="I64" s="25"/>
      <c r="J64" s="25"/>
      <c r="K64" s="25"/>
      <c r="L64" s="26"/>
      <c r="M64" s="26"/>
      <c r="N64" s="26"/>
    </row>
    <row r="65" spans="1:17" x14ac:dyDescent="0.25">
      <c r="A65" s="24" t="s">
        <v>94</v>
      </c>
      <c r="B65" s="24" t="s">
        <v>95</v>
      </c>
      <c r="C65" s="10"/>
      <c r="D65" s="10"/>
      <c r="E65" s="10"/>
      <c r="F65" s="10"/>
      <c r="G65" s="25"/>
      <c r="H65" s="25"/>
      <c r="I65" s="25"/>
      <c r="J65" s="25"/>
      <c r="K65" s="25"/>
      <c r="L65" s="26"/>
      <c r="M65" s="26"/>
      <c r="N65" s="26"/>
    </row>
    <row r="66" spans="1:17" x14ac:dyDescent="0.25">
      <c r="A66" s="24"/>
      <c r="B66" s="24"/>
      <c r="C66" s="10"/>
      <c r="D66" s="10"/>
      <c r="E66" s="10"/>
      <c r="F66" s="10"/>
      <c r="G66" s="10"/>
      <c r="H66" s="10"/>
      <c r="I66" s="10"/>
      <c r="J66" s="10"/>
      <c r="K66" s="10"/>
      <c r="L66" s="10"/>
      <c r="M66" s="10"/>
      <c r="N66" s="10"/>
      <c r="O66" s="10"/>
      <c r="P66" s="10"/>
      <c r="Q66" s="10"/>
    </row>
    <row r="67" spans="1:17" x14ac:dyDescent="0.25">
      <c r="C67" s="10"/>
      <c r="D67" s="10"/>
      <c r="E67" s="10"/>
      <c r="F67" s="10"/>
      <c r="G67" s="10"/>
      <c r="H67" s="10"/>
      <c r="I67" s="10"/>
      <c r="J67" s="10"/>
      <c r="K67" s="10"/>
      <c r="L67" s="10"/>
      <c r="M67" s="10"/>
      <c r="N67" s="10"/>
      <c r="O67" s="10"/>
      <c r="P67" s="10"/>
      <c r="Q67" s="10"/>
    </row>
    <row r="68" spans="1:17" x14ac:dyDescent="0.25">
      <c r="C68" s="10"/>
      <c r="D68" s="10"/>
      <c r="E68" s="10"/>
      <c r="F68" s="10"/>
      <c r="G68" s="10"/>
      <c r="H68" s="10"/>
      <c r="I68" s="10"/>
      <c r="J68" s="10"/>
      <c r="K68" s="10"/>
      <c r="L68" s="10"/>
      <c r="M68" s="10"/>
      <c r="N68" s="10"/>
      <c r="O68" s="10"/>
      <c r="P68" s="10"/>
      <c r="Q68" s="10"/>
    </row>
    <row r="69" spans="1:17" x14ac:dyDescent="0.25">
      <c r="C69" s="10"/>
      <c r="D69" s="10"/>
      <c r="E69" s="10"/>
      <c r="F69" s="10"/>
      <c r="G69" s="10"/>
      <c r="H69" s="10"/>
      <c r="I69" s="10"/>
      <c r="J69" s="10"/>
      <c r="K69" s="10"/>
      <c r="L69" s="10"/>
      <c r="M69" s="10"/>
      <c r="N69" s="10"/>
      <c r="O69" s="10"/>
      <c r="P69" s="10"/>
      <c r="Q69" s="10"/>
    </row>
    <row r="70" spans="1:17" x14ac:dyDescent="0.25">
      <c r="C70" s="10"/>
      <c r="D70" s="10"/>
      <c r="E70" s="10"/>
      <c r="F70" s="10"/>
      <c r="G70" s="10"/>
      <c r="H70" s="10"/>
      <c r="I70" s="10"/>
      <c r="J70" s="10"/>
      <c r="K70" s="10"/>
      <c r="L70" s="10"/>
      <c r="M70" s="10"/>
      <c r="N70" s="10"/>
      <c r="O70" s="10"/>
      <c r="P70" s="10"/>
      <c r="Q70" s="10"/>
    </row>
    <row r="71" spans="1:17" x14ac:dyDescent="0.25">
      <c r="C71" s="10"/>
      <c r="D71" s="10"/>
      <c r="E71" s="10"/>
      <c r="F71" s="10"/>
      <c r="G71" s="10"/>
      <c r="H71" s="10"/>
      <c r="I71" s="10"/>
      <c r="J71" s="10"/>
      <c r="K71" s="10"/>
      <c r="L71" s="10"/>
      <c r="M71" s="10"/>
      <c r="N71" s="10"/>
      <c r="O71" s="10"/>
      <c r="P71" s="10"/>
      <c r="Q71" s="10"/>
    </row>
    <row r="72" spans="1:17" x14ac:dyDescent="0.25">
      <c r="C72" s="10"/>
      <c r="D72" s="10"/>
      <c r="E72" s="10"/>
      <c r="F72" s="10"/>
      <c r="G72" s="10"/>
      <c r="H72" s="10"/>
      <c r="I72" s="10"/>
      <c r="J72" s="10"/>
      <c r="K72" s="10"/>
      <c r="L72" s="10"/>
      <c r="M72" s="10"/>
      <c r="N72" s="10"/>
      <c r="O72" s="10"/>
      <c r="P72" s="10"/>
      <c r="Q72" s="10"/>
    </row>
    <row r="73" spans="1:17" x14ac:dyDescent="0.25">
      <c r="C73" s="10"/>
      <c r="D73" s="10"/>
      <c r="E73" s="10"/>
      <c r="F73" s="10"/>
      <c r="G73" s="10"/>
      <c r="H73" s="10"/>
      <c r="I73" s="10"/>
      <c r="J73" s="10"/>
      <c r="K73" s="10"/>
      <c r="L73" s="10"/>
      <c r="M73" s="10"/>
      <c r="N73" s="10"/>
      <c r="O73" s="10"/>
      <c r="P73" s="10"/>
      <c r="Q73" s="10"/>
    </row>
    <row r="74" spans="1:17" x14ac:dyDescent="0.25">
      <c r="C74" s="10"/>
      <c r="D74" s="10"/>
      <c r="E74" s="10"/>
      <c r="F74" s="10"/>
      <c r="G74" s="10"/>
      <c r="H74" s="10"/>
      <c r="I74" s="10"/>
      <c r="J74" s="10"/>
      <c r="K74" s="10"/>
      <c r="L74" s="10"/>
      <c r="M74" s="10"/>
      <c r="N74" s="10"/>
      <c r="O74" s="10"/>
      <c r="P74" s="10"/>
      <c r="Q74" s="10"/>
    </row>
    <row r="75" spans="1:17" x14ac:dyDescent="0.25">
      <c r="C75" s="10"/>
      <c r="D75" s="10"/>
      <c r="E75" s="10"/>
      <c r="F75" s="10"/>
      <c r="G75" s="10"/>
      <c r="H75" s="10"/>
      <c r="I75" s="10"/>
      <c r="J75" s="10"/>
      <c r="K75" s="10"/>
      <c r="L75" s="10"/>
      <c r="M75" s="10"/>
      <c r="N75" s="10"/>
      <c r="O75" s="10"/>
      <c r="P75" s="10"/>
      <c r="Q75" s="10"/>
    </row>
    <row r="76" spans="1:17" x14ac:dyDescent="0.25">
      <c r="C76" s="10"/>
      <c r="D76" s="10"/>
      <c r="E76" s="10"/>
      <c r="F76" s="10"/>
      <c r="G76" s="10"/>
      <c r="H76" s="10"/>
      <c r="I76" s="10"/>
      <c r="J76" s="10"/>
      <c r="K76" s="10"/>
      <c r="L76" s="10"/>
      <c r="M76" s="10"/>
      <c r="N76" s="10"/>
      <c r="O76" s="10"/>
      <c r="P76" s="10"/>
      <c r="Q76" s="10"/>
    </row>
  </sheetData>
  <mergeCells count="5">
    <mergeCell ref="A5:B6"/>
    <mergeCell ref="C5:G5"/>
    <mergeCell ref="H5:L5"/>
    <mergeCell ref="M5:Q5"/>
    <mergeCell ref="R5:V5"/>
  </mergeCells>
  <pageMargins left="0.22" right="0.2" top="0.53" bottom="0.48" header="0.3" footer="0.17"/>
  <pageSetup paperSize="9" scale="5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7"/>
  <sheetViews>
    <sheetView tabSelected="1" view="pageBreakPreview" zoomScale="115" zoomScaleNormal="175" zoomScaleSheetLayoutView="115" workbookViewId="0">
      <pane xSplit="1" ySplit="7" topLeftCell="B266" activePane="bottomRight" state="frozen"/>
      <selection pane="topRight" activeCell="B1" sqref="B1"/>
      <selection pane="bottomLeft" activeCell="A8" sqref="A8"/>
      <selection pane="bottomRight" activeCell="B269" sqref="B269:D277"/>
    </sheetView>
  </sheetViews>
  <sheetFormatPr defaultColWidth="9.109375" defaultRowHeight="10.199999999999999" x14ac:dyDescent="0.2"/>
  <cols>
    <col min="1" max="1" width="30.33203125" style="53" customWidth="1"/>
    <col min="2" max="5" width="13.6640625" style="53" customWidth="1"/>
    <col min="6" max="6" width="12.44140625" style="53" customWidth="1"/>
    <col min="7" max="7" width="12" style="116" customWidth="1"/>
    <col min="8" max="8" width="9.5546875" style="112" customWidth="1"/>
    <col min="9" max="9" width="9.5546875" style="36" customWidth="1"/>
    <col min="10" max="16384" width="9.109375" style="112"/>
  </cols>
  <sheetData>
    <row r="1" spans="1:24" s="32" customFormat="1" ht="12.75" customHeight="1" x14ac:dyDescent="0.25">
      <c r="A1" s="28"/>
      <c r="B1" s="29"/>
      <c r="C1" s="29"/>
      <c r="D1" s="29"/>
      <c r="E1" s="29"/>
      <c r="F1" s="29"/>
      <c r="G1" s="29"/>
      <c r="H1" s="30"/>
      <c r="I1" s="31"/>
    </row>
    <row r="2" spans="1:24" s="36" customFormat="1" ht="15" x14ac:dyDescent="0.4">
      <c r="A2" s="33" t="s">
        <v>96</v>
      </c>
      <c r="B2" s="34"/>
      <c r="C2" s="34"/>
      <c r="D2" s="34"/>
      <c r="E2" s="34"/>
      <c r="F2" s="34"/>
      <c r="G2" s="34"/>
      <c r="H2" s="34"/>
      <c r="I2" s="35"/>
    </row>
    <row r="3" spans="1:24" s="36" customFormat="1" x14ac:dyDescent="0.2">
      <c r="A3" s="37" t="s">
        <v>97</v>
      </c>
      <c r="B3" s="34"/>
      <c r="C3" s="34"/>
      <c r="D3" s="34"/>
      <c r="E3" s="34"/>
      <c r="F3" s="34"/>
      <c r="G3" s="34"/>
      <c r="H3" s="38"/>
      <c r="I3" s="39"/>
    </row>
    <row r="4" spans="1:24" s="36" customFormat="1" x14ac:dyDescent="0.2">
      <c r="A4" s="40" t="s">
        <v>98</v>
      </c>
      <c r="B4" s="41"/>
      <c r="C4" s="41"/>
      <c r="D4" s="41"/>
      <c r="E4" s="41"/>
      <c r="F4" s="41"/>
      <c r="G4" s="41"/>
      <c r="H4" s="41"/>
      <c r="I4" s="42"/>
    </row>
    <row r="5" spans="1:24" s="32" customFormat="1" ht="6" customHeight="1" x14ac:dyDescent="0.2">
      <c r="A5" s="122" t="s">
        <v>99</v>
      </c>
      <c r="B5" s="43"/>
      <c r="C5" s="44"/>
      <c r="D5" s="45"/>
      <c r="E5" s="46"/>
      <c r="F5" s="43"/>
      <c r="G5" s="46"/>
      <c r="H5" s="46"/>
      <c r="I5" s="47"/>
    </row>
    <row r="6" spans="1:24" s="32" customFormat="1" ht="14.25" customHeight="1" x14ac:dyDescent="0.25">
      <c r="A6" s="123"/>
      <c r="B6" s="125" t="s">
        <v>100</v>
      </c>
      <c r="C6" s="127" t="s">
        <v>101</v>
      </c>
      <c r="D6" s="128"/>
      <c r="E6" s="129"/>
      <c r="F6" s="130" t="s">
        <v>102</v>
      </c>
      <c r="G6" s="132" t="s">
        <v>103</v>
      </c>
      <c r="H6" s="120" t="s">
        <v>104</v>
      </c>
      <c r="I6" s="48"/>
    </row>
    <row r="7" spans="1:24" s="32" customFormat="1" ht="37.200000000000003" customHeight="1" x14ac:dyDescent="0.2">
      <c r="A7" s="124"/>
      <c r="B7" s="126"/>
      <c r="C7" s="49" t="s">
        <v>105</v>
      </c>
      <c r="D7" s="49" t="s">
        <v>106</v>
      </c>
      <c r="E7" s="49" t="s">
        <v>107</v>
      </c>
      <c r="F7" s="131"/>
      <c r="G7" s="133"/>
      <c r="H7" s="121"/>
      <c r="I7" s="50"/>
    </row>
    <row r="8" spans="1:24" s="53" customFormat="1" x14ac:dyDescent="0.2">
      <c r="A8" s="51"/>
      <c r="B8" s="52"/>
      <c r="C8" s="52"/>
      <c r="D8" s="52"/>
      <c r="E8" s="52"/>
      <c r="F8" s="52"/>
      <c r="G8" s="52"/>
      <c r="H8" s="52"/>
      <c r="I8" s="31"/>
    </row>
    <row r="9" spans="1:24" s="53" customFormat="1" ht="13.8" x14ac:dyDescent="0.25">
      <c r="A9" s="54" t="s">
        <v>108</v>
      </c>
      <c r="B9" s="52"/>
      <c r="C9" s="52"/>
      <c r="D9" s="52"/>
      <c r="E9" s="52"/>
      <c r="F9" s="52"/>
      <c r="G9" s="52"/>
      <c r="H9" s="52"/>
      <c r="I9" s="31"/>
    </row>
    <row r="10" spans="1:24" s="53" customFormat="1" ht="11.25" customHeight="1" x14ac:dyDescent="0.2">
      <c r="A10" s="55" t="s">
        <v>109</v>
      </c>
      <c r="B10" s="56">
        <f t="shared" ref="B10:G10" si="0">SUM(B11:B15)</f>
        <v>14611517.262000004</v>
      </c>
      <c r="C10" s="56">
        <f t="shared" si="0"/>
        <v>13065302.060839999</v>
      </c>
      <c r="D10" s="56">
        <f t="shared" si="0"/>
        <v>326664.29112000001</v>
      </c>
      <c r="E10" s="56">
        <f t="shared" si="0"/>
        <v>13391966.35196</v>
      </c>
      <c r="F10" s="56">
        <f t="shared" si="0"/>
        <v>1219550.9100400032</v>
      </c>
      <c r="G10" s="56">
        <f t="shared" si="0"/>
        <v>1546215.2011600044</v>
      </c>
      <c r="H10" s="57">
        <f t="shared" ref="H10:H15" si="1">E10/B10*100</f>
        <v>91.653495744677542</v>
      </c>
      <c r="I10" s="58"/>
      <c r="J10" s="59"/>
      <c r="K10" s="59"/>
      <c r="L10" s="59"/>
      <c r="M10" s="59"/>
      <c r="N10" s="59"/>
      <c r="O10" s="59"/>
      <c r="P10" s="59"/>
      <c r="Q10" s="59"/>
      <c r="R10" s="59"/>
      <c r="S10" s="59"/>
      <c r="T10" s="59"/>
      <c r="U10" s="59"/>
      <c r="V10" s="59"/>
      <c r="W10" s="59"/>
      <c r="X10" s="59"/>
    </row>
    <row r="11" spans="1:24" s="53" customFormat="1" ht="11.25" customHeight="1" x14ac:dyDescent="0.2">
      <c r="A11" s="60" t="s">
        <v>110</v>
      </c>
      <c r="B11" s="61">
        <v>4505758.9287200021</v>
      </c>
      <c r="C11" s="61">
        <v>3388851.2491400014</v>
      </c>
      <c r="D11" s="61">
        <v>75092.01053</v>
      </c>
      <c r="E11" s="62">
        <f>SUM(C11:D11)</f>
        <v>3463943.2596700015</v>
      </c>
      <c r="F11" s="62">
        <f>B11-E11</f>
        <v>1041815.6690500006</v>
      </c>
      <c r="G11" s="62">
        <f>B11-C11</f>
        <v>1116907.6795800007</v>
      </c>
      <c r="H11" s="63">
        <f t="shared" si="1"/>
        <v>76.878131175429758</v>
      </c>
      <c r="I11" s="64"/>
    </row>
    <row r="12" spans="1:24" s="53" customFormat="1" ht="11.25" customHeight="1" x14ac:dyDescent="0.2">
      <c r="A12" s="65" t="s">
        <v>111</v>
      </c>
      <c r="B12" s="61">
        <v>250149.99938999995</v>
      </c>
      <c r="C12" s="61">
        <v>144624.30815</v>
      </c>
      <c r="D12" s="61">
        <v>6799.4889899999998</v>
      </c>
      <c r="E12" s="62">
        <f>SUM(C12:D12)</f>
        <v>151423.79714000001</v>
      </c>
      <c r="F12" s="62">
        <f>B12-E12</f>
        <v>98726.202249999944</v>
      </c>
      <c r="G12" s="62">
        <f>B12-C12</f>
        <v>105525.69123999996</v>
      </c>
      <c r="H12" s="63">
        <f t="shared" si="1"/>
        <v>60.533199084250469</v>
      </c>
      <c r="I12" s="64"/>
    </row>
    <row r="13" spans="1:24" s="53" customFormat="1" ht="11.25" customHeight="1" x14ac:dyDescent="0.2">
      <c r="A13" s="60" t="s">
        <v>112</v>
      </c>
      <c r="B13" s="61">
        <v>657356.33388999989</v>
      </c>
      <c r="C13" s="61">
        <v>561012.13040999998</v>
      </c>
      <c r="D13" s="61">
        <v>33034.895510000002</v>
      </c>
      <c r="E13" s="62">
        <f>SUM(C13:D13)</f>
        <v>594047.02591999993</v>
      </c>
      <c r="F13" s="62">
        <f>B13-E13</f>
        <v>63309.307969999965</v>
      </c>
      <c r="G13" s="62">
        <f>B13-C13</f>
        <v>96344.203479999909</v>
      </c>
      <c r="H13" s="63">
        <f t="shared" si="1"/>
        <v>90.369103527860133</v>
      </c>
      <c r="I13" s="64"/>
    </row>
    <row r="14" spans="1:24" s="53" customFormat="1" ht="11.25" customHeight="1" x14ac:dyDescent="0.2">
      <c r="A14" s="60" t="s">
        <v>113</v>
      </c>
      <c r="B14" s="61">
        <v>9015006.0000000019</v>
      </c>
      <c r="C14" s="61">
        <v>8806229.9553799983</v>
      </c>
      <c r="D14" s="61">
        <v>208775.42177000002</v>
      </c>
      <c r="E14" s="62">
        <f>SUM(C14:D14)</f>
        <v>9015005.3771499991</v>
      </c>
      <c r="F14" s="62">
        <f>B14-E14</f>
        <v>0.62285000272095203</v>
      </c>
      <c r="G14" s="62">
        <f>B14-C14</f>
        <v>208776.04462000355</v>
      </c>
      <c r="H14" s="63">
        <f t="shared" si="1"/>
        <v>99.999993090964082</v>
      </c>
      <c r="I14" s="64"/>
    </row>
    <row r="15" spans="1:24" s="53" customFormat="1" ht="11.25" customHeight="1" x14ac:dyDescent="0.2">
      <c r="A15" s="60" t="s">
        <v>114</v>
      </c>
      <c r="B15" s="61">
        <v>183246</v>
      </c>
      <c r="C15" s="61">
        <v>164584.41775999998</v>
      </c>
      <c r="D15" s="61">
        <v>2962.4743199999998</v>
      </c>
      <c r="E15" s="62">
        <f>SUM(C15:D15)</f>
        <v>167546.89207999999</v>
      </c>
      <c r="F15" s="62">
        <f>B15-E15</f>
        <v>15699.107920000009</v>
      </c>
      <c r="G15" s="62">
        <f>B15-C15</f>
        <v>18661.582240000018</v>
      </c>
      <c r="H15" s="63">
        <f t="shared" si="1"/>
        <v>91.432769108193355</v>
      </c>
      <c r="I15" s="64"/>
    </row>
    <row r="16" spans="1:24" s="53" customFormat="1" ht="11.25" customHeight="1" x14ac:dyDescent="0.2">
      <c r="B16" s="66"/>
      <c r="C16" s="66"/>
      <c r="D16" s="66"/>
      <c r="E16" s="66"/>
      <c r="F16" s="66"/>
      <c r="G16" s="66"/>
      <c r="H16" s="57"/>
      <c r="I16" s="58"/>
    </row>
    <row r="17" spans="1:9" s="53" customFormat="1" ht="11.25" customHeight="1" x14ac:dyDescent="0.2">
      <c r="A17" s="55" t="s">
        <v>115</v>
      </c>
      <c r="B17" s="61">
        <v>16127528.625000002</v>
      </c>
      <c r="C17" s="61">
        <v>8030675.6226599999</v>
      </c>
      <c r="D17" s="61">
        <v>256925.26980000001</v>
      </c>
      <c r="E17" s="62">
        <f>SUM(C17:D17)</f>
        <v>8287600.8924599998</v>
      </c>
      <c r="F17" s="62">
        <f>B17-E17</f>
        <v>7839927.7325400021</v>
      </c>
      <c r="G17" s="62">
        <f>B17-C17</f>
        <v>8096853.002340002</v>
      </c>
      <c r="H17" s="63">
        <f>E17/B17*100</f>
        <v>51.387916184585279</v>
      </c>
      <c r="I17" s="64"/>
    </row>
    <row r="18" spans="1:9" s="53" customFormat="1" ht="11.25" customHeight="1" x14ac:dyDescent="0.2">
      <c r="A18" s="60"/>
      <c r="B18" s="67"/>
      <c r="C18" s="67"/>
      <c r="D18" s="67"/>
      <c r="E18" s="66"/>
      <c r="F18" s="66"/>
      <c r="G18" s="66"/>
      <c r="H18" s="57"/>
      <c r="I18" s="58"/>
    </row>
    <row r="19" spans="1:9" s="53" customFormat="1" ht="11.25" customHeight="1" x14ac:dyDescent="0.2">
      <c r="A19" s="55" t="s">
        <v>116</v>
      </c>
      <c r="B19" s="61">
        <v>734881.81599999999</v>
      </c>
      <c r="C19" s="61">
        <v>604459.47232000006</v>
      </c>
      <c r="D19" s="61">
        <v>8536.9367300000013</v>
      </c>
      <c r="E19" s="62">
        <f>SUM(C19:D19)</f>
        <v>612996.40905000002</v>
      </c>
      <c r="F19" s="62">
        <f>B19-E19</f>
        <v>121885.40694999998</v>
      </c>
      <c r="G19" s="62">
        <f>B19-C19</f>
        <v>130422.34367999993</v>
      </c>
      <c r="H19" s="63">
        <f>E19/B19*100</f>
        <v>83.414284542591005</v>
      </c>
      <c r="I19" s="64"/>
    </row>
    <row r="20" spans="1:9" s="53" customFormat="1" ht="11.25" customHeight="1" x14ac:dyDescent="0.2">
      <c r="A20" s="60"/>
      <c r="B20" s="67"/>
      <c r="C20" s="67"/>
      <c r="D20" s="67"/>
      <c r="E20" s="66"/>
      <c r="F20" s="66"/>
      <c r="G20" s="66"/>
      <c r="H20" s="57"/>
      <c r="I20" s="58"/>
    </row>
    <row r="21" spans="1:9" s="53" customFormat="1" ht="11.25" customHeight="1" x14ac:dyDescent="0.2">
      <c r="A21" s="55" t="s">
        <v>117</v>
      </c>
      <c r="B21" s="61">
        <v>8369209.6966000022</v>
      </c>
      <c r="C21" s="61">
        <v>7190641.91873</v>
      </c>
      <c r="D21" s="61">
        <v>266515.98960999999</v>
      </c>
      <c r="E21" s="62">
        <f>SUM(C21:D21)</f>
        <v>7457157.9083399996</v>
      </c>
      <c r="F21" s="62">
        <f>B21-E21</f>
        <v>912051.78826000262</v>
      </c>
      <c r="G21" s="62">
        <f>B21-C21</f>
        <v>1178567.7778700022</v>
      </c>
      <c r="H21" s="63">
        <f>E21/B21*100</f>
        <v>89.102294943923738</v>
      </c>
      <c r="I21" s="64"/>
    </row>
    <row r="22" spans="1:9" s="53" customFormat="1" ht="11.25" customHeight="1" x14ac:dyDescent="0.2">
      <c r="A22" s="60"/>
      <c r="B22" s="66"/>
      <c r="C22" s="66"/>
      <c r="D22" s="66"/>
      <c r="E22" s="66"/>
      <c r="F22" s="66"/>
      <c r="G22" s="66"/>
      <c r="H22" s="57"/>
      <c r="I22" s="58"/>
    </row>
    <row r="23" spans="1:9" s="53" customFormat="1" ht="11.25" customHeight="1" x14ac:dyDescent="0.2">
      <c r="A23" s="55" t="s">
        <v>118</v>
      </c>
      <c r="B23" s="56">
        <f t="shared" ref="B23:G23" si="2">SUM(B24:B31)</f>
        <v>49802731.558189996</v>
      </c>
      <c r="C23" s="56">
        <f t="shared" si="2"/>
        <v>40064579.904070005</v>
      </c>
      <c r="D23" s="56">
        <f t="shared" si="2"/>
        <v>4180251.4347200003</v>
      </c>
      <c r="E23" s="56">
        <f t="shared" si="2"/>
        <v>44244831.338790007</v>
      </c>
      <c r="F23" s="56">
        <f t="shared" si="2"/>
        <v>5557900.219399984</v>
      </c>
      <c r="G23" s="56">
        <f t="shared" si="2"/>
        <v>9738151.6541199833</v>
      </c>
      <c r="H23" s="57">
        <f t="shared" ref="H23:H31" si="3">E23/B23*100</f>
        <v>88.840169915366815</v>
      </c>
      <c r="I23" s="58"/>
    </row>
    <row r="24" spans="1:9" s="53" customFormat="1" ht="11.25" customHeight="1" x14ac:dyDescent="0.2">
      <c r="A24" s="60" t="s">
        <v>119</v>
      </c>
      <c r="B24" s="61">
        <v>39717363.905189991</v>
      </c>
      <c r="C24" s="61">
        <v>31114902.633610003</v>
      </c>
      <c r="D24" s="61">
        <v>3785954.1697800001</v>
      </c>
      <c r="E24" s="62">
        <f t="shared" ref="E24:E31" si="4">SUM(C24:D24)</f>
        <v>34900856.803390004</v>
      </c>
      <c r="F24" s="62">
        <f t="shared" ref="F24:F31" si="5">B24-E24</f>
        <v>4816507.1017999873</v>
      </c>
      <c r="G24" s="62">
        <f t="shared" ref="G24:G31" si="6">B24-C24</f>
        <v>8602461.2715799883</v>
      </c>
      <c r="H24" s="63">
        <f t="shared" si="3"/>
        <v>87.873044360905837</v>
      </c>
      <c r="I24" s="64"/>
    </row>
    <row r="25" spans="1:9" s="53" customFormat="1" ht="11.25" customHeight="1" x14ac:dyDescent="0.2">
      <c r="A25" s="60" t="s">
        <v>120</v>
      </c>
      <c r="B25" s="61">
        <v>814515.65100000007</v>
      </c>
      <c r="C25" s="61">
        <v>805396.07279000001</v>
      </c>
      <c r="D25" s="61">
        <v>6502.3530599999995</v>
      </c>
      <c r="E25" s="62">
        <f t="shared" si="4"/>
        <v>811898.42585</v>
      </c>
      <c r="F25" s="62">
        <f t="shared" si="5"/>
        <v>2617.2251500000712</v>
      </c>
      <c r="G25" s="62">
        <f t="shared" si="6"/>
        <v>9119.5782100000652</v>
      </c>
      <c r="H25" s="63">
        <f t="shared" si="3"/>
        <v>99.678677119735298</v>
      </c>
      <c r="I25" s="64"/>
    </row>
    <row r="26" spans="1:9" s="53" customFormat="1" ht="11.25" customHeight="1" x14ac:dyDescent="0.2">
      <c r="A26" s="60" t="s">
        <v>121</v>
      </c>
      <c r="B26" s="61">
        <v>7438699.975999997</v>
      </c>
      <c r="C26" s="61">
        <v>6599313.2027500002</v>
      </c>
      <c r="D26" s="61">
        <v>337247.55496000004</v>
      </c>
      <c r="E26" s="62">
        <f t="shared" si="4"/>
        <v>6936560.7577100005</v>
      </c>
      <c r="F26" s="62">
        <f t="shared" si="5"/>
        <v>502139.2182899965</v>
      </c>
      <c r="G26" s="62">
        <f t="shared" si="6"/>
        <v>839386.77324999683</v>
      </c>
      <c r="H26" s="63">
        <f t="shared" si="3"/>
        <v>93.249637437857629</v>
      </c>
      <c r="I26" s="64"/>
    </row>
    <row r="27" spans="1:9" s="53" customFormat="1" ht="11.25" customHeight="1" x14ac:dyDescent="0.2">
      <c r="A27" s="60" t="s">
        <v>122</v>
      </c>
      <c r="B27" s="61">
        <v>461402.47899999999</v>
      </c>
      <c r="C27" s="61">
        <v>316086.69324999995</v>
      </c>
      <c r="D27" s="61">
        <v>1627.3421699999999</v>
      </c>
      <c r="E27" s="62">
        <f t="shared" si="4"/>
        <v>317714.03541999997</v>
      </c>
      <c r="F27" s="62">
        <f t="shared" si="5"/>
        <v>143688.44358000002</v>
      </c>
      <c r="G27" s="62">
        <f t="shared" si="6"/>
        <v>145315.78575000004</v>
      </c>
      <c r="H27" s="63">
        <f t="shared" si="3"/>
        <v>68.858328656704074</v>
      </c>
      <c r="I27" s="64"/>
    </row>
    <row r="28" spans="1:9" s="53" customFormat="1" ht="11.25" customHeight="1" x14ac:dyDescent="0.2">
      <c r="A28" s="60" t="s">
        <v>123</v>
      </c>
      <c r="B28" s="61">
        <v>445456.54200000002</v>
      </c>
      <c r="C28" s="61">
        <v>440297.62959999999</v>
      </c>
      <c r="D28" s="61">
        <v>2085.8876500000001</v>
      </c>
      <c r="E28" s="62">
        <f t="shared" si="4"/>
        <v>442383.51724999998</v>
      </c>
      <c r="F28" s="62">
        <f t="shared" si="5"/>
        <v>3073.0247500000405</v>
      </c>
      <c r="G28" s="62">
        <f t="shared" si="6"/>
        <v>5158.9124000000302</v>
      </c>
      <c r="H28" s="63">
        <f t="shared" si="3"/>
        <v>99.310140392999315</v>
      </c>
      <c r="I28" s="64"/>
    </row>
    <row r="29" spans="1:9" s="53" customFormat="1" ht="11.25" customHeight="1" x14ac:dyDescent="0.2">
      <c r="A29" s="60" t="s">
        <v>124</v>
      </c>
      <c r="B29" s="61">
        <v>329162</v>
      </c>
      <c r="C29" s="61">
        <v>254082.26574999999</v>
      </c>
      <c r="D29" s="61">
        <v>36000.722560000002</v>
      </c>
      <c r="E29" s="62">
        <f t="shared" si="4"/>
        <v>290082.98830999999</v>
      </c>
      <c r="F29" s="62">
        <f t="shared" si="5"/>
        <v>39079.011690000014</v>
      </c>
      <c r="G29" s="62">
        <f t="shared" si="6"/>
        <v>75079.734250000009</v>
      </c>
      <c r="H29" s="63">
        <f t="shared" si="3"/>
        <v>88.127726867013806</v>
      </c>
      <c r="I29" s="64"/>
    </row>
    <row r="30" spans="1:9" s="53" customFormat="1" ht="11.25" customHeight="1" x14ac:dyDescent="0.2">
      <c r="A30" s="60" t="s">
        <v>125</v>
      </c>
      <c r="B30" s="61">
        <v>394230.30200000003</v>
      </c>
      <c r="C30" s="61">
        <v>363928.25701</v>
      </c>
      <c r="D30" s="61">
        <v>959.69808999999998</v>
      </c>
      <c r="E30" s="62">
        <f t="shared" si="4"/>
        <v>364887.95510000002</v>
      </c>
      <c r="F30" s="62">
        <f t="shared" si="5"/>
        <v>29342.346900000004</v>
      </c>
      <c r="G30" s="62">
        <f t="shared" si="6"/>
        <v>30302.044990000024</v>
      </c>
      <c r="H30" s="63">
        <f t="shared" si="3"/>
        <v>92.557054404204578</v>
      </c>
      <c r="I30" s="64"/>
    </row>
    <row r="31" spans="1:9" s="53" customFormat="1" ht="11.25" customHeight="1" x14ac:dyDescent="0.2">
      <c r="A31" s="60" t="s">
        <v>126</v>
      </c>
      <c r="B31" s="61">
        <v>201900.70299999998</v>
      </c>
      <c r="C31" s="61">
        <v>170573.14930999998</v>
      </c>
      <c r="D31" s="61">
        <v>9873.7064499999997</v>
      </c>
      <c r="E31" s="62">
        <f t="shared" si="4"/>
        <v>180446.85575999998</v>
      </c>
      <c r="F31" s="62">
        <f t="shared" si="5"/>
        <v>21453.847240000003</v>
      </c>
      <c r="G31" s="62">
        <f t="shared" si="6"/>
        <v>31327.553690000001</v>
      </c>
      <c r="H31" s="63">
        <f t="shared" si="3"/>
        <v>89.37406015867117</v>
      </c>
      <c r="I31" s="64"/>
    </row>
    <row r="32" spans="1:9" s="53" customFormat="1" ht="11.25" customHeight="1" x14ac:dyDescent="0.2">
      <c r="A32" s="60"/>
      <c r="B32" s="66"/>
      <c r="C32" s="66"/>
      <c r="D32" s="66"/>
      <c r="E32" s="66"/>
      <c r="F32" s="66"/>
      <c r="G32" s="66"/>
      <c r="H32" s="57"/>
      <c r="I32" s="58"/>
    </row>
    <row r="33" spans="1:9" s="53" customFormat="1" ht="11.25" customHeight="1" x14ac:dyDescent="0.2">
      <c r="A33" s="55" t="s">
        <v>127</v>
      </c>
      <c r="B33" s="68">
        <f t="shared" ref="B33:G33" si="7">+B34+B35</f>
        <v>3024075.4279000005</v>
      </c>
      <c r="C33" s="68">
        <f t="shared" si="7"/>
        <v>2616867.6128500002</v>
      </c>
      <c r="D33" s="68">
        <f t="shared" si="7"/>
        <v>19800.569750000002</v>
      </c>
      <c r="E33" s="68">
        <f t="shared" si="7"/>
        <v>2636668.1825999999</v>
      </c>
      <c r="F33" s="68">
        <f t="shared" si="7"/>
        <v>387407.2453000003</v>
      </c>
      <c r="G33" s="68">
        <f t="shared" si="7"/>
        <v>407207.81505000027</v>
      </c>
      <c r="H33" s="57">
        <f>E33/B33*100</f>
        <v>87.189233385986455</v>
      </c>
      <c r="I33" s="58"/>
    </row>
    <row r="34" spans="1:9" s="53" customFormat="1" ht="11.25" customHeight="1" x14ac:dyDescent="0.2">
      <c r="A34" s="60" t="s">
        <v>128</v>
      </c>
      <c r="B34" s="61">
        <v>2988572.8649000004</v>
      </c>
      <c r="C34" s="61">
        <v>2585323.6210400001</v>
      </c>
      <c r="D34" s="61">
        <v>18621.565310000002</v>
      </c>
      <c r="E34" s="62">
        <f>SUM(C34:D34)</f>
        <v>2603945.1863500001</v>
      </c>
      <c r="F34" s="62">
        <f>B34-E34</f>
        <v>384627.6785500003</v>
      </c>
      <c r="G34" s="62">
        <f>B34-C34</f>
        <v>403249.24386000028</v>
      </c>
      <c r="H34" s="63">
        <f>E34/B34*100</f>
        <v>87.130055182279449</v>
      </c>
      <c r="I34" s="64"/>
    </row>
    <row r="35" spans="1:9" s="53" customFormat="1" ht="11.25" customHeight="1" x14ac:dyDescent="0.2">
      <c r="A35" s="60" t="s">
        <v>129</v>
      </c>
      <c r="B35" s="61">
        <v>35502.563000000002</v>
      </c>
      <c r="C35" s="61">
        <v>31543.99181</v>
      </c>
      <c r="D35" s="61">
        <v>1179.0044399999999</v>
      </c>
      <c r="E35" s="62">
        <f>SUM(C35:D35)</f>
        <v>32722.99625</v>
      </c>
      <c r="F35" s="62">
        <f>B35-E35</f>
        <v>2779.5667500000018</v>
      </c>
      <c r="G35" s="62">
        <f>B35-C35</f>
        <v>3958.5711900000024</v>
      </c>
      <c r="H35" s="63">
        <f>E35/B35*100</f>
        <v>92.170799753245973</v>
      </c>
      <c r="I35" s="64"/>
    </row>
    <row r="36" spans="1:9" s="53" customFormat="1" ht="11.25" customHeight="1" x14ac:dyDescent="0.2">
      <c r="A36" s="60"/>
      <c r="B36" s="66"/>
      <c r="C36" s="66"/>
      <c r="D36" s="66"/>
      <c r="E36" s="66"/>
      <c r="F36" s="66"/>
      <c r="G36" s="66"/>
      <c r="H36" s="57"/>
      <c r="I36" s="58"/>
    </row>
    <row r="37" spans="1:9" s="53" customFormat="1" ht="11.25" customHeight="1" x14ac:dyDescent="0.2">
      <c r="A37" s="55" t="s">
        <v>130</v>
      </c>
      <c r="B37" s="68">
        <f t="shared" ref="B37:G37" si="8">SUM(B38:B43)</f>
        <v>411583752.47709996</v>
      </c>
      <c r="C37" s="68">
        <f t="shared" si="8"/>
        <v>378768950.54568011</v>
      </c>
      <c r="D37" s="68">
        <f t="shared" si="8"/>
        <v>5091110.2698099995</v>
      </c>
      <c r="E37" s="68">
        <f t="shared" si="8"/>
        <v>383860060.81549013</v>
      </c>
      <c r="F37" s="68">
        <f t="shared" si="8"/>
        <v>27723691.661609858</v>
      </c>
      <c r="G37" s="68">
        <f t="shared" si="8"/>
        <v>32814801.931419872</v>
      </c>
      <c r="H37" s="57">
        <f t="shared" ref="H37:H43" si="9">E37/B37*100</f>
        <v>93.26414332568865</v>
      </c>
      <c r="I37" s="58"/>
    </row>
    <row r="38" spans="1:9" s="53" customFormat="1" ht="11.25" customHeight="1" x14ac:dyDescent="0.2">
      <c r="A38" s="60" t="s">
        <v>131</v>
      </c>
      <c r="B38" s="61">
        <v>408452867.91709995</v>
      </c>
      <c r="C38" s="61">
        <v>377330439.07801008</v>
      </c>
      <c r="D38" s="61">
        <v>5024206.5191899994</v>
      </c>
      <c r="E38" s="62">
        <f t="shared" ref="E38:E43" si="10">SUM(C38:D38)</f>
        <v>382354645.5972001</v>
      </c>
      <c r="F38" s="62">
        <f t="shared" ref="F38:F43" si="11">B38-E38</f>
        <v>26098222.319899857</v>
      </c>
      <c r="G38" s="62">
        <f t="shared" ref="G38:G43" si="12">B38-C38</f>
        <v>31122428.83908987</v>
      </c>
      <c r="H38" s="63">
        <f t="shared" si="9"/>
        <v>93.610469072481379</v>
      </c>
      <c r="I38" s="64"/>
    </row>
    <row r="39" spans="1:9" s="53" customFormat="1" ht="11.25" customHeight="1" x14ac:dyDescent="0.2">
      <c r="A39" s="69" t="s">
        <v>132</v>
      </c>
      <c r="B39" s="61">
        <v>48958.394999999997</v>
      </c>
      <c r="C39" s="61">
        <v>36978.540229999999</v>
      </c>
      <c r="D39" s="61">
        <v>127.2</v>
      </c>
      <c r="E39" s="62">
        <f t="shared" si="10"/>
        <v>37105.740229999996</v>
      </c>
      <c r="F39" s="62">
        <f t="shared" si="11"/>
        <v>11852.654770000001</v>
      </c>
      <c r="G39" s="62">
        <f t="shared" si="12"/>
        <v>11979.854769999998</v>
      </c>
      <c r="H39" s="63">
        <f t="shared" si="9"/>
        <v>75.790352665768552</v>
      </c>
      <c r="I39" s="64"/>
    </row>
    <row r="40" spans="1:9" s="53" customFormat="1" ht="11.25" customHeight="1" x14ac:dyDescent="0.2">
      <c r="A40" s="69" t="s">
        <v>133</v>
      </c>
      <c r="B40" s="61">
        <v>25259.287</v>
      </c>
      <c r="C40" s="61">
        <v>19500.130010000001</v>
      </c>
      <c r="D40" s="61">
        <v>2566.3060299999997</v>
      </c>
      <c r="E40" s="62">
        <f t="shared" si="10"/>
        <v>22066.436040000001</v>
      </c>
      <c r="F40" s="62">
        <f t="shared" si="11"/>
        <v>3192.8509599999998</v>
      </c>
      <c r="G40" s="62">
        <f t="shared" si="12"/>
        <v>5759.1569899999995</v>
      </c>
      <c r="H40" s="63">
        <f t="shared" si="9"/>
        <v>87.359694832241303</v>
      </c>
      <c r="I40" s="64"/>
    </row>
    <row r="41" spans="1:9" s="53" customFormat="1" ht="11.25" customHeight="1" x14ac:dyDescent="0.2">
      <c r="A41" s="60" t="s">
        <v>134</v>
      </c>
      <c r="B41" s="61">
        <v>2399653</v>
      </c>
      <c r="C41" s="61">
        <v>879083.04944000009</v>
      </c>
      <c r="D41" s="61">
        <v>9067.6445100000001</v>
      </c>
      <c r="E41" s="62">
        <f t="shared" si="10"/>
        <v>888150.6939500001</v>
      </c>
      <c r="F41" s="62">
        <f t="shared" si="11"/>
        <v>1511502.3060499998</v>
      </c>
      <c r="G41" s="62">
        <f t="shared" si="12"/>
        <v>1520569.9505599998</v>
      </c>
      <c r="H41" s="63">
        <f t="shared" si="9"/>
        <v>37.011630179446783</v>
      </c>
      <c r="I41" s="64"/>
    </row>
    <row r="42" spans="1:9" s="53" customFormat="1" ht="11.25" customHeight="1" x14ac:dyDescent="0.2">
      <c r="A42" s="60" t="s">
        <v>135</v>
      </c>
      <c r="B42" s="61">
        <v>166385.878</v>
      </c>
      <c r="C42" s="61">
        <v>118699.7932</v>
      </c>
      <c r="D42" s="61">
        <v>0</v>
      </c>
      <c r="E42" s="62">
        <f t="shared" si="10"/>
        <v>118699.7932</v>
      </c>
      <c r="F42" s="62">
        <f t="shared" si="11"/>
        <v>47686.084799999997</v>
      </c>
      <c r="G42" s="62">
        <f t="shared" si="12"/>
        <v>47686.084799999997</v>
      </c>
      <c r="H42" s="63">
        <f t="shared" si="9"/>
        <v>71.340064810067588</v>
      </c>
      <c r="I42" s="64"/>
    </row>
    <row r="43" spans="1:9" s="53" customFormat="1" ht="11.25" customHeight="1" x14ac:dyDescent="0.2">
      <c r="A43" s="60" t="s">
        <v>136</v>
      </c>
      <c r="B43" s="61">
        <v>490627.99999999994</v>
      </c>
      <c r="C43" s="61">
        <v>384249.95479000005</v>
      </c>
      <c r="D43" s="61">
        <v>55142.600080000004</v>
      </c>
      <c r="E43" s="62">
        <f t="shared" si="10"/>
        <v>439392.55487000005</v>
      </c>
      <c r="F43" s="62">
        <f t="shared" si="11"/>
        <v>51235.445129999891</v>
      </c>
      <c r="G43" s="62">
        <f t="shared" si="12"/>
        <v>106378.04520999989</v>
      </c>
      <c r="H43" s="63">
        <f t="shared" si="9"/>
        <v>89.557170579339157</v>
      </c>
      <c r="I43" s="64"/>
    </row>
    <row r="44" spans="1:9" s="53" customFormat="1" ht="11.25" customHeight="1" x14ac:dyDescent="0.2">
      <c r="A44" s="60"/>
      <c r="B44" s="62"/>
      <c r="C44" s="62"/>
      <c r="D44" s="62"/>
      <c r="E44" s="62"/>
      <c r="F44" s="62"/>
      <c r="G44" s="62"/>
      <c r="H44" s="63"/>
      <c r="I44" s="64"/>
    </row>
    <row r="45" spans="1:9" s="53" customFormat="1" ht="11.25" customHeight="1" x14ac:dyDescent="0.2">
      <c r="A45" s="55" t="s">
        <v>137</v>
      </c>
      <c r="B45" s="61">
        <v>61172625.959079988</v>
      </c>
      <c r="C45" s="61">
        <v>53288091.073169999</v>
      </c>
      <c r="D45" s="61">
        <v>1587210.0728099998</v>
      </c>
      <c r="E45" s="62">
        <f>SUM(C45:D45)</f>
        <v>54875301.14598</v>
      </c>
      <c r="F45" s="62">
        <f>B45-E45</f>
        <v>6297324.8130999878</v>
      </c>
      <c r="G45" s="62">
        <f>B45-C45</f>
        <v>7884534.8859099895</v>
      </c>
      <c r="H45" s="63">
        <f>E45/B45*100</f>
        <v>89.705649031132921</v>
      </c>
      <c r="I45" s="64"/>
    </row>
    <row r="46" spans="1:9" s="53" customFormat="1" ht="11.25" customHeight="1" x14ac:dyDescent="0.2">
      <c r="A46" s="70"/>
      <c r="B46" s="66"/>
      <c r="C46" s="66"/>
      <c r="D46" s="66"/>
      <c r="E46" s="66"/>
      <c r="F46" s="66"/>
      <c r="G46" s="66"/>
      <c r="H46" s="57"/>
      <c r="I46" s="58"/>
    </row>
    <row r="47" spans="1:9" s="53" customFormat="1" ht="11.25" customHeight="1" x14ac:dyDescent="0.2">
      <c r="A47" s="55" t="s">
        <v>138</v>
      </c>
      <c r="B47" s="61">
        <v>1756554.798</v>
      </c>
      <c r="C47" s="61">
        <v>1265251.62717</v>
      </c>
      <c r="D47" s="61">
        <v>3442.6835099999998</v>
      </c>
      <c r="E47" s="62">
        <f>SUM(C47:D47)</f>
        <v>1268694.3106799999</v>
      </c>
      <c r="F47" s="62">
        <f>B47-E47</f>
        <v>487860.48732000007</v>
      </c>
      <c r="G47" s="62">
        <f>B47-C47</f>
        <v>491303.17082999996</v>
      </c>
      <c r="H47" s="63">
        <f>E47/B47*100</f>
        <v>72.226287054894371</v>
      </c>
      <c r="I47" s="64"/>
    </row>
    <row r="48" spans="1:9" s="53" customFormat="1" ht="11.25" customHeight="1" x14ac:dyDescent="0.2">
      <c r="A48" s="60"/>
      <c r="B48" s="66"/>
      <c r="C48" s="66"/>
      <c r="D48" s="66"/>
      <c r="E48" s="66"/>
      <c r="F48" s="66"/>
      <c r="G48" s="66"/>
      <c r="H48" s="57"/>
      <c r="I48" s="58"/>
    </row>
    <row r="49" spans="1:9" s="53" customFormat="1" ht="11.25" customHeight="1" x14ac:dyDescent="0.2">
      <c r="A49" s="55" t="s">
        <v>139</v>
      </c>
      <c r="B49" s="68">
        <f t="shared" ref="B49:G49" si="13">SUM(B50:B55)</f>
        <v>26505894.249039996</v>
      </c>
      <c r="C49" s="68">
        <f t="shared" si="13"/>
        <v>23066958.864250004</v>
      </c>
      <c r="D49" s="68">
        <f t="shared" si="13"/>
        <v>1031972.9568399999</v>
      </c>
      <c r="E49" s="68">
        <f t="shared" si="13"/>
        <v>24098931.821090002</v>
      </c>
      <c r="F49" s="68">
        <f t="shared" si="13"/>
        <v>2406962.4279500027</v>
      </c>
      <c r="G49" s="68">
        <f t="shared" si="13"/>
        <v>3438935.3847900024</v>
      </c>
      <c r="H49" s="57">
        <f t="shared" ref="H49:H55" si="14">E49/B49*100</f>
        <v>90.919142718464698</v>
      </c>
      <c r="I49" s="58"/>
    </row>
    <row r="50" spans="1:9" s="53" customFormat="1" ht="11.25" customHeight="1" x14ac:dyDescent="0.2">
      <c r="A50" s="60" t="s">
        <v>119</v>
      </c>
      <c r="B50" s="61">
        <v>20759806.006010003</v>
      </c>
      <c r="C50" s="61">
        <v>18497654.703540001</v>
      </c>
      <c r="D50" s="61">
        <v>843767.37147999997</v>
      </c>
      <c r="E50" s="62">
        <f t="shared" ref="E50:E55" si="15">SUM(C50:D50)</f>
        <v>19341422.07502</v>
      </c>
      <c r="F50" s="62">
        <f t="shared" ref="F50:F55" si="16">B50-E50</f>
        <v>1418383.930990003</v>
      </c>
      <c r="G50" s="62">
        <f t="shared" ref="G50:G55" si="17">B50-C50</f>
        <v>2262151.3024700023</v>
      </c>
      <c r="H50" s="63">
        <f t="shared" si="14"/>
        <v>93.167643615844113</v>
      </c>
      <c r="I50" s="64"/>
    </row>
    <row r="51" spans="1:9" s="53" customFormat="1" ht="11.25" customHeight="1" x14ac:dyDescent="0.2">
      <c r="A51" s="60" t="s">
        <v>140</v>
      </c>
      <c r="B51" s="61">
        <v>2419657.7456099992</v>
      </c>
      <c r="C51" s="61">
        <v>1850234.7424399999</v>
      </c>
      <c r="D51" s="61">
        <v>72111.299589999995</v>
      </c>
      <c r="E51" s="62">
        <f t="shared" si="15"/>
        <v>1922346.0420299999</v>
      </c>
      <c r="F51" s="62">
        <f t="shared" si="16"/>
        <v>497311.70357999927</v>
      </c>
      <c r="G51" s="62">
        <f t="shared" si="17"/>
        <v>569423.00316999923</v>
      </c>
      <c r="H51" s="63">
        <f t="shared" si="14"/>
        <v>79.447022849315147</v>
      </c>
      <c r="I51" s="64"/>
    </row>
    <row r="52" spans="1:9" s="53" customFormat="1" ht="11.25" customHeight="1" x14ac:dyDescent="0.2">
      <c r="A52" s="60" t="s">
        <v>141</v>
      </c>
      <c r="B52" s="61">
        <v>1272541.6334199999</v>
      </c>
      <c r="C52" s="61">
        <v>1045933.57533</v>
      </c>
      <c r="D52" s="61">
        <v>106832.20437999998</v>
      </c>
      <c r="E52" s="62">
        <f t="shared" si="15"/>
        <v>1152765.7797099999</v>
      </c>
      <c r="F52" s="62">
        <f t="shared" si="16"/>
        <v>119775.85370999994</v>
      </c>
      <c r="G52" s="62">
        <f t="shared" si="17"/>
        <v>226608.05808999983</v>
      </c>
      <c r="H52" s="63">
        <f t="shared" si="14"/>
        <v>90.587667187901886</v>
      </c>
      <c r="I52" s="64"/>
    </row>
    <row r="53" spans="1:9" s="53" customFormat="1" ht="11.25" customHeight="1" x14ac:dyDescent="0.2">
      <c r="A53" s="60" t="s">
        <v>142</v>
      </c>
      <c r="B53" s="61">
        <v>1787020.5360000003</v>
      </c>
      <c r="C53" s="61">
        <v>1456686.5633100001</v>
      </c>
      <c r="D53" s="61">
        <v>4086.0016900000001</v>
      </c>
      <c r="E53" s="62">
        <f t="shared" si="15"/>
        <v>1460772.5650000002</v>
      </c>
      <c r="F53" s="62">
        <f t="shared" si="16"/>
        <v>326247.97100000014</v>
      </c>
      <c r="G53" s="62">
        <f t="shared" si="17"/>
        <v>330333.9726900002</v>
      </c>
      <c r="H53" s="63">
        <f t="shared" si="14"/>
        <v>81.743468279874307</v>
      </c>
      <c r="I53" s="64"/>
    </row>
    <row r="54" spans="1:9" s="53" customFormat="1" ht="11.25" customHeight="1" x14ac:dyDescent="0.2">
      <c r="A54" s="60" t="s">
        <v>143</v>
      </c>
      <c r="B54" s="61">
        <v>165206.13900000002</v>
      </c>
      <c r="C54" s="61">
        <v>120000.94530000001</v>
      </c>
      <c r="D54" s="61">
        <v>3180.9929200000001</v>
      </c>
      <c r="E54" s="62">
        <f t="shared" si="15"/>
        <v>123181.93822000001</v>
      </c>
      <c r="F54" s="62">
        <f t="shared" si="16"/>
        <v>42024.200780000014</v>
      </c>
      <c r="G54" s="62">
        <f t="shared" si="17"/>
        <v>45205.193700000018</v>
      </c>
      <c r="H54" s="63">
        <f t="shared" si="14"/>
        <v>74.562567084749801</v>
      </c>
      <c r="I54" s="64"/>
    </row>
    <row r="55" spans="1:9" s="53" customFormat="1" ht="11.25" customHeight="1" x14ac:dyDescent="0.2">
      <c r="A55" s="60" t="s">
        <v>144</v>
      </c>
      <c r="B55" s="61">
        <v>101662.18900000003</v>
      </c>
      <c r="C55" s="61">
        <v>96448.334329999998</v>
      </c>
      <c r="D55" s="61">
        <v>1995.0867800000001</v>
      </c>
      <c r="E55" s="62">
        <f t="shared" si="15"/>
        <v>98443.421109999996</v>
      </c>
      <c r="F55" s="62">
        <f t="shared" si="16"/>
        <v>3218.7678900000319</v>
      </c>
      <c r="G55" s="62">
        <f t="shared" si="17"/>
        <v>5213.8546700000297</v>
      </c>
      <c r="H55" s="63">
        <f t="shared" si="14"/>
        <v>96.83385935158249</v>
      </c>
      <c r="I55" s="64"/>
    </row>
    <row r="56" spans="1:9" s="53" customFormat="1" ht="11.25" customHeight="1" x14ac:dyDescent="0.2">
      <c r="A56" s="60"/>
      <c r="B56" s="66"/>
      <c r="C56" s="66"/>
      <c r="D56" s="66"/>
      <c r="E56" s="66"/>
      <c r="F56" s="66"/>
      <c r="G56" s="66"/>
      <c r="H56" s="57"/>
      <c r="I56" s="58"/>
    </row>
    <row r="57" spans="1:9" s="53" customFormat="1" ht="11.25" customHeight="1" x14ac:dyDescent="0.2">
      <c r="A57" s="55" t="s">
        <v>145</v>
      </c>
      <c r="B57" s="71">
        <f t="shared" ref="B57:G57" si="18">SUM(B58:B67)</f>
        <v>28192437.991170034</v>
      </c>
      <c r="C57" s="71">
        <f t="shared" si="18"/>
        <v>19182330.587569982</v>
      </c>
      <c r="D57" s="71">
        <f t="shared" si="18"/>
        <v>419606.97096999997</v>
      </c>
      <c r="E57" s="71">
        <f t="shared" si="18"/>
        <v>19601937.558539983</v>
      </c>
      <c r="F57" s="71">
        <f t="shared" si="18"/>
        <v>8590500.4326300547</v>
      </c>
      <c r="G57" s="71">
        <f t="shared" si="18"/>
        <v>9010107.4036000557</v>
      </c>
      <c r="H57" s="57">
        <f t="shared" ref="H57:H67" si="19">E57/B57*100</f>
        <v>69.529061533023068</v>
      </c>
      <c r="I57" s="58"/>
    </row>
    <row r="58" spans="1:9" s="53" customFormat="1" ht="11.25" customHeight="1" x14ac:dyDescent="0.2">
      <c r="A58" s="60" t="s">
        <v>146</v>
      </c>
      <c r="B58" s="61">
        <v>1728887.8533200391</v>
      </c>
      <c r="C58" s="61">
        <v>971402.09693998063</v>
      </c>
      <c r="D58" s="61">
        <v>187960.58243000001</v>
      </c>
      <c r="E58" s="62">
        <f t="shared" ref="E58:E67" si="20">SUM(C58:D58)</f>
        <v>1159362.6793699807</v>
      </c>
      <c r="F58" s="62">
        <f t="shared" ref="F58:F67" si="21">B58-E58</f>
        <v>569525.17395005841</v>
      </c>
      <c r="G58" s="62">
        <f t="shared" ref="G58:G67" si="22">B58-C58</f>
        <v>757485.75638005848</v>
      </c>
      <c r="H58" s="63">
        <f t="shared" si="19"/>
        <v>67.058292829324884</v>
      </c>
      <c r="I58" s="64"/>
    </row>
    <row r="59" spans="1:9" s="53" customFormat="1" ht="11.25" customHeight="1" x14ac:dyDescent="0.2">
      <c r="A59" s="60" t="s">
        <v>147</v>
      </c>
      <c r="B59" s="61">
        <v>5133418.0039999988</v>
      </c>
      <c r="C59" s="61">
        <v>3138594.75954</v>
      </c>
      <c r="D59" s="61">
        <v>53503.955730000001</v>
      </c>
      <c r="E59" s="62">
        <f t="shared" si="20"/>
        <v>3192098.71527</v>
      </c>
      <c r="F59" s="62">
        <f t="shared" si="21"/>
        <v>1941319.2887299987</v>
      </c>
      <c r="G59" s="62">
        <f t="shared" si="22"/>
        <v>1994823.2444599988</v>
      </c>
      <c r="H59" s="63">
        <f t="shared" si="19"/>
        <v>62.182715547081735</v>
      </c>
      <c r="I59" s="64"/>
    </row>
    <row r="60" spans="1:9" s="53" customFormat="1" ht="11.25" customHeight="1" x14ac:dyDescent="0.2">
      <c r="A60" s="60" t="s">
        <v>148</v>
      </c>
      <c r="B60" s="61">
        <v>10683118.215929998</v>
      </c>
      <c r="C60" s="61">
        <v>7212587.8815100007</v>
      </c>
      <c r="D60" s="61">
        <v>117189.19618</v>
      </c>
      <c r="E60" s="62">
        <f t="shared" si="20"/>
        <v>7329777.0776900006</v>
      </c>
      <c r="F60" s="62">
        <f t="shared" si="21"/>
        <v>3353341.1382399974</v>
      </c>
      <c r="G60" s="62">
        <f t="shared" si="22"/>
        <v>3470530.3344199974</v>
      </c>
      <c r="H60" s="63">
        <f t="shared" si="19"/>
        <v>68.610839359245276</v>
      </c>
      <c r="I60" s="64"/>
    </row>
    <row r="61" spans="1:9" s="53" customFormat="1" ht="11.25" customHeight="1" x14ac:dyDescent="0.2">
      <c r="A61" s="60" t="s">
        <v>149</v>
      </c>
      <c r="B61" s="61">
        <v>263782.00619999995</v>
      </c>
      <c r="C61" s="61">
        <v>239677.15353000004</v>
      </c>
      <c r="D61" s="61">
        <v>7361.6345000000001</v>
      </c>
      <c r="E61" s="62">
        <f t="shared" si="20"/>
        <v>247038.78803000005</v>
      </c>
      <c r="F61" s="62">
        <f t="shared" si="21"/>
        <v>16743.218169999891</v>
      </c>
      <c r="G61" s="62">
        <f t="shared" si="22"/>
        <v>24104.852669999906</v>
      </c>
      <c r="H61" s="63">
        <f t="shared" si="19"/>
        <v>93.652630666056453</v>
      </c>
      <c r="I61" s="64"/>
    </row>
    <row r="62" spans="1:9" s="53" customFormat="1" ht="11.25" customHeight="1" x14ac:dyDescent="0.2">
      <c r="A62" s="60" t="s">
        <v>150</v>
      </c>
      <c r="B62" s="61">
        <v>9238809.8560899999</v>
      </c>
      <c r="C62" s="61">
        <v>6593615.9648099998</v>
      </c>
      <c r="D62" s="61">
        <v>28991.367969999996</v>
      </c>
      <c r="E62" s="62">
        <f t="shared" si="20"/>
        <v>6622607.3327799998</v>
      </c>
      <c r="F62" s="62">
        <f t="shared" si="21"/>
        <v>2616202.5233100001</v>
      </c>
      <c r="G62" s="62">
        <f t="shared" si="22"/>
        <v>2645193.8912800001</v>
      </c>
      <c r="H62" s="63">
        <f t="shared" si="19"/>
        <v>71.68247248225957</v>
      </c>
      <c r="I62" s="64"/>
    </row>
    <row r="63" spans="1:9" s="53" customFormat="1" ht="11.25" customHeight="1" x14ac:dyDescent="0.2">
      <c r="A63" s="60" t="s">
        <v>151</v>
      </c>
      <c r="B63" s="61">
        <v>20440.427599999999</v>
      </c>
      <c r="C63" s="61">
        <v>17383.877069999999</v>
      </c>
      <c r="D63" s="61">
        <v>34.138779999999997</v>
      </c>
      <c r="E63" s="62">
        <f t="shared" si="20"/>
        <v>17418.01585</v>
      </c>
      <c r="F63" s="62">
        <f t="shared" si="21"/>
        <v>3022.4117499999993</v>
      </c>
      <c r="G63" s="62">
        <f t="shared" si="22"/>
        <v>3056.5505300000004</v>
      </c>
      <c r="H63" s="63">
        <f t="shared" si="19"/>
        <v>85.213559084253205</v>
      </c>
      <c r="I63" s="64"/>
    </row>
    <row r="64" spans="1:9" s="53" customFormat="1" ht="11.25" customHeight="1" x14ac:dyDescent="0.2">
      <c r="A64" s="60" t="s">
        <v>152</v>
      </c>
      <c r="B64" s="61">
        <v>345764.89799999999</v>
      </c>
      <c r="C64" s="61">
        <v>292308.05795000005</v>
      </c>
      <c r="D64" s="61">
        <v>21005.120220000001</v>
      </c>
      <c r="E64" s="62">
        <f t="shared" si="20"/>
        <v>313313.17817000003</v>
      </c>
      <c r="F64" s="62">
        <f t="shared" si="21"/>
        <v>32451.719829999958</v>
      </c>
      <c r="G64" s="62">
        <f t="shared" si="22"/>
        <v>53456.840049999941</v>
      </c>
      <c r="H64" s="63">
        <f t="shared" si="19"/>
        <v>90.614512919700729</v>
      </c>
      <c r="I64" s="64"/>
    </row>
    <row r="65" spans="1:9" s="53" customFormat="1" ht="11.25" customHeight="1" x14ac:dyDescent="0.2">
      <c r="A65" s="60" t="s">
        <v>153</v>
      </c>
      <c r="B65" s="61">
        <v>55298.109000000004</v>
      </c>
      <c r="C65" s="61">
        <v>51936.254510000006</v>
      </c>
      <c r="D65" s="61">
        <v>1172.7842700000001</v>
      </c>
      <c r="E65" s="62">
        <f t="shared" si="20"/>
        <v>53109.038780000003</v>
      </c>
      <c r="F65" s="62">
        <f t="shared" si="21"/>
        <v>2189.0702200000014</v>
      </c>
      <c r="G65" s="62">
        <f t="shared" si="22"/>
        <v>3361.8544899999979</v>
      </c>
      <c r="H65" s="63">
        <f t="shared" si="19"/>
        <v>96.041328972026875</v>
      </c>
      <c r="I65" s="64"/>
    </row>
    <row r="66" spans="1:9" s="53" customFormat="1" ht="11.25" customHeight="1" x14ac:dyDescent="0.2">
      <c r="A66" s="69" t="s">
        <v>154</v>
      </c>
      <c r="B66" s="61">
        <v>51129.050999999999</v>
      </c>
      <c r="C66" s="61">
        <v>41084.384030000001</v>
      </c>
      <c r="D66" s="61">
        <v>0</v>
      </c>
      <c r="E66" s="62">
        <f t="shared" si="20"/>
        <v>41084.384030000001</v>
      </c>
      <c r="F66" s="62">
        <f t="shared" si="21"/>
        <v>10044.666969999998</v>
      </c>
      <c r="G66" s="62">
        <f t="shared" si="22"/>
        <v>10044.666969999998</v>
      </c>
      <c r="H66" s="63">
        <f t="shared" si="19"/>
        <v>80.354286313665398</v>
      </c>
      <c r="I66" s="64"/>
    </row>
    <row r="67" spans="1:9" s="53" customFormat="1" ht="11.25" customHeight="1" x14ac:dyDescent="0.2">
      <c r="A67" s="60" t="s">
        <v>155</v>
      </c>
      <c r="B67" s="61">
        <v>671789.57002999994</v>
      </c>
      <c r="C67" s="61">
        <v>623740.15768000006</v>
      </c>
      <c r="D67" s="61">
        <v>2388.1908900000003</v>
      </c>
      <c r="E67" s="62">
        <f t="shared" si="20"/>
        <v>626128.34857000003</v>
      </c>
      <c r="F67" s="62">
        <f t="shared" si="21"/>
        <v>45661.221459999913</v>
      </c>
      <c r="G67" s="62">
        <f t="shared" si="22"/>
        <v>48049.412349999882</v>
      </c>
      <c r="H67" s="63">
        <f t="shared" si="19"/>
        <v>93.203046981220496</v>
      </c>
      <c r="I67" s="64"/>
    </row>
    <row r="68" spans="1:9" s="53" customFormat="1" ht="11.25" customHeight="1" x14ac:dyDescent="0.2">
      <c r="A68" s="60"/>
      <c r="B68" s="66"/>
      <c r="C68" s="66"/>
      <c r="D68" s="66"/>
      <c r="E68" s="66"/>
      <c r="F68" s="66"/>
      <c r="G68" s="66"/>
      <c r="H68" s="57"/>
      <c r="I68" s="58"/>
    </row>
    <row r="69" spans="1:9" s="53" customFormat="1" ht="11.25" customHeight="1" x14ac:dyDescent="0.2">
      <c r="A69" s="55" t="s">
        <v>156</v>
      </c>
      <c r="B69" s="68">
        <f t="shared" ref="B69:G69" si="23">SUM(B70:B73)</f>
        <v>12877797.044129999</v>
      </c>
      <c r="C69" s="68">
        <f t="shared" si="23"/>
        <v>11997120.709890001</v>
      </c>
      <c r="D69" s="68">
        <f t="shared" si="23"/>
        <v>116483.32758</v>
      </c>
      <c r="E69" s="68">
        <f t="shared" si="23"/>
        <v>12113604.03747</v>
      </c>
      <c r="F69" s="68">
        <f t="shared" si="23"/>
        <v>764193.00666000065</v>
      </c>
      <c r="G69" s="68">
        <f t="shared" si="23"/>
        <v>880676.33423999965</v>
      </c>
      <c r="H69" s="57">
        <f>E69/B69*100</f>
        <v>94.065809516633607</v>
      </c>
      <c r="I69" s="58"/>
    </row>
    <row r="70" spans="1:9" s="53" customFormat="1" ht="11.25" customHeight="1" x14ac:dyDescent="0.2">
      <c r="A70" s="60" t="s">
        <v>119</v>
      </c>
      <c r="B70" s="61">
        <v>12788650.47013</v>
      </c>
      <c r="C70" s="61">
        <v>11913445.087400001</v>
      </c>
      <c r="D70" s="61">
        <v>116098.01676</v>
      </c>
      <c r="E70" s="62">
        <f>SUM(C70:D70)</f>
        <v>12029543.10416</v>
      </c>
      <c r="F70" s="62">
        <f>B70-E70</f>
        <v>759107.36597000062</v>
      </c>
      <c r="G70" s="62">
        <f>B70-C70</f>
        <v>875205.38272999972</v>
      </c>
      <c r="H70" s="63">
        <f>E70/B70*100</f>
        <v>94.064210545569125</v>
      </c>
      <c r="I70" s="64"/>
    </row>
    <row r="71" spans="1:9" s="53" customFormat="1" ht="11.25" customHeight="1" x14ac:dyDescent="0.2">
      <c r="A71" s="60" t="s">
        <v>157</v>
      </c>
      <c r="B71" s="61">
        <v>60149.567999999999</v>
      </c>
      <c r="C71" s="61">
        <v>58096.976500000004</v>
      </c>
      <c r="D71" s="61">
        <v>0</v>
      </c>
      <c r="E71" s="62">
        <f>SUM(C71:D71)</f>
        <v>58096.976500000004</v>
      </c>
      <c r="F71" s="62">
        <f>B71-E71</f>
        <v>2052.591499999995</v>
      </c>
      <c r="G71" s="62">
        <f>B71-C71</f>
        <v>2052.591499999995</v>
      </c>
      <c r="H71" s="63">
        <f>E71/B71*100</f>
        <v>96.587520794829331</v>
      </c>
      <c r="I71" s="64"/>
    </row>
    <row r="72" spans="1:9" s="53" customFormat="1" ht="11.25" customHeight="1" x14ac:dyDescent="0.2">
      <c r="A72" s="60" t="s">
        <v>158</v>
      </c>
      <c r="B72" s="61">
        <v>5838.112000000001</v>
      </c>
      <c r="C72" s="61">
        <v>4584.3717299999998</v>
      </c>
      <c r="D72" s="61">
        <v>31.142569999999999</v>
      </c>
      <c r="E72" s="62">
        <f>SUM(C72:D72)</f>
        <v>4615.5142999999998</v>
      </c>
      <c r="F72" s="62">
        <f>B72-E72</f>
        <v>1222.5977000000012</v>
      </c>
      <c r="G72" s="62">
        <f>B72-C72</f>
        <v>1253.7402700000011</v>
      </c>
      <c r="H72" s="63">
        <f>E72/B72*100</f>
        <v>79.058337695474137</v>
      </c>
      <c r="I72" s="64"/>
    </row>
    <row r="73" spans="1:9" s="53" customFormat="1" ht="11.25" customHeight="1" x14ac:dyDescent="0.2">
      <c r="A73" s="60" t="s">
        <v>159</v>
      </c>
      <c r="B73" s="61">
        <v>23158.894000000004</v>
      </c>
      <c r="C73" s="61">
        <v>20994.274260000002</v>
      </c>
      <c r="D73" s="61">
        <v>354.16825</v>
      </c>
      <c r="E73" s="62">
        <f>SUM(C73:D73)</f>
        <v>21348.442510000001</v>
      </c>
      <c r="F73" s="62">
        <f>B73-E73</f>
        <v>1810.4514900000031</v>
      </c>
      <c r="G73" s="62">
        <f>B73-C73</f>
        <v>2164.6197400000019</v>
      </c>
      <c r="H73" s="63">
        <f>E73/B73*100</f>
        <v>92.182478619229386</v>
      </c>
      <c r="I73" s="64"/>
    </row>
    <row r="74" spans="1:9" s="53" customFormat="1" ht="11.25" customHeight="1" x14ac:dyDescent="0.2">
      <c r="A74" s="60"/>
      <c r="B74" s="66"/>
      <c r="C74" s="66"/>
      <c r="D74" s="66"/>
      <c r="E74" s="66"/>
      <c r="F74" s="66"/>
      <c r="G74" s="66"/>
      <c r="H74" s="57"/>
      <c r="I74" s="58"/>
    </row>
    <row r="75" spans="1:9" s="53" customFormat="1" ht="11.25" customHeight="1" x14ac:dyDescent="0.2">
      <c r="A75" s="55" t="s">
        <v>160</v>
      </c>
      <c r="B75" s="68">
        <f t="shared" ref="B75:G75" si="24">SUM(B76:B78)</f>
        <v>90528631.553449988</v>
      </c>
      <c r="C75" s="68">
        <f t="shared" si="24"/>
        <v>75828751.321769997</v>
      </c>
      <c r="D75" s="68">
        <f t="shared" si="24"/>
        <v>3735234.5004700008</v>
      </c>
      <c r="E75" s="68">
        <f t="shared" si="24"/>
        <v>79563985.822239995</v>
      </c>
      <c r="F75" s="68">
        <f t="shared" si="24"/>
        <v>10964645.731209984</v>
      </c>
      <c r="G75" s="68">
        <f t="shared" si="24"/>
        <v>14699880.231679987</v>
      </c>
      <c r="H75" s="57">
        <f>E75/B75*100</f>
        <v>87.888201176733531</v>
      </c>
      <c r="I75" s="58"/>
    </row>
    <row r="76" spans="1:9" s="53" customFormat="1" ht="11.25" customHeight="1" x14ac:dyDescent="0.2">
      <c r="A76" s="60" t="s">
        <v>161</v>
      </c>
      <c r="B76" s="61">
        <v>89320539.662449986</v>
      </c>
      <c r="C76" s="61">
        <v>74952283.033849999</v>
      </c>
      <c r="D76" s="61">
        <v>3718549.9057800006</v>
      </c>
      <c r="E76" s="62">
        <f>SUM(C76:D76)</f>
        <v>78670832.939630002</v>
      </c>
      <c r="F76" s="62">
        <f>B76-E76</f>
        <v>10649706.722819984</v>
      </c>
      <c r="G76" s="62">
        <f>B76-C76</f>
        <v>14368256.628599986</v>
      </c>
      <c r="H76" s="63">
        <f>E76/B76*100</f>
        <v>88.076978975870333</v>
      </c>
      <c r="I76" s="64"/>
    </row>
    <row r="77" spans="1:9" s="53" customFormat="1" ht="11.25" customHeight="1" x14ac:dyDescent="0.2">
      <c r="A77" s="60" t="s">
        <v>162</v>
      </c>
      <c r="B77" s="61">
        <v>452718.44100000005</v>
      </c>
      <c r="C77" s="61">
        <v>393732.18096000009</v>
      </c>
      <c r="D77" s="61">
        <v>8635.8092199999992</v>
      </c>
      <c r="E77" s="62">
        <f>SUM(C77:D77)</f>
        <v>402367.99018000008</v>
      </c>
      <c r="F77" s="62">
        <f>B77-E77</f>
        <v>50350.450819999969</v>
      </c>
      <c r="G77" s="62">
        <f>B77-C77</f>
        <v>58986.260039999965</v>
      </c>
      <c r="H77" s="63">
        <f>E77/B77*100</f>
        <v>88.878197515263153</v>
      </c>
      <c r="I77" s="64"/>
    </row>
    <row r="78" spans="1:9" s="53" customFormat="1" ht="11.25" customHeight="1" x14ac:dyDescent="0.2">
      <c r="A78" s="60" t="s">
        <v>163</v>
      </c>
      <c r="B78" s="61">
        <v>755373.45</v>
      </c>
      <c r="C78" s="61">
        <v>482736.10696</v>
      </c>
      <c r="D78" s="61">
        <v>8048.7854699999998</v>
      </c>
      <c r="E78" s="62">
        <f>SUM(C78:D78)</f>
        <v>490784.89243000001</v>
      </c>
      <c r="F78" s="62">
        <f>B78-E78</f>
        <v>264588.55756999995</v>
      </c>
      <c r="G78" s="62">
        <f>B78-C78</f>
        <v>272637.34303999995</v>
      </c>
      <c r="H78" s="63">
        <f>E78/B78*100</f>
        <v>64.972483799900573</v>
      </c>
      <c r="I78" s="64"/>
    </row>
    <row r="79" spans="1:9" s="53" customFormat="1" ht="11.25" customHeight="1" x14ac:dyDescent="0.2">
      <c r="A79" s="60"/>
      <c r="B79" s="66"/>
      <c r="C79" s="66"/>
      <c r="D79" s="66"/>
      <c r="E79" s="66"/>
      <c r="F79" s="66"/>
      <c r="G79" s="66"/>
      <c r="H79" s="57"/>
      <c r="I79" s="58"/>
    </row>
    <row r="80" spans="1:9" s="53" customFormat="1" ht="11.25" customHeight="1" x14ac:dyDescent="0.2">
      <c r="A80" s="55" t="s">
        <v>164</v>
      </c>
      <c r="B80" s="68">
        <f t="shared" ref="B80:G80" si="25">SUM(B81:B84)</f>
        <v>4395902.318</v>
      </c>
      <c r="C80" s="68">
        <f t="shared" si="25"/>
        <v>2370805.3639599998</v>
      </c>
      <c r="D80" s="68">
        <f t="shared" si="25"/>
        <v>669873.13030000008</v>
      </c>
      <c r="E80" s="68">
        <f t="shared" si="25"/>
        <v>3040678.4942600001</v>
      </c>
      <c r="F80" s="68">
        <f t="shared" si="25"/>
        <v>1355223.8237400004</v>
      </c>
      <c r="G80" s="68">
        <f t="shared" si="25"/>
        <v>2025096.9540400002</v>
      </c>
      <c r="H80" s="57">
        <f>E80/B80*100</f>
        <v>69.170747534795424</v>
      </c>
      <c r="I80" s="58"/>
    </row>
    <row r="81" spans="1:9" s="53" customFormat="1" ht="11.25" customHeight="1" x14ac:dyDescent="0.2">
      <c r="A81" s="60" t="s">
        <v>131</v>
      </c>
      <c r="B81" s="61">
        <v>3677251.8760000002</v>
      </c>
      <c r="C81" s="61">
        <v>1853177.8753599999</v>
      </c>
      <c r="D81" s="61">
        <v>664442.13765000005</v>
      </c>
      <c r="E81" s="62">
        <f>SUM(C81:D81)</f>
        <v>2517620.0130099999</v>
      </c>
      <c r="F81" s="62">
        <f>B81-E81</f>
        <v>1159631.8629900003</v>
      </c>
      <c r="G81" s="62">
        <f>B81-C81</f>
        <v>1824074.0006400002</v>
      </c>
      <c r="H81" s="63">
        <f>E81/B81*100</f>
        <v>68.464714898686481</v>
      </c>
      <c r="I81" s="64"/>
    </row>
    <row r="82" spans="1:9" s="53" customFormat="1" ht="11.25" customHeight="1" x14ac:dyDescent="0.2">
      <c r="A82" s="60" t="s">
        <v>165</v>
      </c>
      <c r="B82" s="61">
        <v>0</v>
      </c>
      <c r="C82" s="61">
        <v>0</v>
      </c>
      <c r="D82" s="61">
        <v>0</v>
      </c>
      <c r="E82" s="62">
        <f>SUM(C82:D82)</f>
        <v>0</v>
      </c>
      <c r="F82" s="62">
        <f>B82-E82</f>
        <v>0</v>
      </c>
      <c r="G82" s="62">
        <f>B82-C82</f>
        <v>0</v>
      </c>
      <c r="H82" s="63"/>
      <c r="I82" s="64"/>
    </row>
    <row r="83" spans="1:9" s="53" customFormat="1" ht="11.25" customHeight="1" x14ac:dyDescent="0.2">
      <c r="A83" s="60" t="s">
        <v>166</v>
      </c>
      <c r="B83" s="61">
        <v>275535.62800000003</v>
      </c>
      <c r="C83" s="61">
        <v>93702.107329999999</v>
      </c>
      <c r="D83" s="61">
        <v>896.41660000000002</v>
      </c>
      <c r="E83" s="62">
        <f>SUM(C83:D83)</f>
        <v>94598.523929999996</v>
      </c>
      <c r="F83" s="62">
        <f>B83-E83</f>
        <v>180937.10407000003</v>
      </c>
      <c r="G83" s="62">
        <f>B83-C83</f>
        <v>181833.52067000003</v>
      </c>
      <c r="H83" s="63">
        <f>E83/B83*100</f>
        <v>34.332592346279078</v>
      </c>
      <c r="I83" s="64"/>
    </row>
    <row r="84" spans="1:9" s="53" customFormat="1" ht="11.25" customHeight="1" x14ac:dyDescent="0.2">
      <c r="A84" s="60" t="s">
        <v>167</v>
      </c>
      <c r="B84" s="61">
        <v>443114.81399999995</v>
      </c>
      <c r="C84" s="61">
        <v>423925.38126999995</v>
      </c>
      <c r="D84" s="61">
        <v>4534.5760500000006</v>
      </c>
      <c r="E84" s="62">
        <f>SUM(C84:D84)</f>
        <v>428459.95731999993</v>
      </c>
      <c r="F84" s="62">
        <f>B84-E84</f>
        <v>14654.856680000026</v>
      </c>
      <c r="G84" s="62">
        <f>B84-C84</f>
        <v>19189.43273</v>
      </c>
      <c r="H84" s="63">
        <f>E84/B84*100</f>
        <v>96.692763090515854</v>
      </c>
      <c r="I84" s="64"/>
    </row>
    <row r="85" spans="1:9" s="53" customFormat="1" ht="11.25" customHeight="1" x14ac:dyDescent="0.25">
      <c r="A85" s="72"/>
      <c r="B85" s="61"/>
      <c r="C85" s="61"/>
      <c r="D85" s="61"/>
      <c r="E85" s="62"/>
      <c r="F85" s="62"/>
      <c r="G85" s="62"/>
      <c r="H85" s="63"/>
      <c r="I85" s="64"/>
    </row>
    <row r="86" spans="1:9" s="53" customFormat="1" ht="11.25" customHeight="1" x14ac:dyDescent="0.2">
      <c r="A86" s="55" t="s">
        <v>168</v>
      </c>
      <c r="B86" s="68">
        <f t="shared" ref="B86:G86" si="26">SUM(B87:B93)</f>
        <v>189277279.70516998</v>
      </c>
      <c r="C86" s="68">
        <f t="shared" si="26"/>
        <v>182631591.66681999</v>
      </c>
      <c r="D86" s="68">
        <f t="shared" si="26"/>
        <v>4231173.1616799999</v>
      </c>
      <c r="E86" s="68">
        <f t="shared" si="26"/>
        <v>186862764.82849997</v>
      </c>
      <c r="F86" s="68">
        <f t="shared" si="26"/>
        <v>2414514.8766700048</v>
      </c>
      <c r="G86" s="68">
        <f t="shared" si="26"/>
        <v>6645688.0383499898</v>
      </c>
      <c r="H86" s="57">
        <f t="shared" ref="H86:H93" si="27">E86/B86*100</f>
        <v>98.724350391958822</v>
      </c>
      <c r="I86" s="58"/>
    </row>
    <row r="87" spans="1:9" s="53" customFormat="1" ht="11.25" customHeight="1" x14ac:dyDescent="0.2">
      <c r="A87" s="60" t="s">
        <v>146</v>
      </c>
      <c r="B87" s="61">
        <v>15635581.3564</v>
      </c>
      <c r="C87" s="61">
        <v>13594946.278950002</v>
      </c>
      <c r="D87" s="61">
        <v>1764321.74131</v>
      </c>
      <c r="E87" s="62">
        <f t="shared" ref="E87:E93" si="28">SUM(C87:D87)</f>
        <v>15359268.020260002</v>
      </c>
      <c r="F87" s="62">
        <f t="shared" ref="F87:F93" si="29">B87-E87</f>
        <v>276313.33613999747</v>
      </c>
      <c r="G87" s="62">
        <f t="shared" ref="G87:G93" si="30">B87-C87</f>
        <v>2040635.0774499979</v>
      </c>
      <c r="H87" s="63">
        <f t="shared" si="27"/>
        <v>98.232791414392167</v>
      </c>
      <c r="I87" s="64"/>
    </row>
    <row r="88" spans="1:9" s="53" customFormat="1" ht="11.25" customHeight="1" x14ac:dyDescent="0.2">
      <c r="A88" s="60" t="s">
        <v>169</v>
      </c>
      <c r="B88" s="61">
        <v>17988416.821390003</v>
      </c>
      <c r="C88" s="61">
        <v>17650715.033779997</v>
      </c>
      <c r="D88" s="61">
        <v>180217.01385000002</v>
      </c>
      <c r="E88" s="62">
        <f t="shared" si="28"/>
        <v>17830932.047629997</v>
      </c>
      <c r="F88" s="62">
        <f t="shared" si="29"/>
        <v>157484.77376000583</v>
      </c>
      <c r="G88" s="62">
        <f t="shared" si="30"/>
        <v>337701.78761000559</v>
      </c>
      <c r="H88" s="63">
        <f t="shared" si="27"/>
        <v>99.124521210934248</v>
      </c>
      <c r="I88" s="64"/>
    </row>
    <row r="89" spans="1:9" s="53" customFormat="1" ht="11.25" customHeight="1" x14ac:dyDescent="0.2">
      <c r="A89" s="60" t="s">
        <v>170</v>
      </c>
      <c r="B89" s="61">
        <v>12911764.122030003</v>
      </c>
      <c r="C89" s="61">
        <v>11514084.321970001</v>
      </c>
      <c r="D89" s="61">
        <v>30219.836729999999</v>
      </c>
      <c r="E89" s="62">
        <f t="shared" si="28"/>
        <v>11544304.1587</v>
      </c>
      <c r="F89" s="62">
        <f t="shared" si="29"/>
        <v>1367459.9633300025</v>
      </c>
      <c r="G89" s="62">
        <f t="shared" si="30"/>
        <v>1397679.8000600021</v>
      </c>
      <c r="H89" s="63">
        <f t="shared" si="27"/>
        <v>89.409193426970617</v>
      </c>
      <c r="I89" s="64"/>
    </row>
    <row r="90" spans="1:9" s="53" customFormat="1" ht="11.25" customHeight="1" x14ac:dyDescent="0.2">
      <c r="A90" s="60" t="s">
        <v>171</v>
      </c>
      <c r="B90" s="61">
        <v>254886.50300000003</v>
      </c>
      <c r="C90" s="61">
        <v>234415.45028999998</v>
      </c>
      <c r="D90" s="61">
        <v>20466.750489999999</v>
      </c>
      <c r="E90" s="62">
        <f t="shared" si="28"/>
        <v>254882.20077999998</v>
      </c>
      <c r="F90" s="62">
        <f t="shared" si="29"/>
        <v>4.3022200000414159</v>
      </c>
      <c r="G90" s="62">
        <f t="shared" si="30"/>
        <v>20471.052710000047</v>
      </c>
      <c r="H90" s="63">
        <f t="shared" si="27"/>
        <v>99.998312103642434</v>
      </c>
      <c r="I90" s="64"/>
    </row>
    <row r="91" spans="1:9" s="53" customFormat="1" ht="11.25" customHeight="1" x14ac:dyDescent="0.2">
      <c r="A91" s="60" t="s">
        <v>172</v>
      </c>
      <c r="B91" s="61">
        <v>1438434.2722</v>
      </c>
      <c r="C91" s="61">
        <v>1372165.7128900001</v>
      </c>
      <c r="D91" s="61">
        <v>31263.650840000002</v>
      </c>
      <c r="E91" s="62">
        <f t="shared" si="28"/>
        <v>1403429.3637300001</v>
      </c>
      <c r="F91" s="62">
        <f t="shared" si="29"/>
        <v>35004.908469999908</v>
      </c>
      <c r="G91" s="62">
        <f t="shared" si="30"/>
        <v>66268.559309999924</v>
      </c>
      <c r="H91" s="63">
        <f t="shared" si="27"/>
        <v>97.56645756107703</v>
      </c>
      <c r="I91" s="64"/>
    </row>
    <row r="92" spans="1:9" s="53" customFormat="1" ht="11.25" customHeight="1" x14ac:dyDescent="0.2">
      <c r="A92" s="60" t="s">
        <v>173</v>
      </c>
      <c r="B92" s="61">
        <v>139431612.42540997</v>
      </c>
      <c r="C92" s="61">
        <v>136855851.33458999</v>
      </c>
      <c r="D92" s="61">
        <v>2189267.1880599996</v>
      </c>
      <c r="E92" s="62">
        <f t="shared" si="28"/>
        <v>139045118.52264997</v>
      </c>
      <c r="F92" s="62">
        <f t="shared" si="29"/>
        <v>386493.90275999904</v>
      </c>
      <c r="G92" s="62">
        <f t="shared" si="30"/>
        <v>2575761.0908199847</v>
      </c>
      <c r="H92" s="63">
        <f t="shared" si="27"/>
        <v>99.722807549854053</v>
      </c>
      <c r="I92" s="64"/>
    </row>
    <row r="93" spans="1:9" s="53" customFormat="1" ht="11.25" customHeight="1" x14ac:dyDescent="0.2">
      <c r="A93" s="60" t="s">
        <v>174</v>
      </c>
      <c r="B93" s="61">
        <v>1616584.20474</v>
      </c>
      <c r="C93" s="61">
        <v>1409413.5343499999</v>
      </c>
      <c r="D93" s="61">
        <v>15416.9804</v>
      </c>
      <c r="E93" s="62">
        <f t="shared" si="28"/>
        <v>1424830.5147499999</v>
      </c>
      <c r="F93" s="62">
        <f t="shared" si="29"/>
        <v>191753.6899900001</v>
      </c>
      <c r="G93" s="62">
        <f t="shared" si="30"/>
        <v>207170.6703900001</v>
      </c>
      <c r="H93" s="63">
        <f t="shared" si="27"/>
        <v>88.138341978861519</v>
      </c>
      <c r="I93" s="64"/>
    </row>
    <row r="94" spans="1:9" s="53" customFormat="1" ht="11.25" customHeight="1" x14ac:dyDescent="0.2">
      <c r="A94" s="60"/>
      <c r="B94" s="66"/>
      <c r="C94" s="66"/>
      <c r="D94" s="66"/>
      <c r="E94" s="66"/>
      <c r="F94" s="66"/>
      <c r="G94" s="66"/>
      <c r="H94" s="57"/>
      <c r="I94" s="58"/>
    </row>
    <row r="95" spans="1:9" s="53" customFormat="1" ht="11.25" customHeight="1" x14ac:dyDescent="0.2">
      <c r="A95" s="55" t="s">
        <v>175</v>
      </c>
      <c r="B95" s="68">
        <f t="shared" ref="B95:G95" si="31">SUM(B96:B105)</f>
        <v>17983858.612000003</v>
      </c>
      <c r="C95" s="68">
        <f t="shared" si="31"/>
        <v>16470532.052410001</v>
      </c>
      <c r="D95" s="68">
        <f t="shared" si="31"/>
        <v>382270.21574000013</v>
      </c>
      <c r="E95" s="68">
        <f t="shared" si="31"/>
        <v>16852802.268149998</v>
      </c>
      <c r="F95" s="68">
        <f t="shared" si="31"/>
        <v>1131056.3438499996</v>
      </c>
      <c r="G95" s="68">
        <f t="shared" si="31"/>
        <v>1513326.5595899997</v>
      </c>
      <c r="H95" s="57">
        <f t="shared" ref="H95:H105" si="32">E95/B95*100</f>
        <v>93.710713766981627</v>
      </c>
      <c r="I95" s="58"/>
    </row>
    <row r="96" spans="1:9" s="53" customFormat="1" ht="11.25" customHeight="1" x14ac:dyDescent="0.2">
      <c r="A96" s="60" t="s">
        <v>119</v>
      </c>
      <c r="B96" s="61">
        <v>6273420.7399999993</v>
      </c>
      <c r="C96" s="61">
        <v>5940768.2870100001</v>
      </c>
      <c r="D96" s="61">
        <v>139202.85826000001</v>
      </c>
      <c r="E96" s="62">
        <f t="shared" ref="E96:E105" si="33">SUM(C96:D96)</f>
        <v>6079971.1452700002</v>
      </c>
      <c r="F96" s="62">
        <f t="shared" ref="F96:F105" si="34">B96-E96</f>
        <v>193449.59472999908</v>
      </c>
      <c r="G96" s="62">
        <f t="shared" ref="G96:G105" si="35">B96-C96</f>
        <v>332652.4529899992</v>
      </c>
      <c r="H96" s="63">
        <f t="shared" si="32"/>
        <v>96.916361858267479</v>
      </c>
      <c r="I96" s="64"/>
    </row>
    <row r="97" spans="1:9" s="53" customFormat="1" ht="11.25" customHeight="1" x14ac:dyDescent="0.2">
      <c r="A97" s="60" t="s">
        <v>176</v>
      </c>
      <c r="B97" s="61">
        <v>2393320.3600699999</v>
      </c>
      <c r="C97" s="61">
        <v>1997806.29152</v>
      </c>
      <c r="D97" s="61">
        <v>61813.500229999998</v>
      </c>
      <c r="E97" s="62">
        <f t="shared" si="33"/>
        <v>2059619.7917499999</v>
      </c>
      <c r="F97" s="62">
        <f t="shared" si="34"/>
        <v>333700.56832000008</v>
      </c>
      <c r="G97" s="62">
        <f t="shared" si="35"/>
        <v>395514.06854999997</v>
      </c>
      <c r="H97" s="63">
        <f t="shared" si="32"/>
        <v>86.057003738929467</v>
      </c>
      <c r="I97" s="64"/>
    </row>
    <row r="98" spans="1:9" s="53" customFormat="1" ht="11.25" customHeight="1" x14ac:dyDescent="0.2">
      <c r="A98" s="60" t="s">
        <v>177</v>
      </c>
      <c r="B98" s="61">
        <v>1157773.257</v>
      </c>
      <c r="C98" s="61">
        <v>1045662.13243</v>
      </c>
      <c r="D98" s="61">
        <v>20536.26828</v>
      </c>
      <c r="E98" s="62">
        <f t="shared" si="33"/>
        <v>1066198.40071</v>
      </c>
      <c r="F98" s="62">
        <f t="shared" si="34"/>
        <v>91574.856290000025</v>
      </c>
      <c r="G98" s="62">
        <f t="shared" si="35"/>
        <v>112111.12456999999</v>
      </c>
      <c r="H98" s="63">
        <f t="shared" si="32"/>
        <v>92.090432583726539</v>
      </c>
      <c r="I98" s="64"/>
    </row>
    <row r="99" spans="1:9" s="53" customFormat="1" ht="11.25" customHeight="1" x14ac:dyDescent="0.2">
      <c r="A99" s="60" t="s">
        <v>178</v>
      </c>
      <c r="B99" s="61">
        <v>1484453.2859999998</v>
      </c>
      <c r="C99" s="61">
        <v>1237768.5213300001</v>
      </c>
      <c r="D99" s="61">
        <v>56625.356690000001</v>
      </c>
      <c r="E99" s="62">
        <f t="shared" si="33"/>
        <v>1294393.8780200002</v>
      </c>
      <c r="F99" s="62">
        <f t="shared" si="34"/>
        <v>190059.40797999967</v>
      </c>
      <c r="G99" s="62">
        <f t="shared" si="35"/>
        <v>246684.76466999971</v>
      </c>
      <c r="H99" s="63">
        <f t="shared" si="32"/>
        <v>87.196673026193181</v>
      </c>
      <c r="I99" s="64"/>
    </row>
    <row r="100" spans="1:9" s="53" customFormat="1" ht="11.25" customHeight="1" x14ac:dyDescent="0.2">
      <c r="A100" s="60" t="s">
        <v>179</v>
      </c>
      <c r="B100" s="61">
        <v>1520651.0559999999</v>
      </c>
      <c r="C100" s="61">
        <v>1352004.1246799999</v>
      </c>
      <c r="D100" s="61">
        <v>21897.227480000001</v>
      </c>
      <c r="E100" s="62">
        <f t="shared" si="33"/>
        <v>1373901.3521599998</v>
      </c>
      <c r="F100" s="62">
        <f t="shared" si="34"/>
        <v>146749.70384000009</v>
      </c>
      <c r="G100" s="62">
        <f t="shared" si="35"/>
        <v>168646.93131999997</v>
      </c>
      <c r="H100" s="63">
        <f t="shared" si="32"/>
        <v>90.349547763704692</v>
      </c>
      <c r="I100" s="64"/>
    </row>
    <row r="101" spans="1:9" s="53" customFormat="1" ht="11.25" customHeight="1" x14ac:dyDescent="0.2">
      <c r="A101" s="60" t="s">
        <v>180</v>
      </c>
      <c r="B101" s="61">
        <v>130623.21099999998</v>
      </c>
      <c r="C101" s="61">
        <v>108122.3959</v>
      </c>
      <c r="D101" s="61">
        <v>1730.0951200000002</v>
      </c>
      <c r="E101" s="62">
        <f t="shared" si="33"/>
        <v>109852.49102</v>
      </c>
      <c r="F101" s="62">
        <f t="shared" si="34"/>
        <v>20770.71997999998</v>
      </c>
      <c r="G101" s="62">
        <f t="shared" si="35"/>
        <v>22500.815099999978</v>
      </c>
      <c r="H101" s="63">
        <f t="shared" si="32"/>
        <v>84.098752571623749</v>
      </c>
      <c r="I101" s="64"/>
    </row>
    <row r="102" spans="1:9" s="53" customFormat="1" ht="11.25" customHeight="1" x14ac:dyDescent="0.2">
      <c r="A102" s="60" t="s">
        <v>181</v>
      </c>
      <c r="B102" s="61">
        <v>1008774.2890000001</v>
      </c>
      <c r="C102" s="61">
        <v>982806.90069000004</v>
      </c>
      <c r="D102" s="61">
        <v>1005.3639499999999</v>
      </c>
      <c r="E102" s="62">
        <f t="shared" si="33"/>
        <v>983812.26464000007</v>
      </c>
      <c r="F102" s="62">
        <f t="shared" si="34"/>
        <v>24962.024360000039</v>
      </c>
      <c r="G102" s="62">
        <f t="shared" si="35"/>
        <v>25967.388310000068</v>
      </c>
      <c r="H102" s="63">
        <f t="shared" si="32"/>
        <v>97.525509459133332</v>
      </c>
      <c r="I102" s="64"/>
    </row>
    <row r="103" spans="1:9" s="53" customFormat="1" ht="11.25" customHeight="1" x14ac:dyDescent="0.2">
      <c r="A103" s="60" t="s">
        <v>182</v>
      </c>
      <c r="B103" s="61">
        <v>864258.73783000128</v>
      </c>
      <c r="C103" s="61">
        <v>756032.28372000041</v>
      </c>
      <c r="D103" s="61">
        <v>6287.3288300000277</v>
      </c>
      <c r="E103" s="62">
        <f t="shared" si="33"/>
        <v>762319.61255000043</v>
      </c>
      <c r="F103" s="62">
        <f t="shared" si="34"/>
        <v>101939.12528000085</v>
      </c>
      <c r="G103" s="62">
        <f t="shared" si="35"/>
        <v>108226.45411000086</v>
      </c>
      <c r="H103" s="63">
        <f t="shared" si="32"/>
        <v>88.205022313578027</v>
      </c>
      <c r="I103" s="64"/>
    </row>
    <row r="104" spans="1:9" s="53" customFormat="1" ht="11.25" customHeight="1" x14ac:dyDescent="0.2">
      <c r="A104" s="60" t="s">
        <v>183</v>
      </c>
      <c r="B104" s="61">
        <v>133132.29009999998</v>
      </c>
      <c r="C104" s="61">
        <v>102874.22404</v>
      </c>
      <c r="D104" s="61">
        <v>2531.9108700000002</v>
      </c>
      <c r="E104" s="62">
        <f t="shared" si="33"/>
        <v>105406.13491000001</v>
      </c>
      <c r="F104" s="62">
        <f t="shared" si="34"/>
        <v>27726.155189999976</v>
      </c>
      <c r="G104" s="62">
        <f t="shared" si="35"/>
        <v>30258.066059999983</v>
      </c>
      <c r="H104" s="63">
        <f t="shared" si="32"/>
        <v>79.17398163197376</v>
      </c>
      <c r="I104" s="64"/>
    </row>
    <row r="105" spans="1:9" s="53" customFormat="1" ht="11.25" customHeight="1" x14ac:dyDescent="0.2">
      <c r="A105" s="60" t="s">
        <v>184</v>
      </c>
      <c r="B105" s="61">
        <v>3017451.3849999998</v>
      </c>
      <c r="C105" s="61">
        <v>2946686.89109</v>
      </c>
      <c r="D105" s="61">
        <v>70640.306030000007</v>
      </c>
      <c r="E105" s="62">
        <f t="shared" si="33"/>
        <v>3017327.1971200001</v>
      </c>
      <c r="F105" s="62">
        <f t="shared" si="34"/>
        <v>124.18787999963388</v>
      </c>
      <c r="G105" s="62">
        <f t="shared" si="35"/>
        <v>70764.493909999728</v>
      </c>
      <c r="H105" s="63">
        <f t="shared" si="32"/>
        <v>99.995884345291628</v>
      </c>
      <c r="I105" s="64"/>
    </row>
    <row r="106" spans="1:9" s="53" customFormat="1" ht="11.25" customHeight="1" x14ac:dyDescent="0.2">
      <c r="A106" s="60"/>
      <c r="B106" s="66"/>
      <c r="C106" s="66"/>
      <c r="D106" s="66"/>
      <c r="E106" s="66"/>
      <c r="F106" s="66"/>
      <c r="G106" s="66"/>
      <c r="H106" s="57"/>
      <c r="I106" s="58"/>
    </row>
    <row r="107" spans="1:9" s="53" customFormat="1" ht="11.25" customHeight="1" x14ac:dyDescent="0.2">
      <c r="A107" s="55" t="s">
        <v>185</v>
      </c>
      <c r="B107" s="68">
        <f t="shared" ref="B107:G107" si="36">SUM(B108:B116)</f>
        <v>14439388.766069997</v>
      </c>
      <c r="C107" s="68">
        <f t="shared" si="36"/>
        <v>10056267.42599</v>
      </c>
      <c r="D107" s="68">
        <f t="shared" si="36"/>
        <v>746757.22242999985</v>
      </c>
      <c r="E107" s="68">
        <f t="shared" si="36"/>
        <v>10803024.64842</v>
      </c>
      <c r="F107" s="68">
        <f t="shared" si="36"/>
        <v>3636364.1176499971</v>
      </c>
      <c r="G107" s="68">
        <f t="shared" si="36"/>
        <v>4383121.3400799967</v>
      </c>
      <c r="H107" s="57">
        <f t="shared" ref="H107:H116" si="37">E107/B107*100</f>
        <v>74.816357004011095</v>
      </c>
      <c r="I107" s="58"/>
    </row>
    <row r="108" spans="1:9" s="53" customFormat="1" ht="11.25" customHeight="1" x14ac:dyDescent="0.2">
      <c r="A108" s="60" t="s">
        <v>119</v>
      </c>
      <c r="B108" s="61">
        <v>10693507.428369997</v>
      </c>
      <c r="C108" s="61">
        <v>7004821.0692199999</v>
      </c>
      <c r="D108" s="61">
        <v>699318.0466499998</v>
      </c>
      <c r="E108" s="62">
        <f t="shared" ref="E108:E116" si="38">SUM(C108:D108)</f>
        <v>7704139.1158699999</v>
      </c>
      <c r="F108" s="62">
        <f t="shared" ref="F108:F116" si="39">B108-E108</f>
        <v>2989368.3124999972</v>
      </c>
      <c r="G108" s="62">
        <f t="shared" ref="G108:G116" si="40">B108-C108</f>
        <v>3688686.3591499971</v>
      </c>
      <c r="H108" s="63">
        <f t="shared" si="37"/>
        <v>72.04501579557359</v>
      </c>
      <c r="I108" s="64"/>
    </row>
    <row r="109" spans="1:9" s="53" customFormat="1" ht="11.25" customHeight="1" x14ac:dyDescent="0.2">
      <c r="A109" s="60" t="s">
        <v>186</v>
      </c>
      <c r="B109" s="61">
        <v>37054.775999999998</v>
      </c>
      <c r="C109" s="61">
        <v>34060.627039999999</v>
      </c>
      <c r="D109" s="61">
        <v>143.49520999999999</v>
      </c>
      <c r="E109" s="62">
        <f t="shared" si="38"/>
        <v>34204.12225</v>
      </c>
      <c r="F109" s="62">
        <f t="shared" si="39"/>
        <v>2850.6537499999977</v>
      </c>
      <c r="G109" s="62">
        <f t="shared" si="40"/>
        <v>2994.1489599999986</v>
      </c>
      <c r="H109" s="63">
        <f t="shared" si="37"/>
        <v>92.306919491295815</v>
      </c>
      <c r="I109" s="64"/>
    </row>
    <row r="110" spans="1:9" s="53" customFormat="1" ht="11.25" customHeight="1" x14ac:dyDescent="0.2">
      <c r="A110" s="60" t="s">
        <v>187</v>
      </c>
      <c r="B110" s="61">
        <v>216128.58279999997</v>
      </c>
      <c r="C110" s="61">
        <v>197388.95593999999</v>
      </c>
      <c r="D110" s="61">
        <v>3611.1803200000004</v>
      </c>
      <c r="E110" s="62">
        <f t="shared" si="38"/>
        <v>201000.13626</v>
      </c>
      <c r="F110" s="62">
        <f t="shared" si="39"/>
        <v>15128.446539999975</v>
      </c>
      <c r="G110" s="62">
        <f t="shared" si="40"/>
        <v>18739.626859999989</v>
      </c>
      <c r="H110" s="63">
        <f t="shared" si="37"/>
        <v>93.000256447339282</v>
      </c>
      <c r="I110" s="64"/>
    </row>
    <row r="111" spans="1:9" s="53" customFormat="1" ht="11.25" customHeight="1" x14ac:dyDescent="0.2">
      <c r="A111" s="60" t="s">
        <v>188</v>
      </c>
      <c r="B111" s="61">
        <v>1206412.3687999998</v>
      </c>
      <c r="C111" s="61">
        <v>1076925.6515900001</v>
      </c>
      <c r="D111" s="61">
        <v>10901.12393</v>
      </c>
      <c r="E111" s="62">
        <f t="shared" si="38"/>
        <v>1087826.7755200001</v>
      </c>
      <c r="F111" s="62">
        <f t="shared" si="39"/>
        <v>118585.59327999968</v>
      </c>
      <c r="G111" s="62">
        <f t="shared" si="40"/>
        <v>129486.71720999968</v>
      </c>
      <c r="H111" s="63">
        <f t="shared" si="37"/>
        <v>90.170393113761335</v>
      </c>
      <c r="I111" s="64"/>
    </row>
    <row r="112" spans="1:9" s="53" customFormat="1" ht="11.25" customHeight="1" x14ac:dyDescent="0.2">
      <c r="A112" s="60" t="s">
        <v>189</v>
      </c>
      <c r="B112" s="61">
        <v>132178.17599999998</v>
      </c>
      <c r="C112" s="61">
        <v>97340.879860000001</v>
      </c>
      <c r="D112" s="61">
        <v>4854.2964699999993</v>
      </c>
      <c r="E112" s="62">
        <f t="shared" si="38"/>
        <v>102195.17633</v>
      </c>
      <c r="F112" s="62">
        <f t="shared" si="39"/>
        <v>29982.999669999976</v>
      </c>
      <c r="G112" s="62">
        <f t="shared" si="40"/>
        <v>34837.296139999977</v>
      </c>
      <c r="H112" s="63">
        <f t="shared" si="37"/>
        <v>77.316225282152502</v>
      </c>
      <c r="I112" s="64"/>
    </row>
    <row r="113" spans="1:9" s="53" customFormat="1" ht="11.25" customHeight="1" x14ac:dyDescent="0.2">
      <c r="A113" s="60" t="s">
        <v>190</v>
      </c>
      <c r="B113" s="61">
        <v>215146.22210000001</v>
      </c>
      <c r="C113" s="61">
        <v>190097.64796000003</v>
      </c>
      <c r="D113" s="61">
        <v>4530.7886500000004</v>
      </c>
      <c r="E113" s="62">
        <f t="shared" si="38"/>
        <v>194628.43661000003</v>
      </c>
      <c r="F113" s="62">
        <f t="shared" si="39"/>
        <v>20517.78548999998</v>
      </c>
      <c r="G113" s="62">
        <f t="shared" si="40"/>
        <v>25048.574139999982</v>
      </c>
      <c r="H113" s="63">
        <f t="shared" si="37"/>
        <v>90.463329874106122</v>
      </c>
      <c r="I113" s="64"/>
    </row>
    <row r="114" spans="1:9" s="53" customFormat="1" ht="11.25" customHeight="1" x14ac:dyDescent="0.2">
      <c r="A114" s="60" t="s">
        <v>191</v>
      </c>
      <c r="B114" s="61">
        <v>380004.53899999993</v>
      </c>
      <c r="C114" s="61">
        <v>255124.35524999999</v>
      </c>
      <c r="D114" s="61">
        <v>10718.621780000001</v>
      </c>
      <c r="E114" s="62">
        <f t="shared" si="38"/>
        <v>265842.97703000001</v>
      </c>
      <c r="F114" s="62">
        <f t="shared" si="39"/>
        <v>114161.56196999992</v>
      </c>
      <c r="G114" s="62">
        <f t="shared" si="40"/>
        <v>124880.18374999994</v>
      </c>
      <c r="H114" s="63">
        <f t="shared" si="37"/>
        <v>69.957842537770333</v>
      </c>
      <c r="I114" s="64"/>
    </row>
    <row r="115" spans="1:9" s="53" customFormat="1" ht="11.25" customHeight="1" x14ac:dyDescent="0.2">
      <c r="A115" s="60" t="s">
        <v>192</v>
      </c>
      <c r="B115" s="61">
        <v>600430.0610000001</v>
      </c>
      <c r="C115" s="61">
        <v>477834.63072000002</v>
      </c>
      <c r="D115" s="61">
        <v>11574.36522</v>
      </c>
      <c r="E115" s="62">
        <f t="shared" si="38"/>
        <v>489408.99593999999</v>
      </c>
      <c r="F115" s="62">
        <f t="shared" si="39"/>
        <v>111021.06506000011</v>
      </c>
      <c r="G115" s="62">
        <f t="shared" si="40"/>
        <v>122595.43028000009</v>
      </c>
      <c r="H115" s="63">
        <f t="shared" si="37"/>
        <v>81.509742387798255</v>
      </c>
      <c r="I115" s="64"/>
    </row>
    <row r="116" spans="1:9" s="53" customFormat="1" ht="11.25" customHeight="1" x14ac:dyDescent="0.2">
      <c r="A116" s="60" t="s">
        <v>193</v>
      </c>
      <c r="B116" s="66">
        <v>958526.6120000002</v>
      </c>
      <c r="C116" s="66">
        <v>722673.6084100001</v>
      </c>
      <c r="D116" s="66">
        <v>1105.3042</v>
      </c>
      <c r="E116" s="66">
        <f t="shared" si="38"/>
        <v>723778.91261000012</v>
      </c>
      <c r="F116" s="66">
        <f t="shared" si="39"/>
        <v>234747.69939000008</v>
      </c>
      <c r="G116" s="66">
        <f t="shared" si="40"/>
        <v>235853.00359000009</v>
      </c>
      <c r="H116" s="57">
        <f t="shared" si="37"/>
        <v>75.509527179408138</v>
      </c>
      <c r="I116" s="58"/>
    </row>
    <row r="117" spans="1:9" s="53" customFormat="1" ht="11.25" customHeight="1" x14ac:dyDescent="0.2">
      <c r="A117" s="70"/>
      <c r="B117" s="66"/>
      <c r="C117" s="66"/>
      <c r="D117" s="66"/>
      <c r="E117" s="66"/>
      <c r="F117" s="66"/>
      <c r="G117" s="66"/>
      <c r="H117" s="57"/>
      <c r="I117" s="58"/>
    </row>
    <row r="118" spans="1:9" s="53" customFormat="1" ht="11.4" x14ac:dyDescent="0.2">
      <c r="A118" s="73" t="s">
        <v>194</v>
      </c>
      <c r="B118" s="68">
        <f t="shared" ref="B118:G118" si="41">+B119+B127</f>
        <v>175875213.46855003</v>
      </c>
      <c r="C118" s="68">
        <f t="shared" si="41"/>
        <v>169898526.12906</v>
      </c>
      <c r="D118" s="68">
        <f t="shared" si="41"/>
        <v>5035982.4833400007</v>
      </c>
      <c r="E118" s="68">
        <f t="shared" si="41"/>
        <v>174934508.61240003</v>
      </c>
      <c r="F118" s="68">
        <f t="shared" si="41"/>
        <v>940704.85615003412</v>
      </c>
      <c r="G118" s="68">
        <f t="shared" si="41"/>
        <v>5976687.3394900355</v>
      </c>
      <c r="H118" s="63">
        <f t="shared" ref="H118:H130" si="42">E118/B118*100</f>
        <v>99.465129373492871</v>
      </c>
      <c r="I118" s="64"/>
    </row>
    <row r="119" spans="1:9" s="53" customFormat="1" ht="11.25" customHeight="1" x14ac:dyDescent="0.2">
      <c r="A119" s="74" t="s">
        <v>195</v>
      </c>
      <c r="B119" s="75">
        <f t="shared" ref="B119:G119" si="43">SUM(B120:B124)</f>
        <v>14981392.276149999</v>
      </c>
      <c r="C119" s="75">
        <f t="shared" si="43"/>
        <v>14045444.71425</v>
      </c>
      <c r="D119" s="75">
        <f t="shared" si="43"/>
        <v>582871.7752899999</v>
      </c>
      <c r="E119" s="76">
        <f t="shared" si="43"/>
        <v>14628316.48954</v>
      </c>
      <c r="F119" s="76">
        <f t="shared" si="43"/>
        <v>353075.78660999908</v>
      </c>
      <c r="G119" s="76">
        <f t="shared" si="43"/>
        <v>935947.56189999939</v>
      </c>
      <c r="H119" s="63">
        <f t="shared" si="42"/>
        <v>97.64323782394986</v>
      </c>
      <c r="I119" s="64"/>
    </row>
    <row r="120" spans="1:9" s="53" customFormat="1" ht="11.25" customHeight="1" x14ac:dyDescent="0.2">
      <c r="A120" s="77" t="s">
        <v>196</v>
      </c>
      <c r="B120" s="61">
        <v>455116.38900000002</v>
      </c>
      <c r="C120" s="61">
        <v>452721.97196</v>
      </c>
      <c r="D120" s="61">
        <v>2368.0442400000002</v>
      </c>
      <c r="E120" s="62">
        <f t="shared" ref="E120:E126" si="44">SUM(C120:D120)</f>
        <v>455090.01620000001</v>
      </c>
      <c r="F120" s="62">
        <f t="shared" ref="F120:F126" si="45">B120-E120</f>
        <v>26.372800000011921</v>
      </c>
      <c r="G120" s="62">
        <f t="shared" ref="G120:G126" si="46">B120-C120</f>
        <v>2394.4170400000294</v>
      </c>
      <c r="H120" s="63">
        <f t="shared" si="42"/>
        <v>99.994205262513631</v>
      </c>
      <c r="I120" s="64"/>
    </row>
    <row r="121" spans="1:9" s="53" customFormat="1" ht="11.25" customHeight="1" x14ac:dyDescent="0.2">
      <c r="A121" s="77" t="s">
        <v>197</v>
      </c>
      <c r="B121" s="61">
        <v>1216774.3670000001</v>
      </c>
      <c r="C121" s="61">
        <v>1208003.31678</v>
      </c>
      <c r="D121" s="61">
        <v>8748.6463100000001</v>
      </c>
      <c r="E121" s="62">
        <f t="shared" si="44"/>
        <v>1216751.96309</v>
      </c>
      <c r="F121" s="62">
        <f t="shared" si="45"/>
        <v>22.403910000110045</v>
      </c>
      <c r="G121" s="62">
        <f t="shared" si="46"/>
        <v>8771.0502200000919</v>
      </c>
      <c r="H121" s="63">
        <f t="shared" si="42"/>
        <v>99.998158745729057</v>
      </c>
      <c r="I121" s="64"/>
    </row>
    <row r="122" spans="1:9" s="53" customFormat="1" ht="11.25" customHeight="1" x14ac:dyDescent="0.2">
      <c r="A122" s="77" t="s">
        <v>198</v>
      </c>
      <c r="B122" s="61">
        <v>135161.68599999999</v>
      </c>
      <c r="C122" s="61">
        <v>99843.666159999993</v>
      </c>
      <c r="D122" s="61">
        <v>2337.2342100000001</v>
      </c>
      <c r="E122" s="62">
        <f t="shared" si="44"/>
        <v>102180.90036999999</v>
      </c>
      <c r="F122" s="62">
        <f t="shared" si="45"/>
        <v>32980.785629999998</v>
      </c>
      <c r="G122" s="62">
        <f t="shared" si="46"/>
        <v>35318.019839999994</v>
      </c>
      <c r="H122" s="63">
        <f t="shared" si="42"/>
        <v>75.599012851911311</v>
      </c>
      <c r="I122" s="64"/>
    </row>
    <row r="123" spans="1:9" s="53" customFormat="1" ht="11.25" customHeight="1" x14ac:dyDescent="0.2">
      <c r="A123" s="77" t="s">
        <v>199</v>
      </c>
      <c r="B123" s="66">
        <v>1009594.96717</v>
      </c>
      <c r="C123" s="66">
        <v>956645.92755999998</v>
      </c>
      <c r="D123" s="66">
        <v>36736.56869</v>
      </c>
      <c r="E123" s="66">
        <f t="shared" si="44"/>
        <v>993382.49624999997</v>
      </c>
      <c r="F123" s="66">
        <f t="shared" si="45"/>
        <v>16212.470919999992</v>
      </c>
      <c r="G123" s="66">
        <f t="shared" si="46"/>
        <v>52949.039609999978</v>
      </c>
      <c r="H123" s="63">
        <f t="shared" si="42"/>
        <v>98.394160881621147</v>
      </c>
      <c r="I123" s="64"/>
    </row>
    <row r="124" spans="1:9" s="53" customFormat="1" ht="11.25" customHeight="1" x14ac:dyDescent="0.2">
      <c r="A124" s="74" t="s">
        <v>200</v>
      </c>
      <c r="B124" s="78">
        <f>SUM(B125:B126)</f>
        <v>12164744.866979999</v>
      </c>
      <c r="C124" s="78">
        <f>SUM(C125:C126)</f>
        <v>11328229.83179</v>
      </c>
      <c r="D124" s="78">
        <f>SUM(D125:D126)</f>
        <v>532681.28183999995</v>
      </c>
      <c r="E124" s="68">
        <f t="shared" si="44"/>
        <v>11860911.113630001</v>
      </c>
      <c r="F124" s="68">
        <f t="shared" si="45"/>
        <v>303833.75334999897</v>
      </c>
      <c r="G124" s="68">
        <f t="shared" si="46"/>
        <v>836515.03518999927</v>
      </c>
      <c r="H124" s="63">
        <f t="shared" si="42"/>
        <v>97.502341753383376</v>
      </c>
      <c r="I124" s="64"/>
    </row>
    <row r="125" spans="1:9" s="53" customFormat="1" ht="11.25" customHeight="1" x14ac:dyDescent="0.2">
      <c r="A125" s="79" t="s">
        <v>200</v>
      </c>
      <c r="B125" s="61">
        <v>10980124.991979999</v>
      </c>
      <c r="C125" s="61">
        <v>10216198.89212</v>
      </c>
      <c r="D125" s="61">
        <v>519343.18524999998</v>
      </c>
      <c r="E125" s="62">
        <f t="shared" si="44"/>
        <v>10735542.077369999</v>
      </c>
      <c r="F125" s="62">
        <f t="shared" si="45"/>
        <v>244582.91461000033</v>
      </c>
      <c r="G125" s="62">
        <f t="shared" si="46"/>
        <v>763926.09985999949</v>
      </c>
      <c r="H125" s="63">
        <f t="shared" si="42"/>
        <v>97.772494258593184</v>
      </c>
      <c r="I125" s="64"/>
    </row>
    <row r="126" spans="1:9" s="53" customFormat="1" ht="11.25" customHeight="1" x14ac:dyDescent="0.2">
      <c r="A126" s="79" t="s">
        <v>201</v>
      </c>
      <c r="B126" s="66">
        <v>1184619.875</v>
      </c>
      <c r="C126" s="66">
        <v>1112030.93967</v>
      </c>
      <c r="D126" s="66">
        <v>13338.096590000001</v>
      </c>
      <c r="E126" s="66">
        <f t="shared" si="44"/>
        <v>1125369.03626</v>
      </c>
      <c r="F126" s="66">
        <f t="shared" si="45"/>
        <v>59250.838740000036</v>
      </c>
      <c r="G126" s="66">
        <f t="shared" si="46"/>
        <v>72588.935330000008</v>
      </c>
      <c r="H126" s="63">
        <f t="shared" si="42"/>
        <v>94.998324779921489</v>
      </c>
      <c r="I126" s="64"/>
    </row>
    <row r="127" spans="1:9" s="53" customFormat="1" ht="11.25" customHeight="1" x14ac:dyDescent="0.2">
      <c r="A127" s="74" t="s">
        <v>202</v>
      </c>
      <c r="B127" s="78">
        <f t="shared" ref="B127:G127" si="47">SUM(B128:B131)</f>
        <v>160893821.19240004</v>
      </c>
      <c r="C127" s="78">
        <f t="shared" si="47"/>
        <v>155853081.41481</v>
      </c>
      <c r="D127" s="78">
        <f t="shared" si="47"/>
        <v>4453110.7080500005</v>
      </c>
      <c r="E127" s="80">
        <f t="shared" si="47"/>
        <v>160306192.12286001</v>
      </c>
      <c r="F127" s="80">
        <f t="shared" si="47"/>
        <v>587629.06954003498</v>
      </c>
      <c r="G127" s="80">
        <f t="shared" si="47"/>
        <v>5040739.7775900364</v>
      </c>
      <c r="H127" s="63">
        <f t="shared" si="42"/>
        <v>99.63477213407883</v>
      </c>
      <c r="I127" s="64"/>
    </row>
    <row r="128" spans="1:9" s="53" customFormat="1" ht="11.25" customHeight="1" x14ac:dyDescent="0.2">
      <c r="A128" s="79" t="s">
        <v>203</v>
      </c>
      <c r="B128" s="61">
        <v>57968431.225060038</v>
      </c>
      <c r="C128" s="61">
        <v>55727034.224350005</v>
      </c>
      <c r="D128" s="61">
        <v>2235249.97358</v>
      </c>
      <c r="E128" s="62">
        <f>SUM(C128:D128)</f>
        <v>57962284.197930008</v>
      </c>
      <c r="F128" s="62">
        <f>B128-E128</f>
        <v>6147.0271300300956</v>
      </c>
      <c r="G128" s="62">
        <f>B128-C128</f>
        <v>2241397.0007100329</v>
      </c>
      <c r="H128" s="63">
        <f t="shared" si="42"/>
        <v>99.989395905667749</v>
      </c>
      <c r="I128" s="64"/>
    </row>
    <row r="129" spans="1:9" s="53" customFormat="1" ht="11.25" customHeight="1" x14ac:dyDescent="0.2">
      <c r="A129" s="79" t="s">
        <v>204</v>
      </c>
      <c r="B129" s="61">
        <v>18365982.992000006</v>
      </c>
      <c r="C129" s="61">
        <v>17470677.268570002</v>
      </c>
      <c r="D129" s="61">
        <v>893904.49800999998</v>
      </c>
      <c r="E129" s="62">
        <f>SUM(C129:D129)</f>
        <v>18364581.766580001</v>
      </c>
      <c r="F129" s="62">
        <f>B129-E129</f>
        <v>1401.2254200056195</v>
      </c>
      <c r="G129" s="62">
        <f>B129-C129</f>
        <v>895305.72343000397</v>
      </c>
      <c r="H129" s="63">
        <f t="shared" si="42"/>
        <v>99.99237053948805</v>
      </c>
      <c r="I129" s="64"/>
    </row>
    <row r="130" spans="1:9" s="53" customFormat="1" ht="11.25" customHeight="1" x14ac:dyDescent="0.2">
      <c r="A130" s="79" t="s">
        <v>205</v>
      </c>
      <c r="B130" s="62">
        <v>18926807.589430004</v>
      </c>
      <c r="C130" s="62">
        <v>17905844.723660003</v>
      </c>
      <c r="D130" s="62">
        <v>826893.11925999995</v>
      </c>
      <c r="E130" s="62">
        <f>SUM(C130:D130)</f>
        <v>18732737.842920002</v>
      </c>
      <c r="F130" s="62">
        <f>B130-E130</f>
        <v>194069.74651000276</v>
      </c>
      <c r="G130" s="62">
        <f>B130-C130</f>
        <v>1020962.865770001</v>
      </c>
      <c r="H130" s="63">
        <f t="shared" si="42"/>
        <v>98.974630319492533</v>
      </c>
      <c r="I130" s="81"/>
    </row>
    <row r="131" spans="1:9" s="53" customFormat="1" ht="11.25" hidden="1" customHeight="1" x14ac:dyDescent="0.2">
      <c r="A131" s="82" t="s">
        <v>206</v>
      </c>
      <c r="B131" s="83">
        <v>65632599.385909989</v>
      </c>
      <c r="C131" s="83">
        <v>64749525.198229991</v>
      </c>
      <c r="D131" s="83">
        <v>497063.11719999998</v>
      </c>
      <c r="E131" s="80">
        <f>+E132</f>
        <v>65246588.315429993</v>
      </c>
      <c r="F131" s="80">
        <f>+F132</f>
        <v>386011.0704799965</v>
      </c>
      <c r="G131" s="80">
        <f>+G132</f>
        <v>883074.18767999858</v>
      </c>
      <c r="H131" s="84">
        <f>+H132</f>
        <v>99.41186076112831</v>
      </c>
      <c r="I131" s="64"/>
    </row>
    <row r="132" spans="1:9" s="53" customFormat="1" ht="11.25" customHeight="1" x14ac:dyDescent="0.2">
      <c r="A132" s="79" t="s">
        <v>207</v>
      </c>
      <c r="B132" s="66">
        <v>65632599.385909989</v>
      </c>
      <c r="C132" s="66">
        <v>64749525.198229991</v>
      </c>
      <c r="D132" s="66">
        <v>497063.11719999998</v>
      </c>
      <c r="E132" s="66">
        <f>SUM(C132:D132)</f>
        <v>65246588.315429993</v>
      </c>
      <c r="F132" s="66">
        <f>B132-E132</f>
        <v>386011.0704799965</v>
      </c>
      <c r="G132" s="66">
        <f>B132-C132</f>
        <v>883074.18767999858</v>
      </c>
      <c r="H132" s="57">
        <f>E132/B132*100</f>
        <v>99.41186076112831</v>
      </c>
      <c r="I132" s="58"/>
    </row>
    <row r="133" spans="1:9" s="53" customFormat="1" ht="11.25" customHeight="1" x14ac:dyDescent="0.2">
      <c r="A133" s="70"/>
      <c r="B133" s="61"/>
      <c r="C133" s="61"/>
      <c r="D133" s="61"/>
      <c r="E133" s="62"/>
      <c r="F133" s="62"/>
      <c r="G133" s="62"/>
      <c r="H133" s="63"/>
      <c r="I133" s="64"/>
    </row>
    <row r="134" spans="1:9" s="53" customFormat="1" ht="11.25" customHeight="1" x14ac:dyDescent="0.2">
      <c r="A134" s="55" t="s">
        <v>208</v>
      </c>
      <c r="B134" s="66">
        <v>374823474.95798999</v>
      </c>
      <c r="C134" s="66">
        <v>368626184.13629997</v>
      </c>
      <c r="D134" s="66">
        <v>2595192.5620599999</v>
      </c>
      <c r="E134" s="66">
        <f>SUM(C134:D134)</f>
        <v>371221376.69835997</v>
      </c>
      <c r="F134" s="66">
        <f>B134-E134</f>
        <v>3602098.2596300244</v>
      </c>
      <c r="G134" s="66">
        <f>B134-C134</f>
        <v>6197290.8216900229</v>
      </c>
      <c r="H134" s="57">
        <f>E134/B134*100</f>
        <v>99.038988083648235</v>
      </c>
      <c r="I134" s="58"/>
    </row>
    <row r="135" spans="1:9" s="53" customFormat="1" ht="11.25" customHeight="1" x14ac:dyDescent="0.2">
      <c r="A135" s="70"/>
      <c r="B135" s="66"/>
      <c r="C135" s="66"/>
      <c r="D135" s="66"/>
      <c r="E135" s="66"/>
      <c r="F135" s="66"/>
      <c r="G135" s="66"/>
      <c r="H135" s="57"/>
      <c r="I135" s="58"/>
    </row>
    <row r="136" spans="1:9" s="53" customFormat="1" ht="11.25" customHeight="1" x14ac:dyDescent="0.2">
      <c r="A136" s="55" t="s">
        <v>209</v>
      </c>
      <c r="B136" s="83">
        <f t="shared" ref="B136:G136" si="48">SUM(B137:B155)</f>
        <v>20080250.757619996</v>
      </c>
      <c r="C136" s="83">
        <f t="shared" si="48"/>
        <v>15318827.635910003</v>
      </c>
      <c r="D136" s="83">
        <f t="shared" si="48"/>
        <v>579100.72762999986</v>
      </c>
      <c r="E136" s="68">
        <f t="shared" si="48"/>
        <v>15897928.363540005</v>
      </c>
      <c r="F136" s="68">
        <f t="shared" si="48"/>
        <v>4182322.3940799912</v>
      </c>
      <c r="G136" s="68">
        <f t="shared" si="48"/>
        <v>4761423.1217099903</v>
      </c>
      <c r="H136" s="63">
        <f t="shared" ref="H136:H155" si="49">E136/B136*100</f>
        <v>79.171961323775335</v>
      </c>
      <c r="I136" s="64"/>
    </row>
    <row r="137" spans="1:9" s="53" customFormat="1" ht="11.25" customHeight="1" x14ac:dyDescent="0.2">
      <c r="A137" s="60" t="s">
        <v>210</v>
      </c>
      <c r="B137" s="61">
        <v>4563188.5261799917</v>
      </c>
      <c r="C137" s="61">
        <v>3286268.2939500022</v>
      </c>
      <c r="D137" s="61">
        <v>227584.74557</v>
      </c>
      <c r="E137" s="62">
        <f t="shared" ref="E137:E155" si="50">SUM(C137:D137)</f>
        <v>3513853.039520002</v>
      </c>
      <c r="F137" s="62">
        <f t="shared" ref="F137:F155" si="51">B137-E137</f>
        <v>1049335.4866599897</v>
      </c>
      <c r="G137" s="62">
        <f t="shared" ref="G137:G155" si="52">B137-C137</f>
        <v>1276920.2322299895</v>
      </c>
      <c r="H137" s="63">
        <f t="shared" si="49"/>
        <v>77.004336317911765</v>
      </c>
      <c r="I137" s="64"/>
    </row>
    <row r="138" spans="1:9" s="53" customFormat="1" ht="11.25" customHeight="1" x14ac:dyDescent="0.2">
      <c r="A138" s="60" t="s">
        <v>211</v>
      </c>
      <c r="B138" s="61">
        <v>724483.99800000014</v>
      </c>
      <c r="C138" s="61">
        <v>466960.64105999999</v>
      </c>
      <c r="D138" s="61">
        <v>725.13422000000003</v>
      </c>
      <c r="E138" s="62">
        <f t="shared" si="50"/>
        <v>467685.77528</v>
      </c>
      <c r="F138" s="62">
        <f t="shared" si="51"/>
        <v>256798.22272000014</v>
      </c>
      <c r="G138" s="62">
        <f t="shared" si="52"/>
        <v>257523.35694000014</v>
      </c>
      <c r="H138" s="63">
        <f t="shared" si="49"/>
        <v>64.55432784866008</v>
      </c>
      <c r="I138" s="64"/>
    </row>
    <row r="139" spans="1:9" s="53" customFormat="1" ht="11.25" customHeight="1" x14ac:dyDescent="0.2">
      <c r="A139" s="60" t="s">
        <v>212</v>
      </c>
      <c r="B139" s="61">
        <v>332995.26299999998</v>
      </c>
      <c r="C139" s="61">
        <v>254803.52763</v>
      </c>
      <c r="D139" s="61">
        <v>265.73573999999996</v>
      </c>
      <c r="E139" s="62">
        <f t="shared" si="50"/>
        <v>255069.26337</v>
      </c>
      <c r="F139" s="62">
        <f t="shared" si="51"/>
        <v>77925.999629999977</v>
      </c>
      <c r="G139" s="62">
        <f t="shared" si="52"/>
        <v>78191.73536999998</v>
      </c>
      <c r="H139" s="63">
        <f t="shared" si="49"/>
        <v>76.598466017818396</v>
      </c>
      <c r="I139" s="64"/>
    </row>
    <row r="140" spans="1:9" s="53" customFormat="1" ht="11.25" customHeight="1" x14ac:dyDescent="0.2">
      <c r="A140" s="85" t="s">
        <v>213</v>
      </c>
      <c r="B140" s="61">
        <v>265383.30200000003</v>
      </c>
      <c r="C140" s="61">
        <v>212499.55007999999</v>
      </c>
      <c r="D140" s="61">
        <v>518.26427999999999</v>
      </c>
      <c r="E140" s="62">
        <f t="shared" si="50"/>
        <v>213017.81435999999</v>
      </c>
      <c r="F140" s="62">
        <f t="shared" si="51"/>
        <v>52365.487640000036</v>
      </c>
      <c r="G140" s="62">
        <f t="shared" si="52"/>
        <v>52883.751920000039</v>
      </c>
      <c r="H140" s="63">
        <f t="shared" si="49"/>
        <v>80.267979467675758</v>
      </c>
      <c r="I140" s="64"/>
    </row>
    <row r="141" spans="1:9" s="53" customFormat="1" ht="11.25" customHeight="1" x14ac:dyDescent="0.2">
      <c r="A141" s="85" t="s">
        <v>214</v>
      </c>
      <c r="B141" s="61">
        <v>745198.89300000016</v>
      </c>
      <c r="C141" s="61">
        <v>296289.32692000002</v>
      </c>
      <c r="D141" s="61">
        <v>6519.4769300000007</v>
      </c>
      <c r="E141" s="62">
        <f t="shared" si="50"/>
        <v>302808.80385000003</v>
      </c>
      <c r="F141" s="62">
        <f t="shared" si="51"/>
        <v>442390.08915000013</v>
      </c>
      <c r="G141" s="62">
        <f t="shared" si="52"/>
        <v>448909.56608000014</v>
      </c>
      <c r="H141" s="63">
        <f t="shared" si="49"/>
        <v>40.6346287809099</v>
      </c>
      <c r="I141" s="64"/>
    </row>
    <row r="142" spans="1:9" s="53" customFormat="1" ht="11.25" customHeight="1" x14ac:dyDescent="0.2">
      <c r="A142" s="60" t="s">
        <v>215</v>
      </c>
      <c r="B142" s="61">
        <v>416253.576</v>
      </c>
      <c r="C142" s="61">
        <v>273656.91843999998</v>
      </c>
      <c r="D142" s="61">
        <v>388.56628999999998</v>
      </c>
      <c r="E142" s="62">
        <f t="shared" si="50"/>
        <v>274045.48472999997</v>
      </c>
      <c r="F142" s="62">
        <f t="shared" si="51"/>
        <v>142208.09127000003</v>
      </c>
      <c r="G142" s="62">
        <f t="shared" si="52"/>
        <v>142596.65756000002</v>
      </c>
      <c r="H142" s="63">
        <f t="shared" si="49"/>
        <v>65.836187490194675</v>
      </c>
      <c r="I142" s="64"/>
    </row>
    <row r="143" spans="1:9" s="53" customFormat="1" ht="11.25" customHeight="1" x14ac:dyDescent="0.2">
      <c r="A143" s="60" t="s">
        <v>216</v>
      </c>
      <c r="B143" s="61">
        <v>82822.957000000009</v>
      </c>
      <c r="C143" s="61">
        <v>66861.943910000002</v>
      </c>
      <c r="D143" s="61">
        <v>3240.8757099999998</v>
      </c>
      <c r="E143" s="62">
        <f t="shared" si="50"/>
        <v>70102.819619999995</v>
      </c>
      <c r="F143" s="62">
        <f t="shared" si="51"/>
        <v>12720.137380000015</v>
      </c>
      <c r="G143" s="62">
        <f t="shared" si="52"/>
        <v>15961.013090000008</v>
      </c>
      <c r="H143" s="63">
        <f t="shared" si="49"/>
        <v>84.64177343969979</v>
      </c>
      <c r="I143" s="64"/>
    </row>
    <row r="144" spans="1:9" s="53" customFormat="1" ht="11.25" customHeight="1" x14ac:dyDescent="0.2">
      <c r="A144" s="60" t="s">
        <v>217</v>
      </c>
      <c r="B144" s="61">
        <v>78549.96699999999</v>
      </c>
      <c r="C144" s="61">
        <v>57380.36217</v>
      </c>
      <c r="D144" s="61">
        <v>1956.15149</v>
      </c>
      <c r="E144" s="62">
        <f t="shared" si="50"/>
        <v>59336.513659999997</v>
      </c>
      <c r="F144" s="62">
        <f t="shared" si="51"/>
        <v>19213.453339999993</v>
      </c>
      <c r="G144" s="62">
        <f t="shared" si="52"/>
        <v>21169.604829999989</v>
      </c>
      <c r="H144" s="63">
        <f t="shared" si="49"/>
        <v>75.539832702921444</v>
      </c>
      <c r="I144" s="64"/>
    </row>
    <row r="145" spans="1:9" s="53" customFormat="1" ht="11.25" customHeight="1" x14ac:dyDescent="0.2">
      <c r="A145" s="60" t="s">
        <v>218</v>
      </c>
      <c r="B145" s="61">
        <v>1754810.1390000002</v>
      </c>
      <c r="C145" s="61">
        <v>1742862.4477600001</v>
      </c>
      <c r="D145" s="61">
        <v>7886.5519200000008</v>
      </c>
      <c r="E145" s="62">
        <f t="shared" si="50"/>
        <v>1750748.9996800001</v>
      </c>
      <c r="F145" s="62">
        <f t="shared" si="51"/>
        <v>4061.1393200000748</v>
      </c>
      <c r="G145" s="62">
        <f t="shared" si="52"/>
        <v>11947.691240000073</v>
      </c>
      <c r="H145" s="63">
        <f t="shared" si="49"/>
        <v>99.768571013482159</v>
      </c>
      <c r="I145" s="64"/>
    </row>
    <row r="146" spans="1:9" s="53" customFormat="1" ht="11.25" customHeight="1" x14ac:dyDescent="0.2">
      <c r="A146" s="60" t="s">
        <v>219</v>
      </c>
      <c r="B146" s="61">
        <v>1260450.9110000001</v>
      </c>
      <c r="C146" s="61">
        <v>1181267.7526199999</v>
      </c>
      <c r="D146" s="61">
        <v>24531.416430000001</v>
      </c>
      <c r="E146" s="62">
        <f t="shared" si="50"/>
        <v>1205799.1690499999</v>
      </c>
      <c r="F146" s="62">
        <f t="shared" si="51"/>
        <v>54651.741950000171</v>
      </c>
      <c r="G146" s="62">
        <f t="shared" si="52"/>
        <v>79183.158380000154</v>
      </c>
      <c r="H146" s="63">
        <f t="shared" si="49"/>
        <v>95.664111829103987</v>
      </c>
      <c r="I146" s="64"/>
    </row>
    <row r="147" spans="1:9" s="53" customFormat="1" ht="11.25" customHeight="1" x14ac:dyDescent="0.2">
      <c r="A147" s="85" t="s">
        <v>220</v>
      </c>
      <c r="B147" s="61">
        <v>582839.55599999998</v>
      </c>
      <c r="C147" s="61">
        <v>565338.19325000001</v>
      </c>
      <c r="D147" s="61">
        <v>453.59003999999999</v>
      </c>
      <c r="E147" s="62">
        <f t="shared" si="50"/>
        <v>565791.78329000005</v>
      </c>
      <c r="F147" s="62">
        <f t="shared" si="51"/>
        <v>17047.772709999932</v>
      </c>
      <c r="G147" s="62">
        <f t="shared" si="52"/>
        <v>17501.362749999971</v>
      </c>
      <c r="H147" s="63">
        <f t="shared" si="49"/>
        <v>97.075048778947334</v>
      </c>
      <c r="I147" s="64"/>
    </row>
    <row r="148" spans="1:9" s="53" customFormat="1" ht="11.25" customHeight="1" x14ac:dyDescent="0.2">
      <c r="A148" s="60" t="s">
        <v>221</v>
      </c>
      <c r="B148" s="61">
        <v>944997.06999999983</v>
      </c>
      <c r="C148" s="61">
        <v>785193.17067999998</v>
      </c>
      <c r="D148" s="61">
        <v>141524.11981</v>
      </c>
      <c r="E148" s="62">
        <f t="shared" si="50"/>
        <v>926717.29049000004</v>
      </c>
      <c r="F148" s="62">
        <f t="shared" si="51"/>
        <v>18279.779509999789</v>
      </c>
      <c r="G148" s="62">
        <f t="shared" si="52"/>
        <v>159803.89931999985</v>
      </c>
      <c r="H148" s="63">
        <f t="shared" si="49"/>
        <v>98.065625800300126</v>
      </c>
      <c r="I148" s="64"/>
    </row>
    <row r="149" spans="1:9" s="53" customFormat="1" ht="11.25" customHeight="1" x14ac:dyDescent="0.2">
      <c r="A149" s="60" t="s">
        <v>222</v>
      </c>
      <c r="B149" s="61">
        <v>1020249.6239300001</v>
      </c>
      <c r="C149" s="61">
        <v>426875.06361999997</v>
      </c>
      <c r="D149" s="61">
        <v>34890.608380000005</v>
      </c>
      <c r="E149" s="62">
        <f t="shared" si="50"/>
        <v>461765.67199999996</v>
      </c>
      <c r="F149" s="62">
        <f t="shared" si="51"/>
        <v>558483.95193000021</v>
      </c>
      <c r="G149" s="62">
        <f t="shared" si="52"/>
        <v>593374.56031000009</v>
      </c>
      <c r="H149" s="63">
        <f t="shared" si="49"/>
        <v>45.260067847050927</v>
      </c>
      <c r="I149" s="64"/>
    </row>
    <row r="150" spans="1:9" s="53" customFormat="1" ht="11.25" customHeight="1" x14ac:dyDescent="0.2">
      <c r="A150" s="60" t="s">
        <v>223</v>
      </c>
      <c r="B150" s="61">
        <v>326368.4740000001</v>
      </c>
      <c r="C150" s="61">
        <v>284375.29175000003</v>
      </c>
      <c r="D150" s="61">
        <v>14097.325359999999</v>
      </c>
      <c r="E150" s="62">
        <f t="shared" si="50"/>
        <v>298472.61711000005</v>
      </c>
      <c r="F150" s="62">
        <f t="shared" si="51"/>
        <v>27895.856890000054</v>
      </c>
      <c r="G150" s="62">
        <f t="shared" si="52"/>
        <v>41993.182250000071</v>
      </c>
      <c r="H150" s="63">
        <f t="shared" si="49"/>
        <v>91.452649654512868</v>
      </c>
      <c r="I150" s="64"/>
    </row>
    <row r="151" spans="1:9" s="53" customFormat="1" ht="11.25" customHeight="1" x14ac:dyDescent="0.2">
      <c r="A151" s="60" t="s">
        <v>224</v>
      </c>
      <c r="B151" s="61">
        <v>3716420.3185100011</v>
      </c>
      <c r="C151" s="61">
        <v>2213029.7410400007</v>
      </c>
      <c r="D151" s="61">
        <v>103845.21603</v>
      </c>
      <c r="E151" s="62">
        <f t="shared" si="50"/>
        <v>2316874.9570700005</v>
      </c>
      <c r="F151" s="62">
        <f t="shared" si="51"/>
        <v>1399545.3614400006</v>
      </c>
      <c r="G151" s="62">
        <f t="shared" si="52"/>
        <v>1503390.5774700004</v>
      </c>
      <c r="H151" s="63">
        <f t="shared" si="49"/>
        <v>62.341574916340171</v>
      </c>
      <c r="I151" s="64"/>
    </row>
    <row r="152" spans="1:9" s="53" customFormat="1" ht="11.25" customHeight="1" x14ac:dyDescent="0.2">
      <c r="A152" s="60" t="s">
        <v>225</v>
      </c>
      <c r="B152" s="61">
        <v>92312.929000000018</v>
      </c>
      <c r="C152" s="61">
        <v>75378.890909999987</v>
      </c>
      <c r="D152" s="61">
        <v>4577.3818899999997</v>
      </c>
      <c r="E152" s="62">
        <f t="shared" si="50"/>
        <v>79956.272799999992</v>
      </c>
      <c r="F152" s="62">
        <f t="shared" si="51"/>
        <v>12356.656200000027</v>
      </c>
      <c r="G152" s="62">
        <f t="shared" si="52"/>
        <v>16934.038090000031</v>
      </c>
      <c r="H152" s="63">
        <f t="shared" si="49"/>
        <v>86.61438182727359</v>
      </c>
      <c r="I152" s="64"/>
    </row>
    <row r="153" spans="1:9" s="53" customFormat="1" ht="11.25" customHeight="1" x14ac:dyDescent="0.2">
      <c r="A153" s="60" t="s">
        <v>226</v>
      </c>
      <c r="B153" s="61">
        <v>2959325.3150000009</v>
      </c>
      <c r="C153" s="61">
        <v>2936283.7042700001</v>
      </c>
      <c r="D153" s="61">
        <v>2759.8315200000002</v>
      </c>
      <c r="E153" s="62">
        <f t="shared" si="50"/>
        <v>2939043.5357900001</v>
      </c>
      <c r="F153" s="62">
        <f t="shared" si="51"/>
        <v>20281.779210000765</v>
      </c>
      <c r="G153" s="62">
        <f t="shared" si="52"/>
        <v>23041.610730000772</v>
      </c>
      <c r="H153" s="63">
        <f t="shared" si="49"/>
        <v>99.314648541436185</v>
      </c>
      <c r="I153" s="64"/>
    </row>
    <row r="154" spans="1:9" s="53" customFormat="1" ht="11.25" customHeight="1" x14ac:dyDescent="0.2">
      <c r="A154" s="60" t="s">
        <v>227</v>
      </c>
      <c r="B154" s="61">
        <v>89625.104999999996</v>
      </c>
      <c r="C154" s="61">
        <v>78177.474329999997</v>
      </c>
      <c r="D154" s="61">
        <v>785.67392000000007</v>
      </c>
      <c r="E154" s="62">
        <f t="shared" si="50"/>
        <v>78963.148249999998</v>
      </c>
      <c r="F154" s="62">
        <f t="shared" si="51"/>
        <v>10661.956749999998</v>
      </c>
      <c r="G154" s="62">
        <f t="shared" si="52"/>
        <v>11447.630669999999</v>
      </c>
      <c r="H154" s="63">
        <f t="shared" si="49"/>
        <v>88.103827883939445</v>
      </c>
      <c r="I154" s="64"/>
    </row>
    <row r="155" spans="1:9" s="53" customFormat="1" ht="11.25" customHeight="1" x14ac:dyDescent="0.2">
      <c r="A155" s="60" t="s">
        <v>228</v>
      </c>
      <c r="B155" s="66">
        <v>123974.834</v>
      </c>
      <c r="C155" s="66">
        <v>115325.34152</v>
      </c>
      <c r="D155" s="66">
        <v>2550.0621000000001</v>
      </c>
      <c r="E155" s="66">
        <f t="shared" si="50"/>
        <v>117875.40362</v>
      </c>
      <c r="F155" s="66">
        <f t="shared" si="51"/>
        <v>6099.4303800000052</v>
      </c>
      <c r="G155" s="66">
        <f t="shared" si="52"/>
        <v>8649.4924800000008</v>
      </c>
      <c r="H155" s="57">
        <f t="shared" si="49"/>
        <v>95.080106031841908</v>
      </c>
      <c r="I155" s="58"/>
    </row>
    <row r="156" spans="1:9" s="53" customFormat="1" ht="11.25" customHeight="1" x14ac:dyDescent="0.2">
      <c r="A156" s="70"/>
      <c r="B156" s="66"/>
      <c r="C156" s="66"/>
      <c r="D156" s="66"/>
      <c r="E156" s="66"/>
      <c r="F156" s="66"/>
      <c r="G156" s="66"/>
      <c r="H156" s="57"/>
      <c r="I156" s="58"/>
    </row>
    <row r="157" spans="1:9" s="53" customFormat="1" ht="11.25" customHeight="1" x14ac:dyDescent="0.2">
      <c r="A157" s="55" t="s">
        <v>229</v>
      </c>
      <c r="B157" s="83">
        <f t="shared" ref="B157:G157" si="53">SUM(B158:B162)</f>
        <v>142574398.24375001</v>
      </c>
      <c r="C157" s="83">
        <f t="shared" si="53"/>
        <v>131393052.85323</v>
      </c>
      <c r="D157" s="83">
        <f t="shared" si="53"/>
        <v>5742013.4143100018</v>
      </c>
      <c r="E157" s="68">
        <f t="shared" si="53"/>
        <v>137135066.26753998</v>
      </c>
      <c r="F157" s="68">
        <f t="shared" si="53"/>
        <v>5439331.9762099935</v>
      </c>
      <c r="G157" s="68">
        <f t="shared" si="53"/>
        <v>11181345.390519986</v>
      </c>
      <c r="H157" s="63">
        <f t="shared" ref="H157:H162" si="54">E157/B157*100</f>
        <v>96.184916756996756</v>
      </c>
      <c r="I157" s="64"/>
    </row>
    <row r="158" spans="1:9" s="53" customFormat="1" ht="11.25" customHeight="1" x14ac:dyDescent="0.2">
      <c r="A158" s="60" t="s">
        <v>119</v>
      </c>
      <c r="B158" s="61">
        <v>142263712.47474998</v>
      </c>
      <c r="C158" s="61">
        <v>131149949.8264</v>
      </c>
      <c r="D158" s="61">
        <v>5737650.8378300015</v>
      </c>
      <c r="E158" s="62">
        <f>SUM(C158:D158)</f>
        <v>136887600.66422999</v>
      </c>
      <c r="F158" s="62">
        <f>B158-E158</f>
        <v>5376111.8105199933</v>
      </c>
      <c r="G158" s="62">
        <f>B158-C158</f>
        <v>11113762.648349985</v>
      </c>
      <c r="H158" s="63">
        <f t="shared" si="54"/>
        <v>96.221023817669476</v>
      </c>
      <c r="I158" s="64"/>
    </row>
    <row r="159" spans="1:9" s="53" customFormat="1" ht="11.25" customHeight="1" x14ac:dyDescent="0.2">
      <c r="A159" s="60" t="s">
        <v>230</v>
      </c>
      <c r="B159" s="61">
        <v>61087.810000000012</v>
      </c>
      <c r="C159" s="61">
        <v>49187.27171999999</v>
      </c>
      <c r="D159" s="61">
        <v>1315.1189899999999</v>
      </c>
      <c r="E159" s="62">
        <f>SUM(C159:D159)</f>
        <v>50502.390709999992</v>
      </c>
      <c r="F159" s="62">
        <f>B159-E159</f>
        <v>10585.41929000002</v>
      </c>
      <c r="G159" s="62">
        <f>B159-C159</f>
        <v>11900.538280000022</v>
      </c>
      <c r="H159" s="63">
        <f t="shared" si="54"/>
        <v>82.671797712178545</v>
      </c>
      <c r="I159" s="64"/>
    </row>
    <row r="160" spans="1:9" s="53" customFormat="1" ht="11.25" customHeight="1" x14ac:dyDescent="0.2">
      <c r="A160" s="60" t="s">
        <v>231</v>
      </c>
      <c r="B160" s="61">
        <v>45696.985000000001</v>
      </c>
      <c r="C160" s="61">
        <v>44433.131590000005</v>
      </c>
      <c r="D160" s="61">
        <v>625.17792000000009</v>
      </c>
      <c r="E160" s="62">
        <f>SUM(C160:D160)</f>
        <v>45058.309510000006</v>
      </c>
      <c r="F160" s="62">
        <f>B160-E160</f>
        <v>638.67548999999417</v>
      </c>
      <c r="G160" s="62">
        <f>B160-C160</f>
        <v>1263.8534099999961</v>
      </c>
      <c r="H160" s="63">
        <f t="shared" si="54"/>
        <v>98.602368427588843</v>
      </c>
      <c r="I160" s="64"/>
    </row>
    <row r="161" spans="1:9" s="53" customFormat="1" ht="11.25" customHeight="1" x14ac:dyDescent="0.2">
      <c r="A161" s="60" t="s">
        <v>232</v>
      </c>
      <c r="B161" s="61">
        <v>53247.157000000007</v>
      </c>
      <c r="C161" s="61">
        <v>40165.150679999999</v>
      </c>
      <c r="D161" s="61">
        <v>2268.7921200000001</v>
      </c>
      <c r="E161" s="62">
        <f>SUM(C161:D161)</f>
        <v>42433.942799999997</v>
      </c>
      <c r="F161" s="62">
        <f>B161-E161</f>
        <v>10813.214200000009</v>
      </c>
      <c r="G161" s="62">
        <f>B161-C161</f>
        <v>13082.006320000008</v>
      </c>
      <c r="H161" s="63">
        <f t="shared" si="54"/>
        <v>79.6924102445507</v>
      </c>
      <c r="I161" s="64"/>
    </row>
    <row r="162" spans="1:9" s="53" customFormat="1" ht="11.25" customHeight="1" x14ac:dyDescent="0.2">
      <c r="A162" s="60" t="s">
        <v>233</v>
      </c>
      <c r="B162" s="66">
        <v>150653.81700000004</v>
      </c>
      <c r="C162" s="66">
        <v>109317.47284</v>
      </c>
      <c r="D162" s="66">
        <v>153.48745000000002</v>
      </c>
      <c r="E162" s="66">
        <f>SUM(C162:D162)</f>
        <v>109470.96029</v>
      </c>
      <c r="F162" s="66">
        <f>B162-E162</f>
        <v>41182.856710000036</v>
      </c>
      <c r="G162" s="66">
        <f>B162-C162</f>
        <v>41336.344160000037</v>
      </c>
      <c r="H162" s="57">
        <f t="shared" si="54"/>
        <v>72.663914177494732</v>
      </c>
      <c r="I162" s="58"/>
    </row>
    <row r="163" spans="1:9" s="53" customFormat="1" ht="11.25" customHeight="1" x14ac:dyDescent="0.2">
      <c r="A163" s="70"/>
      <c r="B163" s="66"/>
      <c r="C163" s="66"/>
      <c r="D163" s="66"/>
      <c r="E163" s="66"/>
      <c r="F163" s="66"/>
      <c r="G163" s="66"/>
      <c r="H163" s="57"/>
      <c r="I163" s="58"/>
    </row>
    <row r="164" spans="1:9" s="53" customFormat="1" ht="11.25" customHeight="1" x14ac:dyDescent="0.2">
      <c r="A164" s="55" t="s">
        <v>234</v>
      </c>
      <c r="B164" s="83">
        <f t="shared" ref="B164:G164" si="55">SUM(B165:B167)</f>
        <v>4400039.9569999995</v>
      </c>
      <c r="C164" s="83">
        <f t="shared" si="55"/>
        <v>2921146.5447300002</v>
      </c>
      <c r="D164" s="83">
        <f t="shared" si="55"/>
        <v>378804.92722999997</v>
      </c>
      <c r="E164" s="68">
        <f t="shared" si="55"/>
        <v>3299951.4719600002</v>
      </c>
      <c r="F164" s="68">
        <f t="shared" si="55"/>
        <v>1100088.4850399997</v>
      </c>
      <c r="G164" s="68">
        <f t="shared" si="55"/>
        <v>1478893.4122699993</v>
      </c>
      <c r="H164" s="63">
        <f>E164/B164*100</f>
        <v>74.998216020973302</v>
      </c>
      <c r="I164" s="64"/>
    </row>
    <row r="165" spans="1:9" s="53" customFormat="1" ht="11.25" customHeight="1" x14ac:dyDescent="0.2">
      <c r="A165" s="60" t="s">
        <v>210</v>
      </c>
      <c r="B165" s="61">
        <v>3724371.8699999996</v>
      </c>
      <c r="C165" s="61">
        <v>2694716.4436600003</v>
      </c>
      <c r="D165" s="61">
        <v>376090.64587999997</v>
      </c>
      <c r="E165" s="62">
        <f>SUM(C165:D165)</f>
        <v>3070807.0895400001</v>
      </c>
      <c r="F165" s="62">
        <f>B165-E165</f>
        <v>653564.78045999957</v>
      </c>
      <c r="G165" s="62">
        <f>B165-C165</f>
        <v>1029655.4263399993</v>
      </c>
      <c r="H165" s="63">
        <f>E165/B165*100</f>
        <v>82.45167767148881</v>
      </c>
      <c r="I165" s="64"/>
    </row>
    <row r="166" spans="1:9" s="53" customFormat="1" ht="11.25" customHeight="1" x14ac:dyDescent="0.2">
      <c r="A166" s="60" t="s">
        <v>235</v>
      </c>
      <c r="B166" s="61">
        <v>453426.00000000006</v>
      </c>
      <c r="C166" s="61">
        <v>39410.423320000002</v>
      </c>
      <c r="D166" s="61">
        <v>741.49231000000009</v>
      </c>
      <c r="E166" s="62">
        <f>SUM(C166:D166)</f>
        <v>40151.915630000003</v>
      </c>
      <c r="F166" s="62">
        <f>B166-E166</f>
        <v>413274.08437000006</v>
      </c>
      <c r="G166" s="62">
        <f>B166-C166</f>
        <v>414015.57668000006</v>
      </c>
      <c r="H166" s="63">
        <f>E166/B166*100</f>
        <v>8.8552300992885282</v>
      </c>
      <c r="I166" s="64"/>
    </row>
    <row r="167" spans="1:9" s="53" customFormat="1" ht="11.25" customHeight="1" x14ac:dyDescent="0.2">
      <c r="A167" s="60" t="s">
        <v>236</v>
      </c>
      <c r="B167" s="66">
        <v>222242.08700000003</v>
      </c>
      <c r="C167" s="66">
        <v>187019.67774999997</v>
      </c>
      <c r="D167" s="66">
        <v>1972.7890400000001</v>
      </c>
      <c r="E167" s="66">
        <f>SUM(C167:D167)</f>
        <v>188992.46678999998</v>
      </c>
      <c r="F167" s="66">
        <f>B167-E167</f>
        <v>33249.620210000052</v>
      </c>
      <c r="G167" s="66">
        <f>B167-C167</f>
        <v>35222.409250000055</v>
      </c>
      <c r="H167" s="57">
        <f>E167/B167*100</f>
        <v>85.039008290990338</v>
      </c>
      <c r="I167" s="58"/>
    </row>
    <row r="168" spans="1:9" s="53" customFormat="1" ht="11.25" customHeight="1" x14ac:dyDescent="0.2">
      <c r="A168" s="70" t="s">
        <v>237</v>
      </c>
      <c r="B168" s="66"/>
      <c r="C168" s="66"/>
      <c r="D168" s="66"/>
      <c r="E168" s="66"/>
      <c r="F168" s="66"/>
      <c r="G168" s="66"/>
      <c r="H168" s="57"/>
      <c r="I168" s="58"/>
    </row>
    <row r="169" spans="1:9" s="53" customFormat="1" ht="11.25" customHeight="1" x14ac:dyDescent="0.2">
      <c r="A169" s="55" t="s">
        <v>238</v>
      </c>
      <c r="B169" s="83">
        <f t="shared" ref="B169:G169" si="56">SUM(B170:B174)</f>
        <v>6525210.5330000008</v>
      </c>
      <c r="C169" s="83">
        <f t="shared" si="56"/>
        <v>5530176.5545200016</v>
      </c>
      <c r="D169" s="83">
        <f t="shared" si="56"/>
        <v>153881.55035</v>
      </c>
      <c r="E169" s="68">
        <f t="shared" si="56"/>
        <v>5684058.1048700009</v>
      </c>
      <c r="F169" s="68">
        <f t="shared" si="56"/>
        <v>841152.42812999943</v>
      </c>
      <c r="G169" s="68">
        <f t="shared" si="56"/>
        <v>995033.97847999947</v>
      </c>
      <c r="H169" s="63">
        <f t="shared" ref="H169:H174" si="57">E169/B169*100</f>
        <v>87.10919097742466</v>
      </c>
      <c r="I169" s="64"/>
    </row>
    <row r="170" spans="1:9" s="53" customFormat="1" ht="11.25" customHeight="1" x14ac:dyDescent="0.2">
      <c r="A170" s="60" t="s">
        <v>210</v>
      </c>
      <c r="B170" s="61">
        <v>5743040.9669900006</v>
      </c>
      <c r="C170" s="61">
        <v>4898019.705790001</v>
      </c>
      <c r="D170" s="61">
        <v>129606.46176999998</v>
      </c>
      <c r="E170" s="62">
        <f>SUM(C170:D170)</f>
        <v>5027626.1675600009</v>
      </c>
      <c r="F170" s="62">
        <f>B170-E170</f>
        <v>715414.79942999966</v>
      </c>
      <c r="G170" s="62">
        <f>B170-C170</f>
        <v>845021.2611999996</v>
      </c>
      <c r="H170" s="63">
        <f t="shared" si="57"/>
        <v>87.542927108789939</v>
      </c>
      <c r="I170" s="64"/>
    </row>
    <row r="171" spans="1:9" s="53" customFormat="1" ht="11.25" customHeight="1" x14ac:dyDescent="0.2">
      <c r="A171" s="60" t="s">
        <v>239</v>
      </c>
      <c r="B171" s="61">
        <v>503358.73499999987</v>
      </c>
      <c r="C171" s="61">
        <v>416116.90414</v>
      </c>
      <c r="D171" s="61">
        <v>5944.2109600000003</v>
      </c>
      <c r="E171" s="62">
        <f>SUM(C171:D171)</f>
        <v>422061.1151</v>
      </c>
      <c r="F171" s="62">
        <f>B171-E171</f>
        <v>81297.619899999874</v>
      </c>
      <c r="G171" s="62">
        <f>B171-C171</f>
        <v>87241.830859999871</v>
      </c>
      <c r="H171" s="63">
        <f t="shared" si="57"/>
        <v>83.848970078963674</v>
      </c>
      <c r="I171" s="64"/>
    </row>
    <row r="172" spans="1:9" s="53" customFormat="1" ht="11.4" customHeight="1" x14ac:dyDescent="0.2">
      <c r="A172" s="60" t="s">
        <v>240</v>
      </c>
      <c r="B172" s="61">
        <v>62322.396999999997</v>
      </c>
      <c r="C172" s="61">
        <v>50857.512989999996</v>
      </c>
      <c r="D172" s="61">
        <v>2851.3663799999999</v>
      </c>
      <c r="E172" s="62">
        <f>SUM(C172:D172)</f>
        <v>53708.879369999995</v>
      </c>
      <c r="F172" s="62">
        <f>B172-E172</f>
        <v>8613.5176300000021</v>
      </c>
      <c r="G172" s="62">
        <f>B172-C172</f>
        <v>11464.884010000002</v>
      </c>
      <c r="H172" s="63">
        <f t="shared" si="57"/>
        <v>86.179097652485993</v>
      </c>
      <c r="I172" s="64"/>
    </row>
    <row r="173" spans="1:9" s="53" customFormat="1" ht="11.25" customHeight="1" x14ac:dyDescent="0.2">
      <c r="A173" s="60" t="s">
        <v>241</v>
      </c>
      <c r="B173" s="61">
        <v>101053.397</v>
      </c>
      <c r="C173" s="61">
        <v>67943.358659999998</v>
      </c>
      <c r="D173" s="61">
        <v>6055.5295199999991</v>
      </c>
      <c r="E173" s="62">
        <f>SUM(C173:D173)</f>
        <v>73998.888179999994</v>
      </c>
      <c r="F173" s="62">
        <f>B173-E173</f>
        <v>27054.508820000003</v>
      </c>
      <c r="G173" s="62">
        <f>B173-C173</f>
        <v>33110.038339999999</v>
      </c>
      <c r="H173" s="63">
        <f t="shared" si="57"/>
        <v>73.22751176786268</v>
      </c>
      <c r="I173" s="64"/>
    </row>
    <row r="174" spans="1:9" s="53" customFormat="1" ht="11.25" customHeight="1" x14ac:dyDescent="0.2">
      <c r="A174" s="60" t="s">
        <v>242</v>
      </c>
      <c r="B174" s="66">
        <v>115435.03701</v>
      </c>
      <c r="C174" s="66">
        <v>97239.072939999998</v>
      </c>
      <c r="D174" s="66">
        <v>9423.9817199999998</v>
      </c>
      <c r="E174" s="66">
        <f>SUM(C174:D174)</f>
        <v>106663.05465999999</v>
      </c>
      <c r="F174" s="66">
        <f>B174-E174</f>
        <v>8771.9823500000057</v>
      </c>
      <c r="G174" s="66">
        <f>B174-C174</f>
        <v>18195.964070000002</v>
      </c>
      <c r="H174" s="57">
        <f t="shared" si="57"/>
        <v>92.400935992041909</v>
      </c>
      <c r="I174" s="58"/>
    </row>
    <row r="175" spans="1:9" s="53" customFormat="1" ht="11.25" customHeight="1" x14ac:dyDescent="0.2">
      <c r="A175" s="70"/>
      <c r="B175" s="66"/>
      <c r="C175" s="66"/>
      <c r="D175" s="66"/>
      <c r="E175" s="66"/>
      <c r="F175" s="66"/>
      <c r="G175" s="66"/>
      <c r="H175" s="57"/>
      <c r="I175" s="58"/>
    </row>
    <row r="176" spans="1:9" s="53" customFormat="1" ht="11.25" customHeight="1" x14ac:dyDescent="0.2">
      <c r="A176" s="55" t="s">
        <v>243</v>
      </c>
      <c r="B176" s="83">
        <f t="shared" ref="B176:G176" si="58">SUM(B177:B183)</f>
        <v>53314257.407389998</v>
      </c>
      <c r="C176" s="83">
        <f t="shared" si="58"/>
        <v>26875174.959309999</v>
      </c>
      <c r="D176" s="83">
        <f t="shared" si="58"/>
        <v>7395675.880880001</v>
      </c>
      <c r="E176" s="68">
        <f t="shared" si="58"/>
        <v>34270850.840190001</v>
      </c>
      <c r="F176" s="68">
        <f t="shared" si="58"/>
        <v>19043406.567199998</v>
      </c>
      <c r="G176" s="68">
        <f t="shared" si="58"/>
        <v>26439082.44808</v>
      </c>
      <c r="H176" s="63">
        <f t="shared" ref="H176:H183" si="59">E176/B176*100</f>
        <v>64.28083688443094</v>
      </c>
      <c r="I176" s="64"/>
    </row>
    <row r="177" spans="1:9" s="53" customFormat="1" ht="11.25" customHeight="1" x14ac:dyDescent="0.2">
      <c r="A177" s="60" t="s">
        <v>210</v>
      </c>
      <c r="B177" s="61">
        <v>43515713.169390999</v>
      </c>
      <c r="C177" s="61">
        <v>17658215.760600001</v>
      </c>
      <c r="D177" s="61">
        <v>7345729.738690001</v>
      </c>
      <c r="E177" s="62">
        <f t="shared" ref="E177:E183" si="60">SUM(C177:D177)</f>
        <v>25003945.499290001</v>
      </c>
      <c r="F177" s="62">
        <f t="shared" ref="F177:F183" si="61">B177-E177</f>
        <v>18511767.670100998</v>
      </c>
      <c r="G177" s="62">
        <f t="shared" ref="G177:G183" si="62">B177-C177</f>
        <v>25857497.408790998</v>
      </c>
      <c r="H177" s="63">
        <f t="shared" si="59"/>
        <v>57.459578800785472</v>
      </c>
      <c r="I177" s="64"/>
    </row>
    <row r="178" spans="1:9" s="53" customFormat="1" ht="11.25" customHeight="1" x14ac:dyDescent="0.2">
      <c r="A178" s="60" t="s">
        <v>244</v>
      </c>
      <c r="B178" s="61">
        <v>111695.621</v>
      </c>
      <c r="C178" s="61">
        <v>107155.30377</v>
      </c>
      <c r="D178" s="61">
        <v>4196.6124300000001</v>
      </c>
      <c r="E178" s="62">
        <f t="shared" si="60"/>
        <v>111351.91619999999</v>
      </c>
      <c r="F178" s="62">
        <f t="shared" si="61"/>
        <v>343.7048000000068</v>
      </c>
      <c r="G178" s="62">
        <f t="shared" si="62"/>
        <v>4540.3172300000006</v>
      </c>
      <c r="H178" s="63">
        <f t="shared" si="59"/>
        <v>99.692284445063422</v>
      </c>
      <c r="I178" s="64"/>
    </row>
    <row r="179" spans="1:9" s="53" customFormat="1" ht="11.25" customHeight="1" x14ac:dyDescent="0.2">
      <c r="A179" s="60" t="s">
        <v>245</v>
      </c>
      <c r="B179" s="61">
        <v>1102043.6519990002</v>
      </c>
      <c r="C179" s="61">
        <v>1024452.5603799998</v>
      </c>
      <c r="D179" s="61">
        <v>8962.8065900000001</v>
      </c>
      <c r="E179" s="62">
        <f t="shared" si="60"/>
        <v>1033415.3669699999</v>
      </c>
      <c r="F179" s="62">
        <f t="shared" si="61"/>
        <v>68628.28502900037</v>
      </c>
      <c r="G179" s="62">
        <f t="shared" si="62"/>
        <v>77591.091619000421</v>
      </c>
      <c r="H179" s="63">
        <f t="shared" si="59"/>
        <v>93.772634604399258</v>
      </c>
      <c r="I179" s="64"/>
    </row>
    <row r="180" spans="1:9" s="53" customFormat="1" ht="11.25" customHeight="1" x14ac:dyDescent="0.2">
      <c r="A180" s="60" t="s">
        <v>246</v>
      </c>
      <c r="B180" s="61">
        <v>27730.967999999997</v>
      </c>
      <c r="C180" s="61">
        <v>26549.577990000002</v>
      </c>
      <c r="D180" s="61">
        <v>0</v>
      </c>
      <c r="E180" s="62">
        <f t="shared" si="60"/>
        <v>26549.577990000002</v>
      </c>
      <c r="F180" s="62">
        <f t="shared" si="61"/>
        <v>1181.3900099999955</v>
      </c>
      <c r="G180" s="62">
        <f t="shared" si="62"/>
        <v>1181.3900099999955</v>
      </c>
      <c r="H180" s="63">
        <f t="shared" si="59"/>
        <v>95.739816907942071</v>
      </c>
      <c r="I180" s="64"/>
    </row>
    <row r="181" spans="1:9" s="53" customFormat="1" ht="11.25" customHeight="1" x14ac:dyDescent="0.2">
      <c r="A181" s="60" t="s">
        <v>247</v>
      </c>
      <c r="B181" s="61">
        <v>1264395.635</v>
      </c>
      <c r="C181" s="61">
        <v>819279.51957</v>
      </c>
      <c r="D181" s="61">
        <v>520.90008000000012</v>
      </c>
      <c r="E181" s="62">
        <f t="shared" si="60"/>
        <v>819800.41965000005</v>
      </c>
      <c r="F181" s="62">
        <f t="shared" si="61"/>
        <v>444595.21534999995</v>
      </c>
      <c r="G181" s="62">
        <f t="shared" si="62"/>
        <v>445116.11543000001</v>
      </c>
      <c r="H181" s="63">
        <f t="shared" si="59"/>
        <v>64.837333897471112</v>
      </c>
      <c r="I181" s="64"/>
    </row>
    <row r="182" spans="1:9" s="53" customFormat="1" ht="11.25" customHeight="1" x14ac:dyDescent="0.2">
      <c r="A182" s="60" t="s">
        <v>248</v>
      </c>
      <c r="B182" s="61">
        <v>7267054.3619999997</v>
      </c>
      <c r="C182" s="61">
        <v>7214671.3472199999</v>
      </c>
      <c r="D182" s="61">
        <v>35952.232689999997</v>
      </c>
      <c r="E182" s="62">
        <f t="shared" si="60"/>
        <v>7250623.5799099999</v>
      </c>
      <c r="F182" s="62">
        <f t="shared" si="61"/>
        <v>16430.782089999877</v>
      </c>
      <c r="G182" s="62">
        <f t="shared" si="62"/>
        <v>52383.014779999852</v>
      </c>
      <c r="H182" s="63">
        <f t="shared" si="59"/>
        <v>99.773900382857775</v>
      </c>
      <c r="I182" s="64"/>
    </row>
    <row r="183" spans="1:9" s="53" customFormat="1" ht="11.25" customHeight="1" x14ac:dyDescent="0.2">
      <c r="A183" s="60" t="s">
        <v>249</v>
      </c>
      <c r="B183" s="66">
        <v>25624</v>
      </c>
      <c r="C183" s="66">
        <v>24850.889780000001</v>
      </c>
      <c r="D183" s="66">
        <v>313.59040000000005</v>
      </c>
      <c r="E183" s="66">
        <f t="shared" si="60"/>
        <v>25164.480180000002</v>
      </c>
      <c r="F183" s="66">
        <f t="shared" si="61"/>
        <v>459.51981999999771</v>
      </c>
      <c r="G183" s="66">
        <f t="shared" si="62"/>
        <v>773.11021999999866</v>
      </c>
      <c r="H183" s="57">
        <f t="shared" si="59"/>
        <v>98.206681938807378</v>
      </c>
      <c r="I183" s="58"/>
    </row>
    <row r="184" spans="1:9" s="53" customFormat="1" ht="11.25" customHeight="1" x14ac:dyDescent="0.2">
      <c r="A184" s="70"/>
      <c r="B184" s="86"/>
      <c r="C184" s="86"/>
      <c r="D184" s="86"/>
      <c r="E184" s="86"/>
      <c r="F184" s="86"/>
      <c r="G184" s="86"/>
      <c r="H184" s="57"/>
      <c r="I184" s="58"/>
    </row>
    <row r="185" spans="1:9" s="53" customFormat="1" ht="11.25" customHeight="1" x14ac:dyDescent="0.2">
      <c r="A185" s="55" t="s">
        <v>250</v>
      </c>
      <c r="B185" s="87">
        <f t="shared" ref="B185:G185" si="63">SUM(B186:B191)</f>
        <v>5946665.3696900001</v>
      </c>
      <c r="C185" s="87">
        <f t="shared" si="63"/>
        <v>4583056.3618899994</v>
      </c>
      <c r="D185" s="87">
        <f t="shared" si="63"/>
        <v>314479.04592999996</v>
      </c>
      <c r="E185" s="88">
        <f t="shared" si="63"/>
        <v>4897535.4078199994</v>
      </c>
      <c r="F185" s="88">
        <f t="shared" si="63"/>
        <v>1049129.9618700002</v>
      </c>
      <c r="G185" s="88">
        <f t="shared" si="63"/>
        <v>1363609.0078</v>
      </c>
      <c r="H185" s="63">
        <f t="shared" ref="H185:H191" si="64">E185/B185*100</f>
        <v>82.357676165580301</v>
      </c>
      <c r="I185" s="64"/>
    </row>
    <row r="186" spans="1:9" s="53" customFormat="1" ht="11.25" customHeight="1" x14ac:dyDescent="0.2">
      <c r="A186" s="60" t="s">
        <v>251</v>
      </c>
      <c r="B186" s="61">
        <v>1647373.1929999995</v>
      </c>
      <c r="C186" s="61">
        <v>1272617.2470999996</v>
      </c>
      <c r="D186" s="61">
        <v>192337.68114</v>
      </c>
      <c r="E186" s="62">
        <f t="shared" ref="E186:E191" si="65">SUM(C186:D186)</f>
        <v>1464954.9282399996</v>
      </c>
      <c r="F186" s="62">
        <f t="shared" ref="F186:F191" si="66">B186-E186</f>
        <v>182418.26475999993</v>
      </c>
      <c r="G186" s="62">
        <f t="shared" ref="G186:G191" si="67">B186-C186</f>
        <v>374755.94589999993</v>
      </c>
      <c r="H186" s="63">
        <f t="shared" si="64"/>
        <v>88.926718879782086</v>
      </c>
      <c r="I186" s="64"/>
    </row>
    <row r="187" spans="1:9" s="53" customFormat="1" ht="11.25" customHeight="1" x14ac:dyDescent="0.2">
      <c r="A187" s="60" t="s">
        <v>252</v>
      </c>
      <c r="B187" s="61">
        <v>31007.914000000004</v>
      </c>
      <c r="C187" s="61">
        <v>24559.673940000001</v>
      </c>
      <c r="D187" s="61">
        <v>677.01737000000003</v>
      </c>
      <c r="E187" s="62">
        <f t="shared" si="65"/>
        <v>25236.691310000002</v>
      </c>
      <c r="F187" s="62">
        <f t="shared" si="66"/>
        <v>5771.2226900000023</v>
      </c>
      <c r="G187" s="62">
        <f t="shared" si="67"/>
        <v>6448.2400600000037</v>
      </c>
      <c r="H187" s="63">
        <f t="shared" si="64"/>
        <v>81.387904100869207</v>
      </c>
      <c r="I187" s="64"/>
    </row>
    <row r="188" spans="1:9" s="53" customFormat="1" ht="11.25" customHeight="1" x14ac:dyDescent="0.2">
      <c r="A188" s="60" t="s">
        <v>253</v>
      </c>
      <c r="B188" s="61">
        <v>170030.09299999999</v>
      </c>
      <c r="C188" s="61">
        <v>166613.12923999998</v>
      </c>
      <c r="D188" s="61">
        <v>2091.2747199999999</v>
      </c>
      <c r="E188" s="62">
        <f t="shared" si="65"/>
        <v>168704.40395999997</v>
      </c>
      <c r="F188" s="62">
        <f t="shared" si="66"/>
        <v>1325.6890400000266</v>
      </c>
      <c r="G188" s="62">
        <f t="shared" si="67"/>
        <v>3416.9637600000133</v>
      </c>
      <c r="H188" s="63">
        <f t="shared" si="64"/>
        <v>99.220320934600664</v>
      </c>
      <c r="I188" s="64"/>
    </row>
    <row r="189" spans="1:9" s="53" customFormat="1" ht="11.25" customHeight="1" x14ac:dyDescent="0.2">
      <c r="A189" s="60" t="s">
        <v>254</v>
      </c>
      <c r="B189" s="61">
        <v>54161.781999999999</v>
      </c>
      <c r="C189" s="61">
        <v>36644.550170000002</v>
      </c>
      <c r="D189" s="61">
        <v>1848.1907099999999</v>
      </c>
      <c r="E189" s="62">
        <f t="shared" si="65"/>
        <v>38492.740880000005</v>
      </c>
      <c r="F189" s="62">
        <f t="shared" si="66"/>
        <v>15669.041119999994</v>
      </c>
      <c r="G189" s="62">
        <f t="shared" si="67"/>
        <v>17517.231829999997</v>
      </c>
      <c r="H189" s="63">
        <f t="shared" si="64"/>
        <v>71.069930601618694</v>
      </c>
      <c r="I189" s="64"/>
    </row>
    <row r="190" spans="1:9" s="53" customFormat="1" ht="11.25" customHeight="1" x14ac:dyDescent="0.2">
      <c r="A190" s="60" t="s">
        <v>255</v>
      </c>
      <c r="B190" s="61">
        <v>103434.27899999999</v>
      </c>
      <c r="C190" s="61">
        <v>73250.721249999988</v>
      </c>
      <c r="D190" s="61">
        <v>7731.88231</v>
      </c>
      <c r="E190" s="62">
        <f t="shared" si="65"/>
        <v>80982.603559999989</v>
      </c>
      <c r="F190" s="62">
        <f t="shared" si="66"/>
        <v>22451.675440000006</v>
      </c>
      <c r="G190" s="62">
        <f t="shared" si="67"/>
        <v>30183.557750000007</v>
      </c>
      <c r="H190" s="63">
        <f t="shared" si="64"/>
        <v>78.29377682421898</v>
      </c>
      <c r="I190" s="64"/>
    </row>
    <row r="191" spans="1:9" s="53" customFormat="1" ht="11.25" customHeight="1" x14ac:dyDescent="0.2">
      <c r="A191" s="60" t="s">
        <v>256</v>
      </c>
      <c r="B191" s="66">
        <v>3940658.1086900006</v>
      </c>
      <c r="C191" s="66">
        <v>3009371.0401900006</v>
      </c>
      <c r="D191" s="66">
        <v>109792.99967999999</v>
      </c>
      <c r="E191" s="66">
        <f t="shared" si="65"/>
        <v>3119164.0398700004</v>
      </c>
      <c r="F191" s="66">
        <f t="shared" si="66"/>
        <v>821494.06882000016</v>
      </c>
      <c r="G191" s="66">
        <f t="shared" si="67"/>
        <v>931287.06850000005</v>
      </c>
      <c r="H191" s="57">
        <f t="shared" si="64"/>
        <v>79.15337879709918</v>
      </c>
      <c r="I191" s="58"/>
    </row>
    <row r="192" spans="1:9" s="53" customFormat="1" ht="11.25" customHeight="1" x14ac:dyDescent="0.2">
      <c r="A192" s="70"/>
      <c r="B192" s="66"/>
      <c r="C192" s="66"/>
      <c r="D192" s="66"/>
      <c r="E192" s="66"/>
      <c r="F192" s="66"/>
      <c r="G192" s="66"/>
      <c r="H192" s="57"/>
      <c r="I192" s="58"/>
    </row>
    <row r="193" spans="1:9" s="53" customFormat="1" ht="11.25" customHeight="1" x14ac:dyDescent="0.2">
      <c r="A193" s="55" t="s">
        <v>257</v>
      </c>
      <c r="B193" s="83">
        <f t="shared" ref="B193:G193" si="68">SUM(B194:B200)</f>
        <v>3059124.26</v>
      </c>
      <c r="C193" s="83">
        <f t="shared" si="68"/>
        <v>2316137.2195000001</v>
      </c>
      <c r="D193" s="83">
        <f t="shared" si="68"/>
        <v>194737.29801999999</v>
      </c>
      <c r="E193" s="68">
        <f t="shared" si="68"/>
        <v>2510874.5175199998</v>
      </c>
      <c r="F193" s="68">
        <f t="shared" si="68"/>
        <v>548249.74247999978</v>
      </c>
      <c r="G193" s="68">
        <f t="shared" si="68"/>
        <v>742987.0405</v>
      </c>
      <c r="H193" s="63">
        <f t="shared" ref="H193:H200" si="69">E193/B193*100</f>
        <v>82.078212720917719</v>
      </c>
      <c r="I193" s="64"/>
    </row>
    <row r="194" spans="1:9" s="53" customFormat="1" ht="11.25" customHeight="1" x14ac:dyDescent="0.2">
      <c r="A194" s="60" t="s">
        <v>258</v>
      </c>
      <c r="B194" s="61">
        <v>1965239.0879999998</v>
      </c>
      <c r="C194" s="61">
        <v>1331311.0471999999</v>
      </c>
      <c r="D194" s="61">
        <v>162894.31186000002</v>
      </c>
      <c r="E194" s="62">
        <f t="shared" ref="E194:E200" si="70">SUM(C194:D194)</f>
        <v>1494205.3590599999</v>
      </c>
      <c r="F194" s="62">
        <f t="shared" ref="F194:F200" si="71">B194-E194</f>
        <v>471033.72893999983</v>
      </c>
      <c r="G194" s="62">
        <f t="shared" ref="G194:G200" si="72">B194-C194</f>
        <v>633928.04079999984</v>
      </c>
      <c r="H194" s="63">
        <f t="shared" si="69"/>
        <v>76.031734163227682</v>
      </c>
      <c r="I194" s="64"/>
    </row>
    <row r="195" spans="1:9" s="53" customFormat="1" ht="11.25" customHeight="1" x14ac:dyDescent="0.2">
      <c r="A195" s="60" t="s">
        <v>259</v>
      </c>
      <c r="B195" s="61">
        <v>365882.59399999998</v>
      </c>
      <c r="C195" s="61">
        <v>316743.58120999997</v>
      </c>
      <c r="D195" s="61">
        <v>15298.91324</v>
      </c>
      <c r="E195" s="62">
        <f t="shared" si="70"/>
        <v>332042.49445</v>
      </c>
      <c r="F195" s="62">
        <f t="shared" si="71"/>
        <v>33840.099549999984</v>
      </c>
      <c r="G195" s="62">
        <f t="shared" si="72"/>
        <v>49139.012790000008</v>
      </c>
      <c r="H195" s="63">
        <f t="shared" si="69"/>
        <v>90.751104287294964</v>
      </c>
      <c r="I195" s="64"/>
    </row>
    <row r="196" spans="1:9" s="53" customFormat="1" ht="11.25" customHeight="1" x14ac:dyDescent="0.2">
      <c r="A196" s="60" t="s">
        <v>260</v>
      </c>
      <c r="B196" s="61">
        <v>41947.258000000002</v>
      </c>
      <c r="C196" s="61">
        <v>33589.361400000002</v>
      </c>
      <c r="D196" s="61">
        <v>12.417</v>
      </c>
      <c r="E196" s="62">
        <f t="shared" si="70"/>
        <v>33601.778400000003</v>
      </c>
      <c r="F196" s="62">
        <f t="shared" si="71"/>
        <v>8345.4795999999988</v>
      </c>
      <c r="G196" s="62">
        <f t="shared" si="72"/>
        <v>8357.8966</v>
      </c>
      <c r="H196" s="63">
        <f t="shared" si="69"/>
        <v>80.104826875692339</v>
      </c>
      <c r="I196" s="64"/>
    </row>
    <row r="197" spans="1:9" s="53" customFormat="1" ht="11.25" customHeight="1" x14ac:dyDescent="0.2">
      <c r="A197" s="60" t="s">
        <v>261</v>
      </c>
      <c r="B197" s="61">
        <v>12008</v>
      </c>
      <c r="C197" s="61">
        <v>0</v>
      </c>
      <c r="D197" s="61">
        <v>0</v>
      </c>
      <c r="E197" s="62">
        <f t="shared" si="70"/>
        <v>0</v>
      </c>
      <c r="F197" s="62">
        <f t="shared" si="71"/>
        <v>12008</v>
      </c>
      <c r="G197" s="62">
        <f t="shared" si="72"/>
        <v>12008</v>
      </c>
      <c r="H197" s="63">
        <f t="shared" si="69"/>
        <v>0</v>
      </c>
      <c r="I197" s="64"/>
    </row>
    <row r="198" spans="1:9" s="53" customFormat="1" ht="11.25" customHeight="1" x14ac:dyDescent="0.2">
      <c r="A198" s="60" t="s">
        <v>262</v>
      </c>
      <c r="B198" s="61">
        <v>123596.89599999998</v>
      </c>
      <c r="C198" s="61">
        <v>116893.58414000001</v>
      </c>
      <c r="D198" s="61">
        <v>3379.2505000000001</v>
      </c>
      <c r="E198" s="62">
        <f t="shared" si="70"/>
        <v>120272.83464</v>
      </c>
      <c r="F198" s="62">
        <f t="shared" si="71"/>
        <v>3324.0613599999779</v>
      </c>
      <c r="G198" s="62">
        <f t="shared" si="72"/>
        <v>6703.3118599999725</v>
      </c>
      <c r="H198" s="63">
        <f t="shared" si="69"/>
        <v>97.310562427069385</v>
      </c>
      <c r="I198" s="64"/>
    </row>
    <row r="199" spans="1:9" s="53" customFormat="1" ht="11.25" customHeight="1" x14ac:dyDescent="0.2">
      <c r="A199" s="60" t="s">
        <v>263</v>
      </c>
      <c r="B199" s="61">
        <v>358484.82700000005</v>
      </c>
      <c r="C199" s="61">
        <v>336610.58497999999</v>
      </c>
      <c r="D199" s="61">
        <v>9142.52945</v>
      </c>
      <c r="E199" s="62">
        <f t="shared" si="70"/>
        <v>345753.11442999996</v>
      </c>
      <c r="F199" s="62">
        <f t="shared" si="71"/>
        <v>12731.712570000091</v>
      </c>
      <c r="G199" s="62">
        <f t="shared" si="72"/>
        <v>21874.242020000063</v>
      </c>
      <c r="H199" s="63">
        <f t="shared" si="69"/>
        <v>96.448465426962102</v>
      </c>
      <c r="I199" s="64"/>
    </row>
    <row r="200" spans="1:9" s="53" customFormat="1" ht="11.25" customHeight="1" x14ac:dyDescent="0.2">
      <c r="A200" s="60" t="s">
        <v>264</v>
      </c>
      <c r="B200" s="66">
        <v>191965.59699999998</v>
      </c>
      <c r="C200" s="66">
        <v>180989.06057</v>
      </c>
      <c r="D200" s="66">
        <v>4009.8759700000001</v>
      </c>
      <c r="E200" s="66">
        <f t="shared" si="70"/>
        <v>184998.93654</v>
      </c>
      <c r="F200" s="66">
        <f t="shared" si="71"/>
        <v>6966.6604599999846</v>
      </c>
      <c r="G200" s="66">
        <f t="shared" si="72"/>
        <v>10976.536429999978</v>
      </c>
      <c r="H200" s="57">
        <f t="shared" si="69"/>
        <v>96.370880736510316</v>
      </c>
      <c r="I200" s="58"/>
    </row>
    <row r="201" spans="1:9" s="53" customFormat="1" ht="11.25" customHeight="1" x14ac:dyDescent="0.2">
      <c r="A201" s="70"/>
      <c r="B201" s="86"/>
      <c r="C201" s="86"/>
      <c r="D201" s="86"/>
      <c r="E201" s="86"/>
      <c r="F201" s="86"/>
      <c r="G201" s="86"/>
      <c r="H201" s="57"/>
      <c r="I201" s="58"/>
    </row>
    <row r="202" spans="1:9" s="53" customFormat="1" ht="11.25" customHeight="1" x14ac:dyDescent="0.2">
      <c r="A202" s="55" t="s">
        <v>265</v>
      </c>
      <c r="B202" s="87">
        <f t="shared" ref="B202:G202" si="73">SUM(B203:B220)+SUM(B225:B241)</f>
        <v>47898753.88097699</v>
      </c>
      <c r="C202" s="87">
        <f t="shared" si="73"/>
        <v>30224373.850409999</v>
      </c>
      <c r="D202" s="87">
        <f t="shared" si="73"/>
        <v>4587502.3698700005</v>
      </c>
      <c r="E202" s="88">
        <f t="shared" si="73"/>
        <v>34811876.220279992</v>
      </c>
      <c r="F202" s="88">
        <f t="shared" si="73"/>
        <v>13086877.660696995</v>
      </c>
      <c r="G202" s="88">
        <f t="shared" si="73"/>
        <v>17674380.030566994</v>
      </c>
      <c r="H202" s="63">
        <f t="shared" ref="H202:H241" si="74">E202/B202*100</f>
        <v>72.678041493070126</v>
      </c>
      <c r="I202" s="64"/>
    </row>
    <row r="203" spans="1:9" s="53" customFormat="1" ht="11.25" customHeight="1" x14ac:dyDescent="0.2">
      <c r="A203" s="60" t="s">
        <v>266</v>
      </c>
      <c r="B203" s="61">
        <v>96777</v>
      </c>
      <c r="C203" s="61">
        <v>29256.74337</v>
      </c>
      <c r="D203" s="61">
        <v>0</v>
      </c>
      <c r="E203" s="62">
        <f t="shared" ref="E203:E219" si="75">SUM(C203:D203)</f>
        <v>29256.74337</v>
      </c>
      <c r="F203" s="62">
        <f t="shared" ref="F203:F219" si="76">B203-E203</f>
        <v>67520.256630000003</v>
      </c>
      <c r="G203" s="62">
        <f t="shared" ref="G203:G219" si="77">B203-C203</f>
        <v>67520.256630000003</v>
      </c>
      <c r="H203" s="63">
        <f t="shared" si="74"/>
        <v>30.231091447348028</v>
      </c>
      <c r="I203" s="64"/>
    </row>
    <row r="204" spans="1:9" s="53" customFormat="1" ht="11.25" customHeight="1" x14ac:dyDescent="0.2">
      <c r="A204" s="60" t="s">
        <v>267</v>
      </c>
      <c r="B204" s="61">
        <v>104082.537</v>
      </c>
      <c r="C204" s="61">
        <v>102250.47466000001</v>
      </c>
      <c r="D204" s="61">
        <v>1334.14986</v>
      </c>
      <c r="E204" s="62">
        <f t="shared" si="75"/>
        <v>103584.62452000001</v>
      </c>
      <c r="F204" s="62">
        <f t="shared" si="76"/>
        <v>497.9124799999845</v>
      </c>
      <c r="G204" s="62">
        <f t="shared" si="77"/>
        <v>1832.0623399999895</v>
      </c>
      <c r="H204" s="63">
        <f t="shared" si="74"/>
        <v>99.521617656187615</v>
      </c>
      <c r="I204" s="64"/>
    </row>
    <row r="205" spans="1:9" s="53" customFormat="1" ht="11.25" customHeight="1" x14ac:dyDescent="0.2">
      <c r="A205" s="60" t="s">
        <v>268</v>
      </c>
      <c r="B205" s="61">
        <v>92034.132999999987</v>
      </c>
      <c r="C205" s="61">
        <v>70222.742740000002</v>
      </c>
      <c r="D205" s="61">
        <v>5225.4747500000003</v>
      </c>
      <c r="E205" s="62">
        <f t="shared" si="75"/>
        <v>75448.217489999995</v>
      </c>
      <c r="F205" s="62">
        <f t="shared" si="76"/>
        <v>16585.915509999992</v>
      </c>
      <c r="G205" s="62">
        <f t="shared" si="77"/>
        <v>21811.390259999986</v>
      </c>
      <c r="H205" s="63">
        <f t="shared" si="74"/>
        <v>81.978517133420496</v>
      </c>
      <c r="I205" s="64"/>
    </row>
    <row r="206" spans="1:9" s="53" customFormat="1" ht="11.25" customHeight="1" x14ac:dyDescent="0.2">
      <c r="A206" s="60" t="s">
        <v>269</v>
      </c>
      <c r="B206" s="61">
        <v>17598705.769719984</v>
      </c>
      <c r="C206" s="61">
        <v>6843908.1865699943</v>
      </c>
      <c r="D206" s="61">
        <v>1672958.4484500003</v>
      </c>
      <c r="E206" s="62">
        <f t="shared" si="75"/>
        <v>8516866.6350199953</v>
      </c>
      <c r="F206" s="62">
        <f t="shared" si="76"/>
        <v>9081839.1346999891</v>
      </c>
      <c r="G206" s="62">
        <f t="shared" si="77"/>
        <v>10754797.58314999</v>
      </c>
      <c r="H206" s="63">
        <f t="shared" si="74"/>
        <v>48.394846453277054</v>
      </c>
      <c r="I206" s="64"/>
    </row>
    <row r="207" spans="1:9" s="53" customFormat="1" ht="11.25" customHeight="1" x14ac:dyDescent="0.2">
      <c r="A207" s="60" t="s">
        <v>270</v>
      </c>
      <c r="B207" s="61">
        <v>460351.0419699999</v>
      </c>
      <c r="C207" s="61">
        <v>441952.89147000003</v>
      </c>
      <c r="D207" s="61">
        <v>8601.8480299999992</v>
      </c>
      <c r="E207" s="62">
        <f t="shared" si="75"/>
        <v>450554.73950000003</v>
      </c>
      <c r="F207" s="62">
        <f t="shared" si="76"/>
        <v>9796.3024699998787</v>
      </c>
      <c r="G207" s="62">
        <f t="shared" si="77"/>
        <v>18398.150499999872</v>
      </c>
      <c r="H207" s="63">
        <f t="shared" si="74"/>
        <v>97.871992984293428</v>
      </c>
      <c r="I207" s="64"/>
    </row>
    <row r="208" spans="1:9" s="53" customFormat="1" ht="11.25" customHeight="1" x14ac:dyDescent="0.2">
      <c r="A208" s="60" t="s">
        <v>271</v>
      </c>
      <c r="B208" s="61">
        <v>78903.278000000006</v>
      </c>
      <c r="C208" s="61">
        <v>62731.691599999991</v>
      </c>
      <c r="D208" s="61">
        <v>1344.2468999999999</v>
      </c>
      <c r="E208" s="62">
        <f t="shared" si="75"/>
        <v>64075.938499999989</v>
      </c>
      <c r="F208" s="62">
        <f t="shared" si="76"/>
        <v>14827.339500000016</v>
      </c>
      <c r="G208" s="62">
        <f t="shared" si="77"/>
        <v>16171.586400000015</v>
      </c>
      <c r="H208" s="63">
        <f t="shared" si="74"/>
        <v>81.208208485330587</v>
      </c>
      <c r="I208" s="64"/>
    </row>
    <row r="209" spans="1:9" s="53" customFormat="1" ht="11.25" customHeight="1" x14ac:dyDescent="0.2">
      <c r="A209" s="60" t="s">
        <v>272</v>
      </c>
      <c r="B209" s="61">
        <v>202714.861</v>
      </c>
      <c r="C209" s="61">
        <v>193368.97100999998</v>
      </c>
      <c r="D209" s="61">
        <v>2238.8848300000004</v>
      </c>
      <c r="E209" s="62">
        <f t="shared" si="75"/>
        <v>195607.85583999997</v>
      </c>
      <c r="F209" s="62">
        <f t="shared" si="76"/>
        <v>7107.0051600000297</v>
      </c>
      <c r="G209" s="62">
        <f t="shared" si="77"/>
        <v>9345.8899900000251</v>
      </c>
      <c r="H209" s="63">
        <f t="shared" si="74"/>
        <v>96.494087742289395</v>
      </c>
      <c r="I209" s="64"/>
    </row>
    <row r="210" spans="1:9" s="53" customFormat="1" ht="11.25" customHeight="1" x14ac:dyDescent="0.2">
      <c r="A210" s="60" t="s">
        <v>273</v>
      </c>
      <c r="B210" s="61">
        <v>647934.52300000004</v>
      </c>
      <c r="C210" s="61">
        <v>310080.50143000006</v>
      </c>
      <c r="D210" s="61">
        <v>121655.15577</v>
      </c>
      <c r="E210" s="62">
        <f t="shared" si="75"/>
        <v>431735.65720000007</v>
      </c>
      <c r="F210" s="62">
        <f t="shared" si="76"/>
        <v>216198.86579999997</v>
      </c>
      <c r="G210" s="62">
        <f t="shared" si="77"/>
        <v>337854.02156999998</v>
      </c>
      <c r="H210" s="63">
        <f t="shared" si="74"/>
        <v>66.632605899902018</v>
      </c>
      <c r="I210" s="64"/>
    </row>
    <row r="211" spans="1:9" s="53" customFormat="1" ht="11.25" customHeight="1" x14ac:dyDescent="0.2">
      <c r="A211" s="60" t="s">
        <v>274</v>
      </c>
      <c r="B211" s="61">
        <v>140986.16200000001</v>
      </c>
      <c r="C211" s="61">
        <v>116859.65770999998</v>
      </c>
      <c r="D211" s="61">
        <v>3104.6814800000002</v>
      </c>
      <c r="E211" s="62">
        <f t="shared" si="75"/>
        <v>119964.33918999998</v>
      </c>
      <c r="F211" s="62">
        <f t="shared" si="76"/>
        <v>21021.822810000027</v>
      </c>
      <c r="G211" s="62">
        <f t="shared" si="77"/>
        <v>24126.504290000026</v>
      </c>
      <c r="H211" s="63">
        <f t="shared" si="74"/>
        <v>85.089442458898887</v>
      </c>
      <c r="I211" s="64"/>
    </row>
    <row r="212" spans="1:9" s="53" customFormat="1" ht="11.25" customHeight="1" x14ac:dyDescent="0.2">
      <c r="A212" s="60" t="s">
        <v>275</v>
      </c>
      <c r="B212" s="61">
        <v>159366.109</v>
      </c>
      <c r="C212" s="61">
        <v>137002.74600000001</v>
      </c>
      <c r="D212" s="61">
        <v>21403.754169999997</v>
      </c>
      <c r="E212" s="62">
        <f t="shared" si="75"/>
        <v>158406.50017000001</v>
      </c>
      <c r="F212" s="62">
        <f t="shared" si="76"/>
        <v>959.60882999998285</v>
      </c>
      <c r="G212" s="62">
        <f t="shared" si="77"/>
        <v>22363.362999999983</v>
      </c>
      <c r="H212" s="63">
        <f t="shared" si="74"/>
        <v>99.397858907379117</v>
      </c>
      <c r="I212" s="64"/>
    </row>
    <row r="213" spans="1:9" s="53" customFormat="1" ht="11.25" customHeight="1" x14ac:dyDescent="0.2">
      <c r="A213" s="60" t="s">
        <v>276</v>
      </c>
      <c r="B213" s="61">
        <v>115832.905</v>
      </c>
      <c r="C213" s="61">
        <v>107046.29115999999</v>
      </c>
      <c r="D213" s="61">
        <v>2382.6623500000001</v>
      </c>
      <c r="E213" s="62">
        <f t="shared" si="75"/>
        <v>109428.95350999999</v>
      </c>
      <c r="F213" s="62">
        <f t="shared" si="76"/>
        <v>6403.9514900000067</v>
      </c>
      <c r="G213" s="62">
        <f t="shared" si="77"/>
        <v>8786.6138400000054</v>
      </c>
      <c r="H213" s="63">
        <f t="shared" si="74"/>
        <v>94.471388341680623</v>
      </c>
      <c r="I213" s="64"/>
    </row>
    <row r="214" spans="1:9" s="53" customFormat="1" ht="11.25" customHeight="1" x14ac:dyDescent="0.2">
      <c r="A214" s="60" t="s">
        <v>277</v>
      </c>
      <c r="B214" s="61">
        <v>143371.83100000001</v>
      </c>
      <c r="C214" s="61">
        <v>105658.69363000001</v>
      </c>
      <c r="D214" s="61">
        <v>2236.5976099999998</v>
      </c>
      <c r="E214" s="62">
        <f t="shared" si="75"/>
        <v>107895.29124000001</v>
      </c>
      <c r="F214" s="62">
        <f t="shared" si="76"/>
        <v>35476.53976</v>
      </c>
      <c r="G214" s="62">
        <f t="shared" si="77"/>
        <v>37713.137369999997</v>
      </c>
      <c r="H214" s="63">
        <f t="shared" si="74"/>
        <v>75.255571814521915</v>
      </c>
      <c r="I214" s="64"/>
    </row>
    <row r="215" spans="1:9" s="53" customFormat="1" ht="11.25" customHeight="1" x14ac:dyDescent="0.2">
      <c r="A215" s="60" t="s">
        <v>278</v>
      </c>
      <c r="B215" s="61">
        <v>716202.94088000013</v>
      </c>
      <c r="C215" s="61">
        <v>597164.82889</v>
      </c>
      <c r="D215" s="61">
        <v>3166.7688099999996</v>
      </c>
      <c r="E215" s="62">
        <f t="shared" si="75"/>
        <v>600331.59770000004</v>
      </c>
      <c r="F215" s="62">
        <f t="shared" si="76"/>
        <v>115871.34318000008</v>
      </c>
      <c r="G215" s="62">
        <f t="shared" si="77"/>
        <v>119038.11199000012</v>
      </c>
      <c r="H215" s="63">
        <f t="shared" si="74"/>
        <v>83.821437114230676</v>
      </c>
      <c r="I215" s="64"/>
    </row>
    <row r="216" spans="1:9" s="53" customFormat="1" ht="11.25" customHeight="1" x14ac:dyDescent="0.2">
      <c r="A216" s="60" t="s">
        <v>279</v>
      </c>
      <c r="B216" s="61">
        <v>140208.693</v>
      </c>
      <c r="C216" s="61">
        <v>119087.22801000001</v>
      </c>
      <c r="D216" s="61">
        <v>10911.79897</v>
      </c>
      <c r="E216" s="62">
        <f t="shared" si="75"/>
        <v>129999.02698000001</v>
      </c>
      <c r="F216" s="62">
        <f t="shared" si="76"/>
        <v>10209.66601999999</v>
      </c>
      <c r="G216" s="62">
        <f t="shared" si="77"/>
        <v>21121.464989999993</v>
      </c>
      <c r="H216" s="63">
        <f t="shared" si="74"/>
        <v>92.718236079698713</v>
      </c>
      <c r="I216" s="64"/>
    </row>
    <row r="217" spans="1:9" s="53" customFormat="1" ht="11.25" customHeight="1" x14ac:dyDescent="0.2">
      <c r="A217" s="60" t="s">
        <v>280</v>
      </c>
      <c r="B217" s="61">
        <v>169039.64799999999</v>
      </c>
      <c r="C217" s="61">
        <v>139103.6856</v>
      </c>
      <c r="D217" s="61">
        <v>3619.7237099999998</v>
      </c>
      <c r="E217" s="62">
        <f t="shared" si="75"/>
        <v>142723.40930999999</v>
      </c>
      <c r="F217" s="62">
        <f t="shared" si="76"/>
        <v>26316.238689999998</v>
      </c>
      <c r="G217" s="62">
        <f t="shared" si="77"/>
        <v>29935.962399999989</v>
      </c>
      <c r="H217" s="63">
        <f t="shared" si="74"/>
        <v>84.431913458551449</v>
      </c>
      <c r="I217" s="64"/>
    </row>
    <row r="218" spans="1:9" s="53" customFormat="1" ht="11.25" customHeight="1" x14ac:dyDescent="0.2">
      <c r="A218" s="60" t="s">
        <v>281</v>
      </c>
      <c r="B218" s="61">
        <v>90417.037000000011</v>
      </c>
      <c r="C218" s="61">
        <v>87891.20461999999</v>
      </c>
      <c r="D218" s="61">
        <v>772.18541000000005</v>
      </c>
      <c r="E218" s="62">
        <f t="shared" si="75"/>
        <v>88663.390029999995</v>
      </c>
      <c r="F218" s="62">
        <f t="shared" si="76"/>
        <v>1753.6469700000162</v>
      </c>
      <c r="G218" s="62">
        <f t="shared" si="77"/>
        <v>2525.8323800000217</v>
      </c>
      <c r="H218" s="63">
        <f t="shared" si="74"/>
        <v>98.060490557769526</v>
      </c>
      <c r="I218" s="64"/>
    </row>
    <row r="219" spans="1:9" s="53" customFormat="1" ht="11.25" customHeight="1" x14ac:dyDescent="0.2">
      <c r="A219" s="60" t="s">
        <v>282</v>
      </c>
      <c r="B219" s="66">
        <v>267661.03099999996</v>
      </c>
      <c r="C219" s="66">
        <v>173644.57663999998</v>
      </c>
      <c r="D219" s="66">
        <v>7360.8272300000008</v>
      </c>
      <c r="E219" s="66">
        <f t="shared" si="75"/>
        <v>181005.40386999998</v>
      </c>
      <c r="F219" s="66">
        <f t="shared" si="76"/>
        <v>86655.627129999979</v>
      </c>
      <c r="G219" s="66">
        <f t="shared" si="77"/>
        <v>94016.454359999974</v>
      </c>
      <c r="H219" s="57">
        <f t="shared" si="74"/>
        <v>67.624862384244494</v>
      </c>
      <c r="I219" s="58"/>
    </row>
    <row r="220" spans="1:9" s="53" customFormat="1" ht="11.25" customHeight="1" x14ac:dyDescent="0.2">
      <c r="A220" s="60" t="s">
        <v>283</v>
      </c>
      <c r="B220" s="83">
        <f t="shared" ref="B220:G220" si="78">SUM(B221:B224)</f>
        <v>2395344.1800000002</v>
      </c>
      <c r="C220" s="83">
        <f t="shared" si="78"/>
        <v>1918652.8963899999</v>
      </c>
      <c r="D220" s="83">
        <f t="shared" si="78"/>
        <v>7927.9015599999993</v>
      </c>
      <c r="E220" s="68">
        <f t="shared" si="78"/>
        <v>1926580.79795</v>
      </c>
      <c r="F220" s="68">
        <f t="shared" si="78"/>
        <v>468763.38205000025</v>
      </c>
      <c r="G220" s="68">
        <f t="shared" si="78"/>
        <v>476691.28361000033</v>
      </c>
      <c r="H220" s="63">
        <f t="shared" si="74"/>
        <v>80.430228525655963</v>
      </c>
      <c r="I220" s="64"/>
    </row>
    <row r="221" spans="1:9" s="53" customFormat="1" ht="11.25" customHeight="1" x14ac:dyDescent="0.2">
      <c r="A221" s="60" t="s">
        <v>284</v>
      </c>
      <c r="B221" s="61">
        <v>1105281.121</v>
      </c>
      <c r="C221" s="61">
        <v>950006.63215999992</v>
      </c>
      <c r="D221" s="61">
        <v>1847.68273</v>
      </c>
      <c r="E221" s="62">
        <f t="shared" ref="E221:E241" si="79">SUM(C221:D221)</f>
        <v>951854.31488999992</v>
      </c>
      <c r="F221" s="62">
        <f t="shared" ref="F221:F241" si="80">B221-E221</f>
        <v>153426.80611000012</v>
      </c>
      <c r="G221" s="62">
        <f t="shared" ref="G221:G241" si="81">B221-C221</f>
        <v>155274.48884000012</v>
      </c>
      <c r="H221" s="63">
        <f t="shared" si="74"/>
        <v>86.118752668896789</v>
      </c>
      <c r="I221" s="64"/>
    </row>
    <row r="222" spans="1:9" s="53" customFormat="1" ht="11.25" customHeight="1" x14ac:dyDescent="0.2">
      <c r="A222" s="60" t="s">
        <v>285</v>
      </c>
      <c r="B222" s="61">
        <v>913077.83000000007</v>
      </c>
      <c r="C222" s="61">
        <v>673342.80085999996</v>
      </c>
      <c r="D222" s="61">
        <v>2405.1193499999999</v>
      </c>
      <c r="E222" s="62">
        <f t="shared" si="79"/>
        <v>675747.92021000001</v>
      </c>
      <c r="F222" s="62">
        <f t="shared" si="80"/>
        <v>237329.90979000006</v>
      </c>
      <c r="G222" s="62">
        <f t="shared" si="81"/>
        <v>239735.02914000012</v>
      </c>
      <c r="H222" s="63">
        <f t="shared" si="74"/>
        <v>74.00770208274578</v>
      </c>
      <c r="I222" s="64"/>
    </row>
    <row r="223" spans="1:9" s="53" customFormat="1" ht="11.25" customHeight="1" x14ac:dyDescent="0.2">
      <c r="A223" s="60" t="s">
        <v>286</v>
      </c>
      <c r="B223" s="61">
        <v>208179.82800000001</v>
      </c>
      <c r="C223" s="61">
        <v>177664.9829</v>
      </c>
      <c r="D223" s="61">
        <v>2292.9215199999999</v>
      </c>
      <c r="E223" s="62">
        <f t="shared" si="79"/>
        <v>179957.90442000001</v>
      </c>
      <c r="F223" s="62">
        <f t="shared" si="80"/>
        <v>28221.923580000002</v>
      </c>
      <c r="G223" s="62">
        <f t="shared" si="81"/>
        <v>30514.845100000006</v>
      </c>
      <c r="H223" s="63">
        <f t="shared" si="74"/>
        <v>86.443487896435371</v>
      </c>
      <c r="I223" s="64"/>
    </row>
    <row r="224" spans="1:9" s="53" customFormat="1" ht="11.25" customHeight="1" x14ac:dyDescent="0.2">
      <c r="A224" s="60" t="s">
        <v>287</v>
      </c>
      <c r="B224" s="61">
        <v>168805.40100000004</v>
      </c>
      <c r="C224" s="61">
        <v>117638.48046999999</v>
      </c>
      <c r="D224" s="61">
        <v>1382.17796</v>
      </c>
      <c r="E224" s="62">
        <f t="shared" si="79"/>
        <v>119020.65843</v>
      </c>
      <c r="F224" s="62">
        <f t="shared" si="80"/>
        <v>49784.742570000046</v>
      </c>
      <c r="G224" s="62">
        <f t="shared" si="81"/>
        <v>51166.920530000047</v>
      </c>
      <c r="H224" s="63">
        <f t="shared" si="74"/>
        <v>70.507612745163271</v>
      </c>
      <c r="I224" s="64"/>
    </row>
    <row r="225" spans="1:9" s="53" customFormat="1" ht="11.25" customHeight="1" x14ac:dyDescent="0.2">
      <c r="A225" s="60" t="s">
        <v>288</v>
      </c>
      <c r="B225" s="61">
        <v>1335590.8410000005</v>
      </c>
      <c r="C225" s="61">
        <v>1063819.4154699999</v>
      </c>
      <c r="D225" s="61">
        <v>89972.457849999992</v>
      </c>
      <c r="E225" s="62">
        <f t="shared" si="79"/>
        <v>1153791.8733199998</v>
      </c>
      <c r="F225" s="62">
        <f t="shared" si="80"/>
        <v>181798.9676800007</v>
      </c>
      <c r="G225" s="62">
        <f t="shared" si="81"/>
        <v>271771.42553000059</v>
      </c>
      <c r="H225" s="63">
        <f t="shared" si="74"/>
        <v>86.388124109635115</v>
      </c>
      <c r="I225" s="64"/>
    </row>
    <row r="226" spans="1:9" s="53" customFormat="1" ht="11.25" customHeight="1" x14ac:dyDescent="0.2">
      <c r="A226" s="60" t="s">
        <v>289</v>
      </c>
      <c r="B226" s="61">
        <v>642386.14379999996</v>
      </c>
      <c r="C226" s="61">
        <v>616856.7916</v>
      </c>
      <c r="D226" s="61">
        <v>3867.7571699999999</v>
      </c>
      <c r="E226" s="62">
        <f t="shared" si="79"/>
        <v>620724.54876999999</v>
      </c>
      <c r="F226" s="62">
        <f t="shared" si="80"/>
        <v>21661.595029999968</v>
      </c>
      <c r="G226" s="62">
        <f t="shared" si="81"/>
        <v>25529.352199999965</v>
      </c>
      <c r="H226" s="63">
        <f t="shared" si="74"/>
        <v>96.627947965710774</v>
      </c>
      <c r="I226" s="64"/>
    </row>
    <row r="227" spans="1:9" s="53" customFormat="1" ht="11.25" customHeight="1" x14ac:dyDescent="0.2">
      <c r="A227" s="60" t="s">
        <v>290</v>
      </c>
      <c r="B227" s="61">
        <v>827536.0120000001</v>
      </c>
      <c r="C227" s="61">
        <v>751003.84900999989</v>
      </c>
      <c r="D227" s="61">
        <v>48523.359059999995</v>
      </c>
      <c r="E227" s="62">
        <f t="shared" si="79"/>
        <v>799527.20806999994</v>
      </c>
      <c r="F227" s="62">
        <f t="shared" si="80"/>
        <v>28008.803930000169</v>
      </c>
      <c r="G227" s="62">
        <f t="shared" si="81"/>
        <v>76532.162990000215</v>
      </c>
      <c r="H227" s="63">
        <f t="shared" si="74"/>
        <v>96.615397574987924</v>
      </c>
      <c r="I227" s="64"/>
    </row>
    <row r="228" spans="1:9" s="53" customFormat="1" ht="11.25" customHeight="1" x14ac:dyDescent="0.2">
      <c r="A228" s="60" t="s">
        <v>291</v>
      </c>
      <c r="B228" s="61">
        <v>159298.30800000002</v>
      </c>
      <c r="C228" s="61">
        <v>151734.7874</v>
      </c>
      <c r="D228" s="61">
        <v>7549.9298799999997</v>
      </c>
      <c r="E228" s="62">
        <f t="shared" si="79"/>
        <v>159284.71728000001</v>
      </c>
      <c r="F228" s="62">
        <f t="shared" si="80"/>
        <v>13.590720000007423</v>
      </c>
      <c r="G228" s="62">
        <f t="shared" si="81"/>
        <v>7563.520600000018</v>
      </c>
      <c r="H228" s="63">
        <f t="shared" si="74"/>
        <v>99.991468383957965</v>
      </c>
      <c r="I228" s="64"/>
    </row>
    <row r="229" spans="1:9" s="53" customFormat="1" ht="11.25" customHeight="1" x14ac:dyDescent="0.2">
      <c r="A229" s="60" t="s">
        <v>292</v>
      </c>
      <c r="B229" s="61">
        <v>150078.83300000001</v>
      </c>
      <c r="C229" s="61">
        <v>106622.36939000001</v>
      </c>
      <c r="D229" s="61">
        <v>2692.16183</v>
      </c>
      <c r="E229" s="62">
        <f t="shared" si="79"/>
        <v>109314.53122</v>
      </c>
      <c r="F229" s="62">
        <f t="shared" si="80"/>
        <v>40764.301780000009</v>
      </c>
      <c r="G229" s="62">
        <f t="shared" si="81"/>
        <v>43456.463610000006</v>
      </c>
      <c r="H229" s="63">
        <f t="shared" si="74"/>
        <v>72.838073854159035</v>
      </c>
      <c r="I229" s="64"/>
    </row>
    <row r="230" spans="1:9" s="53" customFormat="1" ht="11.25" customHeight="1" x14ac:dyDescent="0.2">
      <c r="A230" s="60" t="s">
        <v>293</v>
      </c>
      <c r="B230" s="61">
        <v>10013033.004000001</v>
      </c>
      <c r="C230" s="61">
        <v>6321223.6786000002</v>
      </c>
      <c r="D230" s="61">
        <v>2372299.5367100001</v>
      </c>
      <c r="E230" s="62">
        <f t="shared" si="79"/>
        <v>8693523.2153099999</v>
      </c>
      <c r="F230" s="62">
        <f t="shared" si="80"/>
        <v>1319509.7886900008</v>
      </c>
      <c r="G230" s="62">
        <f t="shared" si="81"/>
        <v>3691809.3254000004</v>
      </c>
      <c r="H230" s="63">
        <f t="shared" si="74"/>
        <v>86.822076905540172</v>
      </c>
      <c r="I230" s="64"/>
    </row>
    <row r="231" spans="1:9" s="53" customFormat="1" ht="11.25" customHeight="1" x14ac:dyDescent="0.2">
      <c r="A231" s="60" t="s">
        <v>294</v>
      </c>
      <c r="B231" s="61">
        <v>61363.489999999991</v>
      </c>
      <c r="C231" s="61">
        <v>54860.849609999997</v>
      </c>
      <c r="D231" s="61">
        <v>2893.5921400000002</v>
      </c>
      <c r="E231" s="62">
        <f t="shared" si="79"/>
        <v>57754.441749999998</v>
      </c>
      <c r="F231" s="62">
        <f t="shared" si="80"/>
        <v>3609.0482499999925</v>
      </c>
      <c r="G231" s="62">
        <f t="shared" si="81"/>
        <v>6502.6403899999932</v>
      </c>
      <c r="H231" s="63">
        <f t="shared" si="74"/>
        <v>94.118574008746904</v>
      </c>
      <c r="I231" s="64"/>
    </row>
    <row r="232" spans="1:9" s="53" customFormat="1" ht="11.25" customHeight="1" x14ac:dyDescent="0.2">
      <c r="A232" s="60" t="s">
        <v>295</v>
      </c>
      <c r="B232" s="61">
        <v>269577.18599999999</v>
      </c>
      <c r="C232" s="61">
        <v>172662.16965999999</v>
      </c>
      <c r="D232" s="61">
        <v>269.38236000000001</v>
      </c>
      <c r="E232" s="62">
        <f t="shared" si="79"/>
        <v>172931.55201999997</v>
      </c>
      <c r="F232" s="62">
        <f t="shared" si="80"/>
        <v>96645.633980000013</v>
      </c>
      <c r="G232" s="62">
        <f t="shared" si="81"/>
        <v>96915.016340000002</v>
      </c>
      <c r="H232" s="63">
        <f t="shared" si="74"/>
        <v>64.149179159396667</v>
      </c>
      <c r="I232" s="64"/>
    </row>
    <row r="233" spans="1:9" s="53" customFormat="1" ht="11.25" customHeight="1" x14ac:dyDescent="0.2">
      <c r="A233" s="60" t="s">
        <v>296</v>
      </c>
      <c r="B233" s="61">
        <v>92159.417000000001</v>
      </c>
      <c r="C233" s="61">
        <v>68427.729100000011</v>
      </c>
      <c r="D233" s="61">
        <v>3383.2770800000003</v>
      </c>
      <c r="E233" s="62">
        <f t="shared" si="79"/>
        <v>71811.006180000011</v>
      </c>
      <c r="F233" s="62">
        <f t="shared" si="80"/>
        <v>20348.41081999999</v>
      </c>
      <c r="G233" s="62">
        <f t="shared" si="81"/>
        <v>23731.68789999999</v>
      </c>
      <c r="H233" s="63">
        <f t="shared" si="74"/>
        <v>77.920421501798359</v>
      </c>
      <c r="I233" s="64"/>
    </row>
    <row r="234" spans="1:9" s="53" customFormat="1" ht="11.25" customHeight="1" x14ac:dyDescent="0.2">
      <c r="A234" s="60" t="s">
        <v>123</v>
      </c>
      <c r="B234" s="61">
        <v>453286.90099999995</v>
      </c>
      <c r="C234" s="61">
        <v>235056.14942999999</v>
      </c>
      <c r="D234" s="61">
        <v>18923.637730000002</v>
      </c>
      <c r="E234" s="62">
        <f t="shared" si="79"/>
        <v>253979.78716000001</v>
      </c>
      <c r="F234" s="62">
        <f t="shared" si="80"/>
        <v>199307.11383999995</v>
      </c>
      <c r="G234" s="62">
        <f t="shared" si="81"/>
        <v>218230.75156999996</v>
      </c>
      <c r="H234" s="63">
        <f t="shared" si="74"/>
        <v>56.030691952424192</v>
      </c>
      <c r="I234" s="64"/>
    </row>
    <row r="235" spans="1:9" s="53" customFormat="1" ht="11.25" customHeight="1" x14ac:dyDescent="0.2">
      <c r="A235" s="60" t="s">
        <v>297</v>
      </c>
      <c r="B235" s="61">
        <v>1842612.3740000003</v>
      </c>
      <c r="C235" s="61">
        <v>1435282.0794500001</v>
      </c>
      <c r="D235" s="61">
        <v>1603.57212</v>
      </c>
      <c r="E235" s="62">
        <f t="shared" si="79"/>
        <v>1436885.65157</v>
      </c>
      <c r="F235" s="62">
        <f t="shared" si="80"/>
        <v>405726.72243000031</v>
      </c>
      <c r="G235" s="62">
        <f t="shared" si="81"/>
        <v>407330.29455000022</v>
      </c>
      <c r="H235" s="63">
        <f t="shared" si="74"/>
        <v>77.980896679357684</v>
      </c>
      <c r="I235" s="64"/>
    </row>
    <row r="236" spans="1:9" s="53" customFormat="1" ht="11.25" customHeight="1" x14ac:dyDescent="0.2">
      <c r="A236" s="60" t="s">
        <v>298</v>
      </c>
      <c r="B236" s="61">
        <v>153977.136</v>
      </c>
      <c r="C236" s="61">
        <v>120519.27217</v>
      </c>
      <c r="D236" s="61">
        <v>10074.23101</v>
      </c>
      <c r="E236" s="62">
        <f t="shared" si="79"/>
        <v>130593.50318</v>
      </c>
      <c r="F236" s="62">
        <f t="shared" si="80"/>
        <v>23383.632819999999</v>
      </c>
      <c r="G236" s="62">
        <f t="shared" si="81"/>
        <v>33457.863830000002</v>
      </c>
      <c r="H236" s="63">
        <f t="shared" si="74"/>
        <v>84.813568152092401</v>
      </c>
      <c r="I236" s="64"/>
    </row>
    <row r="237" spans="1:9" s="53" customFormat="1" ht="11.25" customHeight="1" x14ac:dyDescent="0.2">
      <c r="A237" s="60" t="s">
        <v>299</v>
      </c>
      <c r="B237" s="61">
        <v>287659.16899999999</v>
      </c>
      <c r="C237" s="61">
        <v>200316.56070999999</v>
      </c>
      <c r="D237" s="61">
        <v>6233.2426100000002</v>
      </c>
      <c r="E237" s="62">
        <f t="shared" si="79"/>
        <v>206549.80331999998</v>
      </c>
      <c r="F237" s="62">
        <f t="shared" si="80"/>
        <v>81109.365680000017</v>
      </c>
      <c r="G237" s="62">
        <f t="shared" si="81"/>
        <v>87342.608290000004</v>
      </c>
      <c r="H237" s="63">
        <f t="shared" si="74"/>
        <v>71.803657098098611</v>
      </c>
      <c r="I237" s="64"/>
    </row>
    <row r="238" spans="1:9" s="53" customFormat="1" ht="11.25" customHeight="1" x14ac:dyDescent="0.2">
      <c r="A238" s="60" t="s">
        <v>300</v>
      </c>
      <c r="B238" s="61">
        <v>165472.57500000001</v>
      </c>
      <c r="C238" s="61">
        <v>141221.64017</v>
      </c>
      <c r="D238" s="61">
        <v>179.63617000000002</v>
      </c>
      <c r="E238" s="62">
        <f t="shared" si="79"/>
        <v>141401.27634000001</v>
      </c>
      <c r="F238" s="62">
        <f t="shared" si="80"/>
        <v>24071.29866</v>
      </c>
      <c r="G238" s="62">
        <f t="shared" si="81"/>
        <v>24250.934830000013</v>
      </c>
      <c r="H238" s="63">
        <f t="shared" si="74"/>
        <v>85.452998081404132</v>
      </c>
      <c r="I238" s="64"/>
    </row>
    <row r="239" spans="1:9" s="53" customFormat="1" ht="11.25" customHeight="1" x14ac:dyDescent="0.2">
      <c r="A239" s="60" t="s">
        <v>301</v>
      </c>
      <c r="B239" s="61">
        <v>79597.857000000004</v>
      </c>
      <c r="C239" s="61">
        <v>70622.040410000001</v>
      </c>
      <c r="D239" s="61">
        <v>3032.0747299999998</v>
      </c>
      <c r="E239" s="62">
        <f t="shared" si="79"/>
        <v>73654.115139999994</v>
      </c>
      <c r="F239" s="62">
        <f t="shared" si="80"/>
        <v>5943.7418600000092</v>
      </c>
      <c r="G239" s="62">
        <f t="shared" si="81"/>
        <v>8975.8165900000022</v>
      </c>
      <c r="H239" s="63">
        <f t="shared" si="74"/>
        <v>92.532786579920099</v>
      </c>
      <c r="I239" s="64"/>
    </row>
    <row r="240" spans="1:9" s="53" customFormat="1" ht="11.25" customHeight="1" x14ac:dyDescent="0.2">
      <c r="A240" s="60" t="s">
        <v>302</v>
      </c>
      <c r="B240" s="61">
        <v>419111.08</v>
      </c>
      <c r="C240" s="61">
        <v>409375.66453000001</v>
      </c>
      <c r="D240" s="61">
        <v>9131.7789000000012</v>
      </c>
      <c r="E240" s="62">
        <f t="shared" si="79"/>
        <v>418507.44342999998</v>
      </c>
      <c r="F240" s="62">
        <f t="shared" si="80"/>
        <v>603.6365700000315</v>
      </c>
      <c r="G240" s="62">
        <f t="shared" si="81"/>
        <v>9735.4154700000072</v>
      </c>
      <c r="H240" s="63">
        <f t="shared" si="74"/>
        <v>99.855972175681913</v>
      </c>
      <c r="I240" s="64"/>
    </row>
    <row r="241" spans="1:9" s="53" customFormat="1" ht="11.25" customHeight="1" x14ac:dyDescent="0.2">
      <c r="A241" s="60" t="s">
        <v>303</v>
      </c>
      <c r="B241" s="66">
        <v>7326079.8736070003</v>
      </c>
      <c r="C241" s="66">
        <v>6748884.7922</v>
      </c>
      <c r="D241" s="66">
        <v>130627.63262999996</v>
      </c>
      <c r="E241" s="66">
        <f t="shared" si="79"/>
        <v>6879512.4248299999</v>
      </c>
      <c r="F241" s="66">
        <f t="shared" si="80"/>
        <v>446567.44877700042</v>
      </c>
      <c r="G241" s="66">
        <f t="shared" si="81"/>
        <v>577195.08140700031</v>
      </c>
      <c r="H241" s="57">
        <f t="shared" si="74"/>
        <v>93.904414687235288</v>
      </c>
      <c r="I241" s="58"/>
    </row>
    <row r="242" spans="1:9" s="53" customFormat="1" ht="11.25" customHeight="1" x14ac:dyDescent="0.2">
      <c r="A242" s="70"/>
      <c r="B242" s="61"/>
      <c r="C242" s="61"/>
      <c r="D242" s="61"/>
      <c r="E242" s="62"/>
      <c r="F242" s="62"/>
      <c r="G242" s="62"/>
      <c r="H242" s="57"/>
      <c r="I242" s="58"/>
    </row>
    <row r="243" spans="1:9" s="53" customFormat="1" ht="11.25" customHeight="1" x14ac:dyDescent="0.2">
      <c r="A243" s="55" t="s">
        <v>304</v>
      </c>
      <c r="B243" s="66">
        <v>28067324.451000005</v>
      </c>
      <c r="C243" s="66">
        <v>24065465.201189999</v>
      </c>
      <c r="D243" s="66">
        <v>1222681.5492199999</v>
      </c>
      <c r="E243" s="66">
        <f>SUM(C243:D243)</f>
        <v>25288146.750409998</v>
      </c>
      <c r="F243" s="66">
        <f>B243-E243</f>
        <v>2779177.700590007</v>
      </c>
      <c r="G243" s="66">
        <f>B243-C243</f>
        <v>4001859.2498100065</v>
      </c>
      <c r="H243" s="57">
        <f>E243/B243*100</f>
        <v>90.098173748474309</v>
      </c>
      <c r="I243" s="58"/>
    </row>
    <row r="244" spans="1:9" s="53" customFormat="1" ht="11.25" customHeight="1" x14ac:dyDescent="0.2">
      <c r="A244" s="70"/>
      <c r="B244" s="61"/>
      <c r="C244" s="61"/>
      <c r="D244" s="61"/>
      <c r="E244" s="62"/>
      <c r="F244" s="62"/>
      <c r="G244" s="62"/>
      <c r="H244" s="63"/>
      <c r="I244" s="64"/>
    </row>
    <row r="245" spans="1:9" s="53" customFormat="1" ht="11.25" customHeight="1" x14ac:dyDescent="0.2">
      <c r="A245" s="55" t="s">
        <v>305</v>
      </c>
      <c r="B245" s="66">
        <v>3477.2030000000004</v>
      </c>
      <c r="C245" s="66">
        <v>3135.1213499999999</v>
      </c>
      <c r="D245" s="66">
        <v>58.904040000000002</v>
      </c>
      <c r="E245" s="66">
        <f>SUM(C245:D245)</f>
        <v>3194.0253899999998</v>
      </c>
      <c r="F245" s="66">
        <f>B245-E245</f>
        <v>283.17761000000064</v>
      </c>
      <c r="G245" s="66">
        <f>B245-C245</f>
        <v>342.08165000000054</v>
      </c>
      <c r="H245" s="57">
        <f>E245/B245*100</f>
        <v>91.856166867450625</v>
      </c>
      <c r="I245" s="58"/>
    </row>
    <row r="246" spans="1:9" s="53" customFormat="1" ht="11.25" customHeight="1" x14ac:dyDescent="0.2">
      <c r="A246" s="70"/>
      <c r="B246" s="66"/>
      <c r="C246" s="66"/>
      <c r="D246" s="66"/>
      <c r="E246" s="66"/>
      <c r="F246" s="66"/>
      <c r="G246" s="66"/>
      <c r="H246" s="57"/>
      <c r="I246" s="58"/>
    </row>
    <row r="247" spans="1:9" s="53" customFormat="1" ht="11.25" customHeight="1" x14ac:dyDescent="0.2">
      <c r="A247" s="55" t="s">
        <v>306</v>
      </c>
      <c r="B247" s="83">
        <f t="shared" ref="B247:G247" si="82">SUM(B248:B252)</f>
        <v>31123996.799000002</v>
      </c>
      <c r="C247" s="83">
        <f t="shared" si="82"/>
        <v>30806870.105140001</v>
      </c>
      <c r="D247" s="83">
        <f t="shared" si="82"/>
        <v>190657.20260999998</v>
      </c>
      <c r="E247" s="68">
        <f t="shared" si="82"/>
        <v>30997527.307750002</v>
      </c>
      <c r="F247" s="68">
        <f t="shared" si="82"/>
        <v>126469.49125000207</v>
      </c>
      <c r="G247" s="68">
        <f t="shared" si="82"/>
        <v>317126.69386000291</v>
      </c>
      <c r="H247" s="63">
        <f t="shared" ref="H247:H252" si="83">E247/B247*100</f>
        <v>99.593659220354169</v>
      </c>
      <c r="I247" s="64"/>
    </row>
    <row r="248" spans="1:9" s="53" customFormat="1" ht="11.25" customHeight="1" x14ac:dyDescent="0.2">
      <c r="A248" s="60" t="s">
        <v>307</v>
      </c>
      <c r="B248" s="61">
        <v>28192879.929000001</v>
      </c>
      <c r="C248" s="61">
        <v>28023174.566399999</v>
      </c>
      <c r="D248" s="61">
        <v>163261.10999</v>
      </c>
      <c r="E248" s="62">
        <f>SUM(C248:D248)</f>
        <v>28186435.67639</v>
      </c>
      <c r="F248" s="62">
        <f>B248-E248</f>
        <v>6444.252610001713</v>
      </c>
      <c r="G248" s="62">
        <f>B248-C248</f>
        <v>169705.36260000244</v>
      </c>
      <c r="H248" s="63">
        <f t="shared" si="83"/>
        <v>99.977142269160751</v>
      </c>
      <c r="I248" s="64"/>
    </row>
    <row r="249" spans="1:9" s="53" customFormat="1" ht="11.25" customHeight="1" x14ac:dyDescent="0.2">
      <c r="A249" s="60" t="s">
        <v>308</v>
      </c>
      <c r="B249" s="61">
        <v>108834.17700000003</v>
      </c>
      <c r="C249" s="61">
        <v>103899.51521000001</v>
      </c>
      <c r="D249" s="61">
        <v>611.89849000000004</v>
      </c>
      <c r="E249" s="62">
        <f>SUM(C249:D249)</f>
        <v>104511.41370000002</v>
      </c>
      <c r="F249" s="62">
        <f>B249-E249</f>
        <v>4322.763300000006</v>
      </c>
      <c r="G249" s="62">
        <f>B249-C249</f>
        <v>4934.6617900000128</v>
      </c>
      <c r="H249" s="63">
        <f t="shared" si="83"/>
        <v>96.028119641130743</v>
      </c>
      <c r="I249" s="64"/>
    </row>
    <row r="250" spans="1:9" s="53" customFormat="1" ht="11.25" customHeight="1" x14ac:dyDescent="0.2">
      <c r="A250" s="60" t="s">
        <v>309</v>
      </c>
      <c r="B250" s="61">
        <v>686225.49800000002</v>
      </c>
      <c r="C250" s="61">
        <v>655828.24130000011</v>
      </c>
      <c r="D250" s="61">
        <v>1856.12985</v>
      </c>
      <c r="E250" s="62">
        <f>SUM(C250:D250)</f>
        <v>657684.37115000014</v>
      </c>
      <c r="F250" s="62">
        <f>B250-E250</f>
        <v>28541.126849999884</v>
      </c>
      <c r="G250" s="62">
        <f>B250-C250</f>
        <v>30397.256699999911</v>
      </c>
      <c r="H250" s="63">
        <f t="shared" si="83"/>
        <v>95.840853052942094</v>
      </c>
      <c r="I250" s="64"/>
    </row>
    <row r="251" spans="1:9" s="53" customFormat="1" ht="11.25" customHeight="1" x14ac:dyDescent="0.2">
      <c r="A251" s="60" t="s">
        <v>310</v>
      </c>
      <c r="B251" s="61">
        <v>1828192.1950000003</v>
      </c>
      <c r="C251" s="61">
        <v>1728082.2929899998</v>
      </c>
      <c r="D251" s="61">
        <v>24391.831190000001</v>
      </c>
      <c r="E251" s="62">
        <f>SUM(C251:D251)</f>
        <v>1752474.1241799998</v>
      </c>
      <c r="F251" s="62">
        <f>B251-E251</f>
        <v>75718.070820000488</v>
      </c>
      <c r="G251" s="62">
        <f>B251-C251</f>
        <v>100109.90201000054</v>
      </c>
      <c r="H251" s="63">
        <f t="shared" si="83"/>
        <v>95.858309042830129</v>
      </c>
      <c r="I251" s="64"/>
    </row>
    <row r="252" spans="1:9" s="53" customFormat="1" ht="11.25" customHeight="1" x14ac:dyDescent="0.2">
      <c r="A252" s="60" t="s">
        <v>311</v>
      </c>
      <c r="B252" s="66">
        <v>307865</v>
      </c>
      <c r="C252" s="66">
        <v>295885.48924000002</v>
      </c>
      <c r="D252" s="66">
        <v>536.23308999999995</v>
      </c>
      <c r="E252" s="66">
        <f>SUM(C252:D252)</f>
        <v>296421.72233000002</v>
      </c>
      <c r="F252" s="66">
        <f>B252-E252</f>
        <v>11443.277669999981</v>
      </c>
      <c r="G252" s="66">
        <f>B252-C252</f>
        <v>11979.510759999976</v>
      </c>
      <c r="H252" s="57">
        <f t="shared" si="83"/>
        <v>96.283020911763288</v>
      </c>
      <c r="I252" s="58"/>
    </row>
    <row r="253" spans="1:9" s="53" customFormat="1" ht="11.25" customHeight="1" x14ac:dyDescent="0.2">
      <c r="A253" s="70"/>
      <c r="B253" s="66"/>
      <c r="C253" s="66"/>
      <c r="D253" s="66"/>
      <c r="E253" s="66"/>
      <c r="F253" s="66"/>
      <c r="G253" s="66"/>
      <c r="H253" s="57"/>
      <c r="I253" s="58"/>
    </row>
    <row r="254" spans="1:9" s="53" customFormat="1" ht="11.25" customHeight="1" x14ac:dyDescent="0.2">
      <c r="A254" s="55" t="s">
        <v>312</v>
      </c>
      <c r="B254" s="83">
        <f t="shared" ref="B254:G254" si="84">+B255+B256</f>
        <v>1360025.0960000001</v>
      </c>
      <c r="C254" s="83">
        <f t="shared" si="84"/>
        <v>1331668.3395500001</v>
      </c>
      <c r="D254" s="83">
        <f t="shared" si="84"/>
        <v>12068.236829999998</v>
      </c>
      <c r="E254" s="68">
        <f t="shared" si="84"/>
        <v>1343736.5763800002</v>
      </c>
      <c r="F254" s="68">
        <f t="shared" si="84"/>
        <v>16288.519619999905</v>
      </c>
      <c r="G254" s="68">
        <f t="shared" si="84"/>
        <v>28356.756449999797</v>
      </c>
      <c r="H254" s="63">
        <f>E254/B254*100</f>
        <v>98.802336834231482</v>
      </c>
      <c r="I254" s="64"/>
    </row>
    <row r="255" spans="1:9" s="53" customFormat="1" ht="11.25" customHeight="1" x14ac:dyDescent="0.2">
      <c r="A255" s="60" t="s">
        <v>313</v>
      </c>
      <c r="B255" s="61">
        <v>1278793.9350000001</v>
      </c>
      <c r="C255" s="61">
        <v>1252859.1259200003</v>
      </c>
      <c r="D255" s="61">
        <v>9646.722099999999</v>
      </c>
      <c r="E255" s="62">
        <f>SUM(C255:D255)</f>
        <v>1262505.8480200002</v>
      </c>
      <c r="F255" s="62">
        <f>B255-E255</f>
        <v>16288.086979999905</v>
      </c>
      <c r="G255" s="62">
        <f>B255-C255</f>
        <v>25934.809079999803</v>
      </c>
      <c r="H255" s="63">
        <f>E255/B255*100</f>
        <v>98.726293069258261</v>
      </c>
      <c r="I255" s="64"/>
    </row>
    <row r="256" spans="1:9" s="53" customFormat="1" ht="11.25" customHeight="1" x14ac:dyDescent="0.2">
      <c r="A256" s="60" t="s">
        <v>314</v>
      </c>
      <c r="B256" s="66">
        <v>81231.160999999993</v>
      </c>
      <c r="C256" s="66">
        <v>78809.213629999998</v>
      </c>
      <c r="D256" s="66">
        <v>2421.5147299999999</v>
      </c>
      <c r="E256" s="66">
        <f>SUM(C256:D256)</f>
        <v>81230.728359999994</v>
      </c>
      <c r="F256" s="66">
        <f>B256-E256</f>
        <v>0.43263999999908265</v>
      </c>
      <c r="G256" s="66">
        <f>B256-C256</f>
        <v>2421.9473699999944</v>
      </c>
      <c r="H256" s="57">
        <f>E256/B256*100</f>
        <v>99.999467396508095</v>
      </c>
      <c r="I256" s="58"/>
    </row>
    <row r="257" spans="1:15" s="53" customFormat="1" ht="11.25" customHeight="1" x14ac:dyDescent="0.2">
      <c r="A257" s="70"/>
      <c r="B257" s="61"/>
      <c r="C257" s="61"/>
      <c r="D257" s="61"/>
      <c r="E257" s="62"/>
      <c r="F257" s="62"/>
      <c r="G257" s="62"/>
      <c r="H257" s="63"/>
      <c r="I257" s="64"/>
    </row>
    <row r="258" spans="1:15" s="53" customFormat="1" ht="11.25" customHeight="1" x14ac:dyDescent="0.2">
      <c r="A258" s="55" t="s">
        <v>315</v>
      </c>
      <c r="B258" s="66">
        <v>10273220.376</v>
      </c>
      <c r="C258" s="66">
        <v>9863775.0962899998</v>
      </c>
      <c r="D258" s="66">
        <v>18857.794310000001</v>
      </c>
      <c r="E258" s="66">
        <f>SUM(C258:D258)</f>
        <v>9882632.8905999996</v>
      </c>
      <c r="F258" s="66">
        <f>B258-E258</f>
        <v>390587.48540000059</v>
      </c>
      <c r="G258" s="66">
        <f>B258-C258</f>
        <v>409445.27971000038</v>
      </c>
      <c r="H258" s="57">
        <f>E258/B258*100</f>
        <v>96.198003438994846</v>
      </c>
      <c r="I258" s="58"/>
    </row>
    <row r="259" spans="1:15" s="53" customFormat="1" ht="11.25" customHeight="1" x14ac:dyDescent="0.2">
      <c r="A259" s="70"/>
      <c r="B259" s="61"/>
      <c r="C259" s="61"/>
      <c r="D259" s="61"/>
      <c r="E259" s="62"/>
      <c r="F259" s="62"/>
      <c r="G259" s="62"/>
      <c r="H259" s="57"/>
      <c r="I259" s="58"/>
    </row>
    <row r="260" spans="1:15" s="53" customFormat="1" ht="11.25" customHeight="1" x14ac:dyDescent="0.2">
      <c r="A260" s="55" t="s">
        <v>316</v>
      </c>
      <c r="B260" s="66">
        <v>4719674.6480040001</v>
      </c>
      <c r="C260" s="66">
        <v>4454636.6023000004</v>
      </c>
      <c r="D260" s="66">
        <v>264969.45756000001</v>
      </c>
      <c r="E260" s="66">
        <f>SUM(C260:D260)</f>
        <v>4719606.0598600004</v>
      </c>
      <c r="F260" s="66">
        <f>B260-E260</f>
        <v>68.588143999688327</v>
      </c>
      <c r="G260" s="66">
        <f>B260-C260</f>
        <v>265038.0457039997</v>
      </c>
      <c r="H260" s="57">
        <f>E260/B260*100</f>
        <v>99.998546761183448</v>
      </c>
      <c r="I260" s="58"/>
    </row>
    <row r="261" spans="1:15" s="53" customFormat="1" ht="11.25" customHeight="1" x14ac:dyDescent="0.2">
      <c r="A261" s="70"/>
      <c r="B261" s="61"/>
      <c r="C261" s="61"/>
      <c r="D261" s="61"/>
      <c r="E261" s="62"/>
      <c r="F261" s="62"/>
      <c r="G261" s="62"/>
      <c r="H261" s="57"/>
      <c r="I261" s="58"/>
    </row>
    <row r="262" spans="1:15" s="53" customFormat="1" ht="11.25" customHeight="1" x14ac:dyDescent="0.2">
      <c r="A262" s="55" t="s">
        <v>317</v>
      </c>
      <c r="B262" s="66">
        <v>2218009.6582799996</v>
      </c>
      <c r="C262" s="66">
        <v>2197252.3553900002</v>
      </c>
      <c r="D262" s="66">
        <v>20757.301039999998</v>
      </c>
      <c r="E262" s="66">
        <f>SUM(C262:D262)</f>
        <v>2218009.65643</v>
      </c>
      <c r="F262" s="66">
        <f>B262-E262</f>
        <v>1.8499996513128281E-3</v>
      </c>
      <c r="G262" s="66">
        <f>B262-C262</f>
        <v>20757.302889999468</v>
      </c>
      <c r="H262" s="57">
        <f>E262/B262*100</f>
        <v>99.999999916591904</v>
      </c>
      <c r="I262" s="58"/>
    </row>
    <row r="263" spans="1:15" s="53" customFormat="1" ht="11.25" customHeight="1" x14ac:dyDescent="0.2">
      <c r="A263" s="70"/>
      <c r="B263" s="61"/>
      <c r="C263" s="61"/>
      <c r="D263" s="61"/>
      <c r="E263" s="62"/>
      <c r="F263" s="62"/>
      <c r="G263" s="62"/>
      <c r="H263" s="57"/>
      <c r="I263" s="58"/>
    </row>
    <row r="264" spans="1:15" s="53" customFormat="1" ht="11.25" customHeight="1" x14ac:dyDescent="0.2">
      <c r="A264" s="89" t="s">
        <v>318</v>
      </c>
      <c r="B264" s="66">
        <v>676129.66400000011</v>
      </c>
      <c r="C264" s="66">
        <v>650517.09936999995</v>
      </c>
      <c r="D264" s="66">
        <v>10936.082349999999</v>
      </c>
      <c r="E264" s="66">
        <f>SUM(C264:D264)</f>
        <v>661453.18171999999</v>
      </c>
      <c r="F264" s="66">
        <f>B264-E264</f>
        <v>14676.482280000113</v>
      </c>
      <c r="G264" s="66">
        <f>B264-C264</f>
        <v>25612.564630000154</v>
      </c>
      <c r="H264" s="57">
        <f>E264/B264*100</f>
        <v>97.829339095525896</v>
      </c>
      <c r="I264" s="58"/>
    </row>
    <row r="265" spans="1:15" s="53" customFormat="1" ht="11.4" x14ac:dyDescent="0.2">
      <c r="A265" s="90"/>
      <c r="B265" s="66"/>
      <c r="C265" s="66"/>
      <c r="D265" s="66"/>
      <c r="E265" s="66"/>
      <c r="F265" s="66"/>
      <c r="G265" s="66"/>
      <c r="H265" s="57"/>
      <c r="I265" s="58"/>
    </row>
    <row r="266" spans="1:15" s="53" customFormat="1" ht="11.25" customHeight="1" x14ac:dyDescent="0.2">
      <c r="A266" s="91" t="s">
        <v>319</v>
      </c>
      <c r="B266" s="92">
        <f t="shared" ref="B266:G266" si="85">B10+B17+B19+B21+B23+B33+B37+B45+B47+B49+B57+B69+B75+B80+B86+B95+B107+B118+B134+B136+B157+B164+B169+B176+B185+B193+B202+B243+B245+B247+B254+B258+B260+B262+B264</f>
        <v>1864323314.5901511</v>
      </c>
      <c r="C266" s="92">
        <f t="shared" si="85"/>
        <v>1677559153.9955902</v>
      </c>
      <c r="D266" s="92">
        <f t="shared" si="85"/>
        <v>51792185.791450009</v>
      </c>
      <c r="E266" s="92">
        <f t="shared" si="85"/>
        <v>1729351339.7870398</v>
      </c>
      <c r="F266" s="92">
        <f t="shared" si="85"/>
        <v>134971974.80311093</v>
      </c>
      <c r="G266" s="92">
        <f t="shared" si="85"/>
        <v>186764160.59456092</v>
      </c>
      <c r="H266" s="93">
        <f>E266/B266*100</f>
        <v>92.760269973194895</v>
      </c>
      <c r="I266" s="58"/>
    </row>
    <row r="267" spans="1:15" s="53" customFormat="1" ht="11.25" customHeight="1" x14ac:dyDescent="0.2">
      <c r="A267" s="90"/>
      <c r="B267" s="66"/>
      <c r="C267" s="66"/>
      <c r="D267" s="66"/>
      <c r="E267" s="66"/>
      <c r="F267" s="66"/>
      <c r="G267" s="66"/>
      <c r="H267" s="57"/>
      <c r="I267" s="58"/>
    </row>
    <row r="268" spans="1:15" s="53" customFormat="1" ht="11.25" customHeight="1" x14ac:dyDescent="0.2">
      <c r="A268" s="54" t="s">
        <v>320</v>
      </c>
      <c r="B268" s="61"/>
      <c r="C268" s="61"/>
      <c r="D268" s="61"/>
      <c r="E268" s="62"/>
      <c r="F268" s="62"/>
      <c r="G268" s="62"/>
      <c r="H268" s="63"/>
      <c r="I268" s="64"/>
    </row>
    <row r="269" spans="1:15" s="53" customFormat="1" ht="11.25" customHeight="1" x14ac:dyDescent="0.2">
      <c r="A269" s="60" t="s">
        <v>321</v>
      </c>
      <c r="B269" s="66">
        <v>137446449.08246002</v>
      </c>
      <c r="C269" s="66">
        <v>137440820.77462003</v>
      </c>
      <c r="D269" s="66">
        <v>0</v>
      </c>
      <c r="E269" s="66">
        <f>SUM(C269:D269)</f>
        <v>137440820.77462003</v>
      </c>
      <c r="F269" s="66">
        <f>B269-E269</f>
        <v>5628.3078399896622</v>
      </c>
      <c r="G269" s="66">
        <f>B269-C269</f>
        <v>5628.3078399896622</v>
      </c>
      <c r="H269" s="57">
        <f>E269/B269*100</f>
        <v>99.995905090398793</v>
      </c>
      <c r="I269" s="58"/>
    </row>
    <row r="270" spans="1:15" s="53" customFormat="1" ht="11.25" customHeight="1" x14ac:dyDescent="0.2">
      <c r="A270" s="94"/>
      <c r="B270" s="66"/>
      <c r="C270" s="66"/>
      <c r="D270" s="66"/>
      <c r="E270" s="66"/>
      <c r="F270" s="66"/>
      <c r="G270" s="66"/>
      <c r="H270" s="57"/>
      <c r="I270" s="58"/>
    </row>
    <row r="271" spans="1:15" s="53" customFormat="1" ht="11.25" customHeight="1" x14ac:dyDescent="0.2">
      <c r="A271" s="85" t="s">
        <v>322</v>
      </c>
      <c r="B271" s="61">
        <v>523324388.57522988</v>
      </c>
      <c r="C271" s="61">
        <v>523096957.94681001</v>
      </c>
      <c r="D271" s="61">
        <v>36040.900610000004</v>
      </c>
      <c r="E271" s="61">
        <f t="shared" ref="E271:G271" si="86">SUM(E272:E277)</f>
        <v>523132998.84741998</v>
      </c>
      <c r="F271" s="61">
        <f t="shared" si="86"/>
        <v>191389.72780985665</v>
      </c>
      <c r="G271" s="61">
        <f t="shared" si="86"/>
        <v>227430.62841983559</v>
      </c>
      <c r="H271" s="64">
        <f t="shared" ref="H271:H277" si="87">E271/B271*100</f>
        <v>99.963428089348</v>
      </c>
      <c r="I271" s="64"/>
      <c r="J271" s="59"/>
      <c r="K271" s="59"/>
      <c r="L271" s="59"/>
      <c r="M271" s="59"/>
      <c r="N271" s="59"/>
      <c r="O271" s="59"/>
    </row>
    <row r="272" spans="1:15" s="53" customFormat="1" ht="11.25" hidden="1" customHeight="1" x14ac:dyDescent="0.2">
      <c r="A272" s="85" t="s">
        <v>323</v>
      </c>
      <c r="B272" s="61">
        <v>521618434.63270986</v>
      </c>
      <c r="C272" s="61">
        <v>521600038.13485003</v>
      </c>
      <c r="D272" s="61">
        <v>450.59391000000005</v>
      </c>
      <c r="E272" s="61">
        <f t="shared" ref="E272:E277" si="88">SUM(C272:D272)</f>
        <v>521600488.72876</v>
      </c>
      <c r="F272" s="61">
        <f t="shared" ref="F272:F277" si="89">B272-E272</f>
        <v>17945.903949856758</v>
      </c>
      <c r="G272" s="61">
        <f t="shared" ref="G272:G277" si="90">B272-C272</f>
        <v>18396.497859835625</v>
      </c>
      <c r="H272" s="64">
        <f t="shared" si="87"/>
        <v>99.996559572523068</v>
      </c>
      <c r="I272" s="95"/>
    </row>
    <row r="273" spans="1:9" s="53" customFormat="1" ht="11.25" hidden="1" customHeight="1" x14ac:dyDescent="0.2">
      <c r="A273" s="96" t="s">
        <v>324</v>
      </c>
      <c r="B273" s="97"/>
      <c r="C273" s="97"/>
      <c r="D273" s="97"/>
      <c r="E273" s="97">
        <f t="shared" si="88"/>
        <v>0</v>
      </c>
      <c r="F273" s="97">
        <f t="shared" si="89"/>
        <v>0</v>
      </c>
      <c r="G273" s="97">
        <f t="shared" si="90"/>
        <v>0</v>
      </c>
      <c r="H273" s="98" t="e">
        <f t="shared" si="87"/>
        <v>#DIV/0!</v>
      </c>
      <c r="I273" s="64"/>
    </row>
    <row r="274" spans="1:9" s="53" customFormat="1" ht="11.25" hidden="1" customHeight="1" x14ac:dyDescent="0.2">
      <c r="A274" s="96" t="s">
        <v>325</v>
      </c>
      <c r="B274" s="97"/>
      <c r="C274" s="97"/>
      <c r="D274" s="97"/>
      <c r="E274" s="97">
        <f t="shared" si="88"/>
        <v>0</v>
      </c>
      <c r="F274" s="97">
        <f t="shared" si="89"/>
        <v>0</v>
      </c>
      <c r="G274" s="97">
        <f t="shared" si="90"/>
        <v>0</v>
      </c>
      <c r="H274" s="99" t="e">
        <f t="shared" si="87"/>
        <v>#DIV/0!</v>
      </c>
      <c r="I274" s="64"/>
    </row>
    <row r="275" spans="1:9" s="53" customFormat="1" ht="23.25" hidden="1" customHeight="1" x14ac:dyDescent="0.2">
      <c r="A275" s="100" t="s">
        <v>326</v>
      </c>
      <c r="B275" s="97"/>
      <c r="C275" s="97"/>
      <c r="D275" s="97"/>
      <c r="E275" s="97">
        <f t="shared" si="88"/>
        <v>0</v>
      </c>
      <c r="F275" s="97">
        <f t="shared" si="89"/>
        <v>0</v>
      </c>
      <c r="G275" s="97">
        <f t="shared" si="90"/>
        <v>0</v>
      </c>
      <c r="H275" s="99" t="e">
        <f t="shared" si="87"/>
        <v>#DIV/0!</v>
      </c>
      <c r="I275" s="64"/>
    </row>
    <row r="276" spans="1:9" s="53" customFormat="1" ht="11.25" hidden="1" customHeight="1" x14ac:dyDescent="0.2">
      <c r="A276" s="101" t="s">
        <v>327</v>
      </c>
      <c r="B276" s="97"/>
      <c r="C276" s="97"/>
      <c r="D276" s="97"/>
      <c r="E276" s="97">
        <f t="shared" si="88"/>
        <v>0</v>
      </c>
      <c r="F276" s="97">
        <f t="shared" si="89"/>
        <v>0</v>
      </c>
      <c r="G276" s="97">
        <f t="shared" si="90"/>
        <v>0</v>
      </c>
      <c r="H276" s="99" t="e">
        <f t="shared" si="87"/>
        <v>#DIV/0!</v>
      </c>
      <c r="I276" s="64"/>
    </row>
    <row r="277" spans="1:9" s="53" customFormat="1" ht="11.25" customHeight="1" x14ac:dyDescent="0.2">
      <c r="A277" s="102" t="s">
        <v>328</v>
      </c>
      <c r="B277" s="62">
        <v>1705953.94252</v>
      </c>
      <c r="C277" s="62">
        <v>1496919.8119600001</v>
      </c>
      <c r="D277" s="62">
        <v>35590.306700000001</v>
      </c>
      <c r="E277" s="62">
        <f t="shared" si="88"/>
        <v>1532510.1186600002</v>
      </c>
      <c r="F277" s="62">
        <f t="shared" si="89"/>
        <v>173443.82385999989</v>
      </c>
      <c r="G277" s="62">
        <f t="shared" si="90"/>
        <v>209034.13055999996</v>
      </c>
      <c r="H277" s="57">
        <f t="shared" si="87"/>
        <v>89.833030099054582</v>
      </c>
      <c r="I277" s="58"/>
    </row>
    <row r="278" spans="1:9" s="53" customFormat="1" ht="11.25" hidden="1" customHeight="1" x14ac:dyDescent="0.2">
      <c r="A278" s="102"/>
      <c r="B278" s="62"/>
      <c r="C278" s="62"/>
      <c r="D278" s="62"/>
      <c r="E278" s="62"/>
      <c r="F278" s="62"/>
      <c r="G278" s="62"/>
      <c r="H278" s="63"/>
      <c r="I278" s="64"/>
    </row>
    <row r="279" spans="1:9" s="53" customFormat="1" ht="11.25" hidden="1" customHeight="1" x14ac:dyDescent="0.2">
      <c r="A279" s="60" t="s">
        <v>329</v>
      </c>
      <c r="B279" s="62"/>
      <c r="C279" s="62"/>
      <c r="D279" s="62"/>
      <c r="E279" s="62">
        <f>SUM(C279:D279)</f>
        <v>0</v>
      </c>
      <c r="F279" s="62">
        <f>B279-E279</f>
        <v>0</v>
      </c>
      <c r="G279" s="62">
        <f>B279-C279</f>
        <v>0</v>
      </c>
      <c r="H279" s="57" t="e">
        <f>E279/B279*100</f>
        <v>#DIV/0!</v>
      </c>
      <c r="I279" s="58"/>
    </row>
    <row r="280" spans="1:9" s="53" customFormat="1" ht="23.25" hidden="1" customHeight="1" x14ac:dyDescent="0.2">
      <c r="A280" s="60"/>
      <c r="B280" s="62"/>
      <c r="C280" s="62"/>
      <c r="D280" s="62"/>
      <c r="E280" s="62"/>
      <c r="F280" s="62"/>
      <c r="G280" s="62"/>
      <c r="H280" s="63"/>
      <c r="I280" s="64"/>
    </row>
    <row r="281" spans="1:9" s="53" customFormat="1" ht="11.25" hidden="1" customHeight="1" x14ac:dyDescent="0.2">
      <c r="A281" s="103" t="s">
        <v>330</v>
      </c>
      <c r="B281" s="62"/>
      <c r="C281" s="62"/>
      <c r="D281" s="62"/>
      <c r="E281" s="62">
        <f>SUM(C281:D281)</f>
        <v>0</v>
      </c>
      <c r="F281" s="62">
        <f>B281-E281</f>
        <v>0</v>
      </c>
      <c r="G281" s="62">
        <f>B281-C281</f>
        <v>0</v>
      </c>
      <c r="H281" s="57" t="e">
        <f>E281/B281*100</f>
        <v>#DIV/0!</v>
      </c>
      <c r="I281" s="58"/>
    </row>
    <row r="282" spans="1:9" s="53" customFormat="1" ht="11.25" hidden="1" customHeight="1" x14ac:dyDescent="0.2">
      <c r="A282" s="60"/>
      <c r="B282" s="62"/>
      <c r="C282" s="62"/>
      <c r="D282" s="62"/>
      <c r="E282" s="62"/>
      <c r="F282" s="62"/>
      <c r="G282" s="62"/>
      <c r="H282" s="63"/>
      <c r="I282" s="64"/>
    </row>
    <row r="283" spans="1:9" s="53" customFormat="1" ht="11.25" hidden="1" customHeight="1" x14ac:dyDescent="0.2">
      <c r="A283" s="60" t="s">
        <v>331</v>
      </c>
      <c r="B283" s="62"/>
      <c r="C283" s="62"/>
      <c r="D283" s="62"/>
      <c r="E283" s="62">
        <f>SUM(C283:D283)</f>
        <v>0</v>
      </c>
      <c r="F283" s="62">
        <f>B283-E283</f>
        <v>0</v>
      </c>
      <c r="G283" s="62">
        <f>B283-C283</f>
        <v>0</v>
      </c>
      <c r="H283" s="57" t="e">
        <f>E283/B283*100</f>
        <v>#DIV/0!</v>
      </c>
      <c r="I283" s="58"/>
    </row>
    <row r="284" spans="1:9" s="53" customFormat="1" ht="12" hidden="1" customHeight="1" x14ac:dyDescent="0.2">
      <c r="A284" s="60"/>
      <c r="B284" s="62"/>
      <c r="C284" s="62"/>
      <c r="D284" s="62"/>
      <c r="E284" s="62"/>
      <c r="F284" s="62"/>
      <c r="G284" s="62"/>
      <c r="H284" s="63"/>
      <c r="I284" s="64"/>
    </row>
    <row r="285" spans="1:9" s="53" customFormat="1" ht="11.25" hidden="1" customHeight="1" x14ac:dyDescent="0.2">
      <c r="A285" s="103" t="s">
        <v>332</v>
      </c>
      <c r="B285" s="62"/>
      <c r="C285" s="62"/>
      <c r="D285" s="62"/>
      <c r="E285" s="62">
        <f>SUM(C285:D285)</f>
        <v>0</v>
      </c>
      <c r="F285" s="62">
        <f>B285-E285</f>
        <v>0</v>
      </c>
      <c r="G285" s="62">
        <f>B285-C285</f>
        <v>0</v>
      </c>
      <c r="H285" s="57" t="e">
        <f>E285/B285*100</f>
        <v>#DIV/0!</v>
      </c>
      <c r="I285" s="58"/>
    </row>
    <row r="286" spans="1:9" s="53" customFormat="1" ht="11.25" hidden="1" customHeight="1" x14ac:dyDescent="0.2">
      <c r="A286" s="60"/>
      <c r="B286" s="62"/>
      <c r="C286" s="62"/>
      <c r="D286" s="62"/>
      <c r="E286" s="62"/>
      <c r="F286" s="62"/>
      <c r="G286" s="62"/>
      <c r="H286" s="63"/>
      <c r="I286" s="64"/>
    </row>
    <row r="287" spans="1:9" s="53" customFormat="1" ht="11.25" hidden="1" customHeight="1" x14ac:dyDescent="0.2">
      <c r="A287" s="60" t="s">
        <v>333</v>
      </c>
      <c r="B287" s="62"/>
      <c r="C287" s="62"/>
      <c r="D287" s="62"/>
      <c r="E287" s="62">
        <f>SUM(C287:D287)</f>
        <v>0</v>
      </c>
      <c r="F287" s="62">
        <f>B287-E287</f>
        <v>0</v>
      </c>
      <c r="G287" s="62">
        <f>B287-C287</f>
        <v>0</v>
      </c>
      <c r="H287" s="57" t="e">
        <f>E287/B287*100</f>
        <v>#DIV/0!</v>
      </c>
      <c r="I287" s="58"/>
    </row>
    <row r="288" spans="1:9" s="53" customFormat="1" ht="11.25" hidden="1" customHeight="1" x14ac:dyDescent="0.2">
      <c r="A288" s="60"/>
      <c r="B288" s="62"/>
      <c r="C288" s="62"/>
      <c r="D288" s="62"/>
      <c r="E288" s="62"/>
      <c r="F288" s="62"/>
      <c r="G288" s="62"/>
      <c r="H288" s="63"/>
      <c r="I288" s="64"/>
    </row>
    <row r="289" spans="1:9" s="53" customFormat="1" ht="11.25" hidden="1" customHeight="1" x14ac:dyDescent="0.2">
      <c r="A289" s="60" t="s">
        <v>334</v>
      </c>
      <c r="B289" s="62"/>
      <c r="C289" s="62"/>
      <c r="D289" s="62"/>
      <c r="E289" s="62">
        <f>SUM(C289:D289)</f>
        <v>0</v>
      </c>
      <c r="F289" s="62">
        <f>B289-E289</f>
        <v>0</v>
      </c>
      <c r="G289" s="62">
        <f>B289-C289</f>
        <v>0</v>
      </c>
      <c r="H289" s="63" t="e">
        <f>E289/B289*100</f>
        <v>#DIV/0!</v>
      </c>
      <c r="I289" s="64"/>
    </row>
    <row r="290" spans="1:9" s="53" customFormat="1" ht="11.25" hidden="1" customHeight="1" x14ac:dyDescent="0.2">
      <c r="A290" s="60"/>
      <c r="B290" s="62"/>
      <c r="C290" s="62"/>
      <c r="D290" s="62"/>
      <c r="E290" s="62"/>
      <c r="F290" s="62"/>
      <c r="G290" s="62"/>
      <c r="H290" s="63"/>
      <c r="I290" s="64"/>
    </row>
    <row r="291" spans="1:9" s="53" customFormat="1" ht="11.25" hidden="1" customHeight="1" x14ac:dyDescent="0.2">
      <c r="A291" s="60" t="s">
        <v>335</v>
      </c>
      <c r="B291" s="62"/>
      <c r="C291" s="62"/>
      <c r="D291" s="62"/>
      <c r="E291" s="62">
        <f>SUM(C291:D291)</f>
        <v>0</v>
      </c>
      <c r="F291" s="62">
        <f>B291-E291</f>
        <v>0</v>
      </c>
      <c r="G291" s="62">
        <f>B291-C291</f>
        <v>0</v>
      </c>
      <c r="H291" s="63" t="e">
        <f>E291/B291*100</f>
        <v>#DIV/0!</v>
      </c>
      <c r="I291" s="64"/>
    </row>
    <row r="292" spans="1:9" s="53" customFormat="1" ht="12" hidden="1" customHeight="1" x14ac:dyDescent="0.2">
      <c r="A292" s="60"/>
      <c r="B292" s="62"/>
      <c r="C292" s="62"/>
      <c r="D292" s="62"/>
      <c r="E292" s="62"/>
      <c r="F292" s="62"/>
      <c r="G292" s="62"/>
      <c r="H292" s="63"/>
      <c r="I292" s="64"/>
    </row>
    <row r="293" spans="1:9" s="53" customFormat="1" ht="11.25" hidden="1" customHeight="1" x14ac:dyDescent="0.2">
      <c r="A293" s="103" t="s">
        <v>336</v>
      </c>
      <c r="B293" s="62"/>
      <c r="C293" s="62"/>
      <c r="D293" s="62"/>
      <c r="E293" s="62">
        <f>SUM(C293:D293)</f>
        <v>0</v>
      </c>
      <c r="F293" s="62">
        <f>B293-E293</f>
        <v>0</v>
      </c>
      <c r="G293" s="62">
        <f>B293-C293</f>
        <v>0</v>
      </c>
      <c r="H293" s="57" t="e">
        <f>E293/B293*100</f>
        <v>#DIV/0!</v>
      </c>
      <c r="I293" s="58"/>
    </row>
    <row r="294" spans="1:9" s="53" customFormat="1" ht="11.25" hidden="1" customHeight="1" x14ac:dyDescent="0.2">
      <c r="A294" s="60"/>
      <c r="B294" s="62"/>
      <c r="C294" s="62"/>
      <c r="D294" s="62"/>
      <c r="E294" s="62"/>
      <c r="F294" s="62"/>
      <c r="G294" s="62"/>
      <c r="H294" s="63"/>
      <c r="I294" s="64"/>
    </row>
    <row r="295" spans="1:9" s="53" customFormat="1" ht="12" hidden="1" customHeight="1" x14ac:dyDescent="0.2">
      <c r="A295" s="60" t="s">
        <v>337</v>
      </c>
      <c r="B295" s="62"/>
      <c r="C295" s="62"/>
      <c r="D295" s="62"/>
      <c r="E295" s="62">
        <f>SUM(C295:D295)</f>
        <v>0</v>
      </c>
      <c r="F295" s="62">
        <f>B295-E295</f>
        <v>0</v>
      </c>
      <c r="G295" s="62">
        <f>B295-C295</f>
        <v>0</v>
      </c>
      <c r="H295" s="57" t="e">
        <f>E295/B295*100</f>
        <v>#DIV/0!</v>
      </c>
      <c r="I295" s="58"/>
    </row>
    <row r="296" spans="1:9" s="53" customFormat="1" ht="11.25" hidden="1" customHeight="1" x14ac:dyDescent="0.2">
      <c r="A296" s="60"/>
      <c r="B296" s="62"/>
      <c r="C296" s="62"/>
      <c r="D296" s="62"/>
      <c r="E296" s="62"/>
      <c r="F296" s="62"/>
      <c r="G296" s="62"/>
      <c r="H296" s="63"/>
      <c r="I296" s="64"/>
    </row>
    <row r="297" spans="1:9" s="53" customFormat="1" ht="11.25" hidden="1" customHeight="1" x14ac:dyDescent="0.2">
      <c r="A297" s="60" t="s">
        <v>338</v>
      </c>
      <c r="B297" s="62"/>
      <c r="C297" s="62"/>
      <c r="D297" s="62"/>
      <c r="E297" s="62"/>
      <c r="F297" s="62"/>
      <c r="G297" s="62"/>
      <c r="H297" s="57"/>
      <c r="I297" s="58"/>
    </row>
    <row r="298" spans="1:9" s="53" customFormat="1" ht="12" hidden="1" customHeight="1" x14ac:dyDescent="0.2">
      <c r="A298" s="60"/>
      <c r="B298" s="62"/>
      <c r="C298" s="62"/>
      <c r="D298" s="62"/>
      <c r="E298" s="62"/>
      <c r="F298" s="62"/>
      <c r="G298" s="62"/>
      <c r="H298" s="63"/>
      <c r="I298" s="64"/>
    </row>
    <row r="299" spans="1:9" s="53" customFormat="1" ht="11.25" hidden="1" customHeight="1" x14ac:dyDescent="0.2">
      <c r="A299" s="103" t="s">
        <v>339</v>
      </c>
      <c r="B299" s="66"/>
      <c r="C299" s="66"/>
      <c r="D299" s="66"/>
      <c r="E299" s="66">
        <f>SUM(C299:D299)</f>
        <v>0</v>
      </c>
      <c r="F299" s="66">
        <f>B299-E299</f>
        <v>0</v>
      </c>
      <c r="G299" s="66">
        <f>B299-C299</f>
        <v>0</v>
      </c>
      <c r="H299" s="57" t="e">
        <f>E299/B299*100</f>
        <v>#DIV/0!</v>
      </c>
      <c r="I299" s="58"/>
    </row>
    <row r="300" spans="1:9" s="53" customFormat="1" ht="11.25" hidden="1" customHeight="1" x14ac:dyDescent="0.2">
      <c r="A300" s="60"/>
      <c r="B300" s="66"/>
      <c r="C300" s="66"/>
      <c r="D300" s="66"/>
      <c r="E300" s="66"/>
      <c r="F300" s="66"/>
      <c r="G300" s="66"/>
      <c r="H300" s="57"/>
      <c r="I300" s="58"/>
    </row>
    <row r="301" spans="1:9" s="53" customFormat="1" ht="11.25" customHeight="1" x14ac:dyDescent="0.2">
      <c r="A301" s="102"/>
      <c r="B301" s="86"/>
      <c r="C301" s="86"/>
      <c r="D301" s="86"/>
      <c r="E301" s="86"/>
      <c r="F301" s="86"/>
      <c r="G301" s="86"/>
      <c r="H301" s="57"/>
      <c r="I301" s="58"/>
    </row>
    <row r="302" spans="1:9" s="53" customFormat="1" ht="11.25" customHeight="1" x14ac:dyDescent="0.2">
      <c r="A302" s="54" t="s">
        <v>340</v>
      </c>
      <c r="B302" s="104">
        <f t="shared" ref="B302:G302" si="91">SUM(B279:B299)+B269+B271</f>
        <v>660770837.65768993</v>
      </c>
      <c r="C302" s="104">
        <f t="shared" si="91"/>
        <v>660537778.72143006</v>
      </c>
      <c r="D302" s="104">
        <f t="shared" si="91"/>
        <v>36040.900610000004</v>
      </c>
      <c r="E302" s="104">
        <f t="shared" si="91"/>
        <v>660573819.62204003</v>
      </c>
      <c r="F302" s="104">
        <f t="shared" si="91"/>
        <v>197018.03564984631</v>
      </c>
      <c r="G302" s="104">
        <f t="shared" si="91"/>
        <v>233058.93625982525</v>
      </c>
      <c r="H302" s="57">
        <f>E302/B302*100</f>
        <v>99.970183606112471</v>
      </c>
      <c r="I302" s="58"/>
    </row>
    <row r="303" spans="1:9" s="53" customFormat="1" ht="11.25" hidden="1" customHeight="1" x14ac:dyDescent="0.2">
      <c r="A303" s="60"/>
      <c r="B303" s="66"/>
      <c r="C303" s="66"/>
      <c r="D303" s="66"/>
      <c r="E303" s="66"/>
      <c r="F303" s="66"/>
      <c r="G303" s="66"/>
      <c r="H303" s="57"/>
      <c r="I303" s="58"/>
    </row>
    <row r="304" spans="1:9" s="53" customFormat="1" ht="11.25" hidden="1" customHeight="1" x14ac:dyDescent="0.2">
      <c r="A304" s="94" t="s">
        <v>341</v>
      </c>
      <c r="B304" s="68">
        <f t="shared" ref="B304:G304" si="92">+B302+B266</f>
        <v>2525094152.2478409</v>
      </c>
      <c r="C304" s="68">
        <f t="shared" si="92"/>
        <v>2338096932.71702</v>
      </c>
      <c r="D304" s="68">
        <f t="shared" si="92"/>
        <v>51828226.692060009</v>
      </c>
      <c r="E304" s="68">
        <f t="shared" si="92"/>
        <v>2389925159.4090796</v>
      </c>
      <c r="F304" s="68">
        <f t="shared" si="92"/>
        <v>135168992.83876076</v>
      </c>
      <c r="G304" s="68">
        <f t="shared" si="92"/>
        <v>186997219.53082076</v>
      </c>
      <c r="H304" s="93">
        <f>E304/B304*100</f>
        <v>94.646972164644481</v>
      </c>
      <c r="I304" s="58"/>
    </row>
    <row r="305" spans="1:9" s="53" customFormat="1" ht="11.25" hidden="1" customHeight="1" x14ac:dyDescent="0.2">
      <c r="A305" s="60"/>
      <c r="B305" s="66"/>
      <c r="C305" s="66"/>
      <c r="D305" s="66"/>
      <c r="E305" s="66"/>
      <c r="F305" s="66"/>
      <c r="G305" s="66"/>
      <c r="H305" s="57"/>
      <c r="I305" s="58"/>
    </row>
    <row r="306" spans="1:9" s="53" customFormat="1" ht="11.25" hidden="1" customHeight="1" x14ac:dyDescent="0.2">
      <c r="A306" s="94" t="s">
        <v>342</v>
      </c>
      <c r="B306" s="66"/>
      <c r="C306" s="66"/>
      <c r="D306" s="66"/>
      <c r="E306" s="66"/>
      <c r="F306" s="66"/>
      <c r="G306" s="66"/>
      <c r="H306" s="57"/>
      <c r="I306" s="58"/>
    </row>
    <row r="307" spans="1:9" s="53" customFormat="1" ht="11.25" hidden="1" customHeight="1" x14ac:dyDescent="0.2">
      <c r="A307" s="94" t="s">
        <v>343</v>
      </c>
      <c r="B307" s="62"/>
      <c r="C307" s="62"/>
      <c r="D307" s="62"/>
      <c r="E307" s="62"/>
      <c r="F307" s="62"/>
      <c r="G307" s="62"/>
      <c r="H307" s="63"/>
      <c r="I307" s="64"/>
    </row>
    <row r="308" spans="1:9" s="53" customFormat="1" ht="11.25" hidden="1" customHeight="1" x14ac:dyDescent="0.2">
      <c r="A308" s="60" t="s">
        <v>344</v>
      </c>
      <c r="B308" s="66"/>
      <c r="C308" s="66"/>
      <c r="D308" s="66"/>
      <c r="E308" s="62">
        <f t="shared" ref="E308:E316" si="93">SUM(C308:D308)</f>
        <v>0</v>
      </c>
      <c r="F308" s="62">
        <f t="shared" ref="F308:F316" si="94">B308-E308</f>
        <v>0</v>
      </c>
      <c r="G308" s="62">
        <f t="shared" ref="G308:G316" si="95">B308-C308</f>
        <v>0</v>
      </c>
      <c r="H308" s="63" t="e">
        <f t="shared" ref="H308:H317" si="96">E308/B308*100</f>
        <v>#DIV/0!</v>
      </c>
      <c r="I308" s="64"/>
    </row>
    <row r="309" spans="1:9" s="53" customFormat="1" ht="11.25" hidden="1" customHeight="1" x14ac:dyDescent="0.2">
      <c r="A309" s="60" t="s">
        <v>345</v>
      </c>
      <c r="B309" s="62"/>
      <c r="C309" s="62"/>
      <c r="D309" s="62"/>
      <c r="E309" s="62">
        <f t="shared" si="93"/>
        <v>0</v>
      </c>
      <c r="F309" s="62">
        <f t="shared" si="94"/>
        <v>0</v>
      </c>
      <c r="G309" s="62">
        <f t="shared" si="95"/>
        <v>0</v>
      </c>
      <c r="H309" s="63" t="e">
        <f t="shared" si="96"/>
        <v>#DIV/0!</v>
      </c>
      <c r="I309" s="64"/>
    </row>
    <row r="310" spans="1:9" s="53" customFormat="1" ht="11.25" hidden="1" customHeight="1" x14ac:dyDescent="0.2">
      <c r="A310" s="60" t="s">
        <v>346</v>
      </c>
      <c r="B310" s="62"/>
      <c r="C310" s="62"/>
      <c r="D310" s="62"/>
      <c r="E310" s="62">
        <f t="shared" si="93"/>
        <v>0</v>
      </c>
      <c r="F310" s="62">
        <f t="shared" si="94"/>
        <v>0</v>
      </c>
      <c r="G310" s="62">
        <f t="shared" si="95"/>
        <v>0</v>
      </c>
      <c r="H310" s="63" t="e">
        <f t="shared" si="96"/>
        <v>#DIV/0!</v>
      </c>
      <c r="I310" s="64"/>
    </row>
    <row r="311" spans="1:9" s="53" customFormat="1" ht="11.25" hidden="1" customHeight="1" x14ac:dyDescent="0.2">
      <c r="A311" s="60" t="s">
        <v>347</v>
      </c>
      <c r="B311" s="62"/>
      <c r="C311" s="62"/>
      <c r="D311" s="62"/>
      <c r="E311" s="62">
        <f t="shared" si="93"/>
        <v>0</v>
      </c>
      <c r="F311" s="62">
        <f t="shared" si="94"/>
        <v>0</v>
      </c>
      <c r="G311" s="62">
        <f t="shared" si="95"/>
        <v>0</v>
      </c>
      <c r="H311" s="63" t="e">
        <f t="shared" si="96"/>
        <v>#DIV/0!</v>
      </c>
      <c r="I311" s="64"/>
    </row>
    <row r="312" spans="1:9" s="53" customFormat="1" ht="11.25" hidden="1" customHeight="1" x14ac:dyDescent="0.2">
      <c r="A312" s="60" t="s">
        <v>348</v>
      </c>
      <c r="B312" s="62"/>
      <c r="C312" s="62"/>
      <c r="D312" s="62"/>
      <c r="E312" s="62">
        <f t="shared" si="93"/>
        <v>0</v>
      </c>
      <c r="F312" s="62">
        <f t="shared" si="94"/>
        <v>0</v>
      </c>
      <c r="G312" s="62">
        <f t="shared" si="95"/>
        <v>0</v>
      </c>
      <c r="H312" s="63" t="e">
        <f t="shared" si="96"/>
        <v>#DIV/0!</v>
      </c>
      <c r="I312" s="64"/>
    </row>
    <row r="313" spans="1:9" s="53" customFormat="1" ht="11.25" hidden="1" customHeight="1" x14ac:dyDescent="0.2">
      <c r="A313" s="60" t="s">
        <v>349</v>
      </c>
      <c r="B313" s="62"/>
      <c r="C313" s="62"/>
      <c r="D313" s="62"/>
      <c r="E313" s="62">
        <f t="shared" si="93"/>
        <v>0</v>
      </c>
      <c r="F313" s="62">
        <f t="shared" si="94"/>
        <v>0</v>
      </c>
      <c r="G313" s="62">
        <f t="shared" si="95"/>
        <v>0</v>
      </c>
      <c r="H313" s="63" t="e">
        <f t="shared" si="96"/>
        <v>#DIV/0!</v>
      </c>
      <c r="I313" s="64"/>
    </row>
    <row r="314" spans="1:9" s="53" customFormat="1" ht="11.25" hidden="1" customHeight="1" x14ac:dyDescent="0.2">
      <c r="A314" s="60" t="s">
        <v>350</v>
      </c>
      <c r="B314" s="62"/>
      <c r="C314" s="62"/>
      <c r="D314" s="62"/>
      <c r="E314" s="62">
        <f t="shared" si="93"/>
        <v>0</v>
      </c>
      <c r="F314" s="62">
        <f t="shared" si="94"/>
        <v>0</v>
      </c>
      <c r="G314" s="62">
        <f t="shared" si="95"/>
        <v>0</v>
      </c>
      <c r="H314" s="63" t="e">
        <f t="shared" si="96"/>
        <v>#DIV/0!</v>
      </c>
      <c r="I314" s="64"/>
    </row>
    <row r="315" spans="1:9" s="53" customFormat="1" ht="12" hidden="1" customHeight="1" x14ac:dyDescent="0.2">
      <c r="A315" s="60" t="s">
        <v>351</v>
      </c>
      <c r="B315" s="62"/>
      <c r="C315" s="62"/>
      <c r="D315" s="62"/>
      <c r="E315" s="66">
        <f t="shared" si="93"/>
        <v>0</v>
      </c>
      <c r="F315" s="66">
        <f t="shared" si="94"/>
        <v>0</v>
      </c>
      <c r="G315" s="66">
        <f t="shared" si="95"/>
        <v>0</v>
      </c>
      <c r="H315" s="57" t="e">
        <f t="shared" si="96"/>
        <v>#DIV/0!</v>
      </c>
      <c r="I315" s="58"/>
    </row>
    <row r="316" spans="1:9" s="53" customFormat="1" ht="12" hidden="1" customHeight="1" x14ac:dyDescent="0.2">
      <c r="A316" s="60" t="s">
        <v>352</v>
      </c>
      <c r="B316" s="66"/>
      <c r="C316" s="66"/>
      <c r="D316" s="66"/>
      <c r="E316" s="68">
        <f t="shared" si="93"/>
        <v>0</v>
      </c>
      <c r="F316" s="68">
        <f t="shared" si="94"/>
        <v>0</v>
      </c>
      <c r="G316" s="68">
        <f t="shared" si="95"/>
        <v>0</v>
      </c>
      <c r="H316" s="93" t="e">
        <f t="shared" si="96"/>
        <v>#DIV/0!</v>
      </c>
      <c r="I316" s="58"/>
    </row>
    <row r="317" spans="1:9" s="53" customFormat="1" ht="11.25" hidden="1" customHeight="1" x14ac:dyDescent="0.2">
      <c r="A317" s="105" t="s">
        <v>353</v>
      </c>
      <c r="B317" s="68">
        <f t="shared" ref="B317:G317" si="97">SUM(B308:B316)</f>
        <v>0</v>
      </c>
      <c r="C317" s="68">
        <f t="shared" si="97"/>
        <v>0</v>
      </c>
      <c r="D317" s="68">
        <f t="shared" si="97"/>
        <v>0</v>
      </c>
      <c r="E317" s="68">
        <f t="shared" si="97"/>
        <v>0</v>
      </c>
      <c r="F317" s="68">
        <f t="shared" si="97"/>
        <v>0</v>
      </c>
      <c r="G317" s="68">
        <f t="shared" si="97"/>
        <v>0</v>
      </c>
      <c r="H317" s="93" t="e">
        <f t="shared" si="96"/>
        <v>#DIV/0!</v>
      </c>
      <c r="I317" s="58"/>
    </row>
    <row r="318" spans="1:9" s="108" customFormat="1" ht="16.5" customHeight="1" x14ac:dyDescent="0.2">
      <c r="A318" s="106"/>
      <c r="B318" s="67"/>
      <c r="C318" s="67"/>
      <c r="D318" s="67"/>
      <c r="E318" s="67"/>
      <c r="F318" s="67"/>
      <c r="G318" s="67"/>
      <c r="H318" s="58"/>
      <c r="I318" s="107"/>
    </row>
    <row r="319" spans="1:9" ht="12.6" thickBot="1" x14ac:dyDescent="0.3">
      <c r="A319" s="109" t="s">
        <v>354</v>
      </c>
      <c r="B319" s="110">
        <f t="shared" ref="B319:G319" si="98">+B317+B304</f>
        <v>2525094152.2478409</v>
      </c>
      <c r="C319" s="110">
        <f t="shared" si="98"/>
        <v>2338096932.71702</v>
      </c>
      <c r="D319" s="110">
        <f t="shared" si="98"/>
        <v>51828226.692060009</v>
      </c>
      <c r="E319" s="110">
        <f t="shared" si="98"/>
        <v>2389925159.4090796</v>
      </c>
      <c r="F319" s="110">
        <f t="shared" si="98"/>
        <v>135168992.83876076</v>
      </c>
      <c r="G319" s="110">
        <f t="shared" si="98"/>
        <v>186997219.53082076</v>
      </c>
      <c r="H319" s="111">
        <f>E319/B319*100</f>
        <v>94.646972164644481</v>
      </c>
    </row>
    <row r="320" spans="1:9" ht="23.25" customHeight="1" thickTop="1" x14ac:dyDescent="0.2">
      <c r="A320" s="113"/>
      <c r="B320" s="113"/>
      <c r="C320" s="113"/>
      <c r="D320" s="113"/>
      <c r="E320" s="113"/>
      <c r="F320" s="113"/>
      <c r="G320" s="114"/>
      <c r="H320" s="113"/>
      <c r="I320" s="115"/>
    </row>
    <row r="321" spans="1:9" ht="21" customHeight="1" x14ac:dyDescent="0.2">
      <c r="A321" s="135" t="s">
        <v>355</v>
      </c>
      <c r="B321" s="135"/>
      <c r="C321" s="135"/>
      <c r="D321" s="135"/>
      <c r="E321" s="135"/>
      <c r="F321" s="135"/>
      <c r="G321" s="135"/>
      <c r="H321" s="135"/>
    </row>
    <row r="322" spans="1:9" ht="12.75" customHeight="1" x14ac:dyDescent="0.2">
      <c r="A322" s="136" t="s">
        <v>356</v>
      </c>
      <c r="B322" s="136"/>
      <c r="C322" s="136"/>
      <c r="D322" s="136"/>
      <c r="E322" s="136"/>
      <c r="F322" s="136"/>
      <c r="G322" s="136"/>
      <c r="H322" s="136"/>
      <c r="I322" s="115"/>
    </row>
    <row r="323" spans="1:9" ht="21.75" customHeight="1" x14ac:dyDescent="0.2">
      <c r="A323" s="137" t="s">
        <v>357</v>
      </c>
      <c r="B323" s="137"/>
      <c r="C323" s="137"/>
      <c r="D323" s="137"/>
      <c r="E323" s="137"/>
      <c r="F323" s="137"/>
      <c r="G323" s="137"/>
      <c r="H323" s="137"/>
    </row>
    <row r="324" spans="1:9" x14ac:dyDescent="0.2">
      <c r="A324" s="136" t="s">
        <v>358</v>
      </c>
      <c r="B324" s="136"/>
      <c r="C324" s="136"/>
      <c r="D324" s="136"/>
      <c r="E324" s="136"/>
      <c r="F324" s="136"/>
      <c r="G324" s="136"/>
      <c r="H324" s="136"/>
    </row>
    <row r="325" spans="1:9" x14ac:dyDescent="0.2">
      <c r="A325" s="136" t="s">
        <v>359</v>
      </c>
      <c r="B325" s="136"/>
      <c r="C325" s="136"/>
      <c r="D325" s="136"/>
      <c r="E325" s="136"/>
      <c r="F325" s="136"/>
      <c r="G325" s="136"/>
      <c r="H325" s="136"/>
    </row>
    <row r="326" spans="1:9" x14ac:dyDescent="0.2">
      <c r="A326" s="136" t="s">
        <v>360</v>
      </c>
      <c r="B326" s="136"/>
      <c r="C326" s="136"/>
      <c r="D326" s="136"/>
      <c r="E326" s="136"/>
      <c r="F326" s="136"/>
      <c r="G326" s="136"/>
      <c r="H326" s="136"/>
    </row>
    <row r="327" spans="1:9" x14ac:dyDescent="0.2">
      <c r="A327" s="134" t="s">
        <v>361</v>
      </c>
      <c r="B327" s="134"/>
      <c r="C327" s="134"/>
      <c r="D327" s="134"/>
      <c r="E327" s="134"/>
      <c r="F327" s="134"/>
      <c r="G327" s="134"/>
      <c r="H327" s="134"/>
    </row>
  </sheetData>
  <mergeCells count="13">
    <mergeCell ref="A327:H327"/>
    <mergeCell ref="A321:H321"/>
    <mergeCell ref="A322:H322"/>
    <mergeCell ref="A323:H323"/>
    <mergeCell ref="A324:H324"/>
    <mergeCell ref="A325:H325"/>
    <mergeCell ref="A326:H326"/>
    <mergeCell ref="H6:H7"/>
    <mergeCell ref="A5:A7"/>
    <mergeCell ref="B6:B7"/>
    <mergeCell ref="C6:E6"/>
    <mergeCell ref="F6:F7"/>
    <mergeCell ref="G6:G7"/>
  </mergeCells>
  <printOptions horizontalCentered="1"/>
  <pageMargins left="0.4" right="0.4" top="0.3" bottom="0.4" header="0.2" footer="0.18"/>
  <pageSetup paperSize="9" scale="81" orientation="portrait" r:id="rId1"/>
  <headerFooter alignWithMargins="0">
    <oddFooter>Page &amp;P of &amp;N</oddFooter>
  </headerFooter>
  <rowBreaks count="3" manualBreakCount="3">
    <brk id="85" max="7" man="1"/>
    <brk id="162" max="7" man="1"/>
    <brk id="23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
  <sheetViews>
    <sheetView topLeftCell="A25" zoomScaleNormal="100" workbookViewId="0">
      <selection activeCell="B7" sqref="B7:N8"/>
    </sheetView>
  </sheetViews>
  <sheetFormatPr defaultRowHeight="13.2" x14ac:dyDescent="0.25"/>
  <cols>
    <col min="1" max="1" width="38.6640625" customWidth="1"/>
    <col min="2" max="2" width="11.5546875" bestFit="1" customWidth="1"/>
    <col min="3" max="3" width="10" bestFit="1" customWidth="1"/>
    <col min="4" max="9" width="10" customWidth="1"/>
    <col min="10" max="10" width="13.109375" customWidth="1"/>
    <col min="11" max="11" width="12.5546875" customWidth="1"/>
    <col min="12" max="12" width="13.6640625" customWidth="1"/>
    <col min="13" max="13" width="12.5546875" customWidth="1"/>
    <col min="14" max="14" width="15.5546875" customWidth="1"/>
    <col min="16" max="16" width="9.44140625" bestFit="1" customWidth="1"/>
    <col min="17" max="17" width="10.33203125" bestFit="1" customWidth="1"/>
    <col min="20" max="27" width="11" customWidth="1"/>
  </cols>
  <sheetData>
    <row r="1" spans="1:27" x14ac:dyDescent="0.25">
      <c r="A1" t="s">
        <v>20</v>
      </c>
    </row>
    <row r="2" spans="1:27" x14ac:dyDescent="0.25">
      <c r="A2" t="s">
        <v>0</v>
      </c>
    </row>
    <row r="3" spans="1:27" x14ac:dyDescent="0.25">
      <c r="A3" t="s">
        <v>1</v>
      </c>
      <c r="P3" t="s">
        <v>2</v>
      </c>
    </row>
    <row r="4" spans="1:27" x14ac:dyDescent="0.25">
      <c r="B4" s="1" t="s">
        <v>21</v>
      </c>
      <c r="C4" s="1" t="s">
        <v>22</v>
      </c>
      <c r="D4" s="1" t="s">
        <v>23</v>
      </c>
      <c r="E4" s="1" t="s">
        <v>24</v>
      </c>
      <c r="F4" s="1" t="s">
        <v>9</v>
      </c>
      <c r="G4" s="1" t="s">
        <v>10</v>
      </c>
      <c r="H4" s="1" t="s">
        <v>11</v>
      </c>
      <c r="I4" s="1" t="s">
        <v>14</v>
      </c>
      <c r="J4" s="1" t="s">
        <v>15</v>
      </c>
      <c r="K4" s="1" t="s">
        <v>16</v>
      </c>
      <c r="L4" s="1" t="s">
        <v>17</v>
      </c>
      <c r="M4" s="1" t="s">
        <v>18</v>
      </c>
      <c r="N4" s="1" t="s">
        <v>19</v>
      </c>
      <c r="P4" s="1" t="s">
        <v>3</v>
      </c>
      <c r="Q4" s="1" t="s">
        <v>4</v>
      </c>
      <c r="R4" s="1" t="s">
        <v>5</v>
      </c>
      <c r="S4" s="1" t="s">
        <v>6</v>
      </c>
      <c r="T4" s="1" t="s">
        <v>9</v>
      </c>
      <c r="U4" s="1" t="s">
        <v>10</v>
      </c>
      <c r="V4" s="1" t="s">
        <v>11</v>
      </c>
      <c r="W4" s="1" t="s">
        <v>14</v>
      </c>
      <c r="X4" s="1" t="s">
        <v>15</v>
      </c>
      <c r="Y4" s="1" t="s">
        <v>16</v>
      </c>
      <c r="Z4" s="1" t="s">
        <v>17</v>
      </c>
      <c r="AA4" s="1" t="s">
        <v>18</v>
      </c>
    </row>
    <row r="5" spans="1:27" x14ac:dyDescent="0.25">
      <c r="A5" t="s">
        <v>7</v>
      </c>
      <c r="B5" s="2">
        <v>145641.21</v>
      </c>
      <c r="C5" s="2">
        <v>178323.30499999999</v>
      </c>
      <c r="D5" s="2">
        <v>161759.97700000001</v>
      </c>
      <c r="E5" s="2">
        <v>212547.00899999999</v>
      </c>
      <c r="F5" s="2">
        <v>222525.052</v>
      </c>
      <c r="G5" s="2">
        <v>214363.27</v>
      </c>
      <c r="H5" s="2">
        <v>227693.245</v>
      </c>
      <c r="I5" s="2">
        <v>196017.93100000001</v>
      </c>
      <c r="J5" s="2">
        <v>177772.48800000001</v>
      </c>
      <c r="K5" s="2">
        <v>260371.234</v>
      </c>
      <c r="L5" s="2">
        <v>261376.28899999999</v>
      </c>
      <c r="M5" s="2">
        <v>266703.13799999998</v>
      </c>
      <c r="N5" s="2">
        <f>SUM(B5:M5)</f>
        <v>2525094.148</v>
      </c>
      <c r="O5" s="2"/>
      <c r="P5" s="2">
        <f>B5</f>
        <v>145641.21</v>
      </c>
      <c r="Q5" s="2">
        <f>+P5+C5</f>
        <v>323964.51500000001</v>
      </c>
      <c r="R5" s="2">
        <f t="shared" ref="R5:AA5" si="0">+Q5+D5</f>
        <v>485724.49200000003</v>
      </c>
      <c r="S5" s="2">
        <f t="shared" si="0"/>
        <v>698271.50100000005</v>
      </c>
      <c r="T5" s="2">
        <f t="shared" si="0"/>
        <v>920796.55300000007</v>
      </c>
      <c r="U5" s="2">
        <f t="shared" si="0"/>
        <v>1135159.8230000001</v>
      </c>
      <c r="V5" s="2">
        <f t="shared" si="0"/>
        <v>1362853.068</v>
      </c>
      <c r="W5" s="2">
        <f t="shared" si="0"/>
        <v>1558870.9990000001</v>
      </c>
      <c r="X5" s="2">
        <f t="shared" si="0"/>
        <v>1736643.4870000002</v>
      </c>
      <c r="Y5" s="2">
        <f t="shared" si="0"/>
        <v>1997014.7210000001</v>
      </c>
      <c r="Z5" s="2">
        <f t="shared" si="0"/>
        <v>2258391.0100000002</v>
      </c>
      <c r="AA5" s="2">
        <f t="shared" si="0"/>
        <v>2525094.148</v>
      </c>
    </row>
    <row r="6" spans="1:27" x14ac:dyDescent="0.25">
      <c r="A6" t="s">
        <v>8</v>
      </c>
      <c r="B6" s="2">
        <v>110233.746</v>
      </c>
      <c r="C6" s="2">
        <v>146679.62899999999</v>
      </c>
      <c r="D6" s="2">
        <v>196607.535</v>
      </c>
      <c r="E6" s="2">
        <v>143672.31200000001</v>
      </c>
      <c r="F6" s="2">
        <v>217854.44899999999</v>
      </c>
      <c r="G6" s="2">
        <v>258445.59899999999</v>
      </c>
      <c r="H6" s="2">
        <v>176099.23300000001</v>
      </c>
      <c r="I6" s="2">
        <v>166131.83199999999</v>
      </c>
      <c r="J6" s="2">
        <v>230662.84599999999</v>
      </c>
      <c r="K6" s="2">
        <v>185588.8</v>
      </c>
      <c r="L6" s="2">
        <v>216418.14499999999</v>
      </c>
      <c r="M6" s="2">
        <v>341531.02899999998</v>
      </c>
      <c r="N6" s="2">
        <f>SUM(B6:M6)</f>
        <v>2389925.1549999998</v>
      </c>
      <c r="O6" s="2"/>
      <c r="P6" s="2">
        <f>B6</f>
        <v>110233.746</v>
      </c>
      <c r="Q6" s="2">
        <f>+P6+C6</f>
        <v>256913.375</v>
      </c>
      <c r="R6" s="2">
        <f t="shared" ref="R6:AA6" si="1">+Q6+D6</f>
        <v>453520.91000000003</v>
      </c>
      <c r="S6" s="2">
        <f t="shared" si="1"/>
        <v>597193.22200000007</v>
      </c>
      <c r="T6" s="2">
        <f t="shared" si="1"/>
        <v>815047.67100000009</v>
      </c>
      <c r="U6" s="2">
        <f t="shared" si="1"/>
        <v>1073493.27</v>
      </c>
      <c r="V6" s="2">
        <f t="shared" si="1"/>
        <v>1249592.503</v>
      </c>
      <c r="W6" s="2">
        <f t="shared" si="1"/>
        <v>1415724.335</v>
      </c>
      <c r="X6" s="2">
        <f t="shared" si="1"/>
        <v>1646387.1809999999</v>
      </c>
      <c r="Y6" s="2">
        <f t="shared" si="1"/>
        <v>1831975.9809999999</v>
      </c>
      <c r="Z6" s="2">
        <f t="shared" si="1"/>
        <v>2048394.1259999999</v>
      </c>
      <c r="AA6" s="2">
        <f t="shared" si="1"/>
        <v>2389925.1549999998</v>
      </c>
    </row>
    <row r="7" spans="1:27" x14ac:dyDescent="0.25">
      <c r="A7" t="s">
        <v>12</v>
      </c>
      <c r="B7" s="117">
        <f t="shared" ref="B7:H7" si="2">+B6/B5*100</f>
        <v>75.688567816760113</v>
      </c>
      <c r="C7" s="117">
        <f t="shared" si="2"/>
        <v>82.254884744313145</v>
      </c>
      <c r="D7" s="117">
        <f t="shared" si="2"/>
        <v>121.54275652499629</v>
      </c>
      <c r="E7" s="117">
        <f t="shared" si="2"/>
        <v>67.595546357464869</v>
      </c>
      <c r="F7" s="117">
        <f t="shared" si="2"/>
        <v>97.901088907508722</v>
      </c>
      <c r="G7" s="117">
        <f t="shared" si="2"/>
        <v>120.56431076088734</v>
      </c>
      <c r="H7" s="117">
        <f t="shared" si="2"/>
        <v>77.340560981508261</v>
      </c>
      <c r="I7" s="117">
        <f t="shared" ref="I7:N7" si="3">+I6/I5*100</f>
        <v>84.753385138015759</v>
      </c>
      <c r="J7" s="117">
        <f t="shared" si="3"/>
        <v>129.75171163717977</v>
      </c>
      <c r="K7" s="117">
        <f t="shared" si="3"/>
        <v>71.278534555779686</v>
      </c>
      <c r="L7" s="117">
        <f t="shared" si="3"/>
        <v>82.799455845055633</v>
      </c>
      <c r="M7" s="117">
        <f t="shared" si="3"/>
        <v>128.05662189096554</v>
      </c>
      <c r="N7" s="117">
        <f t="shared" si="3"/>
        <v>94.646972149253884</v>
      </c>
      <c r="O7" s="3"/>
      <c r="P7" s="3"/>
      <c r="Q7" s="3"/>
      <c r="R7" s="3"/>
      <c r="S7" s="3"/>
      <c r="T7" s="3"/>
      <c r="U7" s="3"/>
      <c r="V7" s="3"/>
      <c r="W7" s="3"/>
      <c r="X7" s="3"/>
      <c r="Y7" s="3"/>
      <c r="Z7" s="3"/>
      <c r="AA7" s="3"/>
    </row>
    <row r="8" spans="1:27" x14ac:dyDescent="0.25">
      <c r="A8" t="s">
        <v>13</v>
      </c>
      <c r="B8" s="117">
        <f>P8</f>
        <v>75.688567816760113</v>
      </c>
      <c r="C8" s="117">
        <f t="shared" ref="C8:M8" si="4">Q8</f>
        <v>79.30293692813855</v>
      </c>
      <c r="D8" s="117">
        <f t="shared" si="4"/>
        <v>93.369990080714317</v>
      </c>
      <c r="E8" s="117">
        <f t="shared" si="4"/>
        <v>85.52450173675355</v>
      </c>
      <c r="F8" s="117">
        <f t="shared" si="4"/>
        <v>88.515499796837318</v>
      </c>
      <c r="G8" s="117">
        <f t="shared" si="4"/>
        <v>94.567588479565131</v>
      </c>
      <c r="H8" s="117">
        <f t="shared" si="4"/>
        <v>91.689451514666146</v>
      </c>
      <c r="I8" s="117">
        <f t="shared" si="4"/>
        <v>90.817286094113797</v>
      </c>
      <c r="J8" s="117">
        <f t="shared" si="4"/>
        <v>94.802830478700301</v>
      </c>
      <c r="K8" s="117">
        <f t="shared" si="4"/>
        <v>91.735727420308777</v>
      </c>
      <c r="L8" s="117">
        <f t="shared" si="4"/>
        <v>90.701482468263976</v>
      </c>
      <c r="M8" s="117">
        <f t="shared" si="4"/>
        <v>94.646972149253884</v>
      </c>
      <c r="N8" s="117"/>
      <c r="O8" s="3"/>
      <c r="P8" s="3">
        <f t="shared" ref="P8:V8" si="5">+P6/P5*100</f>
        <v>75.688567816760113</v>
      </c>
      <c r="Q8" s="3">
        <f t="shared" si="5"/>
        <v>79.30293692813855</v>
      </c>
      <c r="R8" s="3">
        <f t="shared" si="5"/>
        <v>93.369990080714317</v>
      </c>
      <c r="S8" s="3">
        <f t="shared" si="5"/>
        <v>85.52450173675355</v>
      </c>
      <c r="T8" s="3">
        <f t="shared" si="5"/>
        <v>88.515499796837318</v>
      </c>
      <c r="U8" s="3">
        <f t="shared" si="5"/>
        <v>94.567588479565131</v>
      </c>
      <c r="V8" s="3">
        <f t="shared" si="5"/>
        <v>91.689451514666146</v>
      </c>
      <c r="W8" s="3">
        <f>+W6/W5*100</f>
        <v>90.817286094113797</v>
      </c>
      <c r="X8" s="3">
        <f>+X6/X5*100</f>
        <v>94.802830478700301</v>
      </c>
      <c r="Y8" s="3">
        <f>+Y6/Y5*100</f>
        <v>91.735727420308777</v>
      </c>
      <c r="Z8" s="3">
        <f>+Z6/Z5*100</f>
        <v>90.701482468263976</v>
      </c>
      <c r="AA8" s="3">
        <f>+AA6/AA5*100</f>
        <v>94.646972149253884</v>
      </c>
    </row>
    <row r="20" spans="19:19" x14ac:dyDescent="0.25">
      <c r="S20" s="2"/>
    </row>
  </sheetData>
  <phoneticPr fontId="20" type="noConversion"/>
  <printOptions horizontalCentered="1"/>
  <pageMargins left="0.25" right="0.25" top="1" bottom="0.47" header="0.5" footer="0.5"/>
  <pageSetup paperSize="9" scale="8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Department</vt:lpstr>
      <vt:lpstr>Agency</vt:lpstr>
      <vt:lpstr>Graph</vt:lpstr>
      <vt:lpstr>Agency!Print_Area</vt:lpstr>
      <vt:lpstr>Department!Print_Area</vt:lpstr>
      <vt:lpstr>Graph!Print_Area</vt:lpstr>
      <vt:lpstr>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asus</cp:lastModifiedBy>
  <cp:lastPrinted>2018-01-15T01:18:47Z</cp:lastPrinted>
  <dcterms:created xsi:type="dcterms:W3CDTF">2014-06-18T02:22:11Z</dcterms:created>
  <dcterms:modified xsi:type="dcterms:W3CDTF">2018-01-17T00:06:02Z</dcterms:modified>
</cp:coreProperties>
</file>