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10740" activeTab="1"/>
  </bookViews>
  <sheets>
    <sheet name="By Department" sheetId="1" r:id="rId1"/>
    <sheet name="By Agency" sheetId="2" r:id="rId2"/>
    <sheet name="Graph" sheetId="3" r:id="rId3"/>
  </sheets>
  <externalReferences>
    <externalReference r:id="rId6"/>
    <externalReference r:id="rId7"/>
  </externalReferences>
  <definedNames>
    <definedName name="_xlnm.Print_Area" localSheetId="1">'By Agency'!$A$1:$H$339</definedName>
    <definedName name="_xlnm.Print_Area" localSheetId="0">'By Department'!$A$1:$R$65</definedName>
    <definedName name="_xlnm.Print_Area" localSheetId="2">'Graph'!$A$10:$J$49</definedName>
    <definedName name="_xlnm.Print_Titles" localSheetId="1">'By Agency'!$1:$8</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s>
  <calcPr fullCalcOnLoad="1"/>
</workbook>
</file>

<file path=xl/sharedStrings.xml><?xml version="1.0" encoding="utf-8"?>
<sst xmlns="http://schemas.openxmlformats.org/spreadsheetml/2006/main" count="532" uniqueCount="502">
  <si>
    <t>All Departments</t>
  </si>
  <si>
    <t>in millions</t>
  </si>
  <si>
    <t>CUMULATIVE</t>
  </si>
  <si>
    <t>JAN</t>
  </si>
  <si>
    <t>FEB</t>
  </si>
  <si>
    <t>MAR</t>
  </si>
  <si>
    <t>APR</t>
  </si>
  <si>
    <t>Monthly NCA Credited</t>
  </si>
  <si>
    <t>Monthly NCA Utilized</t>
  </si>
  <si>
    <t>MAY</t>
  </si>
  <si>
    <t>AS OF MAY</t>
  </si>
  <si>
    <t>NCA Utilized / NCAs Credited - Flow</t>
  </si>
  <si>
    <t>NCA Utilized / NCAs Credited - Cumulative</t>
  </si>
  <si>
    <t>NCAs CREDITED VS NCA UTILIZATION, JANUARY-MAY 2016</t>
  </si>
  <si>
    <t>STATUS OF NCA UTILIZATION (Net Trust and Working Fund), as of May 31, 2016</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</si>
  <si>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</si>
  <si>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</si>
  <si>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</si>
  <si>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</si>
  <si>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</si>
  <si>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</si>
  <si>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</si>
  <si>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</si>
  <si>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</si>
  <si>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</si>
  <si>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t>Sub-total</t>
  </si>
  <si>
    <t>NCA RELEASES</t>
  </si>
  <si>
    <t>NEGOTIATED CHECKS</t>
  </si>
  <si>
    <t>OUTSTANDING CHECKS</t>
  </si>
  <si>
    <t>TOTAL DISBURSEMENT</t>
  </si>
  <si>
    <t>BOOK BALANCE</t>
  </si>
  <si>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</si>
  <si>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</si>
  <si>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</si>
  <si>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</si>
  <si>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</si>
  <si>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</si>
  <si>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</si>
  <si>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</si>
  <si>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 xml:space="preserve">    The Pres. Off    </t>
  </si>
  <si>
    <t>OVP</t>
  </si>
  <si>
    <t xml:space="preserve">   OVP</t>
  </si>
  <si>
    <t>DAR</t>
  </si>
  <si>
    <t xml:space="preserve">   OSEC</t>
  </si>
  <si>
    <t>DA</t>
  </si>
  <si>
    <t xml:space="preserve">   ACPC</t>
  </si>
  <si>
    <t xml:space="preserve">   BFAR</t>
  </si>
  <si>
    <t xml:space="preserve">   CODA</t>
  </si>
  <si>
    <t xml:space="preserve">   FDA</t>
  </si>
  <si>
    <t xml:space="preserve">   LDC</t>
  </si>
  <si>
    <t xml:space="preserve">   NAFC</t>
  </si>
  <si>
    <t xml:space="preserve">   NMIS</t>
  </si>
  <si>
    <t xml:space="preserve">   PCC</t>
  </si>
  <si>
    <t xml:space="preserve">   PHILMECH</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</si>
  <si>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</si>
  <si>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</si>
  <si>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</si>
  <si>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</si>
  <si>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</si>
  <si>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</si>
  <si>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</si>
  <si>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</si>
  <si>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</si>
  <si>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ECCDC</t>
  </si>
  <si>
    <t xml:space="preserve">  PHSA</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</si>
  <si>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</si>
  <si>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</si>
  <si>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</si>
  <si>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</si>
  <si>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</si>
  <si>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</si>
  <si>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</si>
  <si>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</si>
  <si>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</si>
  <si>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</si>
  <si>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</si>
  <si>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</si>
  <si>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</si>
  <si>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</si>
  <si>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</si>
  <si>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CDA</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</si>
  <si>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</si>
  <si>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</si>
  <si>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</si>
  <si>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</si>
  <si>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</si>
  <si>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</si>
  <si>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</si>
  <si>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</si>
  <si>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</si>
  <si>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</si>
  <si>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</si>
  <si>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</si>
  <si>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</si>
  <si>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</si>
  <si>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</si>
  <si>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</si>
  <si>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</si>
  <si>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</si>
  <si>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</si>
  <si>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</si>
  <si>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</si>
  <si>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</si>
  <si>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</si>
  <si>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</si>
  <si>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</si>
  <si>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</si>
  <si>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</si>
  <si>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</si>
  <si>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</si>
  <si>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</si>
  <si>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</si>
  <si>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</si>
  <si>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</si>
  <si>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</si>
  <si>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</si>
  <si>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</si>
  <si>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</si>
  <si>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 xml:space="preserve">   TESDA</t>
  </si>
  <si>
    <t>DND</t>
  </si>
  <si>
    <t>DND-Level Central Adm. &amp;  Support</t>
  </si>
  <si>
    <t>OSEC</t>
  </si>
  <si>
    <t>GA</t>
  </si>
  <si>
    <t>NDCP</t>
  </si>
  <si>
    <t>OCD</t>
  </si>
  <si>
    <t>PVAO</t>
  </si>
  <si>
    <t>VMMC</t>
  </si>
  <si>
    <t>AFP</t>
  </si>
  <si>
    <t>PA</t>
  </si>
  <si>
    <t>PAF</t>
  </si>
  <si>
    <t>PN</t>
  </si>
  <si>
    <t>Joint Level Central Adm. &amp; Support</t>
  </si>
  <si>
    <t>GHQ</t>
  </si>
  <si>
    <t>DPWH</t>
  </si>
  <si>
    <t xml:space="preserve">     OSEC</t>
  </si>
  <si>
    <t>DOST</t>
  </si>
  <si>
    <t xml:space="preserve">    OSEC</t>
  </si>
  <si>
    <t xml:space="preserve">    ASTI</t>
  </si>
  <si>
    <t xml:space="preserve">    FNRI</t>
  </si>
  <si>
    <t xml:space="preserve">    FPRDI</t>
  </si>
  <si>
    <t xml:space="preserve">    ITDI</t>
  </si>
  <si>
    <t xml:space="preserve">    ICTO</t>
  </si>
  <si>
    <t xml:space="preserve">    MIRDC</t>
  </si>
  <si>
    <t xml:space="preserve">    NAST</t>
  </si>
  <si>
    <t xml:space="preserve">    NRCP</t>
  </si>
  <si>
    <t xml:space="preserve">    PAGASA</t>
  </si>
  <si>
    <t xml:space="preserve">    PCAANRRD (PCAMRD + PCAFNRRD)</t>
  </si>
  <si>
    <t xml:space="preserve">    PCHRD</t>
  </si>
  <si>
    <t xml:space="preserve">    PCIEETRD (PCIERD + PCASTRD)</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</si>
  <si>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</si>
  <si>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</si>
  <si>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</si>
  <si>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</si>
  <si>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</si>
  <si>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</si>
  <si>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</si>
  <si>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</si>
  <si>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</si>
  <si>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</si>
  <si>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</si>
  <si>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NYC</t>
  </si>
  <si>
    <t xml:space="preserve">   JJWC</t>
  </si>
  <si>
    <t>DOT</t>
  </si>
  <si>
    <t xml:space="preserve">    IA</t>
  </si>
  <si>
    <t xml:space="preserve">    NPDC</t>
  </si>
  <si>
    <t xml:space="preserve"> </t>
  </si>
  <si>
    <t>DTI</t>
  </si>
  <si>
    <t xml:space="preserve">    BOI</t>
  </si>
  <si>
    <t xml:space="preserve">    CIAP</t>
  </si>
  <si>
    <t xml:space="preserve">    CMDF</t>
  </si>
  <si>
    <t xml:space="preserve">    PTTC</t>
  </si>
  <si>
    <t xml:space="preserve">    PDDCP</t>
  </si>
  <si>
    <t>DOTC</t>
  </si>
  <si>
    <t xml:space="preserve">    CAB</t>
  </si>
  <si>
    <t xml:space="preserve">    MARINA</t>
  </si>
  <si>
    <t xml:space="preserve">    OTC</t>
  </si>
  <si>
    <t xml:space="preserve">    OTS</t>
  </si>
  <si>
    <t xml:space="preserve">    PCG</t>
  </si>
  <si>
    <t xml:space="preserve">    TRB</t>
  </si>
  <si>
    <t>NEDA</t>
  </si>
  <si>
    <t xml:space="preserve">    ODG</t>
  </si>
  <si>
    <t xml:space="preserve">    NSCB</t>
  </si>
  <si>
    <t xml:space="preserve">    NSO</t>
  </si>
  <si>
    <t xml:space="preserve">    PNVSCA</t>
  </si>
  <si>
    <t xml:space="preserve">    PPPCP</t>
  </si>
  <si>
    <t xml:space="preserve">    SRTC</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</si>
  <si>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</si>
  <si>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</si>
  <si>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</si>
  <si>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</si>
  <si>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</si>
  <si>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</si>
  <si>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</si>
  <si>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</si>
  <si>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</si>
  <si>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</si>
  <si>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</si>
  <si>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</si>
  <si>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</si>
  <si>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</si>
  <si>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</si>
  <si>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</si>
  <si>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</si>
  <si>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</si>
  <si>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</si>
  <si>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</si>
  <si>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</si>
  <si>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</si>
  <si>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</si>
  <si>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</si>
  <si>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</si>
  <si>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</si>
  <si>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</si>
  <si>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</si>
  <si>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t>
  </si>
  <si>
    <t xml:space="preserve">      NHCP (NHI)</t>
  </si>
  <si>
    <t xml:space="preserve">     NLP</t>
  </si>
  <si>
    <t xml:space="preserve">     NAP (RMAO) </t>
  </si>
  <si>
    <t xml:space="preserve">   NCIP</t>
  </si>
  <si>
    <t xml:space="preserve">   NCMF (OMA)</t>
  </si>
  <si>
    <t xml:space="preserve">   NICA</t>
  </si>
  <si>
    <t xml:space="preserve">   NSC  </t>
  </si>
  <si>
    <t xml:space="preserve">   NTC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</si>
  <si>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</si>
  <si>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</si>
  <si>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</si>
  <si>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</si>
  <si>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</si>
  <si>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</si>
  <si>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</si>
  <si>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</si>
  <si>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PCDSPO</t>
  </si>
  <si>
    <t xml:space="preserve">   PLLO</t>
  </si>
  <si>
    <t xml:space="preserve">   PMS</t>
  </si>
  <si>
    <t>AR</t>
  </si>
  <si>
    <t xml:space="preserve">    ARMM</t>
  </si>
  <si>
    <t>JLEC</t>
  </si>
  <si>
    <t xml:space="preserve">     LEDAC</t>
  </si>
  <si>
    <t>JUDICIARY</t>
  </si>
  <si>
    <t xml:space="preserve">     SCPLC </t>
  </si>
  <si>
    <t xml:space="preserve">     PET   </t>
  </si>
  <si>
    <t xml:space="preserve">     SB</t>
  </si>
  <si>
    <t xml:space="preserve">     CA</t>
  </si>
  <si>
    <t xml:space="preserve">     CTA</t>
  </si>
  <si>
    <t>CSC</t>
  </si>
  <si>
    <t xml:space="preserve">     CSC</t>
  </si>
  <si>
    <t xml:space="preserve">     CESB</t>
  </si>
  <si>
    <t>COA</t>
  </si>
  <si>
    <t xml:space="preserve">    COA   </t>
  </si>
  <si>
    <t>COMELEC</t>
  </si>
  <si>
    <t xml:space="preserve">    COMELEC  </t>
  </si>
  <si>
    <t>OMBUDSMAN</t>
  </si>
  <si>
    <t xml:space="preserve">    OMB</t>
  </si>
  <si>
    <t>CHR</t>
  </si>
  <si>
    <t xml:space="preserve">    CHR</t>
  </si>
  <si>
    <t>Sub-Total, Departments</t>
  </si>
  <si>
    <t>Special Purpose Funds (SPFs)</t>
  </si>
  <si>
    <t xml:space="preserve">BSGC   </t>
  </si>
  <si>
    <t>ALGU</t>
  </si>
  <si>
    <t xml:space="preserve">    IRA</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</si>
  <si>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</si>
  <si>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</si>
  <si>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</si>
  <si>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</si>
  <si>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</si>
  <si>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</si>
  <si>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</si>
  <si>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</si>
  <si>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</si>
  <si>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</si>
  <si>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</si>
  <si>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</si>
  <si>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</si>
  <si>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</si>
  <si>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</si>
  <si>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</si>
  <si>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</si>
  <si>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</si>
  <si>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</si>
  <si>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</si>
  <si>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</si>
  <si>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</si>
  <si>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</si>
  <si>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</si>
  <si>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</si>
  <si>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</si>
  <si>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</si>
  <si>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</si>
  <si>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</si>
  <si>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</si>
  <si>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</si>
  <si>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</si>
  <si>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</si>
  <si>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</si>
  <si>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</si>
  <si>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</si>
  <si>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</si>
  <si>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</si>
  <si>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SUCS (By Universities/Colleges)</t>
  </si>
  <si>
    <t>NCR</t>
  </si>
  <si>
    <t>EARIST</t>
  </si>
  <si>
    <t>MPC (MIST)</t>
  </si>
  <si>
    <t>PMMA (RO III)</t>
  </si>
  <si>
    <t>PNU</t>
  </si>
  <si>
    <t>PSCA</t>
  </si>
  <si>
    <t>PUP</t>
  </si>
  <si>
    <t>RTU (RTC)</t>
  </si>
  <si>
    <t>TUP</t>
  </si>
  <si>
    <t>UPS</t>
  </si>
  <si>
    <t>MSU (RO XII)</t>
  </si>
  <si>
    <t>MSU-IIT (RO X)</t>
  </si>
  <si>
    <t>MSU-TCTO (RO IX)</t>
  </si>
  <si>
    <t>RO 1</t>
  </si>
  <si>
    <t>DMMMSU</t>
  </si>
  <si>
    <t>ISPSC</t>
  </si>
  <si>
    <t>MMSU</t>
  </si>
  <si>
    <t>NLPSC</t>
  </si>
  <si>
    <t>PSU (Pangasinan)</t>
  </si>
  <si>
    <t>UNP</t>
  </si>
  <si>
    <t>CAR</t>
  </si>
  <si>
    <t>ASIST</t>
  </si>
  <si>
    <t>ASC (Apayao)</t>
  </si>
  <si>
    <t>BSU (Benguet)</t>
  </si>
  <si>
    <t>ISU (ISCAF) (fugao)</t>
  </si>
  <si>
    <t>KASC</t>
  </si>
  <si>
    <t>MPSPC (MTPSPC)-Mt. Prov.</t>
  </si>
  <si>
    <t>RO 2</t>
  </si>
  <si>
    <t>BSC (BATSC)-Batanes</t>
  </si>
  <si>
    <t>CSU (Cagayan)</t>
  </si>
  <si>
    <t>ISU (Isabela)</t>
  </si>
  <si>
    <t>NVSU (N. Vizcaya)</t>
  </si>
  <si>
    <t>QSC (QSU)</t>
  </si>
  <si>
    <t>RO 3</t>
  </si>
  <si>
    <t>ASCT (ASCOT)</t>
  </si>
  <si>
    <t>BPSU</t>
  </si>
  <si>
    <t>BASC (BNASC)</t>
  </si>
  <si>
    <t>BSU (BULSU) (Bulacan)</t>
  </si>
  <si>
    <t>CLSU</t>
  </si>
  <si>
    <t>DHVTSU (DHVCAT)</t>
  </si>
  <si>
    <t>NEUST</t>
  </si>
  <si>
    <t>PAC (PSAU)</t>
  </si>
  <si>
    <t>PMMA</t>
  </si>
  <si>
    <t>RMTU</t>
  </si>
  <si>
    <t xml:space="preserve">TCA </t>
  </si>
  <si>
    <t>TSU</t>
  </si>
  <si>
    <t>RO 4A</t>
  </si>
  <si>
    <t>BSU (BTSU) (Batangas)</t>
  </si>
  <si>
    <t>CSU (CASU) (Cavite)</t>
  </si>
  <si>
    <t>LSPU (Laguna)</t>
  </si>
  <si>
    <t>SLSU (SLPC)</t>
  </si>
  <si>
    <t>URS</t>
  </si>
  <si>
    <t>RO 4B</t>
  </si>
  <si>
    <t>MSU (MSC)-Marinduque</t>
  </si>
  <si>
    <t>MSCAT (Mindoro)</t>
  </si>
  <si>
    <t>OMSC (OMNC)</t>
  </si>
  <si>
    <t>PSU (PSC) (Palawan)</t>
  </si>
  <si>
    <t>RSU (RSC)-Romblon</t>
  </si>
  <si>
    <t>WPU (SPCP)</t>
  </si>
  <si>
    <t>RO 5</t>
  </si>
  <si>
    <t>BSCAST</t>
  </si>
  <si>
    <t>BU</t>
  </si>
  <si>
    <t>CNSC</t>
  </si>
  <si>
    <t>CSPC (Camarines Sur)</t>
  </si>
  <si>
    <t>CSC (CATSC) (Catanduanes)</t>
  </si>
  <si>
    <t>CBSUA (CSSAC)</t>
  </si>
  <si>
    <t>DEBESMSCAT (DEEMSCAT)</t>
  </si>
  <si>
    <t>PSU  (PARSC) (Partido)</t>
  </si>
  <si>
    <t>SSC (SSTC) (Sorsogon)</t>
  </si>
  <si>
    <t>RO 6</t>
  </si>
  <si>
    <t>ASU (Aklan)</t>
  </si>
  <si>
    <t>CAPSU (PSPC)-Capiz</t>
  </si>
  <si>
    <t xml:space="preserve">CHMSC </t>
  </si>
  <si>
    <t>CPSU (Central Phils)</t>
  </si>
  <si>
    <t>GSC (Guimaras)</t>
  </si>
  <si>
    <t>ISUST (ISCF)</t>
  </si>
  <si>
    <t xml:space="preserve">     NISU (NIPSC)</t>
  </si>
  <si>
    <t>NNSCST</t>
  </si>
  <si>
    <t>UA (Antique) (POLSCAN)</t>
  </si>
  <si>
    <t>WVCST</t>
  </si>
  <si>
    <t>WVSU</t>
  </si>
  <si>
    <t>RO 7</t>
  </si>
  <si>
    <t>BISU (CVSCAFT)</t>
  </si>
  <si>
    <t>CNU</t>
  </si>
  <si>
    <t>CTU (CSCST)</t>
  </si>
  <si>
    <t>NOSU (CVPC)</t>
  </si>
  <si>
    <t>SSC (SISC) (Siquijor)</t>
  </si>
  <si>
    <t>RO 8</t>
  </si>
  <si>
    <t>ESSU</t>
  </si>
  <si>
    <t>EVSU</t>
  </si>
  <si>
    <t>LNU</t>
  </si>
  <si>
    <t>NSU (NIT)</t>
  </si>
  <si>
    <t>NSSU (TIMIST)</t>
  </si>
  <si>
    <t>PPSU (PIT)</t>
  </si>
  <si>
    <t>SSU (SSPC)</t>
  </si>
  <si>
    <t>SLSU (So. Leyte)</t>
  </si>
  <si>
    <t>UEP</t>
  </si>
  <si>
    <t>VSU (VISCA)</t>
  </si>
  <si>
    <t>RO 9</t>
  </si>
  <si>
    <t>BSC (BASSC) (Basilan)</t>
  </si>
  <si>
    <t>JHCSC (JHCESC)</t>
  </si>
  <si>
    <t>JRMSU (JRMSC)</t>
  </si>
  <si>
    <t>SSC</t>
  </si>
  <si>
    <t>TTRAC</t>
  </si>
  <si>
    <t>WMSU</t>
  </si>
  <si>
    <t>ZCSPC</t>
  </si>
  <si>
    <t>ZSCMST</t>
  </si>
  <si>
    <t>RO 10</t>
  </si>
  <si>
    <t xml:space="preserve">BSU (BUKSC)(Bukidnon) </t>
  </si>
  <si>
    <t>CPSC</t>
  </si>
  <si>
    <t>CMU</t>
  </si>
  <si>
    <t>MUST (MPSC)</t>
  </si>
  <si>
    <t>MOSCAT</t>
  </si>
  <si>
    <t>NMSCST (NWMSCST)</t>
  </si>
  <si>
    <t>RO 11</t>
  </si>
  <si>
    <t xml:space="preserve">CVSC </t>
  </si>
  <si>
    <t>DNSC (DDNSC)</t>
  </si>
  <si>
    <t>DOSCST</t>
  </si>
  <si>
    <t>SPABMAST (SPAMAST)</t>
  </si>
  <si>
    <t>USP</t>
  </si>
  <si>
    <t>RO 12</t>
  </si>
  <si>
    <t>AMPSC (AMPC)</t>
  </si>
  <si>
    <t>CCSPC</t>
  </si>
  <si>
    <t>CFCST</t>
  </si>
  <si>
    <t>SKSU (SKPSC)</t>
  </si>
  <si>
    <t>USM</t>
  </si>
  <si>
    <t>RO 13</t>
  </si>
  <si>
    <t>ASSCAT (ADSSCAT)</t>
  </si>
  <si>
    <t>CSU (NMSIST)(Caraga)</t>
  </si>
  <si>
    <t>SSSU (SDSPSC)</t>
  </si>
  <si>
    <t>SSCT</t>
  </si>
  <si>
    <t>3 items</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</si>
  <si>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</si>
  <si>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AS OF MAY 31, 2016</t>
  </si>
  <si>
    <t>(in thousand pesos)</t>
  </si>
  <si>
    <t>DEPARTMENT</t>
  </si>
  <si>
    <r>
      <t>NCA RELEASES</t>
    </r>
    <r>
      <rPr>
        <vertAlign val="superscript"/>
        <sz val="10"/>
        <rFont val="Arial"/>
        <family val="2"/>
      </rPr>
      <t>/3</t>
    </r>
  </si>
  <si>
    <r>
      <t>NCAs UTILIZED</t>
    </r>
    <r>
      <rPr>
        <vertAlign val="superscript"/>
        <sz val="10"/>
        <rFont val="Arial"/>
        <family val="2"/>
      </rPr>
      <t>/4</t>
    </r>
  </si>
  <si>
    <r>
      <t xml:space="preserve">UNUSED NCAs </t>
    </r>
    <r>
      <rPr>
        <vertAlign val="superscript"/>
        <sz val="10"/>
        <rFont val="Arial"/>
        <family val="2"/>
      </rPr>
      <t>/5</t>
    </r>
  </si>
  <si>
    <r>
      <t>UTILIZATION RATIO (%)</t>
    </r>
    <r>
      <rPr>
        <vertAlign val="superscript"/>
        <sz val="10"/>
        <rFont val="Arial"/>
        <family val="2"/>
      </rPr>
      <t>/6</t>
    </r>
  </si>
  <si>
    <t>Q1</t>
  </si>
  <si>
    <t>April</t>
  </si>
  <si>
    <t>May</t>
  </si>
  <si>
    <t>As of end        May</t>
  </si>
  <si>
    <t>TOTAL</t>
  </si>
  <si>
    <t>DEPARTMENTS</t>
  </si>
  <si>
    <t>Congress of the Philippines</t>
  </si>
  <si>
    <t>Office of the President</t>
  </si>
  <si>
    <t>Office of the Vice-President</t>
  </si>
  <si>
    <t>Department of Agrarian Reform</t>
  </si>
  <si>
    <t>Department of Agriculture</t>
  </si>
  <si>
    <r>
      <t>Department of Budget and Management</t>
    </r>
    <r>
      <rPr>
        <vertAlign val="superscript"/>
        <sz val="10"/>
        <rFont val="Arial"/>
        <family val="2"/>
      </rPr>
      <t>/7</t>
    </r>
  </si>
  <si>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</si>
  <si>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</si>
  <si>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</si>
  <si>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</si>
  <si>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</si>
  <si>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</si>
  <si>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</si>
  <si>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</si>
  <si>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</si>
  <si>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</si>
  <si>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</si>
  <si>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</si>
  <si>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</si>
  <si>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</si>
  <si>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</si>
  <si>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</si>
  <si>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Dept. of Transportation and Communications</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</si>
  <si>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</si>
  <si>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</si>
  <si>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</si>
  <si>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</si>
  <si>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</si>
  <si>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</si>
  <si>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</si>
  <si>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</si>
  <si>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</si>
  <si>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</si>
  <si>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</si>
  <si>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</si>
  <si>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</si>
  <si>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r>
      <t xml:space="preserve">     Owned and Controlled Corporations </t>
    </r>
    <r>
      <rPr>
        <vertAlign val="superscript"/>
        <sz val="10"/>
        <rFont val="Arial"/>
        <family val="2"/>
      </rPr>
      <t>/8</t>
    </r>
  </si>
  <si>
    <r>
      <t xml:space="preserve">Allotment to Local Government Units </t>
    </r>
    <r>
      <rPr>
        <vertAlign val="superscript"/>
        <sz val="10"/>
        <rFont val="Arial"/>
        <family val="2"/>
      </rPr>
      <t>/9</t>
    </r>
  </si>
  <si>
    <t xml:space="preserve">  o.w.  Metropolitan Manila Development Authority
          (Fund 101)</t>
  </si>
  <si>
    <t>/1</t>
  </si>
  <si>
    <t>Source: Report of MDS-Government Servicing Banks as of May 2016</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</si>
  <si>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</si>
  <si>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</si>
  <si>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</si>
  <si>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</si>
  <si>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</si>
  <si>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</si>
  <si>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</si>
  <si>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Negative entries refers to utilization of NCAs issued in previous months</t>
  </si>
  <si>
    <t>/6</t>
  </si>
  <si>
    <t>Percent of NCAs utilized over NCA releases</t>
  </si>
  <si>
    <t>/7</t>
  </si>
  <si>
    <t xml:space="preserve">DBM: inclusive of grants from AECID </t>
  </si>
  <si>
    <t>/8</t>
  </si>
  <si>
    <t>BSGC: Total budget support covered by NCA releases (i.e. subsidy and equity). Details to be coordinated with Bureau of Treasury</t>
  </si>
  <si>
    <t>/9</t>
  </si>
  <si>
    <t>ALGU: inclusive of IRA, special shares for LGUs, MMDA and other transfers to LGUs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</si>
</sst>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9"/>
      <name val="Arial"/>
      <family val="2"/>
    </font>
    <font>
      <b/>
      <sz val="9"/>
      <name val="Arial Black"/>
      <family val="2"/>
    </font>
    <font>
      <sz val="9"/>
      <color indexed="10"/>
      <name val="Arial"/>
      <family val="2"/>
    </font>
    <font>
      <b/>
      <sz val="8"/>
      <name val="Arial"/>
      <family val="2"/>
    </font>
    <font>
      <b/>
      <sz val="8.5"/>
      <name val="Arial"/>
      <family val="2"/>
    </font>
    <font>
      <b/>
      <vertAlign val="superscript"/>
      <sz val="8.5"/>
      <name val="Arial"/>
      <family val="2"/>
    </font>
    <font>
      <vertAlign val="superscript"/>
      <sz val="10"/>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i/>
      <sz val="8"/>
      <name val="Arial"/>
      <family val="2"/>
    </font>
    <font>
      <sz val="8"/>
      <color indexed="12"/>
      <name val="Arial"/>
      <family val="2"/>
    </font>
    <font>
      <i/>
      <sz val="10"/>
      <name val="Arial"/>
      <family val="2"/>
    </font>
    <font>
      <b/>
      <i/>
      <sz val="8"/>
      <name val="Arial"/>
      <family val="2"/>
    </font>
    <font>
      <b/>
      <sz val="10"/>
      <name val="Arial Narrow"/>
      <family val="2"/>
    </font>
    <font>
      <sz val="10"/>
      <name val="Arial Narrow"/>
      <family val="2"/>
    </font>
    <font>
      <u val="single"/>
      <sz val="8"/>
      <name val="Arial"/>
      <family val="2"/>
    </font>
    <font>
      <sz val="8"/>
      <color indexed="8"/>
      <name val="Arial"/>
      <family val="2"/>
    </font>
    <font>
      <sz val="8"/>
      <color indexed="10"/>
      <name val="Arial"/>
      <family val="2"/>
    </font>
    <font>
      <sz val="8"/>
      <color indexed="48"/>
      <name val="Arial"/>
      <family val="2"/>
    </font>
    <font>
      <b/>
      <sz val="10"/>
      <name val="Arial"/>
      <family val="2"/>
    </font>
    <font>
      <b/>
      <i/>
      <sz val="10"/>
      <name val="Arial"/>
      <family val="2"/>
    </font>
    <font>
      <u val="singleAccounting"/>
      <sz val="10"/>
      <name val="Arial"/>
      <family val="2"/>
    </font>
    <font>
      <sz val="10"/>
      <color indexed="8"/>
      <name val="Arial"/>
      <family val="0"/>
    </font>
    <font>
      <b/>
      <sz val="10"/>
      <color indexed="8"/>
      <name val="Arial"/>
      <family val="0"/>
    </font>
    <font>
      <sz val="10"/>
      <color indexed="8"/>
      <name val="Cambria"/>
      <family val="0"/>
    </font>
    <font>
      <b/>
      <sz val="14"/>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style="thin"/>
      <bottom style="thin"/>
    </border>
    <border>
      <left/>
      <right style="thin"/>
      <top/>
      <bottom style="thin"/>
    </border>
    <border>
      <left/>
      <right/>
      <top/>
      <bottom style="thin"/>
    </border>
    <border>
      <left/>
      <right/>
      <top style="thin"/>
      <bottom style="thin"/>
    </border>
    <border>
      <left/>
      <right/>
      <top/>
      <bottom style="double"/>
    </border>
    <border>
      <left style="thin"/>
      <right style="thin"/>
      <top/>
      <bottom/>
    </border>
    <border>
      <left style="thin"/>
      <right style="thin"/>
      <top/>
      <bottom style="thin">
        <color indexed="8"/>
      </bottom>
    </border>
    <border>
      <left style="thin"/>
      <right style="thin"/>
      <top/>
      <bottom style="thin"/>
    </border>
    <border>
      <left style="thin"/>
      <right/>
      <top/>
      <bottom style="thin"/>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31">
    <xf numFmtId="0" fontId="0" fillId="0" borderId="0" xfId="0" applyAlignment="1">
      <alignment/>
    </xf>
    <xf numFmtId="0" fontId="0" fillId="0" borderId="0" xfId="0" applyAlignment="1">
      <alignment horizontal="center"/>
    </xf>
    <xf numFmtId="41" fontId="0" fillId="0" borderId="0" xfId="0" applyNumberFormat="1" applyAlignment="1">
      <alignment/>
    </xf>
    <xf numFmtId="0" fontId="19" fillId="24" borderId="0" xfId="0" applyFont="1" applyFill="1" applyAlignment="1">
      <alignment/>
    </xf>
    <xf numFmtId="0" fontId="18" fillId="24" borderId="0" xfId="0" applyFont="1" applyFill="1" applyAlignment="1">
      <alignment/>
    </xf>
    <xf numFmtId="165" fontId="18" fillId="24" borderId="0" xfId="44" applyNumberFormat="1" applyFont="1" applyFill="1" applyBorder="1" applyAlignment="1">
      <alignment/>
    </xf>
    <xf numFmtId="0" fontId="18" fillId="0" borderId="0" xfId="0" applyFont="1" applyFill="1" applyAlignment="1">
      <alignment/>
    </xf>
    <xf numFmtId="0" fontId="20" fillId="24" borderId="0" xfId="0" applyFont="1" applyFill="1" applyBorder="1" applyAlignment="1">
      <alignment horizontal="left"/>
    </xf>
    <xf numFmtId="41" fontId="18" fillId="24" borderId="0" xfId="0" applyNumberFormat="1" applyFont="1" applyFill="1" applyBorder="1" applyAlignment="1">
      <alignment horizontal="left"/>
    </xf>
    <xf numFmtId="0" fontId="18" fillId="0" borderId="0" xfId="0" applyFont="1" applyFill="1" applyBorder="1" applyAlignment="1">
      <alignment/>
    </xf>
    <xf numFmtId="0" fontId="21" fillId="22" borderId="0" xfId="0" applyFont="1" applyFill="1" applyBorder="1" applyAlignment="1">
      <alignment/>
    </xf>
    <xf numFmtId="0" fontId="22" fillId="24" borderId="0" xfId="0" applyFont="1" applyFill="1" applyBorder="1" applyAlignment="1">
      <alignment horizontal="left"/>
    </xf>
    <xf numFmtId="41" fontId="18" fillId="24" borderId="0" xfId="0" applyNumberFormat="1" applyFont="1" applyFill="1" applyAlignment="1">
      <alignment/>
    </xf>
    <xf numFmtId="0" fontId="22" fillId="24" borderId="0" xfId="0" applyFont="1" applyFill="1" applyBorder="1" applyAlignment="1">
      <alignment/>
    </xf>
    <xf numFmtId="41" fontId="18" fillId="24" borderId="0" xfId="0" applyNumberFormat="1" applyFont="1" applyFill="1" applyBorder="1" applyAlignment="1">
      <alignment/>
    </xf>
    <xf numFmtId="165" fontId="22" fillId="20" borderId="10" xfId="44" applyNumberFormat="1" applyFont="1" applyFill="1" applyBorder="1" applyAlignment="1">
      <alignment/>
    </xf>
    <xf numFmtId="165" fontId="22" fillId="20" borderId="11" xfId="44" applyNumberFormat="1" applyFont="1" applyFill="1" applyBorder="1" applyAlignment="1">
      <alignment/>
    </xf>
    <xf numFmtId="165" fontId="22" fillId="20" borderId="12" xfId="44" applyNumberFormat="1" applyFont="1" applyFill="1" applyBorder="1" applyAlignment="1">
      <alignment/>
    </xf>
    <xf numFmtId="165" fontId="22" fillId="20" borderId="13" xfId="44" applyNumberFormat="1" applyFont="1" applyFill="1" applyBorder="1" applyAlignment="1">
      <alignment/>
    </xf>
    <xf numFmtId="0" fontId="22" fillId="20" borderId="14" xfId="0" applyFont="1" applyFill="1" applyBorder="1" applyAlignment="1">
      <alignment horizontal="center" vertical="center" wrapText="1"/>
    </xf>
    <xf numFmtId="165" fontId="27" fillId="20" borderId="15" xfId="44" applyNumberFormat="1" applyFont="1" applyFill="1" applyBorder="1" applyAlignment="1">
      <alignment horizontal="center" vertical="center" wrapText="1"/>
    </xf>
    <xf numFmtId="0" fontId="22" fillId="0" borderId="0" xfId="0" applyFont="1" applyAlignment="1">
      <alignment horizontal="center"/>
    </xf>
    <xf numFmtId="165" fontId="18" fillId="0" borderId="0" xfId="44" applyNumberFormat="1" applyFont="1" applyBorder="1" applyAlignment="1">
      <alignment/>
    </xf>
    <xf numFmtId="0" fontId="18" fillId="0" borderId="0" xfId="0" applyFont="1" applyAlignment="1">
      <alignment/>
    </xf>
    <xf numFmtId="0" fontId="22" fillId="0" borderId="0" xfId="0" applyFont="1" applyAlignment="1">
      <alignment horizontal="left"/>
    </xf>
    <xf numFmtId="0" fontId="29" fillId="0" borderId="0" xfId="0" applyFont="1" applyAlignment="1">
      <alignment horizontal="left" indent="1"/>
    </xf>
    <xf numFmtId="165" fontId="18" fillId="0" borderId="16" xfId="44" applyNumberFormat="1" applyFont="1" applyBorder="1" applyAlignment="1">
      <alignment horizontal="right"/>
    </xf>
    <xf numFmtId="165" fontId="30" fillId="0" borderId="0" xfId="44" applyNumberFormat="1" applyFont="1" applyBorder="1" applyAlignment="1">
      <alignment/>
    </xf>
    <xf numFmtId="0" fontId="18" fillId="0" borderId="0" xfId="0" applyFont="1" applyAlignment="1">
      <alignment horizontal="left" indent="1"/>
    </xf>
    <xf numFmtId="165" fontId="18" fillId="0" borderId="0" xfId="44" applyNumberFormat="1" applyFont="1" applyAlignment="1">
      <alignment/>
    </xf>
    <xf numFmtId="165" fontId="30" fillId="0" borderId="0" xfId="44" applyNumberFormat="1" applyFont="1" applyAlignment="1">
      <alignment/>
    </xf>
    <xf numFmtId="0" fontId="18" fillId="0" borderId="0" xfId="0" applyFont="1" applyAlignment="1" applyProtection="1">
      <alignment horizontal="left" indent="1"/>
      <protection locked="0"/>
    </xf>
    <xf numFmtId="165" fontId="18" fillId="0" borderId="16" xfId="44" applyNumberFormat="1" applyFont="1" applyBorder="1" applyAlignment="1">
      <alignment/>
    </xf>
    <xf numFmtId="165" fontId="18" fillId="0" borderId="0" xfId="0" applyNumberFormat="1" applyFont="1" applyAlignment="1">
      <alignment/>
    </xf>
    <xf numFmtId="0" fontId="18" fillId="0" borderId="0" xfId="0" applyFont="1" applyAlignment="1" quotePrefix="1">
      <alignment horizontal="left" indent="1"/>
    </xf>
    <xf numFmtId="0" fontId="31" fillId="0" borderId="0" xfId="0" applyFont="1" applyAlignment="1">
      <alignment horizontal="left" indent="1"/>
    </xf>
    <xf numFmtId="37" fontId="18" fillId="0" borderId="16" xfId="44" applyNumberFormat="1" applyFont="1" applyBorder="1" applyAlignment="1">
      <alignment horizontal="right"/>
    </xf>
    <xf numFmtId="0" fontId="18" fillId="0" borderId="0" xfId="0" applyFont="1" applyAlignment="1">
      <alignment horizontal="left" wrapText="1" indent="2"/>
    </xf>
    <xf numFmtId="37" fontId="18" fillId="0" borderId="0" xfId="44" applyNumberFormat="1" applyFont="1" applyAlignment="1">
      <alignment/>
    </xf>
    <xf numFmtId="0" fontId="18" fillId="0" borderId="0" xfId="0" applyFont="1" applyAlignment="1">
      <alignment horizontal="left" indent="3"/>
    </xf>
    <xf numFmtId="0" fontId="18" fillId="0" borderId="0" xfId="0" applyFont="1" applyAlignment="1">
      <alignment horizontal="left" indent="4"/>
    </xf>
    <xf numFmtId="0" fontId="18" fillId="0" borderId="0" xfId="0" applyFont="1" applyAlignment="1">
      <alignment horizontal="left" indent="2"/>
    </xf>
    <xf numFmtId="0" fontId="18" fillId="0" borderId="0" xfId="0" applyFont="1" applyAlignment="1">
      <alignment horizontal="left" wrapText="1" indent="3"/>
    </xf>
    <xf numFmtId="37" fontId="30" fillId="0" borderId="0" xfId="44" applyNumberFormat="1" applyFont="1" applyAlignment="1">
      <alignment/>
    </xf>
    <xf numFmtId="0" fontId="18" fillId="0" borderId="0" xfId="0" applyFont="1" applyFill="1" applyAlignment="1">
      <alignment horizontal="left" indent="1"/>
    </xf>
    <xf numFmtId="165" fontId="0" fillId="0" borderId="0" xfId="44" applyNumberFormat="1" applyFont="1" applyBorder="1" applyAlignment="1">
      <alignment/>
    </xf>
    <xf numFmtId="165" fontId="32" fillId="0" borderId="0" xfId="44" applyNumberFormat="1" applyFont="1" applyBorder="1" applyAlignment="1">
      <alignment/>
    </xf>
    <xf numFmtId="0" fontId="22" fillId="0" borderId="0" xfId="0" applyFont="1" applyAlignment="1">
      <alignment wrapText="1"/>
    </xf>
    <xf numFmtId="165" fontId="18" fillId="0" borderId="17" xfId="44" applyNumberFormat="1" applyFont="1" applyBorder="1" applyAlignment="1">
      <alignment/>
    </xf>
    <xf numFmtId="0" fontId="22" fillId="0" borderId="0" xfId="0" applyFont="1" applyAlignment="1">
      <alignment horizontal="left" indent="1"/>
    </xf>
    <xf numFmtId="0" fontId="18" fillId="22" borderId="0" xfId="0" applyFont="1" applyFill="1" applyAlignment="1">
      <alignment horizontal="left" indent="1"/>
    </xf>
    <xf numFmtId="165" fontId="18" fillId="22" borderId="0" xfId="44" applyNumberFormat="1" applyFont="1" applyFill="1" applyAlignment="1">
      <alignment/>
    </xf>
    <xf numFmtId="165" fontId="30" fillId="22" borderId="0" xfId="44" applyNumberFormat="1" applyFont="1" applyFill="1" applyAlignment="1">
      <alignment/>
    </xf>
    <xf numFmtId="41" fontId="30" fillId="22" borderId="0" xfId="44" applyNumberFormat="1" applyFont="1" applyFill="1" applyAlignment="1">
      <alignment/>
    </xf>
    <xf numFmtId="0" fontId="18" fillId="22" borderId="0" xfId="0" applyFont="1" applyFill="1" applyAlignment="1">
      <alignment horizontal="left" wrapText="1" indent="2"/>
    </xf>
    <xf numFmtId="0" fontId="18" fillId="0" borderId="0" xfId="0" applyFont="1" applyAlignment="1">
      <alignment horizontal="left" wrapText="1" indent="1"/>
    </xf>
    <xf numFmtId="165" fontId="18" fillId="0" borderId="17" xfId="44" applyNumberFormat="1" applyFont="1" applyBorder="1" applyAlignment="1">
      <alignment horizontal="right"/>
    </xf>
    <xf numFmtId="165" fontId="30" fillId="0" borderId="16" xfId="44" applyNumberFormat="1" applyFont="1" applyBorder="1" applyAlignment="1">
      <alignment/>
    </xf>
    <xf numFmtId="0" fontId="22" fillId="0" borderId="0" xfId="0" applyFont="1" applyAlignment="1">
      <alignment horizontal="left" wrapText="1" indent="1"/>
    </xf>
    <xf numFmtId="0" fontId="22" fillId="0" borderId="0" xfId="0" applyFont="1" applyFill="1" applyAlignment="1">
      <alignment horizontal="left"/>
    </xf>
    <xf numFmtId="165" fontId="22" fillId="0" borderId="18" xfId="44" applyNumberFormat="1" applyFont="1" applyFill="1" applyBorder="1" applyAlignment="1">
      <alignment/>
    </xf>
    <xf numFmtId="165" fontId="33" fillId="0" borderId="18" xfId="44" applyNumberFormat="1" applyFont="1" applyFill="1" applyBorder="1" applyAlignment="1">
      <alignment/>
    </xf>
    <xf numFmtId="0" fontId="22" fillId="0" borderId="0" xfId="0" applyFont="1" applyFill="1" applyAlignment="1">
      <alignment/>
    </xf>
    <xf numFmtId="0" fontId="31" fillId="0" borderId="0" xfId="0" applyFont="1" applyBorder="1" applyAlignment="1">
      <alignment/>
    </xf>
    <xf numFmtId="0" fontId="18" fillId="0" borderId="0" xfId="0" applyFont="1" applyBorder="1" applyAlignment="1">
      <alignment/>
    </xf>
    <xf numFmtId="165" fontId="34" fillId="0" borderId="0" xfId="44" applyNumberFormat="1" applyFont="1" applyAlignment="1">
      <alignment/>
    </xf>
    <xf numFmtId="165" fontId="34" fillId="0" borderId="0" xfId="44" applyNumberFormat="1" applyFont="1" applyFill="1" applyBorder="1" applyAlignment="1">
      <alignment/>
    </xf>
    <xf numFmtId="165" fontId="22" fillId="0" borderId="0" xfId="44" applyNumberFormat="1" applyFont="1" applyAlignment="1">
      <alignment/>
    </xf>
    <xf numFmtId="165" fontId="35" fillId="0" borderId="0" xfId="44" applyNumberFormat="1" applyFont="1" applyBorder="1" applyAlignment="1">
      <alignment/>
    </xf>
    <xf numFmtId="165" fontId="35" fillId="0" borderId="0" xfId="44" applyNumberFormat="1" applyFont="1" applyFill="1" applyBorder="1" applyAlignment="1">
      <alignment/>
    </xf>
    <xf numFmtId="0" fontId="34" fillId="0" borderId="0" xfId="0" applyFont="1" applyFill="1" applyBorder="1" applyAlignment="1">
      <alignment/>
    </xf>
    <xf numFmtId="165" fontId="35" fillId="0" borderId="16" xfId="44" applyNumberFormat="1" applyFont="1" applyFill="1" applyBorder="1" applyAlignment="1">
      <alignment/>
    </xf>
    <xf numFmtId="165" fontId="35" fillId="0" borderId="0" xfId="45" applyNumberFormat="1" applyFont="1" applyFill="1" applyBorder="1" applyAlignment="1">
      <alignment horizontal="left" indent="2"/>
    </xf>
    <xf numFmtId="0" fontId="36" fillId="0" borderId="0" xfId="0" applyFont="1" applyFill="1" applyAlignment="1">
      <alignment/>
    </xf>
    <xf numFmtId="165" fontId="18" fillId="0" borderId="0" xfId="44" applyNumberFormat="1" applyFont="1" applyFill="1" applyAlignment="1">
      <alignment/>
    </xf>
    <xf numFmtId="0" fontId="35" fillId="0" borderId="0" xfId="0" applyFont="1" applyFill="1" applyBorder="1" applyAlignment="1">
      <alignment/>
    </xf>
    <xf numFmtId="165" fontId="35" fillId="0" borderId="0" xfId="45" applyNumberFormat="1" applyFont="1" applyFill="1" applyBorder="1" applyAlignment="1">
      <alignment horizontal="left" wrapText="1" indent="2"/>
    </xf>
    <xf numFmtId="0" fontId="35" fillId="0" borderId="0" xfId="0" applyFont="1" applyFill="1" applyBorder="1" applyAlignment="1">
      <alignment horizontal="left" indent="1"/>
    </xf>
    <xf numFmtId="165" fontId="37" fillId="0" borderId="0" xfId="44" applyNumberFormat="1" applyFont="1" applyBorder="1" applyAlignment="1">
      <alignment/>
    </xf>
    <xf numFmtId="41" fontId="18" fillId="0" borderId="0" xfId="0" applyNumberFormat="1" applyFont="1" applyBorder="1" applyAlignment="1">
      <alignment/>
    </xf>
    <xf numFmtId="0" fontId="38" fillId="0" borderId="0" xfId="0" applyFont="1" applyBorder="1" applyAlignment="1">
      <alignment/>
    </xf>
    <xf numFmtId="41" fontId="39" fillId="0" borderId="0" xfId="0" applyNumberFormat="1" applyFont="1" applyBorder="1" applyAlignment="1">
      <alignment/>
    </xf>
    <xf numFmtId="41" fontId="37" fillId="0" borderId="0" xfId="0" applyNumberFormat="1" applyFont="1" applyBorder="1" applyAlignment="1">
      <alignment/>
    </xf>
    <xf numFmtId="41" fontId="37" fillId="0" borderId="0" xfId="0" applyNumberFormat="1" applyFont="1" applyAlignment="1">
      <alignment/>
    </xf>
    <xf numFmtId="41" fontId="18" fillId="0" borderId="0" xfId="0" applyNumberFormat="1" applyFont="1" applyFill="1" applyBorder="1" applyAlignment="1">
      <alignment/>
    </xf>
    <xf numFmtId="165" fontId="34" fillId="0" borderId="0" xfId="44" applyNumberFormat="1" applyFont="1" applyBorder="1"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ont="1" applyAlignment="1">
      <alignment horizontal="center" wrapText="1"/>
    </xf>
    <xf numFmtId="0" fontId="0" fillId="0" borderId="14" xfId="0" applyFont="1" applyBorder="1" applyAlignment="1">
      <alignment horizontal="center" wrapText="1"/>
    </xf>
    <xf numFmtId="0" fontId="0" fillId="0" borderId="0" xfId="0" applyNumberFormat="1" applyFont="1" applyAlignment="1">
      <alignment horizontal="center"/>
    </xf>
    <xf numFmtId="41" fontId="0" fillId="0" borderId="0" xfId="0" applyNumberFormat="1" applyFont="1" applyAlignment="1">
      <alignment/>
    </xf>
    <xf numFmtId="43" fontId="0" fillId="0" borderId="0" xfId="0" applyNumberFormat="1" applyFont="1" applyAlignment="1">
      <alignment/>
    </xf>
    <xf numFmtId="0" fontId="40" fillId="0" borderId="0" xfId="0" applyNumberFormat="1" applyFont="1" applyAlignment="1">
      <alignment/>
    </xf>
    <xf numFmtId="41" fontId="40" fillId="0" borderId="0" xfId="0" applyNumberFormat="1" applyFont="1" applyAlignment="1">
      <alignment/>
    </xf>
    <xf numFmtId="164" fontId="41" fillId="0" borderId="0" xfId="0" applyNumberFormat="1" applyFont="1" applyAlignment="1">
      <alignment/>
    </xf>
    <xf numFmtId="0" fontId="40" fillId="0" borderId="0" xfId="0" applyFont="1" applyAlignment="1">
      <alignment/>
    </xf>
    <xf numFmtId="164" fontId="32" fillId="0" borderId="0" xfId="0" applyNumberFormat="1" applyFont="1" applyAlignment="1">
      <alignment/>
    </xf>
    <xf numFmtId="41" fontId="42" fillId="0" borderId="0" xfId="0" applyNumberFormat="1" applyFont="1" applyAlignment="1">
      <alignment/>
    </xf>
    <xf numFmtId="0" fontId="0" fillId="0" borderId="0" xfId="44" applyNumberFormat="1" applyFont="1" applyAlignment="1">
      <alignment/>
    </xf>
    <xf numFmtId="0" fontId="0" fillId="0" borderId="0" xfId="0" applyNumberFormat="1" applyFont="1" applyFill="1" applyAlignment="1">
      <alignment/>
    </xf>
    <xf numFmtId="0" fontId="0" fillId="0" borderId="0" xfId="0" applyNumberFormat="1" applyFont="1" applyAlignment="1">
      <alignment wrapText="1"/>
    </xf>
    <xf numFmtId="164" fontId="0" fillId="0" borderId="0" xfId="0" applyNumberFormat="1" applyFont="1" applyAlignment="1">
      <alignment/>
    </xf>
    <xf numFmtId="0" fontId="0" fillId="0" borderId="16" xfId="0" applyNumberFormat="1" applyFont="1" applyBorder="1" applyAlignment="1">
      <alignment/>
    </xf>
    <xf numFmtId="41" fontId="0" fillId="0" borderId="16" xfId="0" applyNumberFormat="1" applyFont="1" applyBorder="1" applyAlignment="1">
      <alignment/>
    </xf>
    <xf numFmtId="164" fontId="0" fillId="0" borderId="16" xfId="0" applyNumberFormat="1" applyFont="1" applyBorder="1" applyAlignment="1">
      <alignment/>
    </xf>
    <xf numFmtId="0" fontId="0" fillId="0" borderId="0" xfId="0" applyNumberFormat="1" applyFont="1" applyBorder="1" applyAlignment="1">
      <alignment/>
    </xf>
    <xf numFmtId="41" fontId="0" fillId="0" borderId="0" xfId="0" applyNumberFormat="1" applyFont="1" applyBorder="1" applyAlignment="1">
      <alignment/>
    </xf>
    <xf numFmtId="164"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wrapText="1"/>
    </xf>
    <xf numFmtId="0" fontId="0" fillId="0" borderId="0" xfId="0" applyFont="1" applyBorder="1" applyAlignment="1">
      <alignment/>
    </xf>
    <xf numFmtId="165" fontId="0" fillId="0" borderId="0" xfId="0" applyNumberFormat="1" applyAlignment="1">
      <alignment/>
    </xf>
    <xf numFmtId="0" fontId="0" fillId="0" borderId="14" xfId="0" applyNumberFormat="1" applyFont="1" applyBorder="1" applyAlignment="1">
      <alignment horizontal="center" wrapText="1"/>
    </xf>
    <xf numFmtId="0" fontId="0" fillId="0" borderId="14" xfId="0" applyFont="1" applyBorder="1" applyAlignment="1">
      <alignment horizontal="center" wrapText="1"/>
    </xf>
    <xf numFmtId="0" fontId="18" fillId="0" borderId="0" xfId="0" applyFont="1" applyBorder="1" applyAlignment="1">
      <alignment horizontal="left" wrapText="1"/>
    </xf>
    <xf numFmtId="0" fontId="22" fillId="20" borderId="10"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20" xfId="0" applyFont="1" applyFill="1" applyBorder="1" applyAlignment="1">
      <alignment horizontal="center" vertical="center"/>
    </xf>
    <xf numFmtId="0" fontId="23" fillId="20" borderId="19" xfId="0" applyFont="1" applyFill="1" applyBorder="1" applyAlignment="1">
      <alignment horizontal="center" vertical="center" wrapText="1"/>
    </xf>
    <xf numFmtId="0" fontId="0" fillId="0" borderId="21" xfId="0" applyBorder="1" applyAlignment="1">
      <alignment/>
    </xf>
    <xf numFmtId="165" fontId="22" fillId="20" borderId="22" xfId="44" applyNumberFormat="1" applyFont="1" applyFill="1" applyBorder="1" applyAlignment="1">
      <alignment horizontal="center"/>
    </xf>
    <xf numFmtId="165" fontId="22" fillId="20" borderId="16" xfId="44" applyNumberFormat="1" applyFont="1" applyFill="1" applyBorder="1" applyAlignment="1">
      <alignment horizontal="center"/>
    </xf>
    <xf numFmtId="165" fontId="22" fillId="20" borderId="15" xfId="44" applyNumberFormat="1" applyFont="1" applyFill="1" applyBorder="1" applyAlignment="1">
      <alignment horizontal="center"/>
    </xf>
    <xf numFmtId="0" fontId="22" fillId="20" borderId="19" xfId="0" applyFont="1" applyFill="1" applyBorder="1" applyAlignment="1">
      <alignment horizontal="center" vertical="center" wrapText="1"/>
    </xf>
    <xf numFmtId="0" fontId="22" fillId="20" borderId="21" xfId="0" applyFont="1" applyFill="1" applyBorder="1" applyAlignment="1">
      <alignment horizontal="center" vertical="center" wrapText="1"/>
    </xf>
    <xf numFmtId="0" fontId="22" fillId="20" borderId="23" xfId="0" applyFont="1" applyFill="1" applyBorder="1" applyAlignment="1">
      <alignment horizontal="center" vertical="center" wrapText="1"/>
    </xf>
    <xf numFmtId="0" fontId="22" fillId="20" borderId="15" xfId="0" applyFont="1" applyFill="1" applyBorder="1" applyAlignment="1">
      <alignment horizontal="center" vertical="center" wrapText="1"/>
    </xf>
    <xf numFmtId="165" fontId="27" fillId="20" borderId="23" xfId="44" applyNumberFormat="1" applyFont="1" applyFill="1" applyBorder="1" applyAlignment="1">
      <alignment horizontal="center" vertical="center" wrapText="1"/>
    </xf>
    <xf numFmtId="165" fontId="27" fillId="20" borderId="15"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NCAs CREDITED VS NCA UTILIZATION 
JANUARY - MAY 2016</a:t>
            </a:r>
          </a:p>
        </c:rich>
      </c:tx>
      <c:layout>
        <c:manualLayout>
          <c:xMode val="factor"/>
          <c:yMode val="factor"/>
          <c:x val="0.04325"/>
          <c:y val="0.00925"/>
        </c:manualLayout>
      </c:layout>
      <c:spPr>
        <a:solidFill>
          <a:srgbClr val="FFFFFF"/>
        </a:solidFill>
        <a:ln w="3175">
          <a:noFill/>
        </a:ln>
      </c:spPr>
    </c:title>
    <c:plotArea>
      <c:layout>
        <c:manualLayout>
          <c:xMode val="edge"/>
          <c:yMode val="edge"/>
          <c:x val="0.016"/>
          <c:y val="0.1385"/>
          <c:w val="0.96575"/>
          <c:h val="0.78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Graph!$B$4:$F$4</c:f>
              <c:strCache/>
            </c:strRef>
          </c:cat>
          <c:val>
            <c:numRef>
              <c:f>Graph!$B$5:$F$5</c:f>
              <c:numCache/>
            </c:numRef>
          </c:val>
        </c:ser>
        <c:ser>
          <c:idx val="2"/>
          <c:order val="1"/>
          <c:tx>
            <c:strRef>
              <c:f>Graph!$A$6</c:f>
              <c:strCache>
                <c:ptCount val="1"/>
                <c:pt idx="0">
                  <c:v>Monthly NCA Utilized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Graph!$B$4:$F$4</c:f>
              <c:strCache/>
            </c:strRef>
          </c:cat>
          <c:val>
            <c:numRef>
              <c:f>Graph!$B$6:$F$6</c:f>
              <c:numCache/>
            </c:numRef>
          </c:val>
        </c:ser>
        <c:axId val="17220627"/>
        <c:axId val="20767916"/>
      </c:barChart>
      <c:lineChart>
        <c:grouping val="standard"/>
        <c:varyColors val="0"/>
        <c:ser>
          <c:idx val="3"/>
          <c:order val="2"/>
          <c:tx>
            <c:strRef>
              <c:f>Graph!$A$7</c:f>
              <c:strCache>
                <c:ptCount val="1"/>
                <c:pt idx="0">
                  <c:v>NCA Utilized / NCAs Credited - Flow</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solidFill>
                <a:srgbClr val="0000FF"/>
              </a:solidFill>
              <a:ln>
                <a:solidFill>
                  <a:srgbClr val="0000FF"/>
                </a:solidFill>
              </a:ln>
            </c:spPr>
          </c:marker>
          <c:cat>
            <c:strRef>
              <c:f>Graph!$B$4:$F$4</c:f>
              <c:strCache/>
            </c:strRef>
          </c:cat>
          <c:val>
            <c:numRef>
              <c:f>Graph!$B$7:$F$7</c:f>
              <c:numCache/>
            </c:numRef>
          </c:val>
          <c:smooth val="0"/>
        </c:ser>
        <c:ser>
          <c:idx val="4"/>
          <c:order val="3"/>
          <c:tx>
            <c:strRef>
              <c:f>Graph!$A$8</c:f>
              <c:strCache>
                <c:ptCount val="1"/>
                <c:pt idx="0">
                  <c:v>NCA Utilized / NCAs Credited - Cumulative</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00"/>
              </a:solidFill>
              <a:ln>
                <a:solidFill>
                  <a:srgbClr val="00FF00"/>
                </a:solidFill>
              </a:ln>
            </c:spPr>
          </c:marker>
          <c:cat>
            <c:strRef>
              <c:f>Graph!$B$4:$F$4</c:f>
              <c:strCache/>
            </c:strRef>
          </c:cat>
          <c:val>
            <c:numRef>
              <c:f>Graph!$B$8:$F$8</c:f>
              <c:numCache/>
            </c:numRef>
          </c:val>
          <c:smooth val="0"/>
        </c:ser>
        <c:axId val="52693517"/>
        <c:axId val="4479606"/>
      </c:lineChart>
      <c:catAx>
        <c:axId val="1722062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MONTHLY FLOW</a:t>
                </a:r>
              </a:p>
            </c:rich>
          </c:tx>
          <c:layout>
            <c:manualLayout>
              <c:xMode val="factor"/>
              <c:yMode val="factor"/>
              <c:x val="-0.01425"/>
              <c:y val="0.00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67916"/>
        <c:crossesAt val="0"/>
        <c:auto val="0"/>
        <c:lblOffset val="100"/>
        <c:tickLblSkip val="1"/>
        <c:noMultiLvlLbl val="0"/>
      </c:catAx>
      <c:valAx>
        <c:axId val="20767916"/>
        <c:scaling>
          <c:orientation val="minMax"/>
          <c:max val="220000"/>
          <c:min val="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LEVELS (P MIllion)</a:t>
                </a:r>
              </a:p>
            </c:rich>
          </c:tx>
          <c:layout>
            <c:manualLayout>
              <c:xMode val="factor"/>
              <c:yMode val="factor"/>
              <c:x val="0.04925"/>
              <c:y val="0.0035"/>
            </c:manualLayout>
          </c:layout>
          <c:overlay val="0"/>
          <c:spPr>
            <a:noFill/>
            <a:ln w="3175">
              <a:noFill/>
            </a:ln>
          </c:spPr>
        </c:title>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220627"/>
        <c:crossesAt val="1"/>
        <c:crossBetween val="between"/>
        <c:dispUnits/>
        <c:majorUnit val="15000"/>
        <c:minorUnit val="10000"/>
      </c:valAx>
      <c:catAx>
        <c:axId val="52693517"/>
        <c:scaling>
          <c:orientation val="minMax"/>
        </c:scaling>
        <c:axPos val="b"/>
        <c:delete val="1"/>
        <c:majorTickMark val="out"/>
        <c:minorTickMark val="none"/>
        <c:tickLblPos val="none"/>
        <c:crossAx val="4479606"/>
        <c:crossesAt val="85"/>
        <c:auto val="0"/>
        <c:lblOffset val="100"/>
        <c:tickLblSkip val="1"/>
        <c:noMultiLvlLbl val="0"/>
      </c:catAx>
      <c:valAx>
        <c:axId val="4479606"/>
        <c:scaling>
          <c:orientation val="minMax"/>
          <c:max val="125"/>
          <c:min val="50"/>
        </c:scaling>
        <c:axPos val="l"/>
        <c:title>
          <c:tx>
            <c:rich>
              <a:bodyPr vert="horz" rot="5400000" anchor="ctr"/>
              <a:lstStyle/>
              <a:p>
                <a:pPr algn="ctr">
                  <a:defRPr/>
                </a:pPr>
                <a:r>
                  <a:rPr lang="en-US" cap="none" sz="1000" b="1" i="0" u="none" baseline="0">
                    <a:solidFill>
                      <a:srgbClr val="000000"/>
                    </a:solidFill>
                    <a:latin typeface="Arial"/>
                    <a:ea typeface="Arial"/>
                    <a:cs typeface="Arial"/>
                  </a:rPr>
                  <a:t>NCA UTILIZATION RATES (%)</a:t>
                </a:r>
              </a:p>
            </c:rich>
          </c:tx>
          <c:layout>
            <c:manualLayout>
              <c:xMode val="factor"/>
              <c:yMode val="factor"/>
              <c:x val="0.00375"/>
              <c:y val="-0.0095"/>
            </c:manualLayout>
          </c:layout>
          <c:overlay val="0"/>
          <c:spPr>
            <a:noFill/>
            <a:ln w="3175">
              <a:noFill/>
            </a:ln>
          </c:spPr>
        </c:title>
        <c:delete val="0"/>
        <c:numFmt formatCode="_(* #,##0_);_(* \(#,##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93517"/>
        <c:crosses val="max"/>
        <c:crossBetween val="between"/>
        <c:dispUnits/>
        <c:majorUnit val="5"/>
        <c:minorUnit val="1"/>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9</xdr:col>
      <xdr:colOff>485775</xdr:colOff>
      <xdr:row>48</xdr:row>
      <xdr:rowOff>57150</xdr:rowOff>
    </xdr:to>
    <xdr:graphicFrame>
      <xdr:nvGraphicFramePr>
        <xdr:cNvPr id="1" name="Chart 1"/>
        <xdr:cNvGraphicFramePr/>
      </xdr:nvGraphicFramePr>
      <xdr:xfrm>
        <a:off x="123825" y="1628775"/>
        <a:ext cx="8439150" cy="620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marasigan\Desktop\CPD\ACTUAL%20DISBURSEMENT%20(BANK)\bank%20reports\2016\WEBSITE\2016%20REPORT%20ON%20NCA%20RELEASES%20AND%20UTILIZATION%20(posted%20in%20DBM%20websi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marasigan\Downloads\ACTUAL%20DISBURSEMENT%20(as%20of%20May)%20by%20agencywithsu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 of December"/>
      <sheetName val="As of November"/>
      <sheetName val="As of October"/>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12">
        <row r="8">
          <cell r="H8">
            <v>4912236</v>
          </cell>
        </row>
        <row r="9">
          <cell r="H9">
            <v>2509560</v>
          </cell>
        </row>
        <row r="10">
          <cell r="H10">
            <v>97230</v>
          </cell>
        </row>
        <row r="11">
          <cell r="H11">
            <v>3668910</v>
          </cell>
        </row>
        <row r="12">
          <cell r="H12">
            <v>14559571</v>
          </cell>
        </row>
        <row r="13">
          <cell r="H13">
            <v>1077734</v>
          </cell>
        </row>
        <row r="14">
          <cell r="H14">
            <v>140244486</v>
          </cell>
        </row>
        <row r="15">
          <cell r="H15">
            <v>21086697</v>
          </cell>
        </row>
        <row r="16">
          <cell r="H16">
            <v>703661</v>
          </cell>
        </row>
        <row r="17">
          <cell r="H17">
            <v>8590559</v>
          </cell>
        </row>
        <row r="18">
          <cell r="H18">
            <v>6209263</v>
          </cell>
        </row>
        <row r="19">
          <cell r="H19">
            <v>8445327</v>
          </cell>
        </row>
        <row r="20">
          <cell r="H20">
            <v>41034661</v>
          </cell>
        </row>
        <row r="21">
          <cell r="H21">
            <v>68909407</v>
          </cell>
        </row>
        <row r="22">
          <cell r="H22">
            <v>6060336</v>
          </cell>
        </row>
        <row r="23">
          <cell r="H23">
            <v>8493195</v>
          </cell>
        </row>
        <row r="24">
          <cell r="H24">
            <v>65409525</v>
          </cell>
        </row>
        <row r="25">
          <cell r="H25">
            <v>111911049</v>
          </cell>
        </row>
        <row r="26">
          <cell r="H26">
            <v>7904825</v>
          </cell>
        </row>
        <row r="27">
          <cell r="H27">
            <v>40492759</v>
          </cell>
        </row>
        <row r="28">
          <cell r="H28">
            <v>1483838</v>
          </cell>
        </row>
        <row r="29">
          <cell r="H29">
            <v>1805443</v>
          </cell>
        </row>
        <row r="30">
          <cell r="H30">
            <v>15038061</v>
          </cell>
        </row>
        <row r="31">
          <cell r="H31">
            <v>2680602</v>
          </cell>
        </row>
        <row r="32">
          <cell r="H32">
            <v>494198</v>
          </cell>
        </row>
        <row r="33">
          <cell r="H33">
            <v>8624657</v>
          </cell>
        </row>
        <row r="34">
          <cell r="H34">
            <v>1242</v>
          </cell>
        </row>
        <row r="35">
          <cell r="H35">
            <v>10268814</v>
          </cell>
        </row>
        <row r="36">
          <cell r="H36">
            <v>632643</v>
          </cell>
        </row>
        <row r="37">
          <cell r="H37">
            <v>3795463</v>
          </cell>
        </row>
        <row r="38">
          <cell r="H38">
            <v>6359380</v>
          </cell>
        </row>
        <row r="39">
          <cell r="H39">
            <v>832722</v>
          </cell>
        </row>
        <row r="40">
          <cell r="H40">
            <v>178460</v>
          </cell>
        </row>
        <row r="41">
          <cell r="H41">
            <v>11905632</v>
          </cell>
        </row>
        <row r="42">
          <cell r="H42">
            <v>29622902</v>
          </cell>
        </row>
        <row r="43">
          <cell r="H43">
            <v>184861374</v>
          </cell>
        </row>
        <row r="44">
          <cell r="H44">
            <v>624588</v>
          </cell>
        </row>
        <row r="45">
          <cell r="H45">
            <v>841531010</v>
          </cell>
        </row>
        <row r="50">
          <cell r="F50">
            <v>2788793</v>
          </cell>
          <cell r="G50">
            <v>1016047</v>
          </cell>
          <cell r="H50">
            <v>1107396</v>
          </cell>
        </row>
        <row r="51">
          <cell r="F51">
            <v>2043293</v>
          </cell>
          <cell r="G51">
            <v>221670</v>
          </cell>
          <cell r="H51">
            <v>244597</v>
          </cell>
        </row>
        <row r="52">
          <cell r="F52">
            <v>57211</v>
          </cell>
          <cell r="G52">
            <v>18586</v>
          </cell>
          <cell r="H52">
            <v>21433</v>
          </cell>
        </row>
        <row r="53">
          <cell r="F53">
            <v>1892356</v>
          </cell>
          <cell r="G53">
            <v>890491</v>
          </cell>
          <cell r="H53">
            <v>886063</v>
          </cell>
        </row>
        <row r="54">
          <cell r="F54">
            <v>7579151</v>
          </cell>
          <cell r="G54">
            <v>3329494</v>
          </cell>
          <cell r="H54">
            <v>3650926</v>
          </cell>
        </row>
        <row r="55">
          <cell r="F55">
            <v>622346</v>
          </cell>
          <cell r="G55">
            <v>213848</v>
          </cell>
          <cell r="H55">
            <v>241540</v>
          </cell>
        </row>
        <row r="56">
          <cell r="F56">
            <v>71550353</v>
          </cell>
          <cell r="G56">
            <v>29673957</v>
          </cell>
          <cell r="H56">
            <v>39020176</v>
          </cell>
        </row>
        <row r="57">
          <cell r="F57">
            <v>10709706</v>
          </cell>
          <cell r="G57">
            <v>4031098</v>
          </cell>
          <cell r="H57">
            <v>6345893</v>
          </cell>
        </row>
        <row r="58">
          <cell r="F58">
            <v>445051</v>
          </cell>
          <cell r="G58">
            <v>140834</v>
          </cell>
          <cell r="H58">
            <v>117776</v>
          </cell>
        </row>
        <row r="59">
          <cell r="F59">
            <v>4085977</v>
          </cell>
          <cell r="G59">
            <v>2298115</v>
          </cell>
          <cell r="H59">
            <v>2206467</v>
          </cell>
        </row>
        <row r="60">
          <cell r="F60">
            <v>3447753</v>
          </cell>
          <cell r="G60">
            <v>1422728</v>
          </cell>
          <cell r="H60">
            <v>1338782</v>
          </cell>
        </row>
        <row r="61">
          <cell r="F61">
            <v>5304121</v>
          </cell>
          <cell r="G61">
            <v>1532297</v>
          </cell>
          <cell r="H61">
            <v>1608909</v>
          </cell>
        </row>
        <row r="62">
          <cell r="F62">
            <v>26251817</v>
          </cell>
          <cell r="G62">
            <v>7264313</v>
          </cell>
          <cell r="H62">
            <v>7518531</v>
          </cell>
        </row>
        <row r="63">
          <cell r="F63">
            <v>38194450</v>
          </cell>
          <cell r="G63">
            <v>14531432</v>
          </cell>
          <cell r="H63">
            <v>16183525</v>
          </cell>
        </row>
        <row r="64">
          <cell r="F64">
            <v>3265137</v>
          </cell>
          <cell r="G64">
            <v>1168057</v>
          </cell>
          <cell r="H64">
            <v>1627142</v>
          </cell>
        </row>
        <row r="65">
          <cell r="F65">
            <v>4367227</v>
          </cell>
          <cell r="G65">
            <v>2051264</v>
          </cell>
          <cell r="H65">
            <v>2074704</v>
          </cell>
        </row>
        <row r="66">
          <cell r="F66">
            <v>33686585</v>
          </cell>
          <cell r="G66">
            <v>15510027</v>
          </cell>
          <cell r="H66">
            <v>16212913</v>
          </cell>
        </row>
        <row r="67">
          <cell r="F67">
            <v>51457175</v>
          </cell>
          <cell r="G67">
            <v>32828713</v>
          </cell>
          <cell r="H67">
            <v>27625161</v>
          </cell>
        </row>
        <row r="68">
          <cell r="F68">
            <v>4436385</v>
          </cell>
          <cell r="G68">
            <v>1653027</v>
          </cell>
          <cell r="H68">
            <v>1815413</v>
          </cell>
        </row>
        <row r="69">
          <cell r="F69">
            <v>20996838</v>
          </cell>
          <cell r="G69">
            <v>14792565</v>
          </cell>
          <cell r="H69">
            <v>4703356</v>
          </cell>
        </row>
        <row r="70">
          <cell r="F70">
            <v>773924</v>
          </cell>
          <cell r="G70">
            <v>410927</v>
          </cell>
          <cell r="H70">
            <v>298987</v>
          </cell>
        </row>
        <row r="71">
          <cell r="F71">
            <v>890026</v>
          </cell>
          <cell r="G71">
            <v>447505</v>
          </cell>
          <cell r="H71">
            <v>467912</v>
          </cell>
        </row>
        <row r="72">
          <cell r="F72">
            <v>9804488</v>
          </cell>
          <cell r="G72">
            <v>2238126</v>
          </cell>
          <cell r="H72">
            <v>2995447</v>
          </cell>
        </row>
        <row r="73">
          <cell r="F73">
            <v>1398026</v>
          </cell>
          <cell r="G73">
            <v>562010</v>
          </cell>
          <cell r="H73">
            <v>720566</v>
          </cell>
        </row>
        <row r="74">
          <cell r="F74">
            <v>280177</v>
          </cell>
          <cell r="G74">
            <v>110899</v>
          </cell>
          <cell r="H74">
            <v>103122</v>
          </cell>
        </row>
        <row r="75">
          <cell r="F75">
            <v>3935873</v>
          </cell>
          <cell r="G75">
            <v>3014603</v>
          </cell>
          <cell r="H75">
            <v>1674181</v>
          </cell>
        </row>
        <row r="76">
          <cell r="F76">
            <v>726</v>
          </cell>
          <cell r="G76">
            <v>230</v>
          </cell>
          <cell r="H76">
            <v>286</v>
          </cell>
        </row>
        <row r="77">
          <cell r="F77">
            <v>5499519</v>
          </cell>
          <cell r="G77">
            <v>2092204</v>
          </cell>
          <cell r="H77">
            <v>2677091</v>
          </cell>
        </row>
        <row r="78">
          <cell r="F78">
            <v>362454</v>
          </cell>
          <cell r="G78">
            <v>116542</v>
          </cell>
          <cell r="H78">
            <v>153647</v>
          </cell>
        </row>
        <row r="79">
          <cell r="F79">
            <v>2031237</v>
          </cell>
          <cell r="G79">
            <v>699294</v>
          </cell>
          <cell r="H79">
            <v>1064932</v>
          </cell>
        </row>
        <row r="80">
          <cell r="F80">
            <v>3086675</v>
          </cell>
          <cell r="G80">
            <v>2364501</v>
          </cell>
          <cell r="H80">
            <v>908204</v>
          </cell>
        </row>
        <row r="81">
          <cell r="F81">
            <v>434850</v>
          </cell>
          <cell r="G81">
            <v>182065</v>
          </cell>
          <cell r="H81">
            <v>215807</v>
          </cell>
        </row>
        <row r="82">
          <cell r="F82">
            <v>88256</v>
          </cell>
          <cell r="G82">
            <v>38985</v>
          </cell>
          <cell r="H82">
            <v>51219</v>
          </cell>
        </row>
        <row r="83">
          <cell r="F83">
            <v>8118023</v>
          </cell>
          <cell r="G83">
            <v>1977567</v>
          </cell>
          <cell r="H83">
            <v>1810042</v>
          </cell>
        </row>
        <row r="84">
          <cell r="F84">
            <v>19510269</v>
          </cell>
          <cell r="G84">
            <v>3569213</v>
          </cell>
          <cell r="H84">
            <v>6543420</v>
          </cell>
        </row>
        <row r="85">
          <cell r="F85">
            <v>114932059</v>
          </cell>
          <cell r="G85">
            <v>33008904</v>
          </cell>
          <cell r="H85">
            <v>36920411</v>
          </cell>
        </row>
        <row r="86">
          <cell r="F86">
            <v>251</v>
          </cell>
          <cell r="G86">
            <v>514449</v>
          </cell>
          <cell r="H86">
            <v>109888</v>
          </cell>
        </row>
        <row r="87">
          <cell r="F87">
            <v>464328558</v>
          </cell>
          <cell r="G87">
            <v>185936587</v>
          </cell>
          <cell r="H87">
            <v>191265865</v>
          </cell>
        </row>
      </sheetData>
      <sheetData sheetId="13">
        <row r="8">
          <cell r="H8">
            <v>4399915</v>
          </cell>
        </row>
        <row r="9">
          <cell r="H9">
            <v>2478794</v>
          </cell>
        </row>
        <row r="10">
          <cell r="H10">
            <v>82664</v>
          </cell>
        </row>
        <row r="11">
          <cell r="H11">
            <v>2534216</v>
          </cell>
        </row>
        <row r="12">
          <cell r="H12">
            <v>11514283</v>
          </cell>
        </row>
        <row r="13">
          <cell r="H13">
            <v>866665</v>
          </cell>
        </row>
        <row r="14">
          <cell r="H14">
            <v>127721237</v>
          </cell>
        </row>
        <row r="15">
          <cell r="H15">
            <v>18752425</v>
          </cell>
        </row>
        <row r="16">
          <cell r="H16">
            <v>540070</v>
          </cell>
        </row>
        <row r="17">
          <cell r="H17">
            <v>6661504</v>
          </cell>
        </row>
        <row r="18">
          <cell r="H18">
            <v>5012006</v>
          </cell>
        </row>
        <row r="19">
          <cell r="H19">
            <v>7023136</v>
          </cell>
        </row>
        <row r="20">
          <cell r="H20">
            <v>36758512</v>
          </cell>
        </row>
        <row r="21">
          <cell r="H21">
            <v>64922001</v>
          </cell>
        </row>
        <row r="22">
          <cell r="H22">
            <v>5726745</v>
          </cell>
        </row>
        <row r="23">
          <cell r="H23">
            <v>5846106</v>
          </cell>
        </row>
        <row r="24">
          <cell r="H24">
            <v>59267684</v>
          </cell>
        </row>
        <row r="25">
          <cell r="H25">
            <v>105727329</v>
          </cell>
        </row>
        <row r="26">
          <cell r="H26">
            <v>6141717</v>
          </cell>
        </row>
        <row r="27">
          <cell r="H27">
            <v>37044750</v>
          </cell>
        </row>
        <row r="28">
          <cell r="H28">
            <v>874613</v>
          </cell>
        </row>
        <row r="29">
          <cell r="H29">
            <v>1572582</v>
          </cell>
        </row>
        <row r="30">
          <cell r="H30">
            <v>10148336</v>
          </cell>
        </row>
        <row r="31">
          <cell r="H31">
            <v>2542933</v>
          </cell>
        </row>
        <row r="32">
          <cell r="H32">
            <v>452531</v>
          </cell>
        </row>
        <row r="33">
          <cell r="H33">
            <v>5078228</v>
          </cell>
        </row>
        <row r="34">
          <cell r="H34">
            <v>965</v>
          </cell>
        </row>
        <row r="35">
          <cell r="H35">
            <v>8809140</v>
          </cell>
        </row>
        <row r="36">
          <cell r="H36">
            <v>581081</v>
          </cell>
        </row>
        <row r="37">
          <cell r="H37">
            <v>3751301</v>
          </cell>
        </row>
        <row r="38">
          <cell r="H38">
            <v>6334013</v>
          </cell>
        </row>
        <row r="39">
          <cell r="H39">
            <v>669191</v>
          </cell>
        </row>
        <row r="40">
          <cell r="H40">
            <v>160010</v>
          </cell>
        </row>
        <row r="41">
          <cell r="H41">
            <v>10917237</v>
          </cell>
        </row>
        <row r="42">
          <cell r="H42">
            <v>29158851</v>
          </cell>
        </row>
        <row r="43">
          <cell r="H43">
            <v>184713031</v>
          </cell>
        </row>
        <row r="44">
          <cell r="H44">
            <v>531575</v>
          </cell>
        </row>
        <row r="45">
          <cell r="H45">
            <v>775317377</v>
          </cell>
        </row>
        <row r="50">
          <cell r="F50">
            <v>2688992</v>
          </cell>
          <cell r="G50">
            <v>694509</v>
          </cell>
          <cell r="H50">
            <v>1016414</v>
          </cell>
        </row>
        <row r="51">
          <cell r="F51">
            <v>2023947</v>
          </cell>
          <cell r="G51">
            <v>161241</v>
          </cell>
          <cell r="H51">
            <v>293606</v>
          </cell>
        </row>
        <row r="52">
          <cell r="F52">
            <v>54950</v>
          </cell>
          <cell r="G52">
            <v>7866</v>
          </cell>
          <cell r="H52">
            <v>19848</v>
          </cell>
        </row>
        <row r="53">
          <cell r="F53">
            <v>1425224</v>
          </cell>
          <cell r="G53">
            <v>456847</v>
          </cell>
          <cell r="H53">
            <v>652145</v>
          </cell>
        </row>
        <row r="54">
          <cell r="F54">
            <v>7138358</v>
          </cell>
          <cell r="G54">
            <v>1899205</v>
          </cell>
          <cell r="H54">
            <v>2476720</v>
          </cell>
        </row>
        <row r="55">
          <cell r="F55">
            <v>483450</v>
          </cell>
          <cell r="G55">
            <v>174308</v>
          </cell>
          <cell r="H55">
            <v>208907</v>
          </cell>
        </row>
        <row r="56">
          <cell r="F56">
            <v>69112433</v>
          </cell>
          <cell r="G56">
            <v>22108244</v>
          </cell>
          <cell r="H56">
            <v>36500560</v>
          </cell>
        </row>
        <row r="57">
          <cell r="F57">
            <v>10095763</v>
          </cell>
          <cell r="G57">
            <v>2863628</v>
          </cell>
          <cell r="H57">
            <v>5793034</v>
          </cell>
        </row>
        <row r="58">
          <cell r="F58">
            <v>389051</v>
          </cell>
          <cell r="G58">
            <v>48418</v>
          </cell>
          <cell r="H58">
            <v>102601</v>
          </cell>
        </row>
        <row r="59">
          <cell r="F59">
            <v>3791579</v>
          </cell>
          <cell r="G59">
            <v>1020566</v>
          </cell>
          <cell r="H59">
            <v>1849359</v>
          </cell>
        </row>
        <row r="60">
          <cell r="F60">
            <v>2622156</v>
          </cell>
          <cell r="G60">
            <v>846110</v>
          </cell>
          <cell r="H60">
            <v>1543740</v>
          </cell>
        </row>
        <row r="61">
          <cell r="F61">
            <v>5288190</v>
          </cell>
          <cell r="G61">
            <v>1448566</v>
          </cell>
          <cell r="H61">
            <v>286380</v>
          </cell>
        </row>
        <row r="62">
          <cell r="F62">
            <v>24579831</v>
          </cell>
          <cell r="G62">
            <v>5512563</v>
          </cell>
          <cell r="H62">
            <v>6666118</v>
          </cell>
        </row>
        <row r="63">
          <cell r="F63">
            <v>36229595</v>
          </cell>
          <cell r="G63">
            <v>13257695</v>
          </cell>
          <cell r="H63">
            <v>15434711</v>
          </cell>
        </row>
        <row r="64">
          <cell r="F64">
            <v>3088605</v>
          </cell>
          <cell r="G64">
            <v>1077396</v>
          </cell>
          <cell r="H64">
            <v>1560744</v>
          </cell>
        </row>
        <row r="65">
          <cell r="F65">
            <v>2874633</v>
          </cell>
          <cell r="G65">
            <v>1347877</v>
          </cell>
          <cell r="H65">
            <v>1623596</v>
          </cell>
        </row>
        <row r="66">
          <cell r="F66">
            <v>30574472</v>
          </cell>
          <cell r="G66">
            <v>13754840</v>
          </cell>
          <cell r="H66">
            <v>14938372</v>
          </cell>
        </row>
        <row r="67">
          <cell r="F67">
            <v>50137705</v>
          </cell>
          <cell r="G67">
            <v>29441716</v>
          </cell>
          <cell r="H67">
            <v>26147908</v>
          </cell>
        </row>
        <row r="68">
          <cell r="F68">
            <v>3736688</v>
          </cell>
          <cell r="G68">
            <v>973060</v>
          </cell>
          <cell r="H68">
            <v>1431969</v>
          </cell>
        </row>
        <row r="69">
          <cell r="F69">
            <v>20947486</v>
          </cell>
          <cell r="G69">
            <v>10201257</v>
          </cell>
          <cell r="H69">
            <v>5896007</v>
          </cell>
        </row>
        <row r="70">
          <cell r="F70">
            <v>609805</v>
          </cell>
          <cell r="G70">
            <v>128825</v>
          </cell>
          <cell r="H70">
            <v>135983</v>
          </cell>
        </row>
        <row r="71">
          <cell r="F71">
            <v>878172</v>
          </cell>
          <cell r="G71">
            <v>280730</v>
          </cell>
          <cell r="H71">
            <v>413680</v>
          </cell>
        </row>
        <row r="72">
          <cell r="F72">
            <v>6821075</v>
          </cell>
          <cell r="G72">
            <v>1172705</v>
          </cell>
          <cell r="H72">
            <v>2154556</v>
          </cell>
        </row>
        <row r="73">
          <cell r="F73">
            <v>1371425</v>
          </cell>
          <cell r="G73">
            <v>477789</v>
          </cell>
          <cell r="H73">
            <v>693719</v>
          </cell>
        </row>
        <row r="74">
          <cell r="F74">
            <v>266010</v>
          </cell>
          <cell r="G74">
            <v>85601</v>
          </cell>
          <cell r="H74">
            <v>100920</v>
          </cell>
        </row>
        <row r="75">
          <cell r="F75">
            <v>3058075</v>
          </cell>
          <cell r="G75">
            <v>720631</v>
          </cell>
          <cell r="H75">
            <v>1299522</v>
          </cell>
        </row>
        <row r="76">
          <cell r="F76">
            <v>568</v>
          </cell>
          <cell r="G76">
            <v>146</v>
          </cell>
          <cell r="H76">
            <v>251</v>
          </cell>
        </row>
        <row r="77">
          <cell r="F77">
            <v>5495267</v>
          </cell>
          <cell r="G77">
            <v>1423302</v>
          </cell>
          <cell r="H77">
            <v>1890571</v>
          </cell>
        </row>
        <row r="78">
          <cell r="F78">
            <v>360687</v>
          </cell>
          <cell r="G78">
            <v>82031</v>
          </cell>
          <cell r="H78">
            <v>138363</v>
          </cell>
        </row>
        <row r="79">
          <cell r="F79">
            <v>1987073</v>
          </cell>
          <cell r="G79">
            <v>480125</v>
          </cell>
          <cell r="H79">
            <v>1284103</v>
          </cell>
        </row>
        <row r="80">
          <cell r="F80">
            <v>3068589</v>
          </cell>
          <cell r="G80">
            <v>2356568</v>
          </cell>
          <cell r="H80">
            <v>908856</v>
          </cell>
        </row>
        <row r="81">
          <cell r="F81">
            <v>434850</v>
          </cell>
          <cell r="G81">
            <v>80628</v>
          </cell>
          <cell r="H81">
            <v>153713</v>
          </cell>
        </row>
        <row r="82">
          <cell r="F82">
            <v>87725</v>
          </cell>
          <cell r="G82">
            <v>33006</v>
          </cell>
          <cell r="H82">
            <v>39279</v>
          </cell>
        </row>
        <row r="83">
          <cell r="F83">
            <v>8032100</v>
          </cell>
          <cell r="G83">
            <v>1130804</v>
          </cell>
          <cell r="H83">
            <v>1754333</v>
          </cell>
        </row>
        <row r="84">
          <cell r="F84">
            <v>19510269</v>
          </cell>
          <cell r="G84">
            <v>2027288</v>
          </cell>
          <cell r="H84">
            <v>7621294</v>
          </cell>
        </row>
        <row r="85">
          <cell r="F85">
            <v>114881150</v>
          </cell>
          <cell r="G85">
            <v>32967516</v>
          </cell>
          <cell r="H85">
            <v>36864365</v>
          </cell>
        </row>
        <row r="86">
          <cell r="F86">
            <v>231</v>
          </cell>
          <cell r="G86">
            <v>391355</v>
          </cell>
          <cell r="H86">
            <v>139989</v>
          </cell>
        </row>
        <row r="87">
          <cell r="F87">
            <v>444146179</v>
          </cell>
          <cell r="G87">
            <v>151134962</v>
          </cell>
          <cell r="H87">
            <v>180036236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y Agency-SUM"/>
      <sheetName val="By Agency-website"/>
      <sheetName val="By Agency-SUM (C)"/>
      <sheetName val="By Agency-REG"/>
      <sheetName val="By Agency-REG (C)"/>
      <sheetName val="LBP-REG (C)"/>
      <sheetName val="LBP-REG"/>
      <sheetName val="DBP-REG"/>
      <sheetName val="PVB-REG"/>
      <sheetName val="By Agency-SPEC"/>
      <sheetName val="LBP-SPEC"/>
      <sheetName val="DBP-SPEC"/>
      <sheetName val="PVB-SPEC"/>
    </sheetNames>
    <sheetDataSet>
      <sheetData sheetId="2">
        <row r="11">
          <cell r="B11">
            <v>1401305</v>
          </cell>
          <cell r="C11">
            <v>1190534</v>
          </cell>
          <cell r="D11">
            <v>37198</v>
          </cell>
        </row>
        <row r="12">
          <cell r="B12">
            <v>59904</v>
          </cell>
          <cell r="C12">
            <v>53998</v>
          </cell>
          <cell r="D12">
            <v>2818</v>
          </cell>
        </row>
        <row r="13">
          <cell r="B13">
            <v>178072</v>
          </cell>
          <cell r="C13">
            <v>151109</v>
          </cell>
          <cell r="D13">
            <v>6458</v>
          </cell>
        </row>
        <row r="14">
          <cell r="B14">
            <v>3217729</v>
          </cell>
          <cell r="C14">
            <v>2532130</v>
          </cell>
          <cell r="D14">
            <v>370523</v>
          </cell>
        </row>
        <row r="15">
          <cell r="B15">
            <v>55226</v>
          </cell>
          <cell r="C15">
            <v>53083</v>
          </cell>
          <cell r="D15">
            <v>2064</v>
          </cell>
        </row>
        <row r="18">
          <cell r="B18">
            <v>2509560</v>
          </cell>
          <cell r="C18">
            <v>2454477</v>
          </cell>
          <cell r="D18">
            <v>24317</v>
          </cell>
        </row>
        <row r="21">
          <cell r="B21">
            <v>97230</v>
          </cell>
          <cell r="C21">
            <v>80521</v>
          </cell>
          <cell r="D21">
            <v>2143</v>
          </cell>
        </row>
        <row r="24">
          <cell r="B24">
            <v>3668910</v>
          </cell>
          <cell r="C24">
            <v>2413719</v>
          </cell>
          <cell r="D24">
            <v>120497</v>
          </cell>
        </row>
        <row r="27">
          <cell r="B27">
            <v>11376246</v>
          </cell>
          <cell r="C27">
            <v>8291803</v>
          </cell>
          <cell r="D27">
            <v>291652</v>
          </cell>
        </row>
        <row r="28">
          <cell r="B28">
            <v>520408</v>
          </cell>
          <cell r="C28">
            <v>516800</v>
          </cell>
          <cell r="D28">
            <v>592</v>
          </cell>
        </row>
        <row r="29">
          <cell r="B29">
            <v>2047494</v>
          </cell>
          <cell r="C29">
            <v>1773319</v>
          </cell>
          <cell r="D29">
            <v>92903</v>
          </cell>
        </row>
        <row r="30">
          <cell r="B30">
            <v>0</v>
          </cell>
          <cell r="C30">
            <v>0</v>
          </cell>
          <cell r="D30">
            <v>0</v>
          </cell>
        </row>
        <row r="31">
          <cell r="B31">
            <v>100218</v>
          </cell>
          <cell r="C31">
            <v>91409</v>
          </cell>
          <cell r="D31">
            <v>932</v>
          </cell>
        </row>
        <row r="32">
          <cell r="B32">
            <v>0</v>
          </cell>
          <cell r="C32">
            <v>0</v>
          </cell>
          <cell r="D32">
            <v>0</v>
          </cell>
        </row>
        <row r="33">
          <cell r="B33">
            <v>0</v>
          </cell>
          <cell r="C33">
            <v>0</v>
          </cell>
          <cell r="D33">
            <v>0</v>
          </cell>
        </row>
        <row r="34">
          <cell r="B34">
            <v>155382</v>
          </cell>
          <cell r="C34">
            <v>135906</v>
          </cell>
          <cell r="D34">
            <v>1425</v>
          </cell>
        </row>
        <row r="35">
          <cell r="B35">
            <v>194667</v>
          </cell>
          <cell r="C35">
            <v>185882</v>
          </cell>
          <cell r="D35">
            <v>1504</v>
          </cell>
        </row>
        <row r="36">
          <cell r="B36">
            <v>73489</v>
          </cell>
          <cell r="C36">
            <v>71016</v>
          </cell>
          <cell r="D36">
            <v>2449</v>
          </cell>
        </row>
        <row r="37">
          <cell r="B37">
            <v>91667</v>
          </cell>
          <cell r="C37">
            <v>54046</v>
          </cell>
          <cell r="D37">
            <v>2645</v>
          </cell>
        </row>
        <row r="40">
          <cell r="B40">
            <v>1061112</v>
          </cell>
          <cell r="C40">
            <v>851723</v>
          </cell>
          <cell r="D40">
            <v>3341</v>
          </cell>
        </row>
        <row r="41">
          <cell r="B41">
            <v>16622</v>
          </cell>
          <cell r="C41">
            <v>11570</v>
          </cell>
          <cell r="D41">
            <v>31</v>
          </cell>
        </row>
        <row r="44">
          <cell r="B44">
            <v>139104615</v>
          </cell>
          <cell r="C44">
            <v>124690304</v>
          </cell>
          <cell r="D44">
            <v>2507185</v>
          </cell>
        </row>
        <row r="45">
          <cell r="B45">
            <v>12446</v>
          </cell>
          <cell r="C45">
            <v>11388</v>
          </cell>
          <cell r="D45">
            <v>517</v>
          </cell>
        </row>
        <row r="46">
          <cell r="B46">
            <v>5234</v>
          </cell>
          <cell r="C46">
            <v>2151</v>
          </cell>
          <cell r="D46">
            <v>642</v>
          </cell>
        </row>
        <row r="47">
          <cell r="B47">
            <v>857174</v>
          </cell>
          <cell r="C47">
            <v>292485</v>
          </cell>
          <cell r="D47">
            <v>6272</v>
          </cell>
        </row>
        <row r="48">
          <cell r="B48">
            <v>203589</v>
          </cell>
          <cell r="C48">
            <v>113086</v>
          </cell>
          <cell r="D48">
            <v>65252</v>
          </cell>
        </row>
        <row r="49">
          <cell r="B49">
            <v>61428</v>
          </cell>
          <cell r="C49">
            <v>31736</v>
          </cell>
          <cell r="D49">
            <v>219</v>
          </cell>
        </row>
        <row r="51">
          <cell r="B51">
            <v>21086697</v>
          </cell>
          <cell r="C51">
            <v>18387985</v>
          </cell>
          <cell r="D51">
            <v>364440</v>
          </cell>
        </row>
        <row r="54">
          <cell r="B54">
            <v>703661</v>
          </cell>
          <cell r="C54">
            <v>539604</v>
          </cell>
          <cell r="D54">
            <v>466</v>
          </cell>
        </row>
        <row r="57">
          <cell r="B57">
            <v>6897023</v>
          </cell>
          <cell r="C57">
            <v>5330853</v>
          </cell>
          <cell r="D57">
            <v>228728</v>
          </cell>
        </row>
        <row r="58">
          <cell r="B58">
            <v>505025</v>
          </cell>
          <cell r="C58">
            <v>395870</v>
          </cell>
          <cell r="D58">
            <v>13527</v>
          </cell>
        </row>
        <row r="59">
          <cell r="B59">
            <v>348259</v>
          </cell>
          <cell r="C59">
            <v>292488</v>
          </cell>
          <cell r="D59">
            <v>8243</v>
          </cell>
        </row>
        <row r="60">
          <cell r="B60">
            <v>756319</v>
          </cell>
          <cell r="C60">
            <v>327047</v>
          </cell>
          <cell r="D60">
            <v>717</v>
          </cell>
        </row>
        <row r="61">
          <cell r="B61">
            <v>52528</v>
          </cell>
          <cell r="C61">
            <v>34811</v>
          </cell>
          <cell r="D61">
            <v>2536</v>
          </cell>
        </row>
        <row r="62">
          <cell r="B62">
            <v>31405</v>
          </cell>
          <cell r="C62">
            <v>25566</v>
          </cell>
          <cell r="D62">
            <v>1118</v>
          </cell>
        </row>
        <row r="65">
          <cell r="B65">
            <v>324904</v>
          </cell>
          <cell r="C65">
            <v>258829</v>
          </cell>
          <cell r="D65">
            <v>6849</v>
          </cell>
        </row>
        <row r="66">
          <cell r="B66">
            <v>993629</v>
          </cell>
          <cell r="C66">
            <v>710797</v>
          </cell>
          <cell r="D66">
            <v>22167</v>
          </cell>
        </row>
        <row r="67">
          <cell r="B67">
            <v>3342865</v>
          </cell>
          <cell r="C67">
            <v>2540326</v>
          </cell>
          <cell r="D67">
            <v>75985</v>
          </cell>
        </row>
        <row r="68">
          <cell r="B68">
            <v>98831</v>
          </cell>
          <cell r="C68">
            <v>78450</v>
          </cell>
          <cell r="D68">
            <v>9182</v>
          </cell>
        </row>
        <row r="69">
          <cell r="B69">
            <v>825661</v>
          </cell>
          <cell r="C69">
            <v>708163</v>
          </cell>
          <cell r="D69">
            <v>8321</v>
          </cell>
        </row>
        <row r="70">
          <cell r="B70">
            <v>6267</v>
          </cell>
          <cell r="C70">
            <v>6072</v>
          </cell>
          <cell r="D70">
            <v>144</v>
          </cell>
        </row>
        <row r="71">
          <cell r="B71">
            <v>156840</v>
          </cell>
          <cell r="C71">
            <v>150439</v>
          </cell>
          <cell r="D71">
            <v>2199</v>
          </cell>
        </row>
        <row r="72">
          <cell r="B72">
            <v>148958</v>
          </cell>
          <cell r="C72">
            <v>136740</v>
          </cell>
          <cell r="D72">
            <v>4771</v>
          </cell>
        </row>
        <row r="73">
          <cell r="B73">
            <v>22797</v>
          </cell>
          <cell r="C73">
            <v>21938</v>
          </cell>
          <cell r="D73">
            <v>709</v>
          </cell>
        </row>
        <row r="74">
          <cell r="B74">
            <v>17220</v>
          </cell>
          <cell r="C74">
            <v>13606</v>
          </cell>
          <cell r="D74">
            <v>903</v>
          </cell>
        </row>
        <row r="75">
          <cell r="B75">
            <v>271291</v>
          </cell>
          <cell r="C75">
            <v>250670</v>
          </cell>
          <cell r="D75">
            <v>4746</v>
          </cell>
        </row>
        <row r="78">
          <cell r="B78">
            <v>8410321</v>
          </cell>
          <cell r="C78">
            <v>6263766</v>
          </cell>
          <cell r="D78">
            <v>726244</v>
          </cell>
        </row>
        <row r="79">
          <cell r="B79">
            <v>25373</v>
          </cell>
          <cell r="C79">
            <v>23546</v>
          </cell>
          <cell r="D79">
            <v>1322</v>
          </cell>
        </row>
        <row r="80">
          <cell r="B80">
            <v>1448</v>
          </cell>
          <cell r="C80">
            <v>1214</v>
          </cell>
          <cell r="D80">
            <v>25</v>
          </cell>
        </row>
        <row r="81">
          <cell r="B81">
            <v>8185</v>
          </cell>
          <cell r="C81">
            <v>6588</v>
          </cell>
          <cell r="D81">
            <v>431</v>
          </cell>
        </row>
        <row r="84">
          <cell r="B84">
            <v>40676802</v>
          </cell>
          <cell r="C84">
            <v>34137132</v>
          </cell>
          <cell r="D84">
            <v>2367111</v>
          </cell>
        </row>
        <row r="85">
          <cell r="B85">
            <v>142219</v>
          </cell>
          <cell r="C85">
            <v>123526</v>
          </cell>
          <cell r="D85">
            <v>3473</v>
          </cell>
        </row>
        <row r="86">
          <cell r="B86">
            <v>215640</v>
          </cell>
          <cell r="C86">
            <v>124798</v>
          </cell>
          <cell r="D86">
            <v>2472</v>
          </cell>
        </row>
        <row r="89">
          <cell r="B89">
            <v>5498659</v>
          </cell>
          <cell r="C89">
            <v>3193434</v>
          </cell>
          <cell r="D89">
            <v>634446</v>
          </cell>
        </row>
        <row r="90">
          <cell r="B90">
            <v>5084335</v>
          </cell>
          <cell r="C90">
            <v>4878082</v>
          </cell>
          <cell r="D90">
            <v>26031</v>
          </cell>
        </row>
        <row r="91">
          <cell r="B91">
            <v>3613538</v>
          </cell>
          <cell r="C91">
            <v>3487725</v>
          </cell>
          <cell r="D91">
            <v>4823</v>
          </cell>
        </row>
        <row r="92">
          <cell r="B92">
            <v>70517</v>
          </cell>
          <cell r="C92">
            <v>55347</v>
          </cell>
          <cell r="D92">
            <v>4378</v>
          </cell>
        </row>
        <row r="93">
          <cell r="B93">
            <v>517040</v>
          </cell>
          <cell r="C93">
            <v>419712</v>
          </cell>
          <cell r="D93">
            <v>37048</v>
          </cell>
        </row>
        <row r="94">
          <cell r="B94">
            <v>53441551</v>
          </cell>
          <cell r="C94">
            <v>51308670</v>
          </cell>
          <cell r="D94">
            <v>258123</v>
          </cell>
        </row>
        <row r="95">
          <cell r="B95">
            <v>683767</v>
          </cell>
          <cell r="C95">
            <v>575267</v>
          </cell>
          <cell r="D95">
            <v>38915</v>
          </cell>
        </row>
        <row r="98">
          <cell r="B98">
            <v>2098393</v>
          </cell>
          <cell r="C98">
            <v>1756422</v>
          </cell>
          <cell r="D98">
            <v>275402</v>
          </cell>
        </row>
        <row r="99">
          <cell r="B99">
            <v>815782</v>
          </cell>
          <cell r="C99">
            <v>747917</v>
          </cell>
          <cell r="D99">
            <v>26165</v>
          </cell>
        </row>
        <row r="100">
          <cell r="B100">
            <v>352358</v>
          </cell>
          <cell r="C100">
            <v>337402</v>
          </cell>
          <cell r="D100">
            <v>946</v>
          </cell>
        </row>
        <row r="101">
          <cell r="B101">
            <v>544606</v>
          </cell>
          <cell r="C101">
            <v>445563</v>
          </cell>
          <cell r="D101">
            <v>5668</v>
          </cell>
        </row>
        <row r="102">
          <cell r="B102">
            <v>470462</v>
          </cell>
          <cell r="C102">
            <v>404545</v>
          </cell>
          <cell r="D102">
            <v>4502</v>
          </cell>
        </row>
        <row r="103">
          <cell r="B103">
            <v>62164</v>
          </cell>
          <cell r="C103">
            <v>51310</v>
          </cell>
          <cell r="D103">
            <v>2889</v>
          </cell>
        </row>
        <row r="104">
          <cell r="B104">
            <v>329063</v>
          </cell>
          <cell r="C104">
            <v>308626</v>
          </cell>
          <cell r="D104">
            <v>159</v>
          </cell>
        </row>
        <row r="105">
          <cell r="B105">
            <v>290423</v>
          </cell>
          <cell r="C105">
            <v>259391</v>
          </cell>
          <cell r="D105">
            <v>12592</v>
          </cell>
        </row>
        <row r="106">
          <cell r="B106">
            <v>52302</v>
          </cell>
          <cell r="C106">
            <v>41429</v>
          </cell>
          <cell r="D106">
            <v>1035</v>
          </cell>
        </row>
        <row r="107">
          <cell r="B107">
            <v>1044783</v>
          </cell>
          <cell r="C107">
            <v>1024284</v>
          </cell>
          <cell r="D107">
            <v>20498</v>
          </cell>
        </row>
        <row r="110">
          <cell r="B110">
            <v>4918026</v>
          </cell>
          <cell r="C110">
            <v>2525622</v>
          </cell>
          <cell r="D110">
            <v>284382</v>
          </cell>
        </row>
        <row r="111">
          <cell r="B111">
            <v>13136</v>
          </cell>
          <cell r="C111">
            <v>11264</v>
          </cell>
          <cell r="D111">
            <v>62</v>
          </cell>
        </row>
        <row r="112">
          <cell r="B112">
            <v>81620</v>
          </cell>
          <cell r="C112">
            <v>72155</v>
          </cell>
          <cell r="D112">
            <v>2677</v>
          </cell>
        </row>
        <row r="113">
          <cell r="B113">
            <v>408330</v>
          </cell>
          <cell r="C113">
            <v>352812</v>
          </cell>
          <cell r="D113">
            <v>25248</v>
          </cell>
        </row>
        <row r="114">
          <cell r="B114">
            <v>48892</v>
          </cell>
          <cell r="C114">
            <v>31449</v>
          </cell>
          <cell r="D114">
            <v>2138</v>
          </cell>
        </row>
        <row r="115">
          <cell r="B115">
            <v>85363</v>
          </cell>
          <cell r="C115">
            <v>65611</v>
          </cell>
          <cell r="D115">
            <v>2355</v>
          </cell>
        </row>
        <row r="116">
          <cell r="B116">
            <v>194288</v>
          </cell>
          <cell r="C116">
            <v>147034</v>
          </cell>
          <cell r="D116">
            <v>6173</v>
          </cell>
        </row>
        <row r="117">
          <cell r="B117">
            <v>337035</v>
          </cell>
          <cell r="C117">
            <v>207920</v>
          </cell>
          <cell r="D117">
            <v>3681</v>
          </cell>
        </row>
        <row r="118">
          <cell r="B118">
            <v>2406505</v>
          </cell>
          <cell r="C118">
            <v>2057481</v>
          </cell>
          <cell r="D118">
            <v>48042</v>
          </cell>
        </row>
        <row r="122">
          <cell r="B122">
            <v>165556</v>
          </cell>
          <cell r="C122">
            <v>160014</v>
          </cell>
          <cell r="D122">
            <v>5468</v>
          </cell>
        </row>
        <row r="123">
          <cell r="B123">
            <v>610019</v>
          </cell>
          <cell r="C123">
            <v>295872</v>
          </cell>
          <cell r="D123">
            <v>8043</v>
          </cell>
        </row>
        <row r="124">
          <cell r="B124">
            <v>29357</v>
          </cell>
          <cell r="C124">
            <v>22628</v>
          </cell>
          <cell r="D124">
            <v>441</v>
          </cell>
        </row>
        <row r="125">
          <cell r="B125">
            <v>304931</v>
          </cell>
          <cell r="C125">
            <v>300719</v>
          </cell>
          <cell r="D125">
            <v>2423</v>
          </cell>
        </row>
        <row r="127">
          <cell r="B127">
            <v>6897839</v>
          </cell>
          <cell r="C127">
            <v>3983827</v>
          </cell>
          <cell r="D127">
            <v>14500</v>
          </cell>
        </row>
        <row r="128">
          <cell r="B128">
            <v>441124</v>
          </cell>
          <cell r="C128">
            <v>357848</v>
          </cell>
          <cell r="D128">
            <v>31501</v>
          </cell>
        </row>
        <row r="130">
          <cell r="B130">
            <v>19980528</v>
          </cell>
          <cell r="C130">
            <v>18494960</v>
          </cell>
          <cell r="D130">
            <v>961895</v>
          </cell>
        </row>
        <row r="131">
          <cell r="B131">
            <v>5075258</v>
          </cell>
          <cell r="C131">
            <v>4978417</v>
          </cell>
          <cell r="D131">
            <v>89606</v>
          </cell>
        </row>
        <row r="132">
          <cell r="B132">
            <v>6847504</v>
          </cell>
          <cell r="C132">
            <v>5991515</v>
          </cell>
          <cell r="D132">
            <v>406303</v>
          </cell>
        </row>
        <row r="134">
          <cell r="B134">
            <v>25057409</v>
          </cell>
          <cell r="C134">
            <v>23106690</v>
          </cell>
          <cell r="D134">
            <v>55014</v>
          </cell>
        </row>
        <row r="137">
          <cell r="B137">
            <v>111911049</v>
          </cell>
          <cell r="C137">
            <v>104264755</v>
          </cell>
          <cell r="D137">
            <v>1462574</v>
          </cell>
        </row>
        <row r="140">
          <cell r="B140">
            <v>2141025</v>
          </cell>
          <cell r="C140">
            <v>1678912</v>
          </cell>
          <cell r="D140">
            <v>87391</v>
          </cell>
        </row>
        <row r="141">
          <cell r="B141">
            <v>207262</v>
          </cell>
          <cell r="C141">
            <v>168464</v>
          </cell>
          <cell r="D141">
            <v>527</v>
          </cell>
        </row>
        <row r="142">
          <cell r="B142">
            <v>109057</v>
          </cell>
          <cell r="C142">
            <v>88754</v>
          </cell>
          <cell r="D142">
            <v>1994</v>
          </cell>
        </row>
        <row r="143">
          <cell r="B143">
            <v>67624</v>
          </cell>
          <cell r="C143">
            <v>61962</v>
          </cell>
          <cell r="D143">
            <v>0</v>
          </cell>
        </row>
        <row r="144">
          <cell r="B144">
            <v>119420</v>
          </cell>
          <cell r="C144">
            <v>104629</v>
          </cell>
          <cell r="D144">
            <v>2447</v>
          </cell>
        </row>
        <row r="145">
          <cell r="B145">
            <v>1500347</v>
          </cell>
          <cell r="C145">
            <v>491875</v>
          </cell>
          <cell r="D145">
            <v>7323</v>
          </cell>
        </row>
        <row r="146">
          <cell r="B146">
            <v>142577</v>
          </cell>
          <cell r="C146">
            <v>139722</v>
          </cell>
          <cell r="D146">
            <v>2854</v>
          </cell>
        </row>
        <row r="147">
          <cell r="B147">
            <v>21162</v>
          </cell>
          <cell r="C147">
            <v>18525</v>
          </cell>
          <cell r="D147">
            <v>482</v>
          </cell>
        </row>
        <row r="148">
          <cell r="B148">
            <v>20687</v>
          </cell>
          <cell r="C148">
            <v>19901</v>
          </cell>
          <cell r="D148">
            <v>266</v>
          </cell>
        </row>
        <row r="149">
          <cell r="B149">
            <v>574876</v>
          </cell>
          <cell r="C149">
            <v>571121</v>
          </cell>
          <cell r="D149">
            <v>3753</v>
          </cell>
        </row>
        <row r="150">
          <cell r="B150">
            <v>559593</v>
          </cell>
          <cell r="C150">
            <v>447563</v>
          </cell>
          <cell r="D150">
            <v>201</v>
          </cell>
        </row>
        <row r="151">
          <cell r="B151">
            <v>166156</v>
          </cell>
          <cell r="C151">
            <v>165900</v>
          </cell>
          <cell r="D151">
            <v>157</v>
          </cell>
        </row>
        <row r="152">
          <cell r="B152">
            <v>275713</v>
          </cell>
          <cell r="C152">
            <v>221024</v>
          </cell>
          <cell r="D152">
            <v>35883</v>
          </cell>
        </row>
        <row r="153">
          <cell r="B153">
            <v>162068</v>
          </cell>
          <cell r="C153">
            <v>126490</v>
          </cell>
          <cell r="D153">
            <v>7394</v>
          </cell>
        </row>
        <row r="154">
          <cell r="B154">
            <v>101203</v>
          </cell>
          <cell r="C154">
            <v>76557</v>
          </cell>
          <cell r="D154">
            <v>23899</v>
          </cell>
        </row>
        <row r="155">
          <cell r="B155">
            <v>566744</v>
          </cell>
          <cell r="C155">
            <v>407498</v>
          </cell>
          <cell r="D155">
            <v>16570</v>
          </cell>
        </row>
        <row r="156">
          <cell r="B156">
            <v>24771</v>
          </cell>
          <cell r="C156">
            <v>24261</v>
          </cell>
          <cell r="D156">
            <v>372</v>
          </cell>
        </row>
        <row r="157">
          <cell r="B157">
            <v>1078637</v>
          </cell>
          <cell r="C157">
            <v>1078231</v>
          </cell>
          <cell r="D157">
            <v>224</v>
          </cell>
        </row>
        <row r="158">
          <cell r="B158">
            <v>24284</v>
          </cell>
          <cell r="C158">
            <v>19100</v>
          </cell>
          <cell r="D158">
            <v>951</v>
          </cell>
        </row>
        <row r="159">
          <cell r="B159">
            <v>41619</v>
          </cell>
          <cell r="C159">
            <v>35920</v>
          </cell>
          <cell r="D159">
            <v>2620</v>
          </cell>
        </row>
        <row r="162">
          <cell r="B162">
            <v>40357946</v>
          </cell>
          <cell r="C162">
            <v>34362901</v>
          </cell>
          <cell r="D162">
            <v>2572805</v>
          </cell>
        </row>
        <row r="163">
          <cell r="B163">
            <v>21514</v>
          </cell>
          <cell r="C163">
            <v>15542</v>
          </cell>
          <cell r="D163">
            <v>1573</v>
          </cell>
        </row>
        <row r="164">
          <cell r="B164">
            <v>18156</v>
          </cell>
          <cell r="C164">
            <v>11856</v>
          </cell>
          <cell r="D164">
            <v>918</v>
          </cell>
        </row>
        <row r="165">
          <cell r="B165">
            <v>23217</v>
          </cell>
          <cell r="C165">
            <v>16746</v>
          </cell>
          <cell r="D165">
            <v>2367</v>
          </cell>
        </row>
        <row r="166">
          <cell r="B166">
            <v>40614</v>
          </cell>
          <cell r="C166">
            <v>31543</v>
          </cell>
          <cell r="D166">
            <v>118</v>
          </cell>
        </row>
        <row r="167">
          <cell r="B167">
            <v>31312</v>
          </cell>
          <cell r="C167">
            <v>27451</v>
          </cell>
          <cell r="D167">
            <v>930</v>
          </cell>
        </row>
        <row r="170">
          <cell r="B170">
            <v>1217077</v>
          </cell>
          <cell r="C170">
            <v>771041</v>
          </cell>
          <cell r="D170">
            <v>21335</v>
          </cell>
        </row>
        <row r="171">
          <cell r="B171">
            <v>177185</v>
          </cell>
          <cell r="C171">
            <v>18581</v>
          </cell>
          <cell r="D171">
            <v>727</v>
          </cell>
        </row>
        <row r="172">
          <cell r="B172">
            <v>89576</v>
          </cell>
          <cell r="C172">
            <v>59286</v>
          </cell>
          <cell r="D172">
            <v>3643</v>
          </cell>
        </row>
        <row r="175">
          <cell r="B175">
            <v>1558995</v>
          </cell>
          <cell r="C175">
            <v>1327715</v>
          </cell>
          <cell r="D175">
            <v>45172</v>
          </cell>
        </row>
        <row r="176">
          <cell r="B176">
            <v>168057</v>
          </cell>
          <cell r="C176">
            <v>126213</v>
          </cell>
          <cell r="D176">
            <v>2168</v>
          </cell>
        </row>
        <row r="177">
          <cell r="B177">
            <v>32972</v>
          </cell>
          <cell r="C177">
            <v>32847</v>
          </cell>
          <cell r="D177">
            <v>68</v>
          </cell>
        </row>
        <row r="178">
          <cell r="B178">
            <v>0</v>
          </cell>
          <cell r="C178">
            <v>0</v>
          </cell>
          <cell r="D178">
            <v>0</v>
          </cell>
        </row>
        <row r="179">
          <cell r="B179">
            <v>18526</v>
          </cell>
          <cell r="C179">
            <v>14637</v>
          </cell>
          <cell r="D179">
            <v>268</v>
          </cell>
        </row>
        <row r="180">
          <cell r="B180">
            <v>26893</v>
          </cell>
          <cell r="C180">
            <v>23201</v>
          </cell>
          <cell r="D180">
            <v>293</v>
          </cell>
        </row>
        <row r="183">
          <cell r="B183">
            <v>11773305</v>
          </cell>
          <cell r="C183">
            <v>7134376</v>
          </cell>
          <cell r="D183">
            <v>153010</v>
          </cell>
        </row>
        <row r="184">
          <cell r="B184">
            <v>42705</v>
          </cell>
          <cell r="C184">
            <v>30117</v>
          </cell>
          <cell r="D184">
            <v>2096</v>
          </cell>
        </row>
        <row r="185">
          <cell r="B185">
            <v>412431</v>
          </cell>
          <cell r="C185">
            <v>295664</v>
          </cell>
          <cell r="D185">
            <v>14860</v>
          </cell>
        </row>
        <row r="186">
          <cell r="B186">
            <v>10271</v>
          </cell>
          <cell r="C186">
            <v>9263</v>
          </cell>
          <cell r="D186">
            <v>0</v>
          </cell>
        </row>
        <row r="187">
          <cell r="B187">
            <v>269868</v>
          </cell>
          <cell r="C187">
            <v>214991</v>
          </cell>
          <cell r="D187">
            <v>1303</v>
          </cell>
        </row>
        <row r="188">
          <cell r="B188">
            <v>2518164</v>
          </cell>
          <cell r="C188">
            <v>2265876</v>
          </cell>
          <cell r="D188">
            <v>16213</v>
          </cell>
        </row>
        <row r="189">
          <cell r="B189">
            <v>11317</v>
          </cell>
          <cell r="C189">
            <v>10121</v>
          </cell>
          <cell r="D189">
            <v>446</v>
          </cell>
        </row>
        <row r="192">
          <cell r="B192">
            <v>468738</v>
          </cell>
          <cell r="C192">
            <v>392497</v>
          </cell>
          <cell r="D192">
            <v>18768</v>
          </cell>
        </row>
        <row r="193">
          <cell r="B193">
            <v>0</v>
          </cell>
          <cell r="C193">
            <v>0</v>
          </cell>
          <cell r="D193">
            <v>0</v>
          </cell>
        </row>
        <row r="194">
          <cell r="B194">
            <v>0</v>
          </cell>
          <cell r="C194">
            <v>0</v>
          </cell>
          <cell r="D194">
            <v>0</v>
          </cell>
        </row>
        <row r="195">
          <cell r="B195">
            <v>9291</v>
          </cell>
          <cell r="C195">
            <v>8265</v>
          </cell>
          <cell r="D195">
            <v>106</v>
          </cell>
        </row>
        <row r="196">
          <cell r="B196">
            <v>412806</v>
          </cell>
          <cell r="C196">
            <v>403335</v>
          </cell>
          <cell r="D196">
            <v>49</v>
          </cell>
        </row>
        <row r="197">
          <cell r="B197">
            <v>16912</v>
          </cell>
          <cell r="C197">
            <v>9884</v>
          </cell>
          <cell r="D197">
            <v>712</v>
          </cell>
        </row>
        <row r="198">
          <cell r="B198">
            <v>33670</v>
          </cell>
          <cell r="C198">
            <v>27341</v>
          </cell>
          <cell r="D198">
            <v>438</v>
          </cell>
        </row>
        <row r="199">
          <cell r="B199">
            <v>1739185</v>
          </cell>
          <cell r="C199">
            <v>1622985</v>
          </cell>
          <cell r="D199">
            <v>58553</v>
          </cell>
        </row>
        <row r="202">
          <cell r="B202">
            <v>90359</v>
          </cell>
          <cell r="C202">
            <v>84006</v>
          </cell>
          <cell r="D202">
            <v>3298</v>
          </cell>
        </row>
        <row r="203">
          <cell r="B203">
            <v>113120</v>
          </cell>
          <cell r="C203">
            <v>109228</v>
          </cell>
          <cell r="D203">
            <v>2371</v>
          </cell>
        </row>
        <row r="204">
          <cell r="B204">
            <v>14634</v>
          </cell>
          <cell r="C204">
            <v>12602</v>
          </cell>
          <cell r="D204">
            <v>63</v>
          </cell>
        </row>
        <row r="205">
          <cell r="B205">
            <v>9500</v>
          </cell>
          <cell r="C205">
            <v>457</v>
          </cell>
          <cell r="D205">
            <v>0</v>
          </cell>
        </row>
        <row r="206">
          <cell r="B206">
            <v>48857</v>
          </cell>
          <cell r="C206">
            <v>39720</v>
          </cell>
          <cell r="D206">
            <v>2008</v>
          </cell>
        </row>
        <row r="207">
          <cell r="B207">
            <v>142022</v>
          </cell>
          <cell r="C207">
            <v>120028</v>
          </cell>
          <cell r="D207">
            <v>5864</v>
          </cell>
        </row>
        <row r="208">
          <cell r="B208">
            <v>75706</v>
          </cell>
          <cell r="C208">
            <v>72648</v>
          </cell>
          <cell r="D208">
            <v>238</v>
          </cell>
        </row>
        <row r="211">
          <cell r="B211">
            <v>17600</v>
          </cell>
          <cell r="C211">
            <v>8365</v>
          </cell>
          <cell r="D211">
            <v>0</v>
          </cell>
        </row>
        <row r="212">
          <cell r="B212">
            <v>30344</v>
          </cell>
          <cell r="C212">
            <v>24791</v>
          </cell>
          <cell r="D212">
            <v>989</v>
          </cell>
        </row>
        <row r="213">
          <cell r="B213">
            <v>38452</v>
          </cell>
          <cell r="C213">
            <v>30564</v>
          </cell>
          <cell r="D213">
            <v>1118</v>
          </cell>
        </row>
        <row r="214">
          <cell r="B214">
            <v>4546925</v>
          </cell>
          <cell r="C214">
            <v>1470446</v>
          </cell>
          <cell r="D214">
            <v>326640</v>
          </cell>
        </row>
        <row r="215">
          <cell r="B215">
            <v>28754</v>
          </cell>
          <cell r="C215">
            <v>20322</v>
          </cell>
          <cell r="D215">
            <v>958</v>
          </cell>
        </row>
        <row r="216">
          <cell r="B216">
            <v>44755</v>
          </cell>
          <cell r="C216">
            <v>39189</v>
          </cell>
          <cell r="D216">
            <v>2518</v>
          </cell>
        </row>
        <row r="217">
          <cell r="B217">
            <v>152776</v>
          </cell>
          <cell r="C217">
            <v>106547</v>
          </cell>
          <cell r="D217">
            <v>6698</v>
          </cell>
        </row>
        <row r="218">
          <cell r="B218">
            <v>38149</v>
          </cell>
          <cell r="C218">
            <v>27230</v>
          </cell>
          <cell r="D218">
            <v>208</v>
          </cell>
        </row>
        <row r="219">
          <cell r="B219">
            <v>65173</v>
          </cell>
          <cell r="C219">
            <v>55028</v>
          </cell>
          <cell r="D219">
            <v>1434</v>
          </cell>
        </row>
        <row r="220">
          <cell r="B220">
            <v>37869</v>
          </cell>
          <cell r="C220">
            <v>37303</v>
          </cell>
          <cell r="D220">
            <v>73</v>
          </cell>
        </row>
        <row r="221">
          <cell r="B221">
            <v>49091</v>
          </cell>
          <cell r="C221">
            <v>45448</v>
          </cell>
          <cell r="D221">
            <v>1905</v>
          </cell>
        </row>
        <row r="222">
          <cell r="B222">
            <v>338136</v>
          </cell>
          <cell r="C222">
            <v>269014</v>
          </cell>
          <cell r="D222">
            <v>3875</v>
          </cell>
        </row>
        <row r="223">
          <cell r="B223">
            <v>43672</v>
          </cell>
          <cell r="C223">
            <v>41025</v>
          </cell>
          <cell r="D223">
            <v>524</v>
          </cell>
        </row>
        <row r="224">
          <cell r="B224">
            <v>47346</v>
          </cell>
          <cell r="C224">
            <v>33931</v>
          </cell>
          <cell r="D224">
            <v>1095</v>
          </cell>
        </row>
        <row r="225">
          <cell r="B225">
            <v>45962</v>
          </cell>
          <cell r="C225">
            <v>36202</v>
          </cell>
          <cell r="D225">
            <v>641</v>
          </cell>
        </row>
        <row r="226">
          <cell r="B226">
            <v>95991</v>
          </cell>
          <cell r="C226">
            <v>72601</v>
          </cell>
          <cell r="D226">
            <v>1621</v>
          </cell>
        </row>
        <row r="228">
          <cell r="B228">
            <v>238046</v>
          </cell>
          <cell r="C228">
            <v>111980</v>
          </cell>
          <cell r="D228">
            <v>2114</v>
          </cell>
        </row>
        <row r="229">
          <cell r="B229">
            <v>235190</v>
          </cell>
          <cell r="C229">
            <v>155397</v>
          </cell>
          <cell r="D229">
            <v>1290</v>
          </cell>
        </row>
        <row r="230">
          <cell r="B230">
            <v>133579</v>
          </cell>
          <cell r="C230">
            <v>105782</v>
          </cell>
          <cell r="D230">
            <v>1506</v>
          </cell>
        </row>
        <row r="231">
          <cell r="B231">
            <v>55700</v>
          </cell>
          <cell r="C231">
            <v>34538</v>
          </cell>
          <cell r="D231">
            <v>1176</v>
          </cell>
        </row>
        <row r="232">
          <cell r="B232">
            <v>371851</v>
          </cell>
          <cell r="C232">
            <v>280516</v>
          </cell>
          <cell r="D232">
            <v>16814</v>
          </cell>
        </row>
        <row r="233">
          <cell r="B233">
            <v>229922</v>
          </cell>
          <cell r="C233">
            <v>176501</v>
          </cell>
          <cell r="D233">
            <v>1291</v>
          </cell>
        </row>
        <row r="234">
          <cell r="B234">
            <v>255155</v>
          </cell>
          <cell r="C234">
            <v>231494</v>
          </cell>
          <cell r="D234">
            <v>23345</v>
          </cell>
        </row>
        <row r="235">
          <cell r="B235">
            <v>42901</v>
          </cell>
          <cell r="C235">
            <v>39666</v>
          </cell>
          <cell r="D235">
            <v>990</v>
          </cell>
        </row>
        <row r="236">
          <cell r="B236">
            <v>138906</v>
          </cell>
          <cell r="C236">
            <v>122332</v>
          </cell>
          <cell r="D236">
            <v>6348</v>
          </cell>
        </row>
        <row r="237">
          <cell r="B237">
            <v>297404</v>
          </cell>
          <cell r="C237">
            <v>179008</v>
          </cell>
          <cell r="D237">
            <v>11585</v>
          </cell>
        </row>
        <row r="238">
          <cell r="B238">
            <v>21891</v>
          </cell>
          <cell r="C238">
            <v>17193</v>
          </cell>
          <cell r="D238">
            <v>789</v>
          </cell>
        </row>
        <row r="239">
          <cell r="B239">
            <v>57923</v>
          </cell>
          <cell r="C239">
            <v>3392</v>
          </cell>
          <cell r="D239">
            <v>0</v>
          </cell>
        </row>
        <row r="240">
          <cell r="B240">
            <v>77966</v>
          </cell>
          <cell r="C240">
            <v>75207</v>
          </cell>
          <cell r="D240">
            <v>173</v>
          </cell>
        </row>
        <row r="241">
          <cell r="B241">
            <v>26572</v>
          </cell>
          <cell r="C241">
            <v>23555</v>
          </cell>
          <cell r="D241">
            <v>2037</v>
          </cell>
        </row>
        <row r="242">
          <cell r="B242">
            <v>450203</v>
          </cell>
          <cell r="C242">
            <v>447807</v>
          </cell>
          <cell r="D242">
            <v>850</v>
          </cell>
        </row>
        <row r="243">
          <cell r="B243">
            <v>42589</v>
          </cell>
          <cell r="C243">
            <v>33611</v>
          </cell>
          <cell r="D243">
            <v>5954</v>
          </cell>
        </row>
        <row r="244">
          <cell r="B244">
            <v>74868</v>
          </cell>
          <cell r="C244">
            <v>69896</v>
          </cell>
          <cell r="D244">
            <v>1608</v>
          </cell>
        </row>
        <row r="245">
          <cell r="B245">
            <v>64628</v>
          </cell>
          <cell r="C245">
            <v>58348</v>
          </cell>
          <cell r="D245">
            <v>369</v>
          </cell>
        </row>
        <row r="246">
          <cell r="B246">
            <v>37689</v>
          </cell>
          <cell r="C246">
            <v>23853</v>
          </cell>
          <cell r="D246">
            <v>1413</v>
          </cell>
        </row>
        <row r="247">
          <cell r="B247">
            <v>18178</v>
          </cell>
          <cell r="C247">
            <v>13297</v>
          </cell>
          <cell r="D247">
            <v>24</v>
          </cell>
        </row>
        <row r="248">
          <cell r="B248">
            <v>132501</v>
          </cell>
          <cell r="C248">
            <v>126004</v>
          </cell>
          <cell r="D248">
            <v>872</v>
          </cell>
        </row>
        <row r="251">
          <cell r="B251">
            <v>11905632</v>
          </cell>
          <cell r="C251">
            <v>10724052</v>
          </cell>
          <cell r="D251">
            <v>193185</v>
          </cell>
        </row>
        <row r="254">
          <cell r="B254">
            <v>1242</v>
          </cell>
          <cell r="C254">
            <v>965</v>
          </cell>
          <cell r="D254">
            <v>0</v>
          </cell>
        </row>
        <row r="257">
          <cell r="B257">
            <v>9226837</v>
          </cell>
          <cell r="C257">
            <v>7412680</v>
          </cell>
          <cell r="D257">
            <v>503863</v>
          </cell>
        </row>
        <row r="258">
          <cell r="B258">
            <v>38403</v>
          </cell>
          <cell r="C258">
            <v>30816</v>
          </cell>
          <cell r="D258">
            <v>736</v>
          </cell>
        </row>
        <row r="259">
          <cell r="B259">
            <v>219023</v>
          </cell>
          <cell r="C259">
            <v>157622</v>
          </cell>
          <cell r="D259">
            <v>697</v>
          </cell>
        </row>
        <row r="260">
          <cell r="B260">
            <v>666155</v>
          </cell>
          <cell r="C260">
            <v>592872</v>
          </cell>
          <cell r="D260">
            <v>6094</v>
          </cell>
        </row>
        <row r="261">
          <cell r="B261">
            <v>118396</v>
          </cell>
          <cell r="C261">
            <v>102584</v>
          </cell>
          <cell r="D261">
            <v>1176</v>
          </cell>
        </row>
        <row r="264">
          <cell r="B264">
            <v>604188</v>
          </cell>
          <cell r="C264">
            <v>534060</v>
          </cell>
          <cell r="D264">
            <v>19018</v>
          </cell>
        </row>
        <row r="265">
          <cell r="B265">
            <v>28455</v>
          </cell>
          <cell r="C265">
            <v>26639</v>
          </cell>
          <cell r="D265">
            <v>1364</v>
          </cell>
        </row>
        <row r="268">
          <cell r="B268">
            <v>3795463</v>
          </cell>
          <cell r="C268">
            <v>3268927</v>
          </cell>
          <cell r="D268">
            <v>482374</v>
          </cell>
        </row>
        <row r="271">
          <cell r="B271">
            <v>6359380</v>
          </cell>
          <cell r="C271">
            <v>6296962</v>
          </cell>
          <cell r="D271">
            <v>37051</v>
          </cell>
        </row>
        <row r="274">
          <cell r="B274">
            <v>832722</v>
          </cell>
          <cell r="C274">
            <v>664713</v>
          </cell>
          <cell r="D274">
            <v>4478</v>
          </cell>
        </row>
        <row r="277">
          <cell r="B277">
            <v>178460</v>
          </cell>
          <cell r="C277">
            <v>156367</v>
          </cell>
          <cell r="D277">
            <v>3643</v>
          </cell>
        </row>
        <row r="282">
          <cell r="B282">
            <v>29622902</v>
          </cell>
          <cell r="C282">
            <v>29021157</v>
          </cell>
          <cell r="D282">
            <v>137694</v>
          </cell>
        </row>
        <row r="285">
          <cell r="B285">
            <v>0</v>
          </cell>
          <cell r="C285">
            <v>0</v>
          </cell>
          <cell r="D285">
            <v>0</v>
          </cell>
        </row>
        <row r="286">
          <cell r="B286">
            <v>0</v>
          </cell>
          <cell r="C286">
            <v>0</v>
          </cell>
          <cell r="D286">
            <v>0</v>
          </cell>
        </row>
        <row r="287">
          <cell r="B287">
            <v>0</v>
          </cell>
          <cell r="C287">
            <v>0</v>
          </cell>
          <cell r="D287">
            <v>0</v>
          </cell>
        </row>
        <row r="288">
          <cell r="B288">
            <v>0</v>
          </cell>
          <cell r="C288">
            <v>0</v>
          </cell>
          <cell r="D288">
            <v>0</v>
          </cell>
        </row>
        <row r="289">
          <cell r="B289">
            <v>624588</v>
          </cell>
          <cell r="C289">
            <v>519101</v>
          </cell>
          <cell r="D289">
            <v>12474</v>
          </cell>
        </row>
        <row r="291">
          <cell r="B291">
            <v>0</v>
          </cell>
          <cell r="C291">
            <v>0</v>
          </cell>
          <cell r="D291">
            <v>0</v>
          </cell>
        </row>
        <row r="293">
          <cell r="B293">
            <v>0</v>
          </cell>
          <cell r="C293">
            <v>0</v>
          </cell>
          <cell r="D293">
            <v>0</v>
          </cell>
        </row>
        <row r="295">
          <cell r="B295">
            <v>0</v>
          </cell>
          <cell r="C295">
            <v>0</v>
          </cell>
          <cell r="D295">
            <v>0</v>
          </cell>
        </row>
        <row r="297">
          <cell r="B297">
            <v>0</v>
          </cell>
          <cell r="C297">
            <v>0</v>
          </cell>
          <cell r="D297">
            <v>0</v>
          </cell>
        </row>
        <row r="299">
          <cell r="B299">
            <v>0</v>
          </cell>
          <cell r="C299">
            <v>0</v>
          </cell>
          <cell r="D299">
            <v>0</v>
          </cell>
        </row>
        <row r="301">
          <cell r="B301">
            <v>0</v>
          </cell>
          <cell r="C301">
            <v>0</v>
          </cell>
          <cell r="D301">
            <v>0</v>
          </cell>
        </row>
        <row r="303">
          <cell r="B303">
            <v>0</v>
          </cell>
          <cell r="C303">
            <v>0</v>
          </cell>
          <cell r="D303">
            <v>0</v>
          </cell>
        </row>
        <row r="305">
          <cell r="B305">
            <v>0</v>
          </cell>
          <cell r="C305">
            <v>0</v>
          </cell>
          <cell r="D305">
            <v>0</v>
          </cell>
        </row>
        <row r="307">
          <cell r="B307">
            <v>0</v>
          </cell>
          <cell r="C307">
            <v>0</v>
          </cell>
          <cell r="D307">
            <v>0</v>
          </cell>
        </row>
        <row r="311">
          <cell r="B311">
            <v>0</v>
          </cell>
          <cell r="C311">
            <v>0</v>
          </cell>
          <cell r="D311">
            <v>0</v>
          </cell>
        </row>
        <row r="319">
          <cell r="B319">
            <v>0</v>
          </cell>
          <cell r="C319">
            <v>0</v>
          </cell>
          <cell r="D319">
            <v>0</v>
          </cell>
        </row>
        <row r="320">
          <cell r="B320">
            <v>184861374</v>
          </cell>
          <cell r="C320">
            <v>182254693</v>
          </cell>
          <cell r="D320">
            <v>2458338</v>
          </cell>
        </row>
        <row r="321">
          <cell r="B321">
            <v>0</v>
          </cell>
          <cell r="C321">
            <v>0</v>
          </cell>
          <cell r="D321">
            <v>0</v>
          </cell>
        </row>
        <row r="322">
          <cell r="B322">
            <v>0</v>
          </cell>
          <cell r="C322">
            <v>0</v>
          </cell>
          <cell r="D322">
            <v>0</v>
          </cell>
        </row>
        <row r="323">
          <cell r="B323">
            <v>0</v>
          </cell>
          <cell r="C323">
            <v>0</v>
          </cell>
          <cell r="D323">
            <v>0</v>
          </cell>
        </row>
        <row r="324">
          <cell r="B324">
            <v>0</v>
          </cell>
          <cell r="C324">
            <v>0</v>
          </cell>
          <cell r="D324">
            <v>0</v>
          </cell>
        </row>
        <row r="325">
          <cell r="B325">
            <v>0</v>
          </cell>
          <cell r="C325">
            <v>0</v>
          </cell>
          <cell r="D325">
            <v>0</v>
          </cell>
        </row>
        <row r="326">
          <cell r="B326">
            <v>0</v>
          </cell>
          <cell r="C326">
            <v>0</v>
          </cell>
          <cell r="D326">
            <v>0</v>
          </cell>
        </row>
        <row r="327">
          <cell r="B327">
            <v>0</v>
          </cell>
          <cell r="C327">
            <v>0</v>
          </cell>
          <cell r="D327">
            <v>0</v>
          </cell>
        </row>
        <row r="336">
          <cell r="B336">
            <v>71635</v>
          </cell>
          <cell r="C336">
            <v>124</v>
          </cell>
          <cell r="D336">
            <v>70532</v>
          </cell>
        </row>
        <row r="337">
          <cell r="B337">
            <v>46069</v>
          </cell>
          <cell r="C337">
            <v>414</v>
          </cell>
          <cell r="D337">
            <v>45655</v>
          </cell>
        </row>
        <row r="338">
          <cell r="B338">
            <v>0</v>
          </cell>
          <cell r="C338">
            <v>0</v>
          </cell>
          <cell r="D338">
            <v>0</v>
          </cell>
        </row>
        <row r="339">
          <cell r="B339">
            <v>164778</v>
          </cell>
          <cell r="C339">
            <v>38</v>
          </cell>
          <cell r="D339">
            <v>164203</v>
          </cell>
        </row>
        <row r="340">
          <cell r="B340">
            <v>35406</v>
          </cell>
          <cell r="C340">
            <v>0</v>
          </cell>
          <cell r="D340">
            <v>35406</v>
          </cell>
        </row>
        <row r="341">
          <cell r="B341">
            <v>416352</v>
          </cell>
          <cell r="C341">
            <v>19612</v>
          </cell>
          <cell r="D341">
            <v>387174</v>
          </cell>
        </row>
        <row r="342">
          <cell r="B342">
            <v>113669</v>
          </cell>
          <cell r="C342">
            <v>97489</v>
          </cell>
          <cell r="D342">
            <v>7208</v>
          </cell>
        </row>
        <row r="343">
          <cell r="B343">
            <v>202566</v>
          </cell>
          <cell r="C343">
            <v>252</v>
          </cell>
          <cell r="D343">
            <v>202100</v>
          </cell>
        </row>
        <row r="344">
          <cell r="B344">
            <v>6649845</v>
          </cell>
          <cell r="C344">
            <v>44099</v>
          </cell>
          <cell r="D344">
            <v>6603476</v>
          </cell>
        </row>
        <row r="345">
          <cell r="B345">
            <v>1382594</v>
          </cell>
          <cell r="C345">
            <v>16811</v>
          </cell>
          <cell r="D345">
            <v>1359132</v>
          </cell>
        </row>
        <row r="346">
          <cell r="B346">
            <v>2363</v>
          </cell>
          <cell r="C346">
            <v>1675</v>
          </cell>
          <cell r="D346">
            <v>135</v>
          </cell>
        </row>
        <row r="347">
          <cell r="B347">
            <v>166717</v>
          </cell>
          <cell r="C347">
            <v>1947</v>
          </cell>
          <cell r="D347">
            <v>163412</v>
          </cell>
        </row>
        <row r="350">
          <cell r="B350">
            <v>265574</v>
          </cell>
          <cell r="C350">
            <v>444</v>
          </cell>
          <cell r="D350">
            <v>265130</v>
          </cell>
        </row>
        <row r="351">
          <cell r="B351">
            <v>92007</v>
          </cell>
          <cell r="C351">
            <v>147</v>
          </cell>
          <cell r="D351">
            <v>91242</v>
          </cell>
        </row>
        <row r="352">
          <cell r="B352">
            <v>215822</v>
          </cell>
          <cell r="C352">
            <v>536</v>
          </cell>
          <cell r="D352">
            <v>215215</v>
          </cell>
        </row>
        <row r="353">
          <cell r="B353">
            <v>29710</v>
          </cell>
          <cell r="C353">
            <v>0</v>
          </cell>
          <cell r="D353">
            <v>29710</v>
          </cell>
        </row>
        <row r="354">
          <cell r="B354">
            <v>212416</v>
          </cell>
          <cell r="C354">
            <v>7183</v>
          </cell>
          <cell r="D354">
            <v>205233</v>
          </cell>
        </row>
        <row r="355">
          <cell r="B355">
            <v>160921</v>
          </cell>
          <cell r="C355">
            <v>1143</v>
          </cell>
          <cell r="D355">
            <v>159338</v>
          </cell>
        </row>
        <row r="358">
          <cell r="B358">
            <v>64425</v>
          </cell>
          <cell r="C358">
            <v>4555</v>
          </cell>
          <cell r="D358">
            <v>59870</v>
          </cell>
        </row>
        <row r="359">
          <cell r="B359">
            <v>54263</v>
          </cell>
          <cell r="C359">
            <v>36255</v>
          </cell>
          <cell r="D359">
            <v>306</v>
          </cell>
        </row>
        <row r="360">
          <cell r="B360">
            <v>195552</v>
          </cell>
          <cell r="C360">
            <v>2302</v>
          </cell>
          <cell r="D360">
            <v>192555</v>
          </cell>
        </row>
        <row r="361">
          <cell r="B361">
            <v>103818</v>
          </cell>
          <cell r="C361">
            <v>5913</v>
          </cell>
          <cell r="D361">
            <v>96863</v>
          </cell>
        </row>
        <row r="362">
          <cell r="B362">
            <v>65191</v>
          </cell>
          <cell r="C362">
            <v>8209</v>
          </cell>
          <cell r="D362">
            <v>56978</v>
          </cell>
        </row>
        <row r="363">
          <cell r="B363">
            <v>80019</v>
          </cell>
          <cell r="C363">
            <v>0</v>
          </cell>
          <cell r="D363">
            <v>80019</v>
          </cell>
        </row>
        <row r="366">
          <cell r="B366">
            <v>27175</v>
          </cell>
          <cell r="C366">
            <v>0</v>
          </cell>
          <cell r="D366">
            <v>27175</v>
          </cell>
        </row>
        <row r="367">
          <cell r="B367">
            <v>259668</v>
          </cell>
          <cell r="C367">
            <v>232299</v>
          </cell>
          <cell r="D367">
            <v>531</v>
          </cell>
        </row>
        <row r="368">
          <cell r="B368">
            <v>310283</v>
          </cell>
          <cell r="C368">
            <v>5951</v>
          </cell>
          <cell r="D368">
            <v>301670</v>
          </cell>
        </row>
        <row r="369">
          <cell r="B369">
            <v>194608</v>
          </cell>
          <cell r="C369">
            <v>148160</v>
          </cell>
          <cell r="D369">
            <v>8826</v>
          </cell>
        </row>
        <row r="370">
          <cell r="B370">
            <v>73209</v>
          </cell>
          <cell r="C370">
            <v>2488</v>
          </cell>
          <cell r="D370">
            <v>69114</v>
          </cell>
        </row>
        <row r="373">
          <cell r="B373">
            <v>35277</v>
          </cell>
          <cell r="C373">
            <v>2484</v>
          </cell>
          <cell r="D373">
            <v>32793</v>
          </cell>
        </row>
        <row r="374">
          <cell r="B374">
            <v>130423</v>
          </cell>
          <cell r="C374">
            <v>89244</v>
          </cell>
          <cell r="D374">
            <v>4005</v>
          </cell>
        </row>
        <row r="375">
          <cell r="B375">
            <v>55867</v>
          </cell>
          <cell r="C375">
            <v>4016</v>
          </cell>
          <cell r="D375">
            <v>51851</v>
          </cell>
        </row>
        <row r="376">
          <cell r="B376">
            <v>178218</v>
          </cell>
          <cell r="C376">
            <v>1986</v>
          </cell>
          <cell r="D376">
            <v>174436</v>
          </cell>
        </row>
        <row r="377">
          <cell r="B377">
            <v>307916</v>
          </cell>
          <cell r="C377">
            <v>27695</v>
          </cell>
          <cell r="D377">
            <v>274963</v>
          </cell>
        </row>
        <row r="378">
          <cell r="B378">
            <v>84164</v>
          </cell>
          <cell r="C378">
            <v>5844</v>
          </cell>
          <cell r="D378">
            <v>77766</v>
          </cell>
        </row>
        <row r="379">
          <cell r="B379">
            <v>147524</v>
          </cell>
          <cell r="C379">
            <v>144</v>
          </cell>
          <cell r="D379">
            <v>147271</v>
          </cell>
        </row>
        <row r="380">
          <cell r="B380">
            <v>86224</v>
          </cell>
          <cell r="C380">
            <v>5565</v>
          </cell>
          <cell r="D380">
            <v>80544</v>
          </cell>
        </row>
        <row r="381">
          <cell r="B381">
            <v>75175</v>
          </cell>
          <cell r="C381">
            <v>0</v>
          </cell>
          <cell r="D381">
            <v>75175</v>
          </cell>
        </row>
        <row r="382">
          <cell r="B382">
            <v>89448</v>
          </cell>
          <cell r="C382">
            <v>3133</v>
          </cell>
          <cell r="D382">
            <v>84063</v>
          </cell>
        </row>
        <row r="383">
          <cell r="B383">
            <v>76316</v>
          </cell>
          <cell r="C383">
            <v>376</v>
          </cell>
          <cell r="D383">
            <v>75940</v>
          </cell>
        </row>
        <row r="384">
          <cell r="B384">
            <v>137099</v>
          </cell>
          <cell r="C384">
            <v>121085</v>
          </cell>
          <cell r="D384">
            <v>4575</v>
          </cell>
        </row>
        <row r="387">
          <cell r="B387">
            <v>169250</v>
          </cell>
          <cell r="C387">
            <v>0</v>
          </cell>
          <cell r="D387">
            <v>169112</v>
          </cell>
        </row>
        <row r="388">
          <cell r="B388">
            <v>171411</v>
          </cell>
          <cell r="C388">
            <v>1726</v>
          </cell>
          <cell r="D388">
            <v>169591</v>
          </cell>
        </row>
        <row r="389">
          <cell r="B389">
            <v>107085</v>
          </cell>
          <cell r="C389">
            <v>235</v>
          </cell>
          <cell r="D389">
            <v>106850</v>
          </cell>
        </row>
        <row r="390">
          <cell r="B390">
            <v>90253</v>
          </cell>
          <cell r="C390">
            <v>466</v>
          </cell>
          <cell r="D390">
            <v>89692</v>
          </cell>
        </row>
        <row r="391">
          <cell r="B391">
            <v>157884</v>
          </cell>
          <cell r="C391">
            <v>0</v>
          </cell>
          <cell r="D391">
            <v>157884</v>
          </cell>
        </row>
        <row r="394">
          <cell r="B394">
            <v>45026</v>
          </cell>
          <cell r="C394">
            <v>0</v>
          </cell>
          <cell r="D394">
            <v>45026</v>
          </cell>
        </row>
        <row r="395">
          <cell r="B395">
            <v>75447</v>
          </cell>
          <cell r="C395">
            <v>1197</v>
          </cell>
          <cell r="D395">
            <v>74170</v>
          </cell>
        </row>
        <row r="396">
          <cell r="B396">
            <v>83022</v>
          </cell>
          <cell r="C396">
            <v>0</v>
          </cell>
          <cell r="D396">
            <v>83022</v>
          </cell>
        </row>
        <row r="397">
          <cell r="B397">
            <v>113233</v>
          </cell>
          <cell r="C397">
            <v>82715</v>
          </cell>
          <cell r="D397">
            <v>4472</v>
          </cell>
        </row>
        <row r="398">
          <cell r="B398">
            <v>82735</v>
          </cell>
          <cell r="C398">
            <v>121</v>
          </cell>
          <cell r="D398">
            <v>82614</v>
          </cell>
        </row>
        <row r="399">
          <cell r="B399">
            <v>92957</v>
          </cell>
          <cell r="C399">
            <v>74374</v>
          </cell>
          <cell r="D399">
            <v>6221</v>
          </cell>
        </row>
        <row r="402">
          <cell r="B402">
            <v>35846</v>
          </cell>
          <cell r="C402">
            <v>0</v>
          </cell>
          <cell r="D402">
            <v>35846</v>
          </cell>
        </row>
        <row r="403">
          <cell r="B403">
            <v>270289</v>
          </cell>
          <cell r="C403">
            <v>1419</v>
          </cell>
          <cell r="D403">
            <v>268867</v>
          </cell>
        </row>
        <row r="404">
          <cell r="B404">
            <v>81511</v>
          </cell>
          <cell r="C404">
            <v>73148</v>
          </cell>
          <cell r="D404">
            <v>3222</v>
          </cell>
        </row>
        <row r="405">
          <cell r="B405">
            <v>45071</v>
          </cell>
          <cell r="C405">
            <v>0</v>
          </cell>
          <cell r="D405">
            <v>45071</v>
          </cell>
        </row>
        <row r="406">
          <cell r="B406">
            <v>119464</v>
          </cell>
          <cell r="C406">
            <v>0</v>
          </cell>
          <cell r="D406">
            <v>119464</v>
          </cell>
        </row>
        <row r="407">
          <cell r="B407">
            <v>141870</v>
          </cell>
          <cell r="C407">
            <v>0</v>
          </cell>
          <cell r="D407">
            <v>141870</v>
          </cell>
        </row>
        <row r="408">
          <cell r="B408">
            <v>38140</v>
          </cell>
          <cell r="C408">
            <v>0</v>
          </cell>
          <cell r="D408">
            <v>38140</v>
          </cell>
        </row>
        <row r="409">
          <cell r="B409">
            <v>98107</v>
          </cell>
          <cell r="C409">
            <v>402</v>
          </cell>
          <cell r="D409">
            <v>97705</v>
          </cell>
        </row>
        <row r="410">
          <cell r="B410">
            <v>111959</v>
          </cell>
          <cell r="C410">
            <v>0</v>
          </cell>
          <cell r="D410">
            <v>111959</v>
          </cell>
        </row>
        <row r="413">
          <cell r="B413">
            <v>150338</v>
          </cell>
          <cell r="C413">
            <v>0</v>
          </cell>
          <cell r="D413">
            <v>150338</v>
          </cell>
        </row>
        <row r="414">
          <cell r="B414">
            <v>213804</v>
          </cell>
          <cell r="C414">
            <v>191667</v>
          </cell>
          <cell r="D414">
            <v>2940</v>
          </cell>
        </row>
        <row r="415">
          <cell r="B415">
            <v>77285</v>
          </cell>
          <cell r="C415">
            <v>0</v>
          </cell>
          <cell r="D415">
            <v>77285</v>
          </cell>
        </row>
        <row r="416">
          <cell r="B416">
            <v>46401</v>
          </cell>
          <cell r="C416">
            <v>1030</v>
          </cell>
          <cell r="D416">
            <v>45371</v>
          </cell>
        </row>
        <row r="417">
          <cell r="B417">
            <v>29674</v>
          </cell>
          <cell r="C417">
            <v>270</v>
          </cell>
          <cell r="D417">
            <v>29404</v>
          </cell>
        </row>
        <row r="418">
          <cell r="B418">
            <v>82526</v>
          </cell>
          <cell r="C418">
            <v>0</v>
          </cell>
          <cell r="D418">
            <v>82526</v>
          </cell>
        </row>
        <row r="419">
          <cell r="B419">
            <v>172266</v>
          </cell>
          <cell r="C419">
            <v>1167</v>
          </cell>
          <cell r="D419">
            <v>171099</v>
          </cell>
        </row>
        <row r="420">
          <cell r="B420">
            <v>35927</v>
          </cell>
          <cell r="C420">
            <v>0</v>
          </cell>
          <cell r="D420">
            <v>35927</v>
          </cell>
        </row>
        <row r="421">
          <cell r="B421">
            <v>93442</v>
          </cell>
          <cell r="C421">
            <v>58535</v>
          </cell>
          <cell r="D421">
            <v>3471</v>
          </cell>
        </row>
        <row r="422">
          <cell r="B422">
            <v>147150</v>
          </cell>
          <cell r="C422">
            <v>0</v>
          </cell>
          <cell r="D422">
            <v>147150</v>
          </cell>
        </row>
        <row r="423">
          <cell r="B423">
            <v>358414</v>
          </cell>
          <cell r="C423">
            <v>350925</v>
          </cell>
          <cell r="D423">
            <v>5297</v>
          </cell>
        </row>
        <row r="426">
          <cell r="B426">
            <v>161443</v>
          </cell>
          <cell r="C426">
            <v>134777</v>
          </cell>
          <cell r="D426">
            <v>0</v>
          </cell>
        </row>
        <row r="427">
          <cell r="B427">
            <v>93015</v>
          </cell>
          <cell r="C427">
            <v>69901</v>
          </cell>
          <cell r="D427">
            <v>11632</v>
          </cell>
        </row>
        <row r="428">
          <cell r="B428">
            <v>203485</v>
          </cell>
          <cell r="C428">
            <v>202313</v>
          </cell>
          <cell r="D428">
            <v>651</v>
          </cell>
        </row>
        <row r="429">
          <cell r="B429">
            <v>106048</v>
          </cell>
          <cell r="C429">
            <v>0</v>
          </cell>
          <cell r="D429">
            <v>106048</v>
          </cell>
        </row>
        <row r="430">
          <cell r="B430">
            <v>28191</v>
          </cell>
          <cell r="C430">
            <v>0</v>
          </cell>
          <cell r="D430">
            <v>28191</v>
          </cell>
        </row>
        <row r="433">
          <cell r="B433">
            <v>159295</v>
          </cell>
          <cell r="C433">
            <v>135098</v>
          </cell>
          <cell r="D433">
            <v>294</v>
          </cell>
        </row>
        <row r="434">
          <cell r="B434">
            <v>149809</v>
          </cell>
          <cell r="C434">
            <v>133814</v>
          </cell>
          <cell r="D434">
            <v>6026</v>
          </cell>
        </row>
        <row r="435">
          <cell r="B435">
            <v>86033</v>
          </cell>
          <cell r="C435">
            <v>82155</v>
          </cell>
          <cell r="D435">
            <v>1364</v>
          </cell>
        </row>
        <row r="436">
          <cell r="B436">
            <v>72272</v>
          </cell>
          <cell r="C436">
            <v>0</v>
          </cell>
          <cell r="D436">
            <v>72272</v>
          </cell>
        </row>
        <row r="437">
          <cell r="B437">
            <v>62784</v>
          </cell>
          <cell r="C437">
            <v>0</v>
          </cell>
          <cell r="D437">
            <v>61206</v>
          </cell>
        </row>
        <row r="438">
          <cell r="B438">
            <v>58452</v>
          </cell>
          <cell r="C438">
            <v>41425</v>
          </cell>
          <cell r="D438">
            <v>2804</v>
          </cell>
        </row>
        <row r="439">
          <cell r="B439">
            <v>99102</v>
          </cell>
          <cell r="C439">
            <v>73228</v>
          </cell>
          <cell r="D439">
            <v>2203</v>
          </cell>
        </row>
        <row r="440">
          <cell r="B440">
            <v>105486</v>
          </cell>
          <cell r="C440">
            <v>315</v>
          </cell>
          <cell r="D440">
            <v>105171</v>
          </cell>
        </row>
        <row r="441">
          <cell r="B441">
            <v>165545</v>
          </cell>
          <cell r="C441">
            <v>145397</v>
          </cell>
          <cell r="D441">
            <v>81</v>
          </cell>
        </row>
        <row r="442">
          <cell r="B442">
            <v>236094</v>
          </cell>
          <cell r="C442">
            <v>0</v>
          </cell>
          <cell r="D442">
            <v>236094</v>
          </cell>
        </row>
        <row r="445">
          <cell r="B445">
            <v>29676</v>
          </cell>
          <cell r="C445">
            <v>26039</v>
          </cell>
          <cell r="D445">
            <v>37</v>
          </cell>
        </row>
        <row r="446">
          <cell r="B446">
            <v>47717</v>
          </cell>
          <cell r="C446">
            <v>0</v>
          </cell>
          <cell r="D446">
            <v>47456</v>
          </cell>
        </row>
        <row r="447">
          <cell r="B447">
            <v>135735</v>
          </cell>
          <cell r="C447">
            <v>0</v>
          </cell>
          <cell r="D447">
            <v>135735</v>
          </cell>
        </row>
        <row r="448">
          <cell r="B448">
            <v>42738</v>
          </cell>
          <cell r="C448">
            <v>883</v>
          </cell>
          <cell r="D448">
            <v>41855</v>
          </cell>
        </row>
        <row r="449">
          <cell r="B449">
            <v>29504</v>
          </cell>
          <cell r="C449">
            <v>765</v>
          </cell>
          <cell r="D449">
            <v>28739</v>
          </cell>
        </row>
        <row r="450">
          <cell r="B450">
            <v>170396</v>
          </cell>
          <cell r="C450">
            <v>0</v>
          </cell>
          <cell r="D450">
            <v>170396</v>
          </cell>
        </row>
        <row r="451">
          <cell r="B451">
            <v>52148</v>
          </cell>
          <cell r="C451">
            <v>0</v>
          </cell>
          <cell r="D451">
            <v>52075</v>
          </cell>
        </row>
        <row r="452">
          <cell r="B452">
            <v>67856</v>
          </cell>
          <cell r="C452">
            <v>54791</v>
          </cell>
          <cell r="D452">
            <v>327</v>
          </cell>
        </row>
        <row r="455">
          <cell r="B455">
            <v>81114</v>
          </cell>
          <cell r="C455">
            <v>0</v>
          </cell>
          <cell r="D455">
            <v>81114</v>
          </cell>
        </row>
        <row r="456">
          <cell r="B456">
            <v>27898</v>
          </cell>
          <cell r="C456">
            <v>1785</v>
          </cell>
          <cell r="D456">
            <v>26113</v>
          </cell>
        </row>
        <row r="457">
          <cell r="B457">
            <v>220198</v>
          </cell>
          <cell r="C457">
            <v>396</v>
          </cell>
          <cell r="D457">
            <v>219416</v>
          </cell>
        </row>
        <row r="458">
          <cell r="B458">
            <v>106065</v>
          </cell>
          <cell r="C458">
            <v>95938</v>
          </cell>
          <cell r="D458">
            <v>98</v>
          </cell>
        </row>
        <row r="459">
          <cell r="B459">
            <v>34495</v>
          </cell>
          <cell r="C459">
            <v>29064</v>
          </cell>
          <cell r="D459">
            <v>942</v>
          </cell>
        </row>
        <row r="460">
          <cell r="B460">
            <v>23002</v>
          </cell>
          <cell r="C460">
            <v>17913</v>
          </cell>
          <cell r="D460">
            <v>191</v>
          </cell>
        </row>
        <row r="463">
          <cell r="B463">
            <v>45616</v>
          </cell>
          <cell r="C463">
            <v>0</v>
          </cell>
          <cell r="D463">
            <v>45616</v>
          </cell>
        </row>
        <row r="464">
          <cell r="B464">
            <v>47241</v>
          </cell>
          <cell r="C464">
            <v>119</v>
          </cell>
          <cell r="D464">
            <v>47122</v>
          </cell>
        </row>
        <row r="465">
          <cell r="B465">
            <v>65598</v>
          </cell>
          <cell r="C465">
            <v>53300</v>
          </cell>
          <cell r="D465">
            <v>1883</v>
          </cell>
        </row>
        <row r="466">
          <cell r="B466">
            <v>40948</v>
          </cell>
          <cell r="C466">
            <v>0</v>
          </cell>
          <cell r="D466">
            <v>40948</v>
          </cell>
        </row>
        <row r="467">
          <cell r="B467">
            <v>151830</v>
          </cell>
          <cell r="C467">
            <v>76</v>
          </cell>
          <cell r="D467">
            <v>151754</v>
          </cell>
        </row>
        <row r="470">
          <cell r="B470">
            <v>25707</v>
          </cell>
          <cell r="C470">
            <v>0</v>
          </cell>
          <cell r="D470">
            <v>25707</v>
          </cell>
        </row>
        <row r="471">
          <cell r="B471">
            <v>49786</v>
          </cell>
          <cell r="C471">
            <v>0</v>
          </cell>
          <cell r="D471">
            <v>49786</v>
          </cell>
        </row>
        <row r="472">
          <cell r="B472">
            <v>69707</v>
          </cell>
          <cell r="C472">
            <v>0</v>
          </cell>
          <cell r="D472">
            <v>69707</v>
          </cell>
        </row>
        <row r="473">
          <cell r="B473">
            <v>119157</v>
          </cell>
          <cell r="C473">
            <v>71642</v>
          </cell>
          <cell r="D473">
            <v>9114</v>
          </cell>
        </row>
        <row r="474">
          <cell r="B474">
            <v>202609</v>
          </cell>
          <cell r="C474">
            <v>1473</v>
          </cell>
          <cell r="D474">
            <v>201136</v>
          </cell>
        </row>
        <row r="477">
          <cell r="B477">
            <v>38806</v>
          </cell>
          <cell r="C477">
            <v>0</v>
          </cell>
          <cell r="D477">
            <v>38806</v>
          </cell>
        </row>
        <row r="478">
          <cell r="B478">
            <v>84455</v>
          </cell>
          <cell r="C478">
            <v>72638</v>
          </cell>
          <cell r="D478">
            <v>2936</v>
          </cell>
        </row>
        <row r="479">
          <cell r="B479">
            <v>111347</v>
          </cell>
          <cell r="C479">
            <v>0</v>
          </cell>
          <cell r="D479">
            <v>111347</v>
          </cell>
        </row>
        <row r="480">
          <cell r="B480">
            <v>117424</v>
          </cell>
          <cell r="C480">
            <v>0</v>
          </cell>
          <cell r="D480">
            <v>117219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76"/>
  <sheetViews>
    <sheetView view="pageBreakPreview" zoomScaleSheetLayoutView="100" zoomScalePageLayoutView="0" workbookViewId="0" topLeftCell="A1">
      <pane xSplit="2" ySplit="6" topLeftCell="C43" activePane="bottomRight" state="frozen"/>
      <selection pane="topLeft" activeCell="A1" sqref="A1"/>
      <selection pane="topRight" activeCell="C1" sqref="C1"/>
      <selection pane="bottomLeft" activeCell="A7" sqref="A7"/>
      <selection pane="bottomRight" activeCell="D26" sqref="D26"/>
    </sheetView>
  </sheetViews>
  <sheetFormatPr defaultColWidth="9.140625" defaultRowHeight="12.75"/>
  <cols>
    <col min="1" max="1" width="1.8515625" style="88" customWidth="1"/>
    <col min="2" max="2" width="42.140625" style="88" customWidth="1"/>
    <col min="3" max="4" width="12.00390625" style="87" customWidth="1"/>
    <col min="5" max="5" width="13.28125" style="87" customWidth="1"/>
    <col min="6" max="7" width="12.00390625" style="87" customWidth="1"/>
    <col min="8" max="8" width="12.421875" style="87" customWidth="1"/>
    <col min="9" max="9" width="12.7109375" style="87" customWidth="1"/>
    <col min="10" max="14" width="12.00390625" style="87" customWidth="1"/>
    <col min="15" max="16384" width="9.140625" style="87" customWidth="1"/>
  </cols>
  <sheetData>
    <row r="1" spans="1:18" ht="14.25">
      <c r="A1" s="86" t="s">
        <v>431</v>
      </c>
      <c r="B1" s="86"/>
      <c r="C1" s="86"/>
      <c r="D1" s="86"/>
      <c r="E1" s="86"/>
      <c r="F1" s="86"/>
      <c r="G1" s="86"/>
      <c r="H1" s="86"/>
      <c r="I1" s="86"/>
      <c r="J1" s="86"/>
      <c r="K1" s="86"/>
      <c r="L1" s="86"/>
      <c r="M1" s="86"/>
      <c r="N1" s="86"/>
      <c r="O1" s="86"/>
      <c r="P1" s="86"/>
      <c r="Q1" s="86"/>
      <c r="R1" s="86"/>
    </row>
    <row r="2" ht="12.75">
      <c r="A2" s="88" t="s">
        <v>432</v>
      </c>
    </row>
    <row r="3" ht="12.75">
      <c r="A3" s="88" t="s">
        <v>433</v>
      </c>
    </row>
    <row r="5" spans="1:18" s="89" customFormat="1" ht="18.75" customHeight="1">
      <c r="A5" s="114" t="s">
        <v>434</v>
      </c>
      <c r="B5" s="114"/>
      <c r="C5" s="115" t="s">
        <v>435</v>
      </c>
      <c r="D5" s="115"/>
      <c r="E5" s="115"/>
      <c r="F5" s="115"/>
      <c r="G5" s="115" t="s">
        <v>436</v>
      </c>
      <c r="H5" s="115"/>
      <c r="I5" s="115"/>
      <c r="J5" s="115"/>
      <c r="K5" s="115" t="s">
        <v>437</v>
      </c>
      <c r="L5" s="115"/>
      <c r="M5" s="115"/>
      <c r="N5" s="115"/>
      <c r="O5" s="115" t="s">
        <v>438</v>
      </c>
      <c r="P5" s="115"/>
      <c r="Q5" s="115"/>
      <c r="R5" s="115"/>
    </row>
    <row r="6" spans="1:18" s="89" customFormat="1" ht="25.5">
      <c r="A6" s="114"/>
      <c r="B6" s="114"/>
      <c r="C6" s="90" t="s">
        <v>439</v>
      </c>
      <c r="D6" s="90" t="s">
        <v>440</v>
      </c>
      <c r="E6" s="90" t="s">
        <v>441</v>
      </c>
      <c r="F6" s="90" t="s">
        <v>442</v>
      </c>
      <c r="G6" s="90" t="s">
        <v>439</v>
      </c>
      <c r="H6" s="90" t="s">
        <v>440</v>
      </c>
      <c r="I6" s="90" t="s">
        <v>441</v>
      </c>
      <c r="J6" s="90" t="s">
        <v>442</v>
      </c>
      <c r="K6" s="90" t="s">
        <v>439</v>
      </c>
      <c r="L6" s="90" t="s">
        <v>440</v>
      </c>
      <c r="M6" s="90" t="s">
        <v>441</v>
      </c>
      <c r="N6" s="90" t="s">
        <v>442</v>
      </c>
      <c r="O6" s="90" t="s">
        <v>439</v>
      </c>
      <c r="P6" s="90" t="s">
        <v>440</v>
      </c>
      <c r="Q6" s="90" t="s">
        <v>441</v>
      </c>
      <c r="R6" s="90" t="s">
        <v>442</v>
      </c>
    </row>
    <row r="7" spans="1:18" ht="12.75">
      <c r="A7" s="91"/>
      <c r="B7" s="91"/>
      <c r="C7" s="92"/>
      <c r="D7" s="92"/>
      <c r="E7" s="92"/>
      <c r="F7" s="92"/>
      <c r="G7" s="92"/>
      <c r="H7" s="92"/>
      <c r="I7" s="92"/>
      <c r="J7" s="92"/>
      <c r="K7" s="92"/>
      <c r="L7" s="92"/>
      <c r="M7" s="92"/>
      <c r="N7" s="92"/>
      <c r="O7" s="93"/>
      <c r="P7" s="93"/>
      <c r="Q7" s="93"/>
      <c r="R7" s="93"/>
    </row>
    <row r="8" spans="1:27" s="97" customFormat="1" ht="12.75">
      <c r="A8" s="94" t="s">
        <v>443</v>
      </c>
      <c r="B8" s="94"/>
      <c r="C8" s="95">
        <f aca="true" t="shared" si="0" ref="C8:N8">+C10+C47</f>
        <v>464328558</v>
      </c>
      <c r="D8" s="95">
        <f>+D10+D47</f>
        <v>185936587</v>
      </c>
      <c r="E8" s="95">
        <f>+E10+E47</f>
        <v>191265865</v>
      </c>
      <c r="F8" s="95">
        <f>+F10+F47</f>
        <v>841531010</v>
      </c>
      <c r="G8" s="95">
        <f>+G10+G47</f>
        <v>444146179</v>
      </c>
      <c r="H8" s="95">
        <f t="shared" si="0"/>
        <v>151134962</v>
      </c>
      <c r="I8" s="95">
        <f t="shared" si="0"/>
        <v>180036236</v>
      </c>
      <c r="J8" s="95">
        <f t="shared" si="0"/>
        <v>775317377</v>
      </c>
      <c r="K8" s="95">
        <f t="shared" si="0"/>
        <v>20182379</v>
      </c>
      <c r="L8" s="95">
        <f t="shared" si="0"/>
        <v>34801625</v>
      </c>
      <c r="M8" s="95">
        <f t="shared" si="0"/>
        <v>11229629</v>
      </c>
      <c r="N8" s="95">
        <f t="shared" si="0"/>
        <v>66213633</v>
      </c>
      <c r="O8" s="96">
        <f>+G8/C8*100</f>
        <v>95.65342715793071</v>
      </c>
      <c r="P8" s="96">
        <f>+H8/D8*100</f>
        <v>81.28306775900968</v>
      </c>
      <c r="Q8" s="96">
        <f>+I8/E8*100</f>
        <v>94.1287856042687</v>
      </c>
      <c r="R8" s="96">
        <f>+J8/F8*100</f>
        <v>92.13176553054177</v>
      </c>
      <c r="T8" s="97" t="b">
        <f>+C8='[1]NCA RELEASES (2)'!F87</f>
        <v>1</v>
      </c>
      <c r="U8" s="97" t="b">
        <f>+D8='[1]NCA RELEASES (2)'!G87</f>
        <v>1</v>
      </c>
      <c r="V8" s="97" t="b">
        <f>+E8='[1]NCA RELEASES (2)'!H87</f>
        <v>1</v>
      </c>
      <c r="W8" s="97" t="b">
        <f>+F8='[1]NCA RELEASES (2)'!H45</f>
        <v>1</v>
      </c>
      <c r="X8" s="97" t="b">
        <f>+G8='[1]all(net trust &amp;WF) (2)'!F87</f>
        <v>1</v>
      </c>
      <c r="Y8" s="97" t="b">
        <f>+H8='[1]all(net trust &amp;WF) (2)'!G87</f>
        <v>1</v>
      </c>
      <c r="Z8" s="97" t="b">
        <f>+I8='[1]all(net trust &amp;WF) (2)'!H87</f>
        <v>1</v>
      </c>
      <c r="AA8" s="97" t="b">
        <f>+J8='[1]all(net trust &amp;WF) (2)'!H45</f>
        <v>1</v>
      </c>
    </row>
    <row r="9" spans="3:18" ht="12.75">
      <c r="C9" s="92"/>
      <c r="D9" s="92"/>
      <c r="E9" s="92"/>
      <c r="F9" s="92"/>
      <c r="G9" s="92"/>
      <c r="H9" s="92"/>
      <c r="I9" s="92"/>
      <c r="J9" s="92"/>
      <c r="K9" s="92"/>
      <c r="L9" s="92"/>
      <c r="M9" s="92"/>
      <c r="N9" s="92"/>
      <c r="O9" s="98"/>
      <c r="P9" s="98"/>
      <c r="Q9" s="98"/>
      <c r="R9" s="98"/>
    </row>
    <row r="10" spans="1:18" ht="15">
      <c r="A10" s="88" t="s">
        <v>444</v>
      </c>
      <c r="C10" s="99">
        <f aca="true" t="shared" si="1" ref="C10:N10">SUM(C12:C45)</f>
        <v>329885979</v>
      </c>
      <c r="D10" s="99">
        <f t="shared" si="1"/>
        <v>148844021</v>
      </c>
      <c r="E10" s="99">
        <f>SUM(E12:E45)</f>
        <v>147692146</v>
      </c>
      <c r="F10" s="99">
        <f t="shared" si="1"/>
        <v>626422146</v>
      </c>
      <c r="G10" s="99">
        <f t="shared" si="1"/>
        <v>309754529</v>
      </c>
      <c r="H10" s="99">
        <f t="shared" si="1"/>
        <v>115748803</v>
      </c>
      <c r="I10" s="99">
        <f t="shared" si="1"/>
        <v>135410588</v>
      </c>
      <c r="J10" s="99">
        <f t="shared" si="1"/>
        <v>560913920</v>
      </c>
      <c r="K10" s="99">
        <f t="shared" si="1"/>
        <v>20131450</v>
      </c>
      <c r="L10" s="99">
        <f t="shared" si="1"/>
        <v>33095218</v>
      </c>
      <c r="M10" s="99">
        <f t="shared" si="1"/>
        <v>12281558</v>
      </c>
      <c r="N10" s="99">
        <f t="shared" si="1"/>
        <v>65508226</v>
      </c>
      <c r="O10" s="98">
        <f>+G10/C10*100</f>
        <v>93.89745206479357</v>
      </c>
      <c r="P10" s="98">
        <f>+H10/D10*100</f>
        <v>77.76516800765548</v>
      </c>
      <c r="Q10" s="98">
        <f>+I10/E10*100</f>
        <v>91.68435266693193</v>
      </c>
      <c r="R10" s="98">
        <f>+J10/F10*100</f>
        <v>89.54247923412338</v>
      </c>
    </row>
    <row r="11" spans="3:18" ht="12.75">
      <c r="C11" s="92"/>
      <c r="D11" s="92"/>
      <c r="E11" s="92"/>
      <c r="F11" s="92"/>
      <c r="G11" s="92"/>
      <c r="H11" s="92"/>
      <c r="I11" s="92"/>
      <c r="J11" s="92"/>
      <c r="K11" s="92"/>
      <c r="L11" s="92"/>
      <c r="M11" s="92"/>
      <c r="N11" s="92"/>
      <c r="O11" s="98"/>
      <c r="P11" s="98"/>
      <c r="Q11" s="98"/>
      <c r="R11" s="98"/>
    </row>
    <row r="12" spans="2:27" ht="12.75">
      <c r="B12" s="100" t="s">
        <v>445</v>
      </c>
      <c r="C12" s="92">
        <f>+'[1]NCA RELEASES (2)'!F50</f>
        <v>2788793</v>
      </c>
      <c r="D12" s="92">
        <f>+'[1]NCA RELEASES (2)'!G50</f>
        <v>1016047</v>
      </c>
      <c r="E12" s="92">
        <f>+'[1]NCA RELEASES (2)'!H50</f>
        <v>1107396</v>
      </c>
      <c r="F12" s="92">
        <f aca="true" t="shared" si="2" ref="F12:F45">SUM(C12:E12)</f>
        <v>4912236</v>
      </c>
      <c r="G12" s="92">
        <f>+'[1]all(net trust &amp;WF) (2)'!F50</f>
        <v>2688992</v>
      </c>
      <c r="H12" s="92">
        <f>+'[1]all(net trust &amp;WF) (2)'!G50</f>
        <v>694509</v>
      </c>
      <c r="I12" s="92">
        <f>+'[1]all(net trust &amp;WF) (2)'!H50</f>
        <v>1016414</v>
      </c>
      <c r="J12" s="92">
        <f aca="true" t="shared" si="3" ref="J12:J28">SUM(G12:I12)</f>
        <v>4399915</v>
      </c>
      <c r="K12" s="92">
        <f aca="true" t="shared" si="4" ref="K12:M45">+C12-G12</f>
        <v>99801</v>
      </c>
      <c r="L12" s="92">
        <f t="shared" si="4"/>
        <v>321538</v>
      </c>
      <c r="M12" s="92">
        <f t="shared" si="4"/>
        <v>90982</v>
      </c>
      <c r="N12" s="92">
        <f aca="true" t="shared" si="5" ref="N12:N45">SUM(K12:M12)</f>
        <v>512321</v>
      </c>
      <c r="O12" s="98">
        <f aca="true" t="shared" si="6" ref="O12:R45">+G12/C12*100</f>
        <v>96.42135504499618</v>
      </c>
      <c r="P12" s="98">
        <f t="shared" si="6"/>
        <v>68.35402299303084</v>
      </c>
      <c r="Q12" s="98">
        <f t="shared" si="6"/>
        <v>91.7841494822087</v>
      </c>
      <c r="R12" s="98">
        <f t="shared" si="6"/>
        <v>89.5705133059568</v>
      </c>
      <c r="T12" s="87" t="b">
        <f>+C12='[1]NCA RELEASES (2)'!F50</f>
        <v>1</v>
      </c>
      <c r="U12" s="87" t="b">
        <f>+D12='[1]NCA RELEASES (2)'!G50</f>
        <v>1</v>
      </c>
      <c r="V12" s="87" t="b">
        <f>+E12='[1]NCA RELEASES (2)'!H50</f>
        <v>1</v>
      </c>
      <c r="W12" s="87" t="b">
        <f>+F12='[1]NCA RELEASES (2)'!H8</f>
        <v>1</v>
      </c>
      <c r="X12" s="87" t="b">
        <f>+G12='[1]all(net trust &amp;WF) (2)'!F50</f>
        <v>1</v>
      </c>
      <c r="Y12" s="87" t="b">
        <f>+H12='[1]all(net trust &amp;WF) (2)'!G50</f>
        <v>1</v>
      </c>
      <c r="Z12" s="87" t="b">
        <f>+I12='[1]all(net trust &amp;WF) (2)'!H50</f>
        <v>1</v>
      </c>
      <c r="AA12" s="87" t="b">
        <f>+J12='[1]all(net trust &amp;WF) (2)'!H8</f>
        <v>1</v>
      </c>
    </row>
    <row r="13" spans="2:27" ht="12.75">
      <c r="B13" s="100" t="s">
        <v>446</v>
      </c>
      <c r="C13" s="92">
        <f>+'[1]NCA RELEASES (2)'!F51</f>
        <v>2043293</v>
      </c>
      <c r="D13" s="92">
        <f>+'[1]NCA RELEASES (2)'!G51</f>
        <v>221670</v>
      </c>
      <c r="E13" s="92">
        <f>+'[1]NCA RELEASES (2)'!H51</f>
        <v>244597</v>
      </c>
      <c r="F13" s="92">
        <f t="shared" si="2"/>
        <v>2509560</v>
      </c>
      <c r="G13" s="92">
        <f>+'[1]all(net trust &amp;WF) (2)'!F51</f>
        <v>2023947</v>
      </c>
      <c r="H13" s="92">
        <f>+'[1]all(net trust &amp;WF) (2)'!G51</f>
        <v>161241</v>
      </c>
      <c r="I13" s="92">
        <f>+'[1]all(net trust &amp;WF) (2)'!H51</f>
        <v>293606</v>
      </c>
      <c r="J13" s="92">
        <f t="shared" si="3"/>
        <v>2478794</v>
      </c>
      <c r="K13" s="92">
        <f t="shared" si="4"/>
        <v>19346</v>
      </c>
      <c r="L13" s="92">
        <f t="shared" si="4"/>
        <v>60429</v>
      </c>
      <c r="M13" s="92">
        <f t="shared" si="4"/>
        <v>-49009</v>
      </c>
      <c r="N13" s="92">
        <f t="shared" si="5"/>
        <v>30766</v>
      </c>
      <c r="O13" s="98">
        <f t="shared" si="6"/>
        <v>99.0531950141267</v>
      </c>
      <c r="P13" s="98">
        <f t="shared" si="6"/>
        <v>72.73920692921911</v>
      </c>
      <c r="Q13" s="98">
        <f t="shared" si="6"/>
        <v>120.0366316839536</v>
      </c>
      <c r="R13" s="98">
        <f t="shared" si="6"/>
        <v>98.77404804029392</v>
      </c>
      <c r="T13" s="87" t="b">
        <f>+C13='[1]NCA RELEASES (2)'!F51</f>
        <v>1</v>
      </c>
      <c r="U13" s="87" t="b">
        <f>+D13='[1]NCA RELEASES (2)'!G51</f>
        <v>1</v>
      </c>
      <c r="V13" s="87" t="b">
        <f>+E13='[1]NCA RELEASES (2)'!H51</f>
        <v>1</v>
      </c>
      <c r="W13" s="87" t="b">
        <f>+F13='[1]NCA RELEASES (2)'!H9</f>
        <v>1</v>
      </c>
      <c r="X13" s="87" t="b">
        <f>+G13='[1]all(net trust &amp;WF) (2)'!F51</f>
        <v>1</v>
      </c>
      <c r="Y13" s="87" t="b">
        <f>+H13='[1]all(net trust &amp;WF) (2)'!G51</f>
        <v>1</v>
      </c>
      <c r="Z13" s="87" t="b">
        <f>+I13='[1]all(net trust &amp;WF) (2)'!H51</f>
        <v>1</v>
      </c>
      <c r="AA13" s="87" t="b">
        <f>+J13='[1]all(net trust &amp;WF) (2)'!H9</f>
        <v>1</v>
      </c>
    </row>
    <row r="14" spans="2:27" ht="12.75">
      <c r="B14" s="100" t="s">
        <v>447</v>
      </c>
      <c r="C14" s="92">
        <f>+'[1]NCA RELEASES (2)'!F52</f>
        <v>57211</v>
      </c>
      <c r="D14" s="92">
        <f>+'[1]NCA RELEASES (2)'!G52</f>
        <v>18586</v>
      </c>
      <c r="E14" s="92">
        <f>+'[1]NCA RELEASES (2)'!H52</f>
        <v>21433</v>
      </c>
      <c r="F14" s="92">
        <f t="shared" si="2"/>
        <v>97230</v>
      </c>
      <c r="G14" s="92">
        <f>+'[1]all(net trust &amp;WF) (2)'!F52</f>
        <v>54950</v>
      </c>
      <c r="H14" s="92">
        <f>+'[1]all(net trust &amp;WF) (2)'!G52</f>
        <v>7866</v>
      </c>
      <c r="I14" s="92">
        <f>+'[1]all(net trust &amp;WF) (2)'!H52</f>
        <v>19848</v>
      </c>
      <c r="J14" s="92">
        <f t="shared" si="3"/>
        <v>82664</v>
      </c>
      <c r="K14" s="92">
        <f>+C14-G14</f>
        <v>2261</v>
      </c>
      <c r="L14" s="92">
        <f>+D14-H14</f>
        <v>10720</v>
      </c>
      <c r="M14" s="92">
        <f>+E14-I14</f>
        <v>1585</v>
      </c>
      <c r="N14" s="92">
        <f>SUM(K14:M14)</f>
        <v>14566</v>
      </c>
      <c r="O14" s="98">
        <f>+G14/C14*100</f>
        <v>96.0479628043558</v>
      </c>
      <c r="P14" s="98">
        <f>+H14/D14*100</f>
        <v>42.32217798342839</v>
      </c>
      <c r="Q14" s="98">
        <f>+I14/E14*100</f>
        <v>92.6048616619232</v>
      </c>
      <c r="R14" s="98">
        <f>+J14/F14*100</f>
        <v>85.01902704926462</v>
      </c>
      <c r="T14" s="87" t="b">
        <f>+C14='[1]NCA RELEASES (2)'!F52</f>
        <v>1</v>
      </c>
      <c r="U14" s="87" t="b">
        <f>+D14='[1]NCA RELEASES (2)'!G52</f>
        <v>1</v>
      </c>
      <c r="V14" s="87" t="b">
        <f>+E14='[1]NCA RELEASES (2)'!H52</f>
        <v>1</v>
      </c>
      <c r="W14" s="87" t="b">
        <f>+F14='[1]NCA RELEASES (2)'!H10</f>
        <v>1</v>
      </c>
      <c r="X14" s="87" t="b">
        <f>+G14='[1]all(net trust &amp;WF) (2)'!F52</f>
        <v>1</v>
      </c>
      <c r="Y14" s="87" t="b">
        <f>+H14='[1]all(net trust &amp;WF) (2)'!G52</f>
        <v>1</v>
      </c>
      <c r="Z14" s="87" t="b">
        <f>+I14='[1]all(net trust &amp;WF) (2)'!H52</f>
        <v>1</v>
      </c>
      <c r="AA14" s="87" t="b">
        <f>+J14='[1]all(net trust &amp;WF) (2)'!H10</f>
        <v>1</v>
      </c>
    </row>
    <row r="15" spans="2:27" ht="12.75">
      <c r="B15" s="100" t="s">
        <v>448</v>
      </c>
      <c r="C15" s="92">
        <f>+'[1]NCA RELEASES (2)'!F53</f>
        <v>1892356</v>
      </c>
      <c r="D15" s="92">
        <f>+'[1]NCA RELEASES (2)'!G53</f>
        <v>890491</v>
      </c>
      <c r="E15" s="92">
        <f>+'[1]NCA RELEASES (2)'!H53</f>
        <v>886063</v>
      </c>
      <c r="F15" s="92">
        <f t="shared" si="2"/>
        <v>3668910</v>
      </c>
      <c r="G15" s="92">
        <f>+'[1]all(net trust &amp;WF) (2)'!F53</f>
        <v>1425224</v>
      </c>
      <c r="H15" s="92">
        <f>+'[1]all(net trust &amp;WF) (2)'!G53</f>
        <v>456847</v>
      </c>
      <c r="I15" s="92">
        <f>+'[1]all(net trust &amp;WF) (2)'!H53</f>
        <v>652145</v>
      </c>
      <c r="J15" s="92">
        <f t="shared" si="3"/>
        <v>2534216</v>
      </c>
      <c r="K15" s="92">
        <f t="shared" si="4"/>
        <v>467132</v>
      </c>
      <c r="L15" s="92">
        <f t="shared" si="4"/>
        <v>433644</v>
      </c>
      <c r="M15" s="92">
        <f t="shared" si="4"/>
        <v>233918</v>
      </c>
      <c r="N15" s="92">
        <f t="shared" si="5"/>
        <v>1134694</v>
      </c>
      <c r="O15" s="98">
        <f t="shared" si="6"/>
        <v>75.3147927768348</v>
      </c>
      <c r="P15" s="98">
        <f t="shared" si="6"/>
        <v>51.30282057875936</v>
      </c>
      <c r="Q15" s="98">
        <f t="shared" si="6"/>
        <v>73.60029704434109</v>
      </c>
      <c r="R15" s="98">
        <f t="shared" si="6"/>
        <v>69.07272187107343</v>
      </c>
      <c r="T15" s="87" t="b">
        <f>+C15='[1]NCA RELEASES (2)'!F53</f>
        <v>1</v>
      </c>
      <c r="U15" s="87" t="b">
        <f>+D15='[1]NCA RELEASES (2)'!G53</f>
        <v>1</v>
      </c>
      <c r="V15" s="87" t="b">
        <f>+E15='[1]NCA RELEASES (2)'!H53</f>
        <v>1</v>
      </c>
      <c r="W15" s="87" t="b">
        <f>+F15='[1]NCA RELEASES (2)'!H11</f>
        <v>1</v>
      </c>
      <c r="X15" s="87" t="b">
        <f>+G15='[1]all(net trust &amp;WF) (2)'!F53</f>
        <v>1</v>
      </c>
      <c r="Y15" s="87" t="b">
        <f>+H15='[1]all(net trust &amp;WF) (2)'!G53</f>
        <v>1</v>
      </c>
      <c r="Z15" s="87" t="b">
        <f>+I15='[1]all(net trust &amp;WF) (2)'!H53</f>
        <v>1</v>
      </c>
      <c r="AA15" s="87" t="b">
        <f>+J15='[1]all(net trust &amp;WF) (2)'!H11</f>
        <v>1</v>
      </c>
    </row>
    <row r="16" spans="2:27" ht="12.75">
      <c r="B16" s="100" t="s">
        <v>449</v>
      </c>
      <c r="C16" s="92">
        <f>+'[1]NCA RELEASES (2)'!F54</f>
        <v>7579151</v>
      </c>
      <c r="D16" s="92">
        <f>+'[1]NCA RELEASES (2)'!G54</f>
        <v>3329494</v>
      </c>
      <c r="E16" s="92">
        <f>+'[1]NCA RELEASES (2)'!H54</f>
        <v>3650926</v>
      </c>
      <c r="F16" s="92">
        <f t="shared" si="2"/>
        <v>14559571</v>
      </c>
      <c r="G16" s="92">
        <f>+'[1]all(net trust &amp;WF) (2)'!F54</f>
        <v>7138358</v>
      </c>
      <c r="H16" s="92">
        <f>+'[1]all(net trust &amp;WF) (2)'!G54</f>
        <v>1899205</v>
      </c>
      <c r="I16" s="92">
        <f>+'[1]all(net trust &amp;WF) (2)'!H54</f>
        <v>2476720</v>
      </c>
      <c r="J16" s="92">
        <f t="shared" si="3"/>
        <v>11514283</v>
      </c>
      <c r="K16" s="92">
        <f t="shared" si="4"/>
        <v>440793</v>
      </c>
      <c r="L16" s="92">
        <f t="shared" si="4"/>
        <v>1430289</v>
      </c>
      <c r="M16" s="92">
        <f t="shared" si="4"/>
        <v>1174206</v>
      </c>
      <c r="N16" s="92">
        <f t="shared" si="5"/>
        <v>3045288</v>
      </c>
      <c r="O16" s="98">
        <f t="shared" si="6"/>
        <v>94.18413751091646</v>
      </c>
      <c r="P16" s="98">
        <f t="shared" si="6"/>
        <v>57.041850803755764</v>
      </c>
      <c r="Q16" s="98">
        <f t="shared" si="6"/>
        <v>67.83813202458774</v>
      </c>
      <c r="R16" s="98">
        <f t="shared" si="6"/>
        <v>79.08394416291524</v>
      </c>
      <c r="T16" s="87" t="b">
        <f>+C16='[1]NCA RELEASES (2)'!F54</f>
        <v>1</v>
      </c>
      <c r="U16" s="87" t="b">
        <f>+D16='[1]NCA RELEASES (2)'!G54</f>
        <v>1</v>
      </c>
      <c r="V16" s="87" t="b">
        <f>+E16='[1]NCA RELEASES (2)'!H54</f>
        <v>1</v>
      </c>
      <c r="W16" s="87" t="b">
        <f>+F16='[1]NCA RELEASES (2)'!H12</f>
        <v>1</v>
      </c>
      <c r="X16" s="87" t="b">
        <f>+G16='[1]all(net trust &amp;WF) (2)'!F54</f>
        <v>1</v>
      </c>
      <c r="Y16" s="87" t="b">
        <f>+H16='[1]all(net trust &amp;WF) (2)'!G54</f>
        <v>1</v>
      </c>
      <c r="Z16" s="87" t="b">
        <f>+I16='[1]all(net trust &amp;WF) (2)'!H54</f>
        <v>1</v>
      </c>
      <c r="AA16" s="87" t="b">
        <f>+J16='[1]all(net trust &amp;WF) (2)'!H12</f>
        <v>1</v>
      </c>
    </row>
    <row r="17" spans="2:27" ht="14.25">
      <c r="B17" s="100" t="s">
        <v>450</v>
      </c>
      <c r="C17" s="92">
        <f>+'[1]NCA RELEASES (2)'!F55</f>
        <v>622346</v>
      </c>
      <c r="D17" s="92">
        <f>+'[1]NCA RELEASES (2)'!G55</f>
        <v>213848</v>
      </c>
      <c r="E17" s="92">
        <f>+'[1]NCA RELEASES (2)'!H55</f>
        <v>241540</v>
      </c>
      <c r="F17" s="92">
        <f t="shared" si="2"/>
        <v>1077734</v>
      </c>
      <c r="G17" s="92">
        <f>+'[1]all(net trust &amp;WF) (2)'!F55</f>
        <v>483450</v>
      </c>
      <c r="H17" s="92">
        <f>+'[1]all(net trust &amp;WF) (2)'!G55</f>
        <v>174308</v>
      </c>
      <c r="I17" s="92">
        <f>+'[1]all(net trust &amp;WF) (2)'!H55</f>
        <v>208907</v>
      </c>
      <c r="J17" s="92">
        <f t="shared" si="3"/>
        <v>866665</v>
      </c>
      <c r="K17" s="92">
        <f t="shared" si="4"/>
        <v>138896</v>
      </c>
      <c r="L17" s="92">
        <f t="shared" si="4"/>
        <v>39540</v>
      </c>
      <c r="M17" s="92">
        <f t="shared" si="4"/>
        <v>32633</v>
      </c>
      <c r="N17" s="92">
        <f t="shared" si="5"/>
        <v>211069</v>
      </c>
      <c r="O17" s="98">
        <f t="shared" si="6"/>
        <v>77.6818682854875</v>
      </c>
      <c r="P17" s="98">
        <f t="shared" si="6"/>
        <v>81.51023156634619</v>
      </c>
      <c r="Q17" s="98">
        <f t="shared" si="6"/>
        <v>86.48960834644366</v>
      </c>
      <c r="R17" s="98">
        <f t="shared" si="6"/>
        <v>80.41548285569537</v>
      </c>
      <c r="T17" s="87" t="b">
        <f>+C17='[1]NCA RELEASES (2)'!F55</f>
        <v>1</v>
      </c>
      <c r="U17" s="87" t="b">
        <f>+D17='[1]NCA RELEASES (2)'!G55</f>
        <v>1</v>
      </c>
      <c r="V17" s="87" t="b">
        <f>+E17='[1]NCA RELEASES (2)'!H55</f>
        <v>1</v>
      </c>
      <c r="W17" s="87" t="b">
        <f>+F17='[1]NCA RELEASES (2)'!H13</f>
        <v>1</v>
      </c>
      <c r="X17" s="87" t="b">
        <f>+G17='[1]all(net trust &amp;WF) (2)'!F55</f>
        <v>1</v>
      </c>
      <c r="Y17" s="87" t="b">
        <f>+H17='[1]all(net trust &amp;WF) (2)'!G55</f>
        <v>1</v>
      </c>
      <c r="Z17" s="87" t="b">
        <f>+I17='[1]all(net trust &amp;WF) (2)'!H55</f>
        <v>1</v>
      </c>
      <c r="AA17" s="87" t="b">
        <f>+J17='[1]all(net trust &amp;WF) (2)'!H13</f>
        <v>1</v>
      </c>
    </row>
    <row r="18" spans="2:27" ht="12.75">
      <c r="B18" s="100" t="s">
        <v>451</v>
      </c>
      <c r="C18" s="92">
        <f>+'[1]NCA RELEASES (2)'!F56</f>
        <v>71550353</v>
      </c>
      <c r="D18" s="92">
        <f>+'[1]NCA RELEASES (2)'!G56</f>
        <v>29673957</v>
      </c>
      <c r="E18" s="92">
        <f>+'[1]NCA RELEASES (2)'!H56</f>
        <v>39020176</v>
      </c>
      <c r="F18" s="92">
        <f t="shared" si="2"/>
        <v>140244486</v>
      </c>
      <c r="G18" s="92">
        <f>+'[1]all(net trust &amp;WF) (2)'!F56</f>
        <v>69112433</v>
      </c>
      <c r="H18" s="92">
        <f>+'[1]all(net trust &amp;WF) (2)'!G56</f>
        <v>22108244</v>
      </c>
      <c r="I18" s="92">
        <f>+'[1]all(net trust &amp;WF) (2)'!H56</f>
        <v>36500560</v>
      </c>
      <c r="J18" s="92">
        <f t="shared" si="3"/>
        <v>127721237</v>
      </c>
      <c r="K18" s="92">
        <f t="shared" si="4"/>
        <v>2437920</v>
      </c>
      <c r="L18" s="92">
        <f t="shared" si="4"/>
        <v>7565713</v>
      </c>
      <c r="M18" s="92">
        <f t="shared" si="4"/>
        <v>2519616</v>
      </c>
      <c r="N18" s="92">
        <f t="shared" si="5"/>
        <v>12523249</v>
      </c>
      <c r="O18" s="98">
        <f t="shared" si="6"/>
        <v>96.59272121271016</v>
      </c>
      <c r="P18" s="98">
        <f t="shared" si="6"/>
        <v>74.50386209024971</v>
      </c>
      <c r="Q18" s="98">
        <f t="shared" si="6"/>
        <v>93.54278668553417</v>
      </c>
      <c r="R18" s="98">
        <f t="shared" si="6"/>
        <v>91.07041613029978</v>
      </c>
      <c r="T18" s="87" t="b">
        <f>+C18='[1]NCA RELEASES (2)'!F56</f>
        <v>1</v>
      </c>
      <c r="U18" s="87" t="b">
        <f>+D18='[1]NCA RELEASES (2)'!G56</f>
        <v>1</v>
      </c>
      <c r="V18" s="87" t="b">
        <f>+E18='[1]NCA RELEASES (2)'!H56</f>
        <v>1</v>
      </c>
      <c r="W18" s="87" t="b">
        <f>+F18='[1]NCA RELEASES (2)'!H14</f>
        <v>1</v>
      </c>
      <c r="X18" s="87" t="b">
        <f>+G18='[1]all(net trust &amp;WF) (2)'!F56</f>
        <v>1</v>
      </c>
      <c r="Y18" s="87" t="b">
        <f>+H18='[1]all(net trust &amp;WF) (2)'!G56</f>
        <v>1</v>
      </c>
      <c r="Z18" s="87" t="b">
        <f>+I18='[1]all(net trust &amp;WF) (2)'!H56</f>
        <v>1</v>
      </c>
      <c r="AA18" s="87" t="b">
        <f>+J18='[1]all(net trust &amp;WF) (2)'!H14</f>
        <v>1</v>
      </c>
    </row>
    <row r="19" spans="2:27" ht="12.75">
      <c r="B19" s="100" t="s">
        <v>452</v>
      </c>
      <c r="C19" s="92">
        <f>+'[1]NCA RELEASES (2)'!F57</f>
        <v>10709706</v>
      </c>
      <c r="D19" s="92">
        <f>+'[1]NCA RELEASES (2)'!G57</f>
        <v>4031098</v>
      </c>
      <c r="E19" s="92">
        <f>+'[1]NCA RELEASES (2)'!H57</f>
        <v>6345893</v>
      </c>
      <c r="F19" s="92">
        <f t="shared" si="2"/>
        <v>21086697</v>
      </c>
      <c r="G19" s="92">
        <f>+'[1]all(net trust &amp;WF) (2)'!F57</f>
        <v>10095763</v>
      </c>
      <c r="H19" s="92">
        <f>+'[1]all(net trust &amp;WF) (2)'!G57</f>
        <v>2863628</v>
      </c>
      <c r="I19" s="92">
        <f>+'[1]all(net trust &amp;WF) (2)'!H57</f>
        <v>5793034</v>
      </c>
      <c r="J19" s="92">
        <f t="shared" si="3"/>
        <v>18752425</v>
      </c>
      <c r="K19" s="92">
        <f t="shared" si="4"/>
        <v>613943</v>
      </c>
      <c r="L19" s="92">
        <f t="shared" si="4"/>
        <v>1167470</v>
      </c>
      <c r="M19" s="92">
        <f t="shared" si="4"/>
        <v>552859</v>
      </c>
      <c r="N19" s="92">
        <f t="shared" si="5"/>
        <v>2334272</v>
      </c>
      <c r="O19" s="98">
        <f t="shared" si="6"/>
        <v>94.26741499719974</v>
      </c>
      <c r="P19" s="98">
        <f t="shared" si="6"/>
        <v>71.03841186694048</v>
      </c>
      <c r="Q19" s="98">
        <f t="shared" si="6"/>
        <v>91.28792433153222</v>
      </c>
      <c r="R19" s="98">
        <f t="shared" si="6"/>
        <v>88.93012025543877</v>
      </c>
      <c r="T19" s="87" t="b">
        <f>+C19='[1]NCA RELEASES (2)'!F57</f>
        <v>1</v>
      </c>
      <c r="U19" s="87" t="b">
        <f>+D19='[1]NCA RELEASES (2)'!G57</f>
        <v>1</v>
      </c>
      <c r="V19" s="87" t="b">
        <f>+E19='[1]NCA RELEASES (2)'!H57</f>
        <v>1</v>
      </c>
      <c r="W19" s="87" t="b">
        <f>+F19='[1]NCA RELEASES (2)'!H15</f>
        <v>1</v>
      </c>
      <c r="X19" s="87" t="b">
        <f>+G19='[1]all(net trust &amp;WF) (2)'!F57</f>
        <v>1</v>
      </c>
      <c r="Y19" s="87" t="b">
        <f>+H19='[1]all(net trust &amp;WF) (2)'!G57</f>
        <v>1</v>
      </c>
      <c r="Z19" s="87" t="b">
        <f>+I19='[1]all(net trust &amp;WF) (2)'!H57</f>
        <v>1</v>
      </c>
      <c r="AA19" s="87" t="b">
        <f>+J19='[1]all(net trust &amp;WF) (2)'!H15</f>
        <v>1</v>
      </c>
    </row>
    <row r="20" spans="2:27" ht="12.75">
      <c r="B20" s="100" t="s">
        <v>453</v>
      </c>
      <c r="C20" s="92">
        <f>+'[1]NCA RELEASES (2)'!F58</f>
        <v>445051</v>
      </c>
      <c r="D20" s="92">
        <f>+'[1]NCA RELEASES (2)'!G58</f>
        <v>140834</v>
      </c>
      <c r="E20" s="92">
        <f>+'[1]NCA RELEASES (2)'!H58</f>
        <v>117776</v>
      </c>
      <c r="F20" s="92">
        <f t="shared" si="2"/>
        <v>703661</v>
      </c>
      <c r="G20" s="92">
        <f>+'[1]all(net trust &amp;WF) (2)'!F58</f>
        <v>389051</v>
      </c>
      <c r="H20" s="92">
        <f>+'[1]all(net trust &amp;WF) (2)'!G58</f>
        <v>48418</v>
      </c>
      <c r="I20" s="92">
        <f>+'[1]all(net trust &amp;WF) (2)'!H58</f>
        <v>102601</v>
      </c>
      <c r="J20" s="92">
        <f t="shared" si="3"/>
        <v>540070</v>
      </c>
      <c r="K20" s="92">
        <f t="shared" si="4"/>
        <v>56000</v>
      </c>
      <c r="L20" s="92">
        <f t="shared" si="4"/>
        <v>92416</v>
      </c>
      <c r="M20" s="92">
        <f t="shared" si="4"/>
        <v>15175</v>
      </c>
      <c r="N20" s="92">
        <f t="shared" si="5"/>
        <v>163591</v>
      </c>
      <c r="O20" s="98">
        <f t="shared" si="6"/>
        <v>87.41717241394807</v>
      </c>
      <c r="P20" s="98">
        <f t="shared" si="6"/>
        <v>34.379482227303065</v>
      </c>
      <c r="Q20" s="98">
        <f t="shared" si="6"/>
        <v>87.11537155277816</v>
      </c>
      <c r="R20" s="98">
        <f t="shared" si="6"/>
        <v>76.75144707465668</v>
      </c>
      <c r="T20" s="87" t="b">
        <f>+C20='[1]NCA RELEASES (2)'!F58</f>
        <v>1</v>
      </c>
      <c r="U20" s="87" t="b">
        <f>+D20='[1]NCA RELEASES (2)'!G58</f>
        <v>1</v>
      </c>
      <c r="V20" s="87" t="b">
        <f>+E20='[1]NCA RELEASES (2)'!H58</f>
        <v>1</v>
      </c>
      <c r="W20" s="87" t="b">
        <f>+F20='[1]NCA RELEASES (2)'!H16</f>
        <v>1</v>
      </c>
      <c r="X20" s="87" t="b">
        <f>+G20='[1]all(net trust &amp;WF) (2)'!F58</f>
        <v>1</v>
      </c>
      <c r="Y20" s="87" t="b">
        <f>+H20='[1]all(net trust &amp;WF) (2)'!G58</f>
        <v>1</v>
      </c>
      <c r="Z20" s="87" t="b">
        <f>+I20='[1]all(net trust &amp;WF) (2)'!H58</f>
        <v>1</v>
      </c>
      <c r="AA20" s="87" t="b">
        <f>+J20='[1]all(net trust &amp;WF) (2)'!H16</f>
        <v>1</v>
      </c>
    </row>
    <row r="21" spans="2:27" ht="12.75">
      <c r="B21" s="100" t="s">
        <v>454</v>
      </c>
      <c r="C21" s="92">
        <f>+'[1]NCA RELEASES (2)'!F59</f>
        <v>4085977</v>
      </c>
      <c r="D21" s="92">
        <f>+'[1]NCA RELEASES (2)'!G59</f>
        <v>2298115</v>
      </c>
      <c r="E21" s="92">
        <f>+'[1]NCA RELEASES (2)'!H59</f>
        <v>2206467</v>
      </c>
      <c r="F21" s="92">
        <f t="shared" si="2"/>
        <v>8590559</v>
      </c>
      <c r="G21" s="92">
        <f>+'[1]all(net trust &amp;WF) (2)'!F59</f>
        <v>3791579</v>
      </c>
      <c r="H21" s="92">
        <f>+'[1]all(net trust &amp;WF) (2)'!G59</f>
        <v>1020566</v>
      </c>
      <c r="I21" s="92">
        <f>+'[1]all(net trust &amp;WF) (2)'!H59</f>
        <v>1849359</v>
      </c>
      <c r="J21" s="92">
        <f t="shared" si="3"/>
        <v>6661504</v>
      </c>
      <c r="K21" s="92">
        <f t="shared" si="4"/>
        <v>294398</v>
      </c>
      <c r="L21" s="92">
        <f t="shared" si="4"/>
        <v>1277549</v>
      </c>
      <c r="M21" s="92">
        <f t="shared" si="4"/>
        <v>357108</v>
      </c>
      <c r="N21" s="92">
        <f t="shared" si="5"/>
        <v>1929055</v>
      </c>
      <c r="O21" s="98">
        <f t="shared" si="6"/>
        <v>92.79491783727613</v>
      </c>
      <c r="P21" s="98">
        <f t="shared" si="6"/>
        <v>44.408830715608225</v>
      </c>
      <c r="Q21" s="98">
        <f t="shared" si="6"/>
        <v>83.81539356808871</v>
      </c>
      <c r="R21" s="98">
        <f t="shared" si="6"/>
        <v>77.54447644210347</v>
      </c>
      <c r="T21" s="87" t="b">
        <f>+C21='[1]NCA RELEASES (2)'!F59</f>
        <v>1</v>
      </c>
      <c r="U21" s="87" t="b">
        <f>+D21='[1]NCA RELEASES (2)'!G59</f>
        <v>1</v>
      </c>
      <c r="V21" s="87" t="b">
        <f>+E21='[1]NCA RELEASES (2)'!H59</f>
        <v>1</v>
      </c>
      <c r="W21" s="87" t="b">
        <f>+F21='[1]NCA RELEASES (2)'!H17</f>
        <v>1</v>
      </c>
      <c r="X21" s="87" t="b">
        <f>+G21='[1]all(net trust &amp;WF) (2)'!F59</f>
        <v>1</v>
      </c>
      <c r="Y21" s="87" t="b">
        <f>+H21='[1]all(net trust &amp;WF) (2)'!G59</f>
        <v>1</v>
      </c>
      <c r="Z21" s="87" t="b">
        <f>+I21='[1]all(net trust &amp;WF) (2)'!H59</f>
        <v>1</v>
      </c>
      <c r="AA21" s="87" t="b">
        <f>+J21='[1]all(net trust &amp;WF) (2)'!H17</f>
        <v>1</v>
      </c>
    </row>
    <row r="22" spans="2:27" ht="12.75">
      <c r="B22" s="100" t="s">
        <v>455</v>
      </c>
      <c r="C22" s="92">
        <f>+'[1]NCA RELEASES (2)'!F60</f>
        <v>3447753</v>
      </c>
      <c r="D22" s="92">
        <f>+'[1]NCA RELEASES (2)'!G60</f>
        <v>1422728</v>
      </c>
      <c r="E22" s="92">
        <f>+'[1]NCA RELEASES (2)'!H60</f>
        <v>1338782</v>
      </c>
      <c r="F22" s="92">
        <f t="shared" si="2"/>
        <v>6209263</v>
      </c>
      <c r="G22" s="92">
        <f>+'[1]all(net trust &amp;WF) (2)'!F60</f>
        <v>2622156</v>
      </c>
      <c r="H22" s="92">
        <f>+'[1]all(net trust &amp;WF) (2)'!G60</f>
        <v>846110</v>
      </c>
      <c r="I22" s="92">
        <f>+'[1]all(net trust &amp;WF) (2)'!H60</f>
        <v>1543740</v>
      </c>
      <c r="J22" s="92">
        <f t="shared" si="3"/>
        <v>5012006</v>
      </c>
      <c r="K22" s="92">
        <f t="shared" si="4"/>
        <v>825597</v>
      </c>
      <c r="L22" s="92">
        <f t="shared" si="4"/>
        <v>576618</v>
      </c>
      <c r="M22" s="92">
        <f t="shared" si="4"/>
        <v>-204958</v>
      </c>
      <c r="N22" s="92">
        <f t="shared" si="5"/>
        <v>1197257</v>
      </c>
      <c r="O22" s="98">
        <f t="shared" si="6"/>
        <v>76.05405607652288</v>
      </c>
      <c r="P22" s="98">
        <f t="shared" si="6"/>
        <v>59.47096001484472</v>
      </c>
      <c r="Q22" s="98">
        <f t="shared" si="6"/>
        <v>115.30928859216812</v>
      </c>
      <c r="R22" s="98">
        <f t="shared" si="6"/>
        <v>80.7182108408035</v>
      </c>
      <c r="T22" s="87" t="b">
        <f>+C22='[1]NCA RELEASES (2)'!F60</f>
        <v>1</v>
      </c>
      <c r="U22" s="87" t="b">
        <f>+D22='[1]NCA RELEASES (2)'!G60</f>
        <v>1</v>
      </c>
      <c r="V22" s="87" t="b">
        <f>+E22='[1]NCA RELEASES (2)'!H60</f>
        <v>1</v>
      </c>
      <c r="W22" s="87" t="b">
        <f>+F22='[1]NCA RELEASES (2)'!H18</f>
        <v>1</v>
      </c>
      <c r="X22" s="87" t="b">
        <f>+G22='[1]all(net trust &amp;WF) (2)'!F60</f>
        <v>1</v>
      </c>
      <c r="Y22" s="87" t="b">
        <f>+H22='[1]all(net trust &amp;WF) (2)'!G60</f>
        <v>1</v>
      </c>
      <c r="Z22" s="87" t="b">
        <f>+I22='[1]all(net trust &amp;WF) (2)'!H60</f>
        <v>1</v>
      </c>
      <c r="AA22" s="87" t="b">
        <f>+J22='[1]all(net trust &amp;WF) (2)'!H18</f>
        <v>1</v>
      </c>
    </row>
    <row r="23" spans="2:27" ht="12.75">
      <c r="B23" s="100" t="s">
        <v>456</v>
      </c>
      <c r="C23" s="92">
        <f>+'[1]NCA RELEASES (2)'!F61</f>
        <v>5304121</v>
      </c>
      <c r="D23" s="92">
        <f>+'[1]NCA RELEASES (2)'!G61</f>
        <v>1532297</v>
      </c>
      <c r="E23" s="92">
        <f>+'[1]NCA RELEASES (2)'!H61</f>
        <v>1608909</v>
      </c>
      <c r="F23" s="92">
        <f t="shared" si="2"/>
        <v>8445327</v>
      </c>
      <c r="G23" s="92">
        <f>+'[1]all(net trust &amp;WF) (2)'!F61</f>
        <v>5288190</v>
      </c>
      <c r="H23" s="92">
        <f>+'[1]all(net trust &amp;WF) (2)'!G61</f>
        <v>1448566</v>
      </c>
      <c r="I23" s="92">
        <f>+'[1]all(net trust &amp;WF) (2)'!H61</f>
        <v>286380</v>
      </c>
      <c r="J23" s="92">
        <f t="shared" si="3"/>
        <v>7023136</v>
      </c>
      <c r="K23" s="92">
        <f t="shared" si="4"/>
        <v>15931</v>
      </c>
      <c r="L23" s="92">
        <f t="shared" si="4"/>
        <v>83731</v>
      </c>
      <c r="M23" s="92">
        <f t="shared" si="4"/>
        <v>1322529</v>
      </c>
      <c r="N23" s="92">
        <f t="shared" si="5"/>
        <v>1422191</v>
      </c>
      <c r="O23" s="98">
        <f t="shared" si="6"/>
        <v>99.699648631696</v>
      </c>
      <c r="P23" s="98">
        <f t="shared" si="6"/>
        <v>94.53558937986564</v>
      </c>
      <c r="Q23" s="98">
        <f t="shared" si="6"/>
        <v>17.799639382960752</v>
      </c>
      <c r="R23" s="98">
        <f t="shared" si="6"/>
        <v>83.16002447270544</v>
      </c>
      <c r="T23" s="87" t="b">
        <f>+C23='[1]NCA RELEASES (2)'!F61</f>
        <v>1</v>
      </c>
      <c r="U23" s="87" t="b">
        <f>+D23='[1]NCA RELEASES (2)'!G61</f>
        <v>1</v>
      </c>
      <c r="V23" s="87" t="b">
        <f>+E23='[1]NCA RELEASES (2)'!H61</f>
        <v>1</v>
      </c>
      <c r="W23" s="87" t="b">
        <f>+F23='[1]NCA RELEASES (2)'!H19</f>
        <v>1</v>
      </c>
      <c r="X23" s="87" t="b">
        <f>+G23='[1]all(net trust &amp;WF) (2)'!F61</f>
        <v>1</v>
      </c>
      <c r="Y23" s="87" t="b">
        <f>+H23='[1]all(net trust &amp;WF) (2)'!G61</f>
        <v>1</v>
      </c>
      <c r="Z23" s="87" t="b">
        <f>+I23='[1]all(net trust &amp;WF) (2)'!H61</f>
        <v>1</v>
      </c>
      <c r="AA23" s="87" t="b">
        <f>+J23='[1]all(net trust &amp;WF) (2)'!H19</f>
        <v>1</v>
      </c>
    </row>
    <row r="24" spans="2:27" ht="12.75">
      <c r="B24" s="100" t="s">
        <v>457</v>
      </c>
      <c r="C24" s="92">
        <f>+'[1]NCA RELEASES (2)'!F62</f>
        <v>26251817</v>
      </c>
      <c r="D24" s="92">
        <f>+'[1]NCA RELEASES (2)'!G62</f>
        <v>7264313</v>
      </c>
      <c r="E24" s="92">
        <f>+'[1]NCA RELEASES (2)'!H62</f>
        <v>7518531</v>
      </c>
      <c r="F24" s="92">
        <f t="shared" si="2"/>
        <v>41034661</v>
      </c>
      <c r="G24" s="92">
        <f>+'[1]all(net trust &amp;WF) (2)'!F62</f>
        <v>24579831</v>
      </c>
      <c r="H24" s="92">
        <f>+'[1]all(net trust &amp;WF) (2)'!G62</f>
        <v>5512563</v>
      </c>
      <c r="I24" s="92">
        <f>+'[1]all(net trust &amp;WF) (2)'!H62</f>
        <v>6666118</v>
      </c>
      <c r="J24" s="92">
        <f t="shared" si="3"/>
        <v>36758512</v>
      </c>
      <c r="K24" s="92">
        <f t="shared" si="4"/>
        <v>1671986</v>
      </c>
      <c r="L24" s="92">
        <f t="shared" si="4"/>
        <v>1751750</v>
      </c>
      <c r="M24" s="92">
        <f t="shared" si="4"/>
        <v>852413</v>
      </c>
      <c r="N24" s="92">
        <f t="shared" si="5"/>
        <v>4276149</v>
      </c>
      <c r="O24" s="98">
        <f t="shared" si="6"/>
        <v>93.63097038197394</v>
      </c>
      <c r="P24" s="98">
        <f t="shared" si="6"/>
        <v>75.88553797172561</v>
      </c>
      <c r="Q24" s="98">
        <f t="shared" si="6"/>
        <v>88.66250601347524</v>
      </c>
      <c r="R24" s="98">
        <f t="shared" si="6"/>
        <v>89.57917795397408</v>
      </c>
      <c r="T24" s="87" t="b">
        <f>+C24='[1]NCA RELEASES (2)'!F62</f>
        <v>1</v>
      </c>
      <c r="U24" s="87" t="b">
        <f>+D24='[1]NCA RELEASES (2)'!G62</f>
        <v>1</v>
      </c>
      <c r="V24" s="87" t="b">
        <f>+E24='[1]NCA RELEASES (2)'!H62</f>
        <v>1</v>
      </c>
      <c r="W24" s="87" t="b">
        <f>+F24='[1]NCA RELEASES (2)'!H20</f>
        <v>1</v>
      </c>
      <c r="X24" s="87" t="b">
        <f>+G24='[1]all(net trust &amp;WF) (2)'!F62</f>
        <v>1</v>
      </c>
      <c r="Y24" s="87" t="b">
        <f>+H24='[1]all(net trust &amp;WF) (2)'!G62</f>
        <v>1</v>
      </c>
      <c r="Z24" s="87" t="b">
        <f>+I24='[1]all(net trust &amp;WF) (2)'!H62</f>
        <v>1</v>
      </c>
      <c r="AA24" s="87" t="b">
        <f>+J24='[1]all(net trust &amp;WF) (2)'!H20</f>
        <v>1</v>
      </c>
    </row>
    <row r="25" spans="2:27" ht="12.75">
      <c r="B25" s="100" t="s">
        <v>458</v>
      </c>
      <c r="C25" s="92">
        <f>+'[1]NCA RELEASES (2)'!F63</f>
        <v>38194450</v>
      </c>
      <c r="D25" s="92">
        <f>+'[1]NCA RELEASES (2)'!G63</f>
        <v>14531432</v>
      </c>
      <c r="E25" s="92">
        <f>+'[1]NCA RELEASES (2)'!H63</f>
        <v>16183525</v>
      </c>
      <c r="F25" s="92">
        <f t="shared" si="2"/>
        <v>68909407</v>
      </c>
      <c r="G25" s="92">
        <f>+'[1]all(net trust &amp;WF) (2)'!F63</f>
        <v>36229595</v>
      </c>
      <c r="H25" s="92">
        <f>+'[1]all(net trust &amp;WF) (2)'!G63</f>
        <v>13257695</v>
      </c>
      <c r="I25" s="92">
        <f>+'[1]all(net trust &amp;WF) (2)'!H63</f>
        <v>15434711</v>
      </c>
      <c r="J25" s="92">
        <f t="shared" si="3"/>
        <v>64922001</v>
      </c>
      <c r="K25" s="92">
        <f t="shared" si="4"/>
        <v>1964855</v>
      </c>
      <c r="L25" s="92">
        <f t="shared" si="4"/>
        <v>1273737</v>
      </c>
      <c r="M25" s="92">
        <f t="shared" si="4"/>
        <v>748814</v>
      </c>
      <c r="N25" s="92">
        <f t="shared" si="5"/>
        <v>3987406</v>
      </c>
      <c r="O25" s="98">
        <f t="shared" si="6"/>
        <v>94.855653111905</v>
      </c>
      <c r="P25" s="98">
        <f t="shared" si="6"/>
        <v>91.23460784869654</v>
      </c>
      <c r="Q25" s="98">
        <f t="shared" si="6"/>
        <v>95.37298579882936</v>
      </c>
      <c r="R25" s="98">
        <f t="shared" si="6"/>
        <v>94.21355345577128</v>
      </c>
      <c r="T25" s="87" t="b">
        <f>+C25='[1]NCA RELEASES (2)'!F63</f>
        <v>1</v>
      </c>
      <c r="U25" s="87" t="b">
        <f>+D25='[1]NCA RELEASES (2)'!G63</f>
        <v>1</v>
      </c>
      <c r="V25" s="87" t="b">
        <f>+E25='[1]NCA RELEASES (2)'!H63</f>
        <v>1</v>
      </c>
      <c r="W25" s="87" t="b">
        <f>+F25='[1]NCA RELEASES (2)'!H21</f>
        <v>1</v>
      </c>
      <c r="X25" s="87" t="b">
        <f>+G25='[1]all(net trust &amp;WF) (2)'!F63</f>
        <v>1</v>
      </c>
      <c r="Y25" s="87" t="b">
        <f>+H25='[1]all(net trust &amp;WF) (2)'!G63</f>
        <v>1</v>
      </c>
      <c r="Z25" s="87" t="b">
        <f>+I25='[1]all(net trust &amp;WF) (2)'!H63</f>
        <v>1</v>
      </c>
      <c r="AA25" s="87" t="b">
        <f>+J25='[1]all(net trust &amp;WF) (2)'!H21</f>
        <v>1</v>
      </c>
    </row>
    <row r="26" spans="2:27" ht="12.75">
      <c r="B26" s="100" t="s">
        <v>459</v>
      </c>
      <c r="C26" s="92">
        <f>+'[1]NCA RELEASES (2)'!F64</f>
        <v>3265137</v>
      </c>
      <c r="D26" s="92">
        <f>+'[1]NCA RELEASES (2)'!G64</f>
        <v>1168057</v>
      </c>
      <c r="E26" s="92">
        <f>+'[1]NCA RELEASES (2)'!H64</f>
        <v>1627142</v>
      </c>
      <c r="F26" s="92">
        <f t="shared" si="2"/>
        <v>6060336</v>
      </c>
      <c r="G26" s="92">
        <f>+'[1]all(net trust &amp;WF) (2)'!F64</f>
        <v>3088605</v>
      </c>
      <c r="H26" s="92">
        <f>+'[1]all(net trust &amp;WF) (2)'!G64</f>
        <v>1077396</v>
      </c>
      <c r="I26" s="92">
        <f>+'[1]all(net trust &amp;WF) (2)'!H64</f>
        <v>1560744</v>
      </c>
      <c r="J26" s="92">
        <f t="shared" si="3"/>
        <v>5726745</v>
      </c>
      <c r="K26" s="92">
        <f t="shared" si="4"/>
        <v>176532</v>
      </c>
      <c r="L26" s="92">
        <f t="shared" si="4"/>
        <v>90661</v>
      </c>
      <c r="M26" s="92">
        <f t="shared" si="4"/>
        <v>66398</v>
      </c>
      <c r="N26" s="92">
        <f t="shared" si="5"/>
        <v>333591</v>
      </c>
      <c r="O26" s="98">
        <f t="shared" si="6"/>
        <v>94.5934274733342</v>
      </c>
      <c r="P26" s="98">
        <f t="shared" si="6"/>
        <v>92.23830686344931</v>
      </c>
      <c r="Q26" s="98">
        <f t="shared" si="6"/>
        <v>95.91934815768998</v>
      </c>
      <c r="R26" s="98">
        <f t="shared" si="6"/>
        <v>94.49550321962347</v>
      </c>
      <c r="T26" s="87" t="b">
        <f>+C26='[1]NCA RELEASES (2)'!F64</f>
        <v>1</v>
      </c>
      <c r="U26" s="87" t="b">
        <f>+D26='[1]NCA RELEASES (2)'!G64</f>
        <v>1</v>
      </c>
      <c r="V26" s="87" t="b">
        <f>+E26='[1]NCA RELEASES (2)'!H64</f>
        <v>1</v>
      </c>
      <c r="W26" s="87" t="b">
        <f>+F26='[1]NCA RELEASES (2)'!H22</f>
        <v>1</v>
      </c>
      <c r="X26" s="87" t="b">
        <f>+G26='[1]all(net trust &amp;WF) (2)'!F64</f>
        <v>1</v>
      </c>
      <c r="Y26" s="87" t="b">
        <f>+H26='[1]all(net trust &amp;WF) (2)'!G64</f>
        <v>1</v>
      </c>
      <c r="Z26" s="87" t="b">
        <f>+I26='[1]all(net trust &amp;WF) (2)'!H64</f>
        <v>1</v>
      </c>
      <c r="AA26" s="87" t="b">
        <f>+J26='[1]all(net trust &amp;WF) (2)'!H22</f>
        <v>1</v>
      </c>
    </row>
    <row r="27" spans="2:27" ht="12.75">
      <c r="B27" s="88" t="s">
        <v>460</v>
      </c>
      <c r="C27" s="92">
        <f>+'[1]NCA RELEASES (2)'!F65</f>
        <v>4367227</v>
      </c>
      <c r="D27" s="92">
        <f>+'[1]NCA RELEASES (2)'!G65</f>
        <v>2051264</v>
      </c>
      <c r="E27" s="92">
        <f>+'[1]NCA RELEASES (2)'!H65</f>
        <v>2074704</v>
      </c>
      <c r="F27" s="92">
        <f t="shared" si="2"/>
        <v>8493195</v>
      </c>
      <c r="G27" s="92">
        <f>+'[1]all(net trust &amp;WF) (2)'!F65</f>
        <v>2874633</v>
      </c>
      <c r="H27" s="92">
        <f>+'[1]all(net trust &amp;WF) (2)'!G65</f>
        <v>1347877</v>
      </c>
      <c r="I27" s="92">
        <f>+'[1]all(net trust &amp;WF) (2)'!H65</f>
        <v>1623596</v>
      </c>
      <c r="J27" s="92">
        <f t="shared" si="3"/>
        <v>5846106</v>
      </c>
      <c r="K27" s="92">
        <f t="shared" si="4"/>
        <v>1492594</v>
      </c>
      <c r="L27" s="92">
        <f t="shared" si="4"/>
        <v>703387</v>
      </c>
      <c r="M27" s="92">
        <f t="shared" si="4"/>
        <v>451108</v>
      </c>
      <c r="N27" s="92">
        <f t="shared" si="5"/>
        <v>2647089</v>
      </c>
      <c r="O27" s="98">
        <f t="shared" si="6"/>
        <v>65.8228436488417</v>
      </c>
      <c r="P27" s="98">
        <f t="shared" si="6"/>
        <v>65.70958199432155</v>
      </c>
      <c r="Q27" s="98">
        <f t="shared" si="6"/>
        <v>78.25675373450864</v>
      </c>
      <c r="R27" s="98">
        <f t="shared" si="6"/>
        <v>68.8328243964727</v>
      </c>
      <c r="T27" s="87" t="b">
        <f>+C27='[1]NCA RELEASES (2)'!F65</f>
        <v>1</v>
      </c>
      <c r="U27" s="87" t="b">
        <f>+D27='[1]NCA RELEASES (2)'!G65</f>
        <v>1</v>
      </c>
      <c r="V27" s="87" t="b">
        <f>+E27='[1]NCA RELEASES (2)'!H65</f>
        <v>1</v>
      </c>
      <c r="W27" s="87" t="b">
        <f>+F27='[1]NCA RELEASES (2)'!H23</f>
        <v>1</v>
      </c>
      <c r="X27" s="87" t="b">
        <f>+G27='[1]all(net trust &amp;WF) (2)'!F65</f>
        <v>1</v>
      </c>
      <c r="Y27" s="87" t="b">
        <f>+H27='[1]all(net trust &amp;WF) (2)'!G65</f>
        <v>1</v>
      </c>
      <c r="Z27" s="87" t="b">
        <f>+I27='[1]all(net trust &amp;WF) (2)'!H65</f>
        <v>1</v>
      </c>
      <c r="AA27" s="87" t="b">
        <f>+J27='[1]all(net trust &amp;WF) (2)'!H23</f>
        <v>1</v>
      </c>
    </row>
    <row r="28" spans="2:27" ht="12.75">
      <c r="B28" s="88" t="s">
        <v>461</v>
      </c>
      <c r="C28" s="92">
        <f>+'[1]NCA RELEASES (2)'!F66</f>
        <v>33686585</v>
      </c>
      <c r="D28" s="92">
        <f>+'[1]NCA RELEASES (2)'!G66</f>
        <v>15510027</v>
      </c>
      <c r="E28" s="92">
        <f>+'[1]NCA RELEASES (2)'!H66</f>
        <v>16212913</v>
      </c>
      <c r="F28" s="92">
        <f t="shared" si="2"/>
        <v>65409525</v>
      </c>
      <c r="G28" s="92">
        <f>+'[1]all(net trust &amp;WF) (2)'!F66</f>
        <v>30574472</v>
      </c>
      <c r="H28" s="92">
        <f>+'[1]all(net trust &amp;WF) (2)'!G66</f>
        <v>13754840</v>
      </c>
      <c r="I28" s="92">
        <f>+'[1]all(net trust &amp;WF) (2)'!H66</f>
        <v>14938372</v>
      </c>
      <c r="J28" s="92">
        <f t="shared" si="3"/>
        <v>59267684</v>
      </c>
      <c r="K28" s="92">
        <f t="shared" si="4"/>
        <v>3112113</v>
      </c>
      <c r="L28" s="92">
        <f t="shared" si="4"/>
        <v>1755187</v>
      </c>
      <c r="M28" s="92">
        <f t="shared" si="4"/>
        <v>1274541</v>
      </c>
      <c r="N28" s="92">
        <f t="shared" si="5"/>
        <v>6141841</v>
      </c>
      <c r="O28" s="98">
        <f t="shared" si="6"/>
        <v>90.76156576868803</v>
      </c>
      <c r="P28" s="98">
        <f t="shared" si="6"/>
        <v>88.68353356186937</v>
      </c>
      <c r="Q28" s="98">
        <f t="shared" si="6"/>
        <v>92.1387291722345</v>
      </c>
      <c r="R28" s="98">
        <f t="shared" si="6"/>
        <v>90.61017336542346</v>
      </c>
      <c r="T28" s="87" t="b">
        <f>+C28='[1]NCA RELEASES (2)'!F66</f>
        <v>1</v>
      </c>
      <c r="U28" s="87" t="b">
        <f>+D28='[1]NCA RELEASES (2)'!G66</f>
        <v>1</v>
      </c>
      <c r="V28" s="87" t="b">
        <f>+E28='[1]NCA RELEASES (2)'!H66</f>
        <v>1</v>
      </c>
      <c r="W28" s="87" t="b">
        <f>+F28='[1]NCA RELEASES (2)'!H24</f>
        <v>1</v>
      </c>
      <c r="X28" s="87" t="b">
        <f>+G28='[1]all(net trust &amp;WF) (2)'!F66</f>
        <v>1</v>
      </c>
      <c r="Y28" s="87" t="b">
        <f>+H28='[1]all(net trust &amp;WF) (2)'!G66</f>
        <v>1</v>
      </c>
      <c r="Z28" s="87" t="b">
        <f>+I28='[1]all(net trust &amp;WF) (2)'!H66</f>
        <v>1</v>
      </c>
      <c r="AA28" s="87" t="b">
        <f>+J28='[1]all(net trust &amp;WF) (2)'!H24</f>
        <v>1</v>
      </c>
    </row>
    <row r="29" spans="2:27" ht="12.75">
      <c r="B29" s="88" t="s">
        <v>462</v>
      </c>
      <c r="C29" s="92">
        <f>+'[1]NCA RELEASES (2)'!F67</f>
        <v>51457175</v>
      </c>
      <c r="D29" s="92">
        <f>+'[1]NCA RELEASES (2)'!G67</f>
        <v>32828713</v>
      </c>
      <c r="E29" s="92">
        <f>+'[1]NCA RELEASES (2)'!H67</f>
        <v>27625161</v>
      </c>
      <c r="F29" s="92">
        <f t="shared" si="2"/>
        <v>111911049</v>
      </c>
      <c r="G29" s="92">
        <f>+'[1]all(net trust &amp;WF) (2)'!F67</f>
        <v>50137705</v>
      </c>
      <c r="H29" s="92">
        <f>+'[1]all(net trust &amp;WF) (2)'!G67</f>
        <v>29441716</v>
      </c>
      <c r="I29" s="92">
        <f>+'[1]all(net trust &amp;WF) (2)'!H67</f>
        <v>26147908</v>
      </c>
      <c r="J29" s="92">
        <f aca="true" t="shared" si="7" ref="J29:J45">SUM(G29:I29)</f>
        <v>105727329</v>
      </c>
      <c r="K29" s="92">
        <f t="shared" si="4"/>
        <v>1319470</v>
      </c>
      <c r="L29" s="92">
        <f t="shared" si="4"/>
        <v>3386997</v>
      </c>
      <c r="M29" s="92">
        <f t="shared" si="4"/>
        <v>1477253</v>
      </c>
      <c r="N29" s="92">
        <f t="shared" si="5"/>
        <v>6183720</v>
      </c>
      <c r="O29" s="98">
        <f t="shared" si="6"/>
        <v>97.43579005260199</v>
      </c>
      <c r="P29" s="98">
        <f t="shared" si="6"/>
        <v>89.68282125467422</v>
      </c>
      <c r="Q29" s="98">
        <f t="shared" si="6"/>
        <v>94.65250899352225</v>
      </c>
      <c r="R29" s="98">
        <f t="shared" si="6"/>
        <v>94.47443299365374</v>
      </c>
      <c r="T29" s="87" t="b">
        <f>+C29='[1]NCA RELEASES (2)'!F67</f>
        <v>1</v>
      </c>
      <c r="U29" s="87" t="b">
        <f>+D29='[1]NCA RELEASES (2)'!G67</f>
        <v>1</v>
      </c>
      <c r="V29" s="87" t="b">
        <f>+E29='[1]NCA RELEASES (2)'!H67</f>
        <v>1</v>
      </c>
      <c r="W29" s="87" t="b">
        <f>+F29='[1]NCA RELEASES (2)'!H25</f>
        <v>1</v>
      </c>
      <c r="X29" s="87" t="b">
        <f>+G29='[1]all(net trust &amp;WF) (2)'!F67</f>
        <v>1</v>
      </c>
      <c r="Y29" s="87" t="b">
        <f>+H29='[1]all(net trust &amp;WF) (2)'!G67</f>
        <v>1</v>
      </c>
      <c r="Z29" s="87" t="b">
        <f>+I29='[1]all(net trust &amp;WF) (2)'!H67</f>
        <v>1</v>
      </c>
      <c r="AA29" s="87" t="b">
        <f>+J29='[1]all(net trust &amp;WF) (2)'!H25</f>
        <v>1</v>
      </c>
    </row>
    <row r="30" spans="2:27" ht="12.75">
      <c r="B30" s="88" t="s">
        <v>463</v>
      </c>
      <c r="C30" s="92">
        <f>+'[1]NCA RELEASES (2)'!F68</f>
        <v>4436385</v>
      </c>
      <c r="D30" s="92">
        <f>+'[1]NCA RELEASES (2)'!G68</f>
        <v>1653027</v>
      </c>
      <c r="E30" s="92">
        <f>+'[1]NCA RELEASES (2)'!H68</f>
        <v>1815413</v>
      </c>
      <c r="F30" s="92">
        <f t="shared" si="2"/>
        <v>7904825</v>
      </c>
      <c r="G30" s="92">
        <f>+'[1]all(net trust &amp;WF) (2)'!F68</f>
        <v>3736688</v>
      </c>
      <c r="H30" s="92">
        <f>+'[1]all(net trust &amp;WF) (2)'!G68</f>
        <v>973060</v>
      </c>
      <c r="I30" s="92">
        <f>+'[1]all(net trust &amp;WF) (2)'!H68</f>
        <v>1431969</v>
      </c>
      <c r="J30" s="92">
        <f t="shared" si="7"/>
        <v>6141717</v>
      </c>
      <c r="K30" s="92">
        <f t="shared" si="4"/>
        <v>699697</v>
      </c>
      <c r="L30" s="92">
        <f t="shared" si="4"/>
        <v>679967</v>
      </c>
      <c r="M30" s="92">
        <f t="shared" si="4"/>
        <v>383444</v>
      </c>
      <c r="N30" s="92">
        <f t="shared" si="5"/>
        <v>1763108</v>
      </c>
      <c r="O30" s="98">
        <f t="shared" si="6"/>
        <v>84.2282173436255</v>
      </c>
      <c r="P30" s="98">
        <f t="shared" si="6"/>
        <v>58.86534218739319</v>
      </c>
      <c r="Q30" s="98">
        <f t="shared" si="6"/>
        <v>78.87841499427402</v>
      </c>
      <c r="R30" s="98">
        <f t="shared" si="6"/>
        <v>77.6957997172613</v>
      </c>
      <c r="T30" s="87" t="b">
        <f>+C30='[1]NCA RELEASES (2)'!F68</f>
        <v>1</v>
      </c>
      <c r="U30" s="87" t="b">
        <f>+D30='[1]NCA RELEASES (2)'!G68</f>
        <v>1</v>
      </c>
      <c r="V30" s="87" t="b">
        <f>+E30='[1]NCA RELEASES (2)'!H68</f>
        <v>1</v>
      </c>
      <c r="W30" s="87" t="b">
        <f>+F30='[1]NCA RELEASES (2)'!H26</f>
        <v>1</v>
      </c>
      <c r="X30" s="87" t="b">
        <f>+G30='[1]all(net trust &amp;WF) (2)'!F68</f>
        <v>1</v>
      </c>
      <c r="Y30" s="87" t="b">
        <f>+H30='[1]all(net trust &amp;WF) (2)'!G68</f>
        <v>1</v>
      </c>
      <c r="Z30" s="87" t="b">
        <f>+I30='[1]all(net trust &amp;WF) (2)'!H68</f>
        <v>1</v>
      </c>
      <c r="AA30" s="87" t="b">
        <f>+J30='[1]all(net trust &amp;WF) (2)'!H26</f>
        <v>1</v>
      </c>
    </row>
    <row r="31" spans="2:27" ht="12.75">
      <c r="B31" s="88" t="s">
        <v>464</v>
      </c>
      <c r="C31" s="92">
        <f>+'[1]NCA RELEASES (2)'!F69</f>
        <v>20996838</v>
      </c>
      <c r="D31" s="92">
        <f>+'[1]NCA RELEASES (2)'!G69</f>
        <v>14792565</v>
      </c>
      <c r="E31" s="92">
        <f>+'[1]NCA RELEASES (2)'!H69</f>
        <v>4703356</v>
      </c>
      <c r="F31" s="92">
        <f t="shared" si="2"/>
        <v>40492759</v>
      </c>
      <c r="G31" s="92">
        <f>+'[1]all(net trust &amp;WF) (2)'!F69</f>
        <v>20947486</v>
      </c>
      <c r="H31" s="92">
        <f>+'[1]all(net trust &amp;WF) (2)'!G69</f>
        <v>10201257</v>
      </c>
      <c r="I31" s="92">
        <f>+'[1]all(net trust &amp;WF) (2)'!H69</f>
        <v>5896007</v>
      </c>
      <c r="J31" s="92">
        <f t="shared" si="7"/>
        <v>37044750</v>
      </c>
      <c r="K31" s="92">
        <f t="shared" si="4"/>
        <v>49352</v>
      </c>
      <c r="L31" s="92">
        <f t="shared" si="4"/>
        <v>4591308</v>
      </c>
      <c r="M31" s="92">
        <f t="shared" si="4"/>
        <v>-1192651</v>
      </c>
      <c r="N31" s="92">
        <f t="shared" si="5"/>
        <v>3448009</v>
      </c>
      <c r="O31" s="98">
        <f t="shared" si="6"/>
        <v>99.76495508514188</v>
      </c>
      <c r="P31" s="98">
        <f t="shared" si="6"/>
        <v>68.96205627624418</v>
      </c>
      <c r="Q31" s="98">
        <f t="shared" si="6"/>
        <v>125.35744689536578</v>
      </c>
      <c r="R31" s="98">
        <f t="shared" si="6"/>
        <v>91.48487511063398</v>
      </c>
      <c r="T31" s="87" t="b">
        <f>+C31='[1]NCA RELEASES (2)'!F69</f>
        <v>1</v>
      </c>
      <c r="U31" s="87" t="b">
        <f>+D31='[1]NCA RELEASES (2)'!G69</f>
        <v>1</v>
      </c>
      <c r="V31" s="87" t="b">
        <f>+E31='[1]NCA RELEASES (2)'!H69</f>
        <v>1</v>
      </c>
      <c r="W31" s="87" t="b">
        <f>+F31='[1]NCA RELEASES (2)'!H27</f>
        <v>1</v>
      </c>
      <c r="X31" s="87" t="b">
        <f>+G31='[1]all(net trust &amp;WF) (2)'!F69</f>
        <v>1</v>
      </c>
      <c r="Y31" s="87" t="b">
        <f>+H31='[1]all(net trust &amp;WF) (2)'!G69</f>
        <v>1</v>
      </c>
      <c r="Z31" s="87" t="b">
        <f>+I31='[1]all(net trust &amp;WF) (2)'!H69</f>
        <v>1</v>
      </c>
      <c r="AA31" s="87" t="b">
        <f>+J31='[1]all(net trust &amp;WF) (2)'!H27</f>
        <v>1</v>
      </c>
    </row>
    <row r="32" spans="2:27" ht="12.75">
      <c r="B32" s="88" t="s">
        <v>465</v>
      </c>
      <c r="C32" s="92">
        <f>+'[1]NCA RELEASES (2)'!F70</f>
        <v>773924</v>
      </c>
      <c r="D32" s="92">
        <f>+'[1]NCA RELEASES (2)'!G70</f>
        <v>410927</v>
      </c>
      <c r="E32" s="92">
        <f>+'[1]NCA RELEASES (2)'!H70</f>
        <v>298987</v>
      </c>
      <c r="F32" s="92">
        <f t="shared" si="2"/>
        <v>1483838</v>
      </c>
      <c r="G32" s="92">
        <f>+'[1]all(net trust &amp;WF) (2)'!F70</f>
        <v>609805</v>
      </c>
      <c r="H32" s="92">
        <f>+'[1]all(net trust &amp;WF) (2)'!G70</f>
        <v>128825</v>
      </c>
      <c r="I32" s="92">
        <f>+'[1]all(net trust &amp;WF) (2)'!H70</f>
        <v>135983</v>
      </c>
      <c r="J32" s="92">
        <f t="shared" si="7"/>
        <v>874613</v>
      </c>
      <c r="K32" s="92">
        <f t="shared" si="4"/>
        <v>164119</v>
      </c>
      <c r="L32" s="92">
        <f t="shared" si="4"/>
        <v>282102</v>
      </c>
      <c r="M32" s="92">
        <f t="shared" si="4"/>
        <v>163004</v>
      </c>
      <c r="N32" s="92">
        <f t="shared" si="5"/>
        <v>609225</v>
      </c>
      <c r="O32" s="98">
        <f t="shared" si="6"/>
        <v>78.79391258056346</v>
      </c>
      <c r="P32" s="98">
        <f t="shared" si="6"/>
        <v>31.349850460057382</v>
      </c>
      <c r="Q32" s="98">
        <f t="shared" si="6"/>
        <v>45.481241659336355</v>
      </c>
      <c r="R32" s="98">
        <f t="shared" si="6"/>
        <v>58.94262042082761</v>
      </c>
      <c r="T32" s="87" t="b">
        <f>+C32='[1]NCA RELEASES (2)'!F70</f>
        <v>1</v>
      </c>
      <c r="U32" s="87" t="b">
        <f>+D32='[1]NCA RELEASES (2)'!G70</f>
        <v>1</v>
      </c>
      <c r="V32" s="87" t="b">
        <f>+E32='[1]NCA RELEASES (2)'!H70</f>
        <v>1</v>
      </c>
      <c r="W32" s="87" t="b">
        <f>+F32='[1]NCA RELEASES (2)'!H28</f>
        <v>1</v>
      </c>
      <c r="X32" s="87" t="b">
        <f>+G32='[1]all(net trust &amp;WF) (2)'!F70</f>
        <v>1</v>
      </c>
      <c r="Y32" s="87" t="b">
        <f>+H32='[1]all(net trust &amp;WF) (2)'!G70</f>
        <v>1</v>
      </c>
      <c r="Z32" s="87" t="b">
        <f>+I32='[1]all(net trust &amp;WF) (2)'!H70</f>
        <v>1</v>
      </c>
      <c r="AA32" s="87" t="b">
        <f>+J32='[1]all(net trust &amp;WF) (2)'!H28</f>
        <v>1</v>
      </c>
    </row>
    <row r="33" spans="2:27" ht="12.75">
      <c r="B33" s="88" t="s">
        <v>466</v>
      </c>
      <c r="C33" s="92">
        <f>+'[1]NCA RELEASES (2)'!F71</f>
        <v>890026</v>
      </c>
      <c r="D33" s="92">
        <f>+'[1]NCA RELEASES (2)'!G71</f>
        <v>447505</v>
      </c>
      <c r="E33" s="92">
        <f>+'[1]NCA RELEASES (2)'!H71</f>
        <v>467912</v>
      </c>
      <c r="F33" s="92">
        <f t="shared" si="2"/>
        <v>1805443</v>
      </c>
      <c r="G33" s="92">
        <f>+'[1]all(net trust &amp;WF) (2)'!F71</f>
        <v>878172</v>
      </c>
      <c r="H33" s="92">
        <f>+'[1]all(net trust &amp;WF) (2)'!G71</f>
        <v>280730</v>
      </c>
      <c r="I33" s="92">
        <f>+'[1]all(net trust &amp;WF) (2)'!H71</f>
        <v>413680</v>
      </c>
      <c r="J33" s="92">
        <f t="shared" si="7"/>
        <v>1572582</v>
      </c>
      <c r="K33" s="92">
        <f t="shared" si="4"/>
        <v>11854</v>
      </c>
      <c r="L33" s="92">
        <f t="shared" si="4"/>
        <v>166775</v>
      </c>
      <c r="M33" s="92">
        <f t="shared" si="4"/>
        <v>54232</v>
      </c>
      <c r="N33" s="92">
        <f t="shared" si="5"/>
        <v>232861</v>
      </c>
      <c r="O33" s="98">
        <f t="shared" si="6"/>
        <v>98.66812879623741</v>
      </c>
      <c r="P33" s="98">
        <f t="shared" si="6"/>
        <v>62.732259974748885</v>
      </c>
      <c r="Q33" s="98">
        <f t="shared" si="6"/>
        <v>88.40978645557284</v>
      </c>
      <c r="R33" s="98">
        <f t="shared" si="6"/>
        <v>87.10227905284188</v>
      </c>
      <c r="T33" s="87" t="b">
        <f>+C33='[1]NCA RELEASES (2)'!F71</f>
        <v>1</v>
      </c>
      <c r="U33" s="87" t="b">
        <f>+D33='[1]NCA RELEASES (2)'!G71</f>
        <v>1</v>
      </c>
      <c r="V33" s="87" t="b">
        <f>+E33='[1]NCA RELEASES (2)'!H71</f>
        <v>1</v>
      </c>
      <c r="W33" s="87" t="b">
        <f>+F33='[1]NCA RELEASES (2)'!H29</f>
        <v>1</v>
      </c>
      <c r="X33" s="87" t="b">
        <f>+G33='[1]all(net trust &amp;WF) (2)'!F71</f>
        <v>1</v>
      </c>
      <c r="Y33" s="87" t="b">
        <f>+H33='[1]all(net trust &amp;WF) (2)'!G71</f>
        <v>1</v>
      </c>
      <c r="Z33" s="87" t="b">
        <f>+I33='[1]all(net trust &amp;WF) (2)'!H71</f>
        <v>1</v>
      </c>
      <c r="AA33" s="87" t="b">
        <f>+J33='[1]all(net trust &amp;WF) (2)'!H29</f>
        <v>1</v>
      </c>
    </row>
    <row r="34" spans="2:27" ht="12.75">
      <c r="B34" s="88" t="s">
        <v>467</v>
      </c>
      <c r="C34" s="92">
        <f>+'[1]NCA RELEASES (2)'!F72</f>
        <v>9804488</v>
      </c>
      <c r="D34" s="92">
        <f>+'[1]NCA RELEASES (2)'!G72</f>
        <v>2238126</v>
      </c>
      <c r="E34" s="92">
        <f>+'[1]NCA RELEASES (2)'!H72</f>
        <v>2995447</v>
      </c>
      <c r="F34" s="92">
        <f t="shared" si="2"/>
        <v>15038061</v>
      </c>
      <c r="G34" s="92">
        <f>+'[1]all(net trust &amp;WF) (2)'!F72</f>
        <v>6821075</v>
      </c>
      <c r="H34" s="92">
        <f>+'[1]all(net trust &amp;WF) (2)'!G72</f>
        <v>1172705</v>
      </c>
      <c r="I34" s="92">
        <f>+'[1]all(net trust &amp;WF) (2)'!H72</f>
        <v>2154556</v>
      </c>
      <c r="J34" s="92">
        <f t="shared" si="7"/>
        <v>10148336</v>
      </c>
      <c r="K34" s="92">
        <f t="shared" si="4"/>
        <v>2983413</v>
      </c>
      <c r="L34" s="92">
        <f t="shared" si="4"/>
        <v>1065421</v>
      </c>
      <c r="M34" s="92">
        <f t="shared" si="4"/>
        <v>840891</v>
      </c>
      <c r="N34" s="92">
        <f t="shared" si="5"/>
        <v>4889725</v>
      </c>
      <c r="O34" s="98">
        <f t="shared" si="6"/>
        <v>69.57094546905458</v>
      </c>
      <c r="P34" s="98">
        <f t="shared" si="6"/>
        <v>52.396737270377095</v>
      </c>
      <c r="Q34" s="98">
        <f t="shared" si="6"/>
        <v>71.92769559935462</v>
      </c>
      <c r="R34" s="98">
        <f t="shared" si="6"/>
        <v>67.48433857263912</v>
      </c>
      <c r="T34" s="87" t="b">
        <f>+C34='[1]NCA RELEASES (2)'!F72</f>
        <v>1</v>
      </c>
      <c r="U34" s="87" t="b">
        <f>+D34='[1]NCA RELEASES (2)'!G72</f>
        <v>1</v>
      </c>
      <c r="V34" s="87" t="b">
        <f>+E34='[1]NCA RELEASES (2)'!H72</f>
        <v>1</v>
      </c>
      <c r="W34" s="87" t="b">
        <f>+F34='[1]NCA RELEASES (2)'!H30</f>
        <v>1</v>
      </c>
      <c r="X34" s="87" t="b">
        <f>+G34='[1]all(net trust &amp;WF) (2)'!F72</f>
        <v>1</v>
      </c>
      <c r="Y34" s="87" t="b">
        <f>+H34='[1]all(net trust &amp;WF) (2)'!G72</f>
        <v>1</v>
      </c>
      <c r="Z34" s="87" t="b">
        <f>+I34='[1]all(net trust &amp;WF) (2)'!H72</f>
        <v>1</v>
      </c>
      <c r="AA34" s="87" t="b">
        <f>+J34='[1]all(net trust &amp;WF) (2)'!H30</f>
        <v>1</v>
      </c>
    </row>
    <row r="35" spans="2:27" ht="12.75">
      <c r="B35" s="101" t="s">
        <v>468</v>
      </c>
      <c r="C35" s="92">
        <f>+'[1]NCA RELEASES (2)'!F73</f>
        <v>1398026</v>
      </c>
      <c r="D35" s="92">
        <f>+'[1]NCA RELEASES (2)'!G73</f>
        <v>562010</v>
      </c>
      <c r="E35" s="92">
        <f>+'[1]NCA RELEASES (2)'!H73</f>
        <v>720566</v>
      </c>
      <c r="F35" s="92">
        <f t="shared" si="2"/>
        <v>2680602</v>
      </c>
      <c r="G35" s="92">
        <f>+'[1]all(net trust &amp;WF) (2)'!F73</f>
        <v>1371425</v>
      </c>
      <c r="H35" s="92">
        <f>+'[1]all(net trust &amp;WF) (2)'!G73</f>
        <v>477789</v>
      </c>
      <c r="I35" s="92">
        <f>+'[1]all(net trust &amp;WF) (2)'!H73</f>
        <v>693719</v>
      </c>
      <c r="J35" s="92">
        <f t="shared" si="7"/>
        <v>2542933</v>
      </c>
      <c r="K35" s="92">
        <f t="shared" si="4"/>
        <v>26601</v>
      </c>
      <c r="L35" s="92">
        <f t="shared" si="4"/>
        <v>84221</v>
      </c>
      <c r="M35" s="92">
        <f t="shared" si="4"/>
        <v>26847</v>
      </c>
      <c r="N35" s="92">
        <f t="shared" si="5"/>
        <v>137669</v>
      </c>
      <c r="O35" s="98">
        <f t="shared" si="6"/>
        <v>98.09724568784843</v>
      </c>
      <c r="P35" s="98">
        <f t="shared" si="6"/>
        <v>85.01432358854825</v>
      </c>
      <c r="Q35" s="98">
        <f t="shared" si="6"/>
        <v>96.27417890935736</v>
      </c>
      <c r="R35" s="98">
        <f t="shared" si="6"/>
        <v>94.8642506422065</v>
      </c>
      <c r="T35" s="87" t="b">
        <f>+C35='[1]NCA RELEASES (2)'!F73</f>
        <v>1</v>
      </c>
      <c r="U35" s="87" t="b">
        <f>+D35='[1]NCA RELEASES (2)'!G73</f>
        <v>1</v>
      </c>
      <c r="V35" s="87" t="b">
        <f>+E35='[1]NCA RELEASES (2)'!H73</f>
        <v>1</v>
      </c>
      <c r="W35" s="87" t="b">
        <f>+F35='[1]NCA RELEASES (2)'!H31</f>
        <v>1</v>
      </c>
      <c r="X35" s="87" t="b">
        <f>+G35='[1]all(net trust &amp;WF) (2)'!F73</f>
        <v>1</v>
      </c>
      <c r="Y35" s="87" t="b">
        <f>+H35='[1]all(net trust &amp;WF) (2)'!G73</f>
        <v>1</v>
      </c>
      <c r="Z35" s="87" t="b">
        <f>+I35='[1]all(net trust &amp;WF) (2)'!H73</f>
        <v>1</v>
      </c>
      <c r="AA35" s="87" t="b">
        <f>+J35='[1]all(net trust &amp;WF) (2)'!H31</f>
        <v>1</v>
      </c>
    </row>
    <row r="36" spans="2:27" ht="12.75">
      <c r="B36" s="88" t="s">
        <v>469</v>
      </c>
      <c r="C36" s="92">
        <f>+'[1]NCA RELEASES (2)'!F74</f>
        <v>280177</v>
      </c>
      <c r="D36" s="92">
        <f>+'[1]NCA RELEASES (2)'!G74</f>
        <v>110899</v>
      </c>
      <c r="E36" s="92">
        <f>+'[1]NCA RELEASES (2)'!H74</f>
        <v>103122</v>
      </c>
      <c r="F36" s="92">
        <f t="shared" si="2"/>
        <v>494198</v>
      </c>
      <c r="G36" s="92">
        <f>+'[1]all(net trust &amp;WF) (2)'!F74</f>
        <v>266010</v>
      </c>
      <c r="H36" s="92">
        <f>+'[1]all(net trust &amp;WF) (2)'!G74</f>
        <v>85601</v>
      </c>
      <c r="I36" s="92">
        <f>+'[1]all(net trust &amp;WF) (2)'!H74</f>
        <v>100920</v>
      </c>
      <c r="J36" s="92">
        <f t="shared" si="7"/>
        <v>452531</v>
      </c>
      <c r="K36" s="92">
        <f t="shared" si="4"/>
        <v>14167</v>
      </c>
      <c r="L36" s="92">
        <f t="shared" si="4"/>
        <v>25298</v>
      </c>
      <c r="M36" s="92">
        <f t="shared" si="4"/>
        <v>2202</v>
      </c>
      <c r="N36" s="92">
        <f t="shared" si="5"/>
        <v>41667</v>
      </c>
      <c r="O36" s="98">
        <f t="shared" si="6"/>
        <v>94.94355353936974</v>
      </c>
      <c r="P36" s="98">
        <f t="shared" si="6"/>
        <v>77.18825237378155</v>
      </c>
      <c r="Q36" s="98">
        <f t="shared" si="6"/>
        <v>97.86466515389539</v>
      </c>
      <c r="R36" s="98">
        <f t="shared" si="6"/>
        <v>91.56876393672172</v>
      </c>
      <c r="T36" s="87" t="b">
        <f>+C36='[1]NCA RELEASES (2)'!F74</f>
        <v>1</v>
      </c>
      <c r="U36" s="87" t="b">
        <f>+D36='[1]NCA RELEASES (2)'!G74</f>
        <v>1</v>
      </c>
      <c r="V36" s="87" t="b">
        <f>+E36='[1]NCA RELEASES (2)'!H74</f>
        <v>1</v>
      </c>
      <c r="W36" s="87" t="b">
        <f>+F36='[1]NCA RELEASES (2)'!H32</f>
        <v>1</v>
      </c>
      <c r="X36" s="87" t="b">
        <f>+G36='[1]all(net trust &amp;WF) (2)'!F74</f>
        <v>1</v>
      </c>
      <c r="Y36" s="87" t="b">
        <f>+H36='[1]all(net trust &amp;WF) (2)'!G74</f>
        <v>1</v>
      </c>
      <c r="Z36" s="87" t="b">
        <f>+I36='[1]all(net trust &amp;WF) (2)'!H74</f>
        <v>1</v>
      </c>
      <c r="AA36" s="87" t="b">
        <f>+J36='[1]all(net trust &amp;WF) (2)'!H32</f>
        <v>1</v>
      </c>
    </row>
    <row r="37" spans="2:27" ht="12.75">
      <c r="B37" s="88" t="s">
        <v>470</v>
      </c>
      <c r="C37" s="92">
        <f>+'[1]NCA RELEASES (2)'!F75</f>
        <v>3935873</v>
      </c>
      <c r="D37" s="92">
        <f>+'[1]NCA RELEASES (2)'!G75</f>
        <v>3014603</v>
      </c>
      <c r="E37" s="92">
        <f>+'[1]NCA RELEASES (2)'!H75</f>
        <v>1674181</v>
      </c>
      <c r="F37" s="92">
        <f t="shared" si="2"/>
        <v>8624657</v>
      </c>
      <c r="G37" s="92">
        <f>+'[1]all(net trust &amp;WF) (2)'!F75</f>
        <v>3058075</v>
      </c>
      <c r="H37" s="92">
        <f>+'[1]all(net trust &amp;WF) (2)'!G75</f>
        <v>720631</v>
      </c>
      <c r="I37" s="92">
        <f>+'[1]all(net trust &amp;WF) (2)'!H75</f>
        <v>1299522</v>
      </c>
      <c r="J37" s="92">
        <f t="shared" si="7"/>
        <v>5078228</v>
      </c>
      <c r="K37" s="92">
        <f t="shared" si="4"/>
        <v>877798</v>
      </c>
      <c r="L37" s="92">
        <f t="shared" si="4"/>
        <v>2293972</v>
      </c>
      <c r="M37" s="92">
        <f t="shared" si="4"/>
        <v>374659</v>
      </c>
      <c r="N37" s="92">
        <f t="shared" si="5"/>
        <v>3546429</v>
      </c>
      <c r="O37" s="98">
        <f t="shared" si="6"/>
        <v>77.69750192651034</v>
      </c>
      <c r="P37" s="98">
        <f t="shared" si="6"/>
        <v>23.904673351681797</v>
      </c>
      <c r="Q37" s="98">
        <f t="shared" si="6"/>
        <v>77.62135635274801</v>
      </c>
      <c r="R37" s="98">
        <f t="shared" si="6"/>
        <v>58.880347357581876</v>
      </c>
      <c r="T37" s="87" t="b">
        <f>+C37='[1]NCA RELEASES (2)'!F75</f>
        <v>1</v>
      </c>
      <c r="U37" s="87" t="b">
        <f>+D37='[1]NCA RELEASES (2)'!G75</f>
        <v>1</v>
      </c>
      <c r="V37" s="87" t="b">
        <f>+E37='[1]NCA RELEASES (2)'!H75</f>
        <v>1</v>
      </c>
      <c r="W37" s="87" t="b">
        <f>+F37='[1]NCA RELEASES (2)'!H33</f>
        <v>1</v>
      </c>
      <c r="X37" s="87" t="b">
        <f>+G37='[1]all(net trust &amp;WF) (2)'!F75</f>
        <v>1</v>
      </c>
      <c r="Y37" s="87" t="b">
        <f>+H37='[1]all(net trust &amp;WF) (2)'!G75</f>
        <v>1</v>
      </c>
      <c r="Z37" s="87" t="b">
        <f>+I37='[1]all(net trust &amp;WF) (2)'!H75</f>
        <v>1</v>
      </c>
      <c r="AA37" s="87" t="b">
        <f>+J37='[1]all(net trust &amp;WF) (2)'!H33</f>
        <v>1</v>
      </c>
    </row>
    <row r="38" spans="2:27" ht="12.75">
      <c r="B38" s="88" t="s">
        <v>471</v>
      </c>
      <c r="C38" s="92">
        <f>+'[1]NCA RELEASES (2)'!F76</f>
        <v>726</v>
      </c>
      <c r="D38" s="92">
        <f>+'[1]NCA RELEASES (2)'!G76</f>
        <v>230</v>
      </c>
      <c r="E38" s="92">
        <f>+'[1]NCA RELEASES (2)'!H76</f>
        <v>286</v>
      </c>
      <c r="F38" s="92">
        <f t="shared" si="2"/>
        <v>1242</v>
      </c>
      <c r="G38" s="92">
        <f>+'[1]all(net trust &amp;WF) (2)'!F76</f>
        <v>568</v>
      </c>
      <c r="H38" s="92">
        <f>+'[1]all(net trust &amp;WF) (2)'!G76</f>
        <v>146</v>
      </c>
      <c r="I38" s="92">
        <f>+'[1]all(net trust &amp;WF) (2)'!H76</f>
        <v>251</v>
      </c>
      <c r="J38" s="92">
        <f t="shared" si="7"/>
        <v>965</v>
      </c>
      <c r="K38" s="92">
        <f t="shared" si="4"/>
        <v>158</v>
      </c>
      <c r="L38" s="92">
        <f t="shared" si="4"/>
        <v>84</v>
      </c>
      <c r="M38" s="92">
        <f t="shared" si="4"/>
        <v>35</v>
      </c>
      <c r="N38" s="92">
        <f t="shared" si="5"/>
        <v>277</v>
      </c>
      <c r="O38" s="98">
        <f t="shared" si="6"/>
        <v>78.23691460055096</v>
      </c>
      <c r="P38" s="98">
        <f t="shared" si="6"/>
        <v>63.47826086956522</v>
      </c>
      <c r="Q38" s="98">
        <f t="shared" si="6"/>
        <v>87.76223776223776</v>
      </c>
      <c r="R38" s="98">
        <f t="shared" si="6"/>
        <v>77.69726247987117</v>
      </c>
      <c r="T38" s="87" t="b">
        <f>+C38='[1]NCA RELEASES (2)'!F76</f>
        <v>1</v>
      </c>
      <c r="U38" s="87" t="b">
        <f>+D38='[1]NCA RELEASES (2)'!G76</f>
        <v>1</v>
      </c>
      <c r="V38" s="87" t="b">
        <f>+E38='[1]NCA RELEASES (2)'!H76</f>
        <v>1</v>
      </c>
      <c r="W38" s="87" t="b">
        <f>+F38='[1]NCA RELEASES (2)'!H34</f>
        <v>1</v>
      </c>
      <c r="X38" s="87" t="b">
        <f>+G38='[1]all(net trust &amp;WF) (2)'!F76</f>
        <v>1</v>
      </c>
      <c r="Y38" s="87" t="b">
        <f>+H38='[1]all(net trust &amp;WF) (2)'!G76</f>
        <v>1</v>
      </c>
      <c r="Z38" s="87" t="b">
        <f>+I38='[1]all(net trust &amp;WF) (2)'!H76</f>
        <v>1</v>
      </c>
      <c r="AA38" s="87" t="b">
        <f>+J38='[1]all(net trust &amp;WF) (2)'!H34</f>
        <v>1</v>
      </c>
    </row>
    <row r="39" spans="2:27" ht="12.75">
      <c r="B39" s="88" t="s">
        <v>472</v>
      </c>
      <c r="C39" s="92">
        <f>+'[1]NCA RELEASES (2)'!F77</f>
        <v>5499519</v>
      </c>
      <c r="D39" s="92">
        <f>+'[1]NCA RELEASES (2)'!G77</f>
        <v>2092204</v>
      </c>
      <c r="E39" s="92">
        <f>+'[1]NCA RELEASES (2)'!H77</f>
        <v>2677091</v>
      </c>
      <c r="F39" s="92">
        <f t="shared" si="2"/>
        <v>10268814</v>
      </c>
      <c r="G39" s="92">
        <f>+'[1]all(net trust &amp;WF) (2)'!F77</f>
        <v>5495267</v>
      </c>
      <c r="H39" s="92">
        <f>+'[1]all(net trust &amp;WF) (2)'!G77</f>
        <v>1423302</v>
      </c>
      <c r="I39" s="92">
        <f>+'[1]all(net trust &amp;WF) (2)'!H77</f>
        <v>1890571</v>
      </c>
      <c r="J39" s="92">
        <f t="shared" si="7"/>
        <v>8809140</v>
      </c>
      <c r="K39" s="92">
        <f t="shared" si="4"/>
        <v>4252</v>
      </c>
      <c r="L39" s="92">
        <f t="shared" si="4"/>
        <v>668902</v>
      </c>
      <c r="M39" s="92">
        <f t="shared" si="4"/>
        <v>786520</v>
      </c>
      <c r="N39" s="92">
        <f t="shared" si="5"/>
        <v>1459674</v>
      </c>
      <c r="O39" s="98">
        <f t="shared" si="6"/>
        <v>99.92268414746816</v>
      </c>
      <c r="P39" s="98">
        <f t="shared" si="6"/>
        <v>68.02883466430616</v>
      </c>
      <c r="Q39" s="98">
        <f t="shared" si="6"/>
        <v>70.62034872927367</v>
      </c>
      <c r="R39" s="98">
        <f t="shared" si="6"/>
        <v>85.78536917700525</v>
      </c>
      <c r="T39" s="87" t="b">
        <f>+C39='[1]NCA RELEASES (2)'!F77</f>
        <v>1</v>
      </c>
      <c r="U39" s="87" t="b">
        <f>+D39='[1]NCA RELEASES (2)'!G77</f>
        <v>1</v>
      </c>
      <c r="V39" s="87" t="b">
        <f>+E39='[1]NCA RELEASES (2)'!H77</f>
        <v>1</v>
      </c>
      <c r="W39" s="87" t="b">
        <f>+F39='[1]NCA RELEASES (2)'!H35</f>
        <v>1</v>
      </c>
      <c r="X39" s="87" t="b">
        <f>+G39='[1]all(net trust &amp;WF) (2)'!F77</f>
        <v>1</v>
      </c>
      <c r="Y39" s="87" t="b">
        <f>+H39='[1]all(net trust &amp;WF) (2)'!G77</f>
        <v>1</v>
      </c>
      <c r="Z39" s="87" t="b">
        <f>+I39='[1]all(net trust &amp;WF) (2)'!H77</f>
        <v>1</v>
      </c>
      <c r="AA39" s="87" t="b">
        <f>+J39='[1]all(net trust &amp;WF) (2)'!H35</f>
        <v>1</v>
      </c>
    </row>
    <row r="40" spans="2:27" ht="12.75">
      <c r="B40" s="88" t="s">
        <v>473</v>
      </c>
      <c r="C40" s="92">
        <f>+'[1]NCA RELEASES (2)'!F78</f>
        <v>362454</v>
      </c>
      <c r="D40" s="92">
        <f>+'[1]NCA RELEASES (2)'!G78</f>
        <v>116542</v>
      </c>
      <c r="E40" s="92">
        <f>+'[1]NCA RELEASES (2)'!H78</f>
        <v>153647</v>
      </c>
      <c r="F40" s="92">
        <f t="shared" si="2"/>
        <v>632643</v>
      </c>
      <c r="G40" s="92">
        <f>+'[1]all(net trust &amp;WF) (2)'!F78</f>
        <v>360687</v>
      </c>
      <c r="H40" s="92">
        <f>+'[1]all(net trust &amp;WF) (2)'!G78</f>
        <v>82031</v>
      </c>
      <c r="I40" s="92">
        <f>+'[1]all(net trust &amp;WF) (2)'!H78</f>
        <v>138363</v>
      </c>
      <c r="J40" s="92">
        <f t="shared" si="7"/>
        <v>581081</v>
      </c>
      <c r="K40" s="92">
        <f t="shared" si="4"/>
        <v>1767</v>
      </c>
      <c r="L40" s="92">
        <f t="shared" si="4"/>
        <v>34511</v>
      </c>
      <c r="M40" s="92">
        <f t="shared" si="4"/>
        <v>15284</v>
      </c>
      <c r="N40" s="92">
        <f t="shared" si="5"/>
        <v>51562</v>
      </c>
      <c r="O40" s="98">
        <f t="shared" si="6"/>
        <v>99.51248986078234</v>
      </c>
      <c r="P40" s="98">
        <f t="shared" si="6"/>
        <v>70.38749978548506</v>
      </c>
      <c r="Q40" s="98">
        <f t="shared" si="6"/>
        <v>90.05252299101187</v>
      </c>
      <c r="R40" s="98">
        <f t="shared" si="6"/>
        <v>91.84974780405378</v>
      </c>
      <c r="T40" s="87" t="b">
        <f>+C40='[1]NCA RELEASES (2)'!F78</f>
        <v>1</v>
      </c>
      <c r="U40" s="87" t="b">
        <f>+D40='[1]NCA RELEASES (2)'!G78</f>
        <v>1</v>
      </c>
      <c r="V40" s="87" t="b">
        <f>+E40='[1]NCA RELEASES (2)'!H78</f>
        <v>1</v>
      </c>
      <c r="W40" s="87" t="b">
        <f>+F40='[1]NCA RELEASES (2)'!H36</f>
        <v>1</v>
      </c>
      <c r="X40" s="87" t="b">
        <f>+G40='[1]all(net trust &amp;WF) (2)'!F78</f>
        <v>1</v>
      </c>
      <c r="Y40" s="87" t="b">
        <f>+H40='[1]all(net trust &amp;WF) (2)'!G78</f>
        <v>1</v>
      </c>
      <c r="Z40" s="87" t="b">
        <f>+I40='[1]all(net trust &amp;WF) (2)'!H78</f>
        <v>1</v>
      </c>
      <c r="AA40" s="87" t="b">
        <f>+J40='[1]all(net trust &amp;WF) (2)'!H36</f>
        <v>1</v>
      </c>
    </row>
    <row r="41" spans="2:27" ht="12.75">
      <c r="B41" s="88" t="s">
        <v>474</v>
      </c>
      <c r="C41" s="92">
        <f>+'[1]NCA RELEASES (2)'!F79</f>
        <v>2031237</v>
      </c>
      <c r="D41" s="92">
        <f>+'[1]NCA RELEASES (2)'!G79</f>
        <v>699294</v>
      </c>
      <c r="E41" s="92">
        <f>+'[1]NCA RELEASES (2)'!H79</f>
        <v>1064932</v>
      </c>
      <c r="F41" s="92">
        <f t="shared" si="2"/>
        <v>3795463</v>
      </c>
      <c r="G41" s="92">
        <f>+'[1]all(net trust &amp;WF) (2)'!F79</f>
        <v>1987073</v>
      </c>
      <c r="H41" s="92">
        <f>+'[1]all(net trust &amp;WF) (2)'!G79</f>
        <v>480125</v>
      </c>
      <c r="I41" s="92">
        <f>+'[1]all(net trust &amp;WF) (2)'!H79</f>
        <v>1284103</v>
      </c>
      <c r="J41" s="92">
        <f t="shared" si="7"/>
        <v>3751301</v>
      </c>
      <c r="K41" s="92">
        <f t="shared" si="4"/>
        <v>44164</v>
      </c>
      <c r="L41" s="92">
        <f t="shared" si="4"/>
        <v>219169</v>
      </c>
      <c r="M41" s="92">
        <f t="shared" si="4"/>
        <v>-219171</v>
      </c>
      <c r="N41" s="92">
        <f t="shared" si="5"/>
        <v>44162</v>
      </c>
      <c r="O41" s="98">
        <f t="shared" si="6"/>
        <v>97.82575839254602</v>
      </c>
      <c r="P41" s="98">
        <f t="shared" si="6"/>
        <v>68.65853274874372</v>
      </c>
      <c r="Q41" s="98">
        <f t="shared" si="6"/>
        <v>120.58075069581908</v>
      </c>
      <c r="R41" s="98">
        <f t="shared" si="6"/>
        <v>98.83645289125464</v>
      </c>
      <c r="T41" s="87" t="b">
        <f>+C41='[1]NCA RELEASES (2)'!F79</f>
        <v>1</v>
      </c>
      <c r="U41" s="87" t="b">
        <f>+D41='[1]NCA RELEASES (2)'!G79</f>
        <v>1</v>
      </c>
      <c r="V41" s="87" t="b">
        <f>+E41='[1]NCA RELEASES (2)'!H79</f>
        <v>1</v>
      </c>
      <c r="W41" s="87" t="b">
        <f>+F41='[1]NCA RELEASES (2)'!H37</f>
        <v>1</v>
      </c>
      <c r="X41" s="87" t="b">
        <f>+G41='[1]all(net trust &amp;WF) (2)'!F79</f>
        <v>1</v>
      </c>
      <c r="Y41" s="87" t="b">
        <f>+H41='[1]all(net trust &amp;WF) (2)'!G79</f>
        <v>1</v>
      </c>
      <c r="Z41" s="87" t="b">
        <f>+I41='[1]all(net trust &amp;WF) (2)'!H79</f>
        <v>1</v>
      </c>
      <c r="AA41" s="87" t="b">
        <f>+J41='[1]all(net trust &amp;WF) (2)'!H37</f>
        <v>1</v>
      </c>
    </row>
    <row r="42" spans="2:27" ht="12.75">
      <c r="B42" s="88" t="s">
        <v>475</v>
      </c>
      <c r="C42" s="92">
        <f>+'[1]NCA RELEASES (2)'!F80</f>
        <v>3086675</v>
      </c>
      <c r="D42" s="92">
        <f>+'[1]NCA RELEASES (2)'!G80</f>
        <v>2364501</v>
      </c>
      <c r="E42" s="92">
        <f>+'[1]NCA RELEASES (2)'!H80</f>
        <v>908204</v>
      </c>
      <c r="F42" s="92">
        <f t="shared" si="2"/>
        <v>6359380</v>
      </c>
      <c r="G42" s="92">
        <f>+'[1]all(net trust &amp;WF) (2)'!F80</f>
        <v>3068589</v>
      </c>
      <c r="H42" s="92">
        <f>+'[1]all(net trust &amp;WF) (2)'!G80</f>
        <v>2356568</v>
      </c>
      <c r="I42" s="92">
        <f>+'[1]all(net trust &amp;WF) (2)'!H80</f>
        <v>908856</v>
      </c>
      <c r="J42" s="92">
        <f t="shared" si="7"/>
        <v>6334013</v>
      </c>
      <c r="K42" s="92">
        <f t="shared" si="4"/>
        <v>18086</v>
      </c>
      <c r="L42" s="92">
        <f t="shared" si="4"/>
        <v>7933</v>
      </c>
      <c r="M42" s="92">
        <f t="shared" si="4"/>
        <v>-652</v>
      </c>
      <c r="N42" s="92">
        <f t="shared" si="5"/>
        <v>25367</v>
      </c>
      <c r="O42" s="98">
        <f t="shared" si="6"/>
        <v>99.41406205706788</v>
      </c>
      <c r="P42" s="98">
        <f t="shared" si="6"/>
        <v>99.66449580693771</v>
      </c>
      <c r="Q42" s="98">
        <f t="shared" si="6"/>
        <v>100.07179003836141</v>
      </c>
      <c r="R42" s="98">
        <f t="shared" si="6"/>
        <v>99.60110891313305</v>
      </c>
      <c r="T42" s="87" t="b">
        <f>+C42='[1]NCA RELEASES (2)'!F80</f>
        <v>1</v>
      </c>
      <c r="U42" s="87" t="b">
        <f>+D42='[1]NCA RELEASES (2)'!G80</f>
        <v>1</v>
      </c>
      <c r="V42" s="87" t="b">
        <f>+E42='[1]NCA RELEASES (2)'!H80</f>
        <v>1</v>
      </c>
      <c r="W42" s="87" t="b">
        <f>+F42='[1]NCA RELEASES (2)'!H38</f>
        <v>1</v>
      </c>
      <c r="X42" s="87" t="b">
        <f>+G42='[1]all(net trust &amp;WF) (2)'!F80</f>
        <v>1</v>
      </c>
      <c r="Y42" s="87" t="b">
        <f>+H42='[1]all(net trust &amp;WF) (2)'!G80</f>
        <v>1</v>
      </c>
      <c r="Z42" s="87" t="b">
        <f>+I42='[1]all(net trust &amp;WF) (2)'!H80</f>
        <v>1</v>
      </c>
      <c r="AA42" s="87" t="b">
        <f>+J42='[1]all(net trust &amp;WF) (2)'!H38</f>
        <v>1</v>
      </c>
    </row>
    <row r="43" spans="2:27" ht="12.75">
      <c r="B43" s="88" t="s">
        <v>476</v>
      </c>
      <c r="C43" s="92">
        <f>+'[1]NCA RELEASES (2)'!F81</f>
        <v>434850</v>
      </c>
      <c r="D43" s="92">
        <f>+'[1]NCA RELEASES (2)'!G81</f>
        <v>182065</v>
      </c>
      <c r="E43" s="92">
        <f>+'[1]NCA RELEASES (2)'!H81</f>
        <v>215807</v>
      </c>
      <c r="F43" s="92">
        <f t="shared" si="2"/>
        <v>832722</v>
      </c>
      <c r="G43" s="92">
        <f>+'[1]all(net trust &amp;WF) (2)'!F81</f>
        <v>434850</v>
      </c>
      <c r="H43" s="92">
        <f>+'[1]all(net trust &amp;WF) (2)'!G81</f>
        <v>80628</v>
      </c>
      <c r="I43" s="92">
        <f>+'[1]all(net trust &amp;WF) (2)'!H81</f>
        <v>153713</v>
      </c>
      <c r="J43" s="92">
        <f t="shared" si="7"/>
        <v>669191</v>
      </c>
      <c r="K43" s="92">
        <f t="shared" si="4"/>
        <v>0</v>
      </c>
      <c r="L43" s="92">
        <f t="shared" si="4"/>
        <v>101437</v>
      </c>
      <c r="M43" s="92">
        <f t="shared" si="4"/>
        <v>62094</v>
      </c>
      <c r="N43" s="92">
        <f t="shared" si="5"/>
        <v>163531</v>
      </c>
      <c r="O43" s="98">
        <f t="shared" si="6"/>
        <v>100</v>
      </c>
      <c r="P43" s="98">
        <f t="shared" si="6"/>
        <v>44.2852827286958</v>
      </c>
      <c r="Q43" s="98">
        <f t="shared" si="6"/>
        <v>71.2270686307673</v>
      </c>
      <c r="R43" s="98">
        <f t="shared" si="6"/>
        <v>80.36187347037786</v>
      </c>
      <c r="T43" s="87" t="b">
        <f>+C43='[1]NCA RELEASES (2)'!F81</f>
        <v>1</v>
      </c>
      <c r="U43" s="87" t="b">
        <f>+D43='[1]NCA RELEASES (2)'!G81</f>
        <v>1</v>
      </c>
      <c r="V43" s="87" t="b">
        <f>+E43='[1]NCA RELEASES (2)'!H81</f>
        <v>1</v>
      </c>
      <c r="W43" s="87" t="b">
        <f>+F43='[1]NCA RELEASES (2)'!H39</f>
        <v>1</v>
      </c>
      <c r="X43" s="87" t="b">
        <f>+G43='[1]all(net trust &amp;WF) (2)'!F81</f>
        <v>1</v>
      </c>
      <c r="Y43" s="87" t="b">
        <f>+H43='[1]all(net trust &amp;WF) (2)'!G81</f>
        <v>1</v>
      </c>
      <c r="Z43" s="87" t="b">
        <f>+I43='[1]all(net trust &amp;WF) (2)'!H81</f>
        <v>1</v>
      </c>
      <c r="AA43" s="87" t="b">
        <f>+J43='[1]all(net trust &amp;WF) (2)'!H39</f>
        <v>1</v>
      </c>
    </row>
    <row r="44" spans="2:27" ht="12.75">
      <c r="B44" s="88" t="s">
        <v>477</v>
      </c>
      <c r="C44" s="92">
        <f>+'[1]NCA RELEASES (2)'!F82</f>
        <v>88256</v>
      </c>
      <c r="D44" s="92">
        <f>+'[1]NCA RELEASES (2)'!G82</f>
        <v>38985</v>
      </c>
      <c r="E44" s="92">
        <f>+'[1]NCA RELEASES (2)'!H82</f>
        <v>51219</v>
      </c>
      <c r="F44" s="92">
        <f t="shared" si="2"/>
        <v>178460</v>
      </c>
      <c r="G44" s="92">
        <f>+'[1]all(net trust &amp;WF) (2)'!F82</f>
        <v>87725</v>
      </c>
      <c r="H44" s="92">
        <f>+'[1]all(net trust &amp;WF) (2)'!G82</f>
        <v>33006</v>
      </c>
      <c r="I44" s="92">
        <f>+'[1]all(net trust &amp;WF) (2)'!H82</f>
        <v>39279</v>
      </c>
      <c r="J44" s="92">
        <f t="shared" si="7"/>
        <v>160010</v>
      </c>
      <c r="K44" s="92">
        <f t="shared" si="4"/>
        <v>531</v>
      </c>
      <c r="L44" s="92">
        <f t="shared" si="4"/>
        <v>5979</v>
      </c>
      <c r="M44" s="92">
        <f t="shared" si="4"/>
        <v>11940</v>
      </c>
      <c r="N44" s="92">
        <f t="shared" si="5"/>
        <v>18450</v>
      </c>
      <c r="O44" s="98">
        <f t="shared" si="6"/>
        <v>99.39834118926758</v>
      </c>
      <c r="P44" s="98">
        <f t="shared" si="6"/>
        <v>84.66333205078877</v>
      </c>
      <c r="Q44" s="98">
        <f t="shared" si="6"/>
        <v>76.68833831195455</v>
      </c>
      <c r="R44" s="98">
        <f t="shared" si="6"/>
        <v>89.66154880645523</v>
      </c>
      <c r="T44" s="87" t="b">
        <f>+C44='[1]NCA RELEASES (2)'!F82</f>
        <v>1</v>
      </c>
      <c r="U44" s="87" t="b">
        <f>+D44='[1]NCA RELEASES (2)'!G82</f>
        <v>1</v>
      </c>
      <c r="V44" s="87" t="b">
        <f>+E44='[1]NCA RELEASES (2)'!H82</f>
        <v>1</v>
      </c>
      <c r="W44" s="87" t="b">
        <f>+F44='[1]NCA RELEASES (2)'!H40</f>
        <v>1</v>
      </c>
      <c r="X44" s="87" t="b">
        <f>+G44='[1]all(net trust &amp;WF) (2)'!F82</f>
        <v>1</v>
      </c>
      <c r="Y44" s="87" t="b">
        <f>+H44='[1]all(net trust &amp;WF) (2)'!G82</f>
        <v>1</v>
      </c>
      <c r="Z44" s="87" t="b">
        <f>+I44='[1]all(net trust &amp;WF) (2)'!H82</f>
        <v>1</v>
      </c>
      <c r="AA44" s="87" t="b">
        <f>+J44='[1]all(net trust &amp;WF) (2)'!H40</f>
        <v>1</v>
      </c>
    </row>
    <row r="45" spans="2:27" ht="12.75">
      <c r="B45" s="88" t="s">
        <v>478</v>
      </c>
      <c r="C45" s="92">
        <f>+'[1]NCA RELEASES (2)'!F83</f>
        <v>8118023</v>
      </c>
      <c r="D45" s="92">
        <f>+'[1]NCA RELEASES (2)'!G83</f>
        <v>1977567</v>
      </c>
      <c r="E45" s="92">
        <f>+'[1]NCA RELEASES (2)'!H83</f>
        <v>1810042</v>
      </c>
      <c r="F45" s="92">
        <f t="shared" si="2"/>
        <v>11905632</v>
      </c>
      <c r="G45" s="92">
        <f>+'[1]all(net trust &amp;WF) (2)'!F83</f>
        <v>8032100</v>
      </c>
      <c r="H45" s="92">
        <f>+'[1]all(net trust &amp;WF) (2)'!G83</f>
        <v>1130804</v>
      </c>
      <c r="I45" s="92">
        <f>+'[1]all(net trust &amp;WF) (2)'!H83</f>
        <v>1754333</v>
      </c>
      <c r="J45" s="92">
        <f t="shared" si="7"/>
        <v>10917237</v>
      </c>
      <c r="K45" s="92">
        <f t="shared" si="4"/>
        <v>85923</v>
      </c>
      <c r="L45" s="92">
        <f t="shared" si="4"/>
        <v>846763</v>
      </c>
      <c r="M45" s="92">
        <f t="shared" si="4"/>
        <v>55709</v>
      </c>
      <c r="N45" s="92">
        <f t="shared" si="5"/>
        <v>988395</v>
      </c>
      <c r="O45" s="98">
        <f t="shared" si="6"/>
        <v>98.94157727811316</v>
      </c>
      <c r="P45" s="98">
        <f t="shared" si="6"/>
        <v>57.18157716021758</v>
      </c>
      <c r="Q45" s="98">
        <f t="shared" si="6"/>
        <v>96.92222611409017</v>
      </c>
      <c r="R45" s="98">
        <f t="shared" si="6"/>
        <v>91.69808877008798</v>
      </c>
      <c r="T45" s="87" t="b">
        <f>+C45='[1]NCA RELEASES (2)'!F83</f>
        <v>1</v>
      </c>
      <c r="U45" s="87" t="b">
        <f>+D45='[1]NCA RELEASES (2)'!G83</f>
        <v>1</v>
      </c>
      <c r="V45" s="87" t="b">
        <f>+E45='[1]NCA RELEASES (2)'!H83</f>
        <v>1</v>
      </c>
      <c r="W45" s="87" t="b">
        <f>+F45='[1]NCA RELEASES (2)'!H41</f>
        <v>1</v>
      </c>
      <c r="X45" s="87" t="b">
        <f>+G45='[1]all(net trust &amp;WF) (2)'!F83</f>
        <v>1</v>
      </c>
      <c r="Y45" s="87" t="b">
        <f>+H45='[1]all(net trust &amp;WF) (2)'!G83</f>
        <v>1</v>
      </c>
      <c r="Z45" s="87" t="b">
        <f>+I45='[1]all(net trust &amp;WF) (2)'!H83</f>
        <v>1</v>
      </c>
      <c r="AA45" s="87" t="b">
        <f>+J45='[1]all(net trust &amp;WF) (2)'!H41</f>
        <v>1</v>
      </c>
    </row>
    <row r="46" spans="3:18" ht="12.75">
      <c r="C46" s="92"/>
      <c r="D46" s="92"/>
      <c r="E46" s="92"/>
      <c r="F46" s="92"/>
      <c r="G46" s="92"/>
      <c r="H46" s="92"/>
      <c r="I46" s="92"/>
      <c r="J46" s="92"/>
      <c r="K46" s="92"/>
      <c r="L46" s="92"/>
      <c r="M46" s="92"/>
      <c r="N46" s="92"/>
      <c r="O46" s="98"/>
      <c r="P46" s="98"/>
      <c r="Q46" s="98"/>
      <c r="R46" s="98"/>
    </row>
    <row r="47" spans="1:18" ht="15">
      <c r="A47" s="88" t="s">
        <v>479</v>
      </c>
      <c r="C47" s="99">
        <f aca="true" t="shared" si="8" ref="C47:N47">SUM(C49:C51)</f>
        <v>134442579</v>
      </c>
      <c r="D47" s="99">
        <f t="shared" si="8"/>
        <v>37092566</v>
      </c>
      <c r="E47" s="99">
        <f>SUM(E49:E51)</f>
        <v>43573719</v>
      </c>
      <c r="F47" s="99">
        <f>SUM(F49:F51)</f>
        <v>215108864</v>
      </c>
      <c r="G47" s="99">
        <f t="shared" si="8"/>
        <v>134391650</v>
      </c>
      <c r="H47" s="99">
        <f t="shared" si="8"/>
        <v>35386159</v>
      </c>
      <c r="I47" s="99">
        <f t="shared" si="8"/>
        <v>44625648</v>
      </c>
      <c r="J47" s="99">
        <f t="shared" si="8"/>
        <v>214403457</v>
      </c>
      <c r="K47" s="99">
        <f t="shared" si="8"/>
        <v>50929</v>
      </c>
      <c r="L47" s="99">
        <f t="shared" si="8"/>
        <v>1706407</v>
      </c>
      <c r="M47" s="99">
        <f t="shared" si="8"/>
        <v>-1051929</v>
      </c>
      <c r="N47" s="99">
        <f t="shared" si="8"/>
        <v>705407</v>
      </c>
      <c r="O47" s="98">
        <f>+G47/C47*100</f>
        <v>99.96211840000481</v>
      </c>
      <c r="P47" s="98">
        <f>+H47/D47*100</f>
        <v>95.39959839931268</v>
      </c>
      <c r="Q47" s="98">
        <f>+I47/E47*100</f>
        <v>102.41413637426724</v>
      </c>
      <c r="R47" s="98">
        <f>+J47/F47*100</f>
        <v>99.6720697664974</v>
      </c>
    </row>
    <row r="48" spans="3:18" ht="12.75">
      <c r="C48" s="92"/>
      <c r="D48" s="92"/>
      <c r="E48" s="92"/>
      <c r="F48" s="92"/>
      <c r="G48" s="92"/>
      <c r="H48" s="92"/>
      <c r="I48" s="92"/>
      <c r="J48" s="92"/>
      <c r="K48" s="92"/>
      <c r="L48" s="92"/>
      <c r="M48" s="92"/>
      <c r="N48" s="92"/>
      <c r="O48" s="98"/>
      <c r="P48" s="98"/>
      <c r="Q48" s="98"/>
      <c r="R48" s="98"/>
    </row>
    <row r="49" spans="2:27" ht="12.75">
      <c r="B49" s="88" t="s">
        <v>480</v>
      </c>
      <c r="C49" s="92">
        <f>+'[1]NCA RELEASES (2)'!F84</f>
        <v>19510269</v>
      </c>
      <c r="D49" s="92">
        <f>+'[1]NCA RELEASES (2)'!G84</f>
        <v>3569213</v>
      </c>
      <c r="E49" s="92">
        <f>+'[1]NCA RELEASES (2)'!H84</f>
        <v>6543420</v>
      </c>
      <c r="F49" s="92">
        <f>SUM(C49:E49)</f>
        <v>29622902</v>
      </c>
      <c r="G49" s="92">
        <f>+'[1]all(net trust &amp;WF) (2)'!F84</f>
        <v>19510269</v>
      </c>
      <c r="H49" s="92">
        <f>+'[1]all(net trust &amp;WF) (2)'!G84</f>
        <v>2027288</v>
      </c>
      <c r="I49" s="92">
        <f>+'[1]all(net trust &amp;WF) (2)'!H84</f>
        <v>7621294</v>
      </c>
      <c r="J49" s="92">
        <f>SUM(G49:I49)</f>
        <v>29158851</v>
      </c>
      <c r="K49" s="92">
        <f>+C49-G49</f>
        <v>0</v>
      </c>
      <c r="L49" s="92">
        <f>+D49-H49</f>
        <v>1541925</v>
      </c>
      <c r="M49" s="92">
        <f>+E49-I49</f>
        <v>-1077874</v>
      </c>
      <c r="N49" s="92">
        <f>SUM(K49:M49)</f>
        <v>464051</v>
      </c>
      <c r="O49" s="98">
        <f>+G49/C49*100</f>
        <v>100</v>
      </c>
      <c r="P49" s="98">
        <f>+H49/D49*100</f>
        <v>56.799300013756536</v>
      </c>
      <c r="Q49" s="98">
        <f>+I49/E49*100</f>
        <v>116.47263968994808</v>
      </c>
      <c r="R49" s="98">
        <f>+J49/F49*100</f>
        <v>98.43347218311021</v>
      </c>
      <c r="T49" s="87" t="b">
        <f>+C49='[1]NCA RELEASES (2)'!F84</f>
        <v>1</v>
      </c>
      <c r="U49" s="87" t="b">
        <f>+D49='[1]NCA RELEASES (2)'!G84</f>
        <v>1</v>
      </c>
      <c r="V49" s="87" t="b">
        <f>+E49='[1]NCA RELEASES (2)'!H84</f>
        <v>1</v>
      </c>
      <c r="W49" s="87" t="b">
        <f>+F49='[1]NCA RELEASES (2)'!H42</f>
        <v>1</v>
      </c>
      <c r="X49" s="87" t="b">
        <f>+G49='[1]all(net trust &amp;WF) (2)'!F84</f>
        <v>1</v>
      </c>
      <c r="Y49" s="87" t="b">
        <f>+H49='[1]all(net trust &amp;WF) (2)'!G84</f>
        <v>1</v>
      </c>
      <c r="Z49" s="87" t="b">
        <f>+I49='[1]all(net trust &amp;WF) (2)'!H84</f>
        <v>1</v>
      </c>
      <c r="AA49" s="87" t="b">
        <f>+J49='[1]all(net trust &amp;WF) (2)'!H42</f>
        <v>1</v>
      </c>
    </row>
    <row r="50" spans="2:18" ht="14.25">
      <c r="B50" s="88" t="s">
        <v>481</v>
      </c>
      <c r="C50" s="92"/>
      <c r="D50" s="92"/>
      <c r="E50" s="92"/>
      <c r="F50" s="92"/>
      <c r="G50" s="92"/>
      <c r="H50" s="92"/>
      <c r="I50" s="92"/>
      <c r="J50" s="92"/>
      <c r="K50" s="92"/>
      <c r="L50" s="92"/>
      <c r="M50" s="92"/>
      <c r="N50" s="92"/>
      <c r="O50" s="98"/>
      <c r="P50" s="98"/>
      <c r="Q50" s="98"/>
      <c r="R50" s="98"/>
    </row>
    <row r="51" spans="2:27" ht="14.25">
      <c r="B51" s="88" t="s">
        <v>482</v>
      </c>
      <c r="C51" s="92">
        <f>+'[1]NCA RELEASES (2)'!F85+'[1]NCA RELEASES (2)'!F86</f>
        <v>114932310</v>
      </c>
      <c r="D51" s="92">
        <f>+'[1]NCA RELEASES (2)'!G85+'[1]NCA RELEASES (2)'!G86</f>
        <v>33523353</v>
      </c>
      <c r="E51" s="92">
        <f>+'[1]NCA RELEASES (2)'!H85+'[1]NCA RELEASES (2)'!H86</f>
        <v>37030299</v>
      </c>
      <c r="F51" s="92">
        <f>SUM(C51:E51)</f>
        <v>185485962</v>
      </c>
      <c r="G51" s="92">
        <f>+'[1]all(net trust &amp;WF) (2)'!F85+'[1]all(net trust &amp;WF) (2)'!F86</f>
        <v>114881381</v>
      </c>
      <c r="H51" s="92">
        <f>+'[1]all(net trust &amp;WF) (2)'!G85+'[1]all(net trust &amp;WF) (2)'!G86</f>
        <v>33358871</v>
      </c>
      <c r="I51" s="92">
        <f>+'[1]all(net trust &amp;WF) (2)'!H85+'[1]all(net trust &amp;WF) (2)'!H86</f>
        <v>37004354</v>
      </c>
      <c r="J51" s="92">
        <f>SUM(G51:I51)</f>
        <v>185244606</v>
      </c>
      <c r="K51" s="92">
        <f aca="true" t="shared" si="9" ref="K51:M52">+C51-G51</f>
        <v>50929</v>
      </c>
      <c r="L51" s="92">
        <f t="shared" si="9"/>
        <v>164482</v>
      </c>
      <c r="M51" s="92">
        <f t="shared" si="9"/>
        <v>25945</v>
      </c>
      <c r="N51" s="92">
        <f>SUM(K51:M51)</f>
        <v>241356</v>
      </c>
      <c r="O51" s="98">
        <f aca="true" t="shared" si="10" ref="O51:R52">+G51/C51*100</f>
        <v>99.95568783051519</v>
      </c>
      <c r="P51" s="98">
        <f t="shared" si="10"/>
        <v>99.50935098884649</v>
      </c>
      <c r="Q51" s="98">
        <f t="shared" si="10"/>
        <v>99.92993575342182</v>
      </c>
      <c r="R51" s="98">
        <f t="shared" si="10"/>
        <v>99.86987910168641</v>
      </c>
      <c r="T51" s="87" t="b">
        <f>+C51='[1]NCA RELEASES (2)'!F85+'[1]NCA RELEASES (2)'!F86</f>
        <v>1</v>
      </c>
      <c r="U51" s="87" t="b">
        <f>+D51='[1]NCA RELEASES (2)'!G85+'[1]NCA RELEASES (2)'!G86</f>
        <v>1</v>
      </c>
      <c r="V51" s="87" t="b">
        <f>+E51='[1]NCA RELEASES (2)'!H85+'[1]NCA RELEASES (2)'!H86</f>
        <v>1</v>
      </c>
      <c r="W51" s="87" t="b">
        <f>+F51='[1]NCA RELEASES (2)'!H43+'[1]NCA RELEASES (2)'!H44</f>
        <v>1</v>
      </c>
      <c r="X51" s="87" t="b">
        <f>+G51='[1]all(net trust &amp;WF) (2)'!F85+'[1]all(net trust &amp;WF) (2)'!F86</f>
        <v>1</v>
      </c>
      <c r="Y51" s="87" t="b">
        <f>+H51='[1]all(net trust &amp;WF) (2)'!G85+'[1]all(net trust &amp;WF) (2)'!G86</f>
        <v>1</v>
      </c>
      <c r="Z51" s="87" t="b">
        <f>+I51='[1]all(net trust &amp;WF) (2)'!H85+'[1]all(net trust &amp;WF) (2)'!H86</f>
        <v>1</v>
      </c>
      <c r="AA51" s="87" t="b">
        <f>+J51='[1]all(net trust &amp;WF) (2)'!H43+'[1]all(net trust &amp;WF) (2)'!H44</f>
        <v>1</v>
      </c>
    </row>
    <row r="52" spans="2:27" ht="25.5" customHeight="1">
      <c r="B52" s="102" t="s">
        <v>483</v>
      </c>
      <c r="C52" s="92">
        <f>+'[1]NCA RELEASES (2)'!F86</f>
        <v>251</v>
      </c>
      <c r="D52" s="92">
        <f>+'[1]NCA RELEASES (2)'!G86</f>
        <v>514449</v>
      </c>
      <c r="E52" s="92">
        <f>+'[1]NCA RELEASES (2)'!H86</f>
        <v>109888</v>
      </c>
      <c r="F52" s="92">
        <f>SUM(C52:E52)</f>
        <v>624588</v>
      </c>
      <c r="G52" s="92">
        <f>+'[1]all(net trust &amp;WF) (2)'!F86</f>
        <v>231</v>
      </c>
      <c r="H52" s="92">
        <f>+'[1]all(net trust &amp;WF) (2)'!G86</f>
        <v>391355</v>
      </c>
      <c r="I52" s="92">
        <f>+'[1]all(net trust &amp;WF) (2)'!H86</f>
        <v>139989</v>
      </c>
      <c r="J52" s="92">
        <f>SUM(G52:I52)</f>
        <v>531575</v>
      </c>
      <c r="K52" s="92">
        <f t="shared" si="9"/>
        <v>20</v>
      </c>
      <c r="L52" s="92">
        <f t="shared" si="9"/>
        <v>123094</v>
      </c>
      <c r="M52" s="92">
        <f t="shared" si="9"/>
        <v>-30101</v>
      </c>
      <c r="N52" s="92">
        <f>SUM(K52:M52)</f>
        <v>93013</v>
      </c>
      <c r="O52" s="98">
        <f t="shared" si="10"/>
        <v>92.03187250996015</v>
      </c>
      <c r="P52" s="98">
        <f t="shared" si="10"/>
        <v>76.07265248839049</v>
      </c>
      <c r="Q52" s="98">
        <f t="shared" si="10"/>
        <v>127.39243593476995</v>
      </c>
      <c r="R52" s="98">
        <f t="shared" si="10"/>
        <v>85.1081032616701</v>
      </c>
      <c r="T52" s="87" t="b">
        <f>+C52='[1]NCA RELEASES (2)'!F86</f>
        <v>1</v>
      </c>
      <c r="U52" s="87" t="b">
        <f>+D52='[1]NCA RELEASES (2)'!G86</f>
        <v>1</v>
      </c>
      <c r="V52" s="87" t="b">
        <f>+E52='[1]NCA RELEASES (2)'!H86</f>
        <v>1</v>
      </c>
      <c r="W52" s="87" t="b">
        <f>+F52='[1]NCA RELEASES (2)'!H44</f>
        <v>1</v>
      </c>
      <c r="X52" s="87" t="b">
        <f>+G52='[1]all(net trust &amp;WF) (2)'!F86</f>
        <v>1</v>
      </c>
      <c r="Y52" s="87" t="b">
        <f>+H52='[1]all(net trust &amp;WF) (2)'!G86</f>
        <v>1</v>
      </c>
      <c r="Z52" s="87" t="b">
        <f>+I52='[1]all(net trust &amp;WF) (2)'!H86</f>
        <v>1</v>
      </c>
      <c r="AA52" s="87" t="b">
        <f>+J52='[1]all(net trust &amp;WF) (2)'!H44</f>
        <v>1</v>
      </c>
    </row>
    <row r="53" spans="3:18" ht="12.75">
      <c r="C53" s="92"/>
      <c r="D53" s="92"/>
      <c r="E53" s="92"/>
      <c r="F53" s="92"/>
      <c r="G53" s="92"/>
      <c r="H53" s="92"/>
      <c r="I53" s="92"/>
      <c r="J53" s="92"/>
      <c r="K53" s="92"/>
      <c r="L53" s="92"/>
      <c r="M53" s="92"/>
      <c r="N53" s="92"/>
      <c r="O53" s="103"/>
      <c r="P53" s="103"/>
      <c r="Q53" s="103"/>
      <c r="R53" s="103"/>
    </row>
    <row r="54" spans="3:18" ht="12.75">
      <c r="C54" s="92"/>
      <c r="D54" s="92"/>
      <c r="E54" s="92"/>
      <c r="F54" s="92"/>
      <c r="G54" s="92"/>
      <c r="H54" s="92"/>
      <c r="I54" s="92"/>
      <c r="J54" s="92"/>
      <c r="K54" s="92"/>
      <c r="L54" s="92"/>
      <c r="M54" s="92"/>
      <c r="N54" s="92"/>
      <c r="O54" s="103"/>
      <c r="P54" s="103"/>
      <c r="Q54" s="103"/>
      <c r="R54" s="103"/>
    </row>
    <row r="55" spans="1:18" ht="12.75">
      <c r="A55" s="104"/>
      <c r="B55" s="104"/>
      <c r="C55" s="105"/>
      <c r="D55" s="105"/>
      <c r="E55" s="105"/>
      <c r="F55" s="105"/>
      <c r="G55" s="105"/>
      <c r="H55" s="105"/>
      <c r="I55" s="105"/>
      <c r="J55" s="105"/>
      <c r="K55" s="105"/>
      <c r="L55" s="105"/>
      <c r="M55" s="105"/>
      <c r="N55" s="105"/>
      <c r="O55" s="106"/>
      <c r="P55" s="106"/>
      <c r="Q55" s="106"/>
      <c r="R55" s="106"/>
    </row>
    <row r="56" spans="1:18" ht="12.75">
      <c r="A56" s="107"/>
      <c r="B56" s="107"/>
      <c r="C56" s="108"/>
      <c r="D56" s="108"/>
      <c r="E56" s="108"/>
      <c r="F56" s="108"/>
      <c r="G56" s="108"/>
      <c r="H56" s="108"/>
      <c r="I56" s="108"/>
      <c r="J56" s="108"/>
      <c r="K56" s="108"/>
      <c r="L56" s="108"/>
      <c r="M56" s="108"/>
      <c r="N56" s="108"/>
      <c r="O56" s="109"/>
      <c r="P56" s="109"/>
      <c r="Q56" s="109"/>
      <c r="R56" s="109"/>
    </row>
    <row r="57" spans="1:14" ht="12.75" customHeight="1">
      <c r="A57" s="107" t="s">
        <v>484</v>
      </c>
      <c r="B57" s="110" t="s">
        <v>485</v>
      </c>
      <c r="C57" s="111"/>
      <c r="D57" s="111"/>
      <c r="E57" s="111"/>
      <c r="F57" s="111"/>
      <c r="G57" s="108"/>
      <c r="H57" s="108"/>
      <c r="I57" s="108"/>
      <c r="J57" s="108"/>
      <c r="K57" s="108"/>
      <c r="L57" s="112"/>
      <c r="M57" s="112"/>
      <c r="N57" s="112"/>
    </row>
    <row r="58" spans="1:14" ht="12.75" customHeight="1">
      <c r="A58" s="107" t="s">
        <v>486</v>
      </c>
      <c r="B58" s="110" t="s">
        <v>487</v>
      </c>
      <c r="C58" s="111"/>
      <c r="D58" s="111"/>
      <c r="E58" s="111"/>
      <c r="F58" s="111"/>
      <c r="G58" s="108"/>
      <c r="H58" s="108"/>
      <c r="I58" s="108"/>
      <c r="J58" s="108"/>
      <c r="K58" s="108"/>
      <c r="L58" s="112"/>
      <c r="M58" s="112"/>
      <c r="N58" s="112"/>
    </row>
    <row r="59" spans="1:14" ht="12.75">
      <c r="A59" s="107" t="s">
        <v>488</v>
      </c>
      <c r="B59" s="107" t="s">
        <v>489</v>
      </c>
      <c r="C59" s="108"/>
      <c r="D59" s="108"/>
      <c r="E59" s="108"/>
      <c r="F59" s="108"/>
      <c r="G59" s="108"/>
      <c r="H59" s="108"/>
      <c r="I59" s="108"/>
      <c r="J59" s="108"/>
      <c r="K59" s="108"/>
      <c r="L59" s="112"/>
      <c r="M59" s="112"/>
      <c r="N59" s="112"/>
    </row>
    <row r="60" spans="1:14" ht="12.75">
      <c r="A60" s="107" t="s">
        <v>490</v>
      </c>
      <c r="B60" s="107" t="s">
        <v>491</v>
      </c>
      <c r="C60" s="108"/>
      <c r="D60" s="108"/>
      <c r="E60" s="108"/>
      <c r="F60" s="108"/>
      <c r="G60" s="108"/>
      <c r="H60" s="108"/>
      <c r="I60" s="108"/>
      <c r="J60" s="108"/>
      <c r="K60" s="108"/>
      <c r="L60" s="112"/>
      <c r="M60" s="112"/>
      <c r="N60" s="112"/>
    </row>
    <row r="61" spans="1:14" ht="12.75">
      <c r="A61" s="107" t="s">
        <v>492</v>
      </c>
      <c r="B61" s="88" t="s">
        <v>493</v>
      </c>
      <c r="C61" s="108"/>
      <c r="D61" s="108"/>
      <c r="E61" s="108"/>
      <c r="F61" s="108"/>
      <c r="G61" s="108"/>
      <c r="H61" s="108"/>
      <c r="I61" s="108"/>
      <c r="J61" s="108"/>
      <c r="K61" s="108"/>
      <c r="L61" s="112"/>
      <c r="M61" s="112"/>
      <c r="N61" s="112"/>
    </row>
    <row r="62" spans="1:14" ht="12.75">
      <c r="A62" s="107" t="s">
        <v>494</v>
      </c>
      <c r="B62" s="107" t="s">
        <v>495</v>
      </c>
      <c r="C62" s="108"/>
      <c r="D62" s="108"/>
      <c r="E62" s="108"/>
      <c r="F62" s="108"/>
      <c r="G62" s="108"/>
      <c r="H62" s="108"/>
      <c r="I62" s="108"/>
      <c r="J62" s="108"/>
      <c r="K62" s="108"/>
      <c r="L62" s="112"/>
      <c r="M62" s="112"/>
      <c r="N62" s="112"/>
    </row>
    <row r="63" spans="1:14" ht="12.75">
      <c r="A63" s="107" t="s">
        <v>496</v>
      </c>
      <c r="B63" s="107" t="s">
        <v>497</v>
      </c>
      <c r="C63" s="108"/>
      <c r="D63" s="108"/>
      <c r="E63" s="108"/>
      <c r="F63" s="108"/>
      <c r="G63" s="108"/>
      <c r="H63" s="108"/>
      <c r="I63" s="108"/>
      <c r="J63" s="108"/>
      <c r="K63" s="108"/>
      <c r="L63" s="112"/>
      <c r="M63" s="112"/>
      <c r="N63" s="112"/>
    </row>
    <row r="64" spans="1:14" ht="12.75">
      <c r="A64" s="107" t="s">
        <v>498</v>
      </c>
      <c r="B64" s="107" t="s">
        <v>499</v>
      </c>
      <c r="C64" s="108"/>
      <c r="D64" s="108"/>
      <c r="E64" s="108"/>
      <c r="F64" s="108"/>
      <c r="G64" s="108"/>
      <c r="H64" s="108"/>
      <c r="I64" s="108"/>
      <c r="J64" s="108"/>
      <c r="K64" s="108"/>
      <c r="L64" s="112"/>
      <c r="M64" s="112"/>
      <c r="N64" s="112"/>
    </row>
    <row r="65" spans="1:14" ht="12.75">
      <c r="A65" s="107" t="s">
        <v>500</v>
      </c>
      <c r="B65" s="107" t="s">
        <v>501</v>
      </c>
      <c r="C65" s="92"/>
      <c r="D65" s="92"/>
      <c r="E65" s="92"/>
      <c r="F65" s="92"/>
      <c r="G65" s="108"/>
      <c r="H65" s="108"/>
      <c r="I65" s="108"/>
      <c r="J65" s="108"/>
      <c r="K65" s="108"/>
      <c r="L65" s="112"/>
      <c r="M65" s="112"/>
      <c r="N65" s="112"/>
    </row>
    <row r="66" spans="3:14" ht="12.75">
      <c r="C66" s="92"/>
      <c r="D66" s="92"/>
      <c r="E66" s="92"/>
      <c r="F66" s="92"/>
      <c r="G66" s="92"/>
      <c r="H66" s="92"/>
      <c r="I66" s="92"/>
      <c r="J66" s="92"/>
      <c r="K66" s="92"/>
      <c r="L66" s="92"/>
      <c r="M66" s="92"/>
      <c r="N66" s="92"/>
    </row>
    <row r="67" spans="3:14" ht="12.75">
      <c r="C67" s="92"/>
      <c r="D67" s="92"/>
      <c r="E67" s="92"/>
      <c r="F67" s="92"/>
      <c r="G67" s="92"/>
      <c r="H67" s="92"/>
      <c r="I67" s="92"/>
      <c r="J67" s="92"/>
      <c r="K67" s="92"/>
      <c r="L67" s="92"/>
      <c r="M67" s="92"/>
      <c r="N67" s="92"/>
    </row>
    <row r="68" spans="3:14" ht="12.75">
      <c r="C68" s="92"/>
      <c r="D68" s="92"/>
      <c r="E68" s="92"/>
      <c r="F68" s="92"/>
      <c r="G68" s="92"/>
      <c r="H68" s="92"/>
      <c r="I68" s="92"/>
      <c r="J68" s="92"/>
      <c r="K68" s="92"/>
      <c r="L68" s="92"/>
      <c r="M68" s="92"/>
      <c r="N68" s="92"/>
    </row>
    <row r="69" spans="3:14" ht="12.75">
      <c r="C69" s="92"/>
      <c r="D69" s="92"/>
      <c r="E69" s="92"/>
      <c r="F69" s="92"/>
      <c r="G69" s="92"/>
      <c r="H69" s="92"/>
      <c r="I69" s="92"/>
      <c r="J69" s="92"/>
      <c r="K69" s="92"/>
      <c r="L69" s="92"/>
      <c r="M69" s="92"/>
      <c r="N69" s="92"/>
    </row>
    <row r="70" spans="3:14" ht="12.75">
      <c r="C70" s="92"/>
      <c r="D70" s="92"/>
      <c r="E70" s="92"/>
      <c r="F70" s="92"/>
      <c r="G70" s="92"/>
      <c r="H70" s="92"/>
      <c r="I70" s="92"/>
      <c r="J70" s="92"/>
      <c r="K70" s="92"/>
      <c r="L70" s="92"/>
      <c r="M70" s="92"/>
      <c r="N70" s="92"/>
    </row>
    <row r="71" spans="3:14" ht="12.75">
      <c r="C71" s="92"/>
      <c r="D71" s="92"/>
      <c r="E71" s="92"/>
      <c r="F71" s="92"/>
      <c r="G71" s="92"/>
      <c r="H71" s="92"/>
      <c r="I71" s="92"/>
      <c r="J71" s="92"/>
      <c r="K71" s="92"/>
      <c r="L71" s="92"/>
      <c r="M71" s="92"/>
      <c r="N71" s="92"/>
    </row>
    <row r="72" spans="3:14" ht="12.75">
      <c r="C72" s="92"/>
      <c r="D72" s="92"/>
      <c r="E72" s="92"/>
      <c r="F72" s="92"/>
      <c r="G72" s="92"/>
      <c r="H72" s="92"/>
      <c r="I72" s="92"/>
      <c r="J72" s="92"/>
      <c r="K72" s="92"/>
      <c r="L72" s="92"/>
      <c r="M72" s="92"/>
      <c r="N72" s="92"/>
    </row>
    <row r="73" spans="3:14" ht="12.75">
      <c r="C73" s="92"/>
      <c r="D73" s="92"/>
      <c r="E73" s="92"/>
      <c r="F73" s="92"/>
      <c r="G73" s="92"/>
      <c r="H73" s="92"/>
      <c r="I73" s="92"/>
      <c r="J73" s="92"/>
      <c r="K73" s="92"/>
      <c r="L73" s="92"/>
      <c r="M73" s="92"/>
      <c r="N73" s="92"/>
    </row>
    <row r="74" spans="3:14" ht="12.75">
      <c r="C74" s="92"/>
      <c r="D74" s="92"/>
      <c r="E74" s="92"/>
      <c r="F74" s="92"/>
      <c r="G74" s="92"/>
      <c r="H74" s="92"/>
      <c r="I74" s="92"/>
      <c r="J74" s="92"/>
      <c r="K74" s="92"/>
      <c r="L74" s="92"/>
      <c r="M74" s="92"/>
      <c r="N74" s="92"/>
    </row>
    <row r="75" spans="3:14" ht="12.75">
      <c r="C75" s="92"/>
      <c r="D75" s="92"/>
      <c r="E75" s="92"/>
      <c r="F75" s="92"/>
      <c r="G75" s="92"/>
      <c r="H75" s="92"/>
      <c r="I75" s="92"/>
      <c r="J75" s="92"/>
      <c r="K75" s="92"/>
      <c r="L75" s="92"/>
      <c r="M75" s="92"/>
      <c r="N75" s="92"/>
    </row>
    <row r="76" spans="3:14" ht="12.75">
      <c r="C76" s="92"/>
      <c r="D76" s="92"/>
      <c r="E76" s="92"/>
      <c r="F76" s="92"/>
      <c r="G76" s="92"/>
      <c r="H76" s="92"/>
      <c r="I76" s="92"/>
      <c r="J76" s="92"/>
      <c r="K76" s="92"/>
      <c r="L76" s="92"/>
      <c r="M76" s="92"/>
      <c r="N76" s="92"/>
    </row>
  </sheetData>
  <sheetProtection/>
  <mergeCells count="5">
    <mergeCell ref="A5:B6"/>
    <mergeCell ref="C5:F5"/>
    <mergeCell ref="G5:J5"/>
    <mergeCell ref="K5:N5"/>
    <mergeCell ref="O5:R5"/>
  </mergeCells>
  <printOptions/>
  <pageMargins left="0.4" right="0.2" top="0.58" bottom="0.48" header="0.3" footer="0.17"/>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R2056"/>
  <sheetViews>
    <sheetView tabSelected="1" view="pageBreakPreview" zoomScaleSheetLayoutView="100" zoomScalePageLayoutView="0" workbookViewId="0" topLeftCell="A1">
      <pane xSplit="1" ySplit="7" topLeftCell="B28" activePane="bottomRight" state="frozen"/>
      <selection pane="topLeft" activeCell="L31" sqref="L31"/>
      <selection pane="topRight" activeCell="L31" sqref="L31"/>
      <selection pane="bottomLeft" activeCell="L31" sqref="L31"/>
      <selection pane="bottomRight" activeCell="A31" sqref="A31"/>
    </sheetView>
  </sheetViews>
  <sheetFormatPr defaultColWidth="9.140625" defaultRowHeight="12.75"/>
  <cols>
    <col min="1" max="1" width="30.28125" style="23" customWidth="1"/>
    <col min="2" max="5" width="13.7109375" style="23" customWidth="1"/>
    <col min="6" max="6" width="12.421875" style="23" customWidth="1"/>
    <col min="7" max="7" width="10.7109375" style="63" customWidth="1"/>
    <col min="8" max="8" width="9.57421875" style="64" customWidth="1"/>
    <col min="9" max="9" width="8.28125" style="64" customWidth="1"/>
    <col min="10" max="10" width="10.7109375" style="64" bestFit="1" customWidth="1"/>
    <col min="11" max="13" width="9.140625" style="64" customWidth="1"/>
    <col min="14" max="14" width="15.7109375" style="64" customWidth="1"/>
    <col min="15" max="15" width="16.57421875" style="64" customWidth="1"/>
    <col min="16" max="16" width="11.421875" style="64" customWidth="1"/>
    <col min="17" max="17" width="9.8515625" style="64" bestFit="1" customWidth="1"/>
    <col min="18" max="16384" width="9.140625" style="64" customWidth="1"/>
  </cols>
  <sheetData>
    <row r="1" spans="1:8" s="6" customFormat="1" ht="12.75" customHeight="1">
      <c r="A1" s="3"/>
      <c r="B1" s="4"/>
      <c r="C1" s="4"/>
      <c r="D1" s="4"/>
      <c r="E1" s="4"/>
      <c r="F1" s="4"/>
      <c r="G1" s="4"/>
      <c r="H1" s="5"/>
    </row>
    <row r="2" spans="1:11" s="9" customFormat="1" ht="14.25">
      <c r="A2" s="7" t="s">
        <v>14</v>
      </c>
      <c r="B2" s="8"/>
      <c r="C2" s="8"/>
      <c r="D2" s="8"/>
      <c r="E2" s="8"/>
      <c r="F2" s="8"/>
      <c r="G2" s="8"/>
      <c r="H2" s="8"/>
      <c r="K2" s="10"/>
    </row>
    <row r="3" spans="1:8" s="9" customFormat="1" ht="11.25">
      <c r="A3" s="11" t="s">
        <v>15</v>
      </c>
      <c r="B3" s="8"/>
      <c r="C3" s="8"/>
      <c r="D3" s="8"/>
      <c r="E3" s="8"/>
      <c r="F3" s="8"/>
      <c r="G3" s="8"/>
      <c r="H3" s="12"/>
    </row>
    <row r="4" spans="1:8" s="9" customFormat="1" ht="11.25">
      <c r="A4" s="13" t="s">
        <v>16</v>
      </c>
      <c r="B4" s="14"/>
      <c r="C4" s="14"/>
      <c r="D4" s="14"/>
      <c r="E4" s="14"/>
      <c r="F4" s="14"/>
      <c r="G4" s="14"/>
      <c r="H4" s="14"/>
    </row>
    <row r="5" spans="1:8" s="6" customFormat="1" ht="6" customHeight="1">
      <c r="A5" s="117" t="s">
        <v>17</v>
      </c>
      <c r="B5" s="15"/>
      <c r="C5" s="16"/>
      <c r="D5" s="17"/>
      <c r="E5" s="18"/>
      <c r="F5" s="15"/>
      <c r="G5" s="18"/>
      <c r="H5" s="18"/>
    </row>
    <row r="6" spans="1:8" s="6" customFormat="1" ht="12.75" customHeight="1">
      <c r="A6" s="118"/>
      <c r="B6" s="120" t="s">
        <v>18</v>
      </c>
      <c r="C6" s="122" t="s">
        <v>19</v>
      </c>
      <c r="D6" s="123"/>
      <c r="E6" s="124"/>
      <c r="F6" s="125" t="s">
        <v>20</v>
      </c>
      <c r="G6" s="127" t="s">
        <v>21</v>
      </c>
      <c r="H6" s="129" t="s">
        <v>22</v>
      </c>
    </row>
    <row r="7" spans="1:18" s="6" customFormat="1" ht="46.5" customHeight="1">
      <c r="A7" s="119"/>
      <c r="B7" s="121"/>
      <c r="C7" s="19" t="s">
        <v>23</v>
      </c>
      <c r="D7" s="19" t="s">
        <v>24</v>
      </c>
      <c r="E7" s="19" t="s">
        <v>25</v>
      </c>
      <c r="F7" s="126"/>
      <c r="G7" s="128"/>
      <c r="H7" s="130"/>
      <c r="N7" s="20" t="s">
        <v>26</v>
      </c>
      <c r="O7" s="20" t="s">
        <v>27</v>
      </c>
      <c r="P7" s="20" t="s">
        <v>28</v>
      </c>
      <c r="Q7" s="20" t="s">
        <v>29</v>
      </c>
      <c r="R7" s="20" t="s">
        <v>30</v>
      </c>
    </row>
    <row r="8" spans="1:8" s="23" customFormat="1" ht="11.25">
      <c r="A8" s="21"/>
      <c r="B8" s="22"/>
      <c r="C8" s="22"/>
      <c r="D8" s="22"/>
      <c r="E8" s="22"/>
      <c r="F8" s="22"/>
      <c r="G8" s="22"/>
      <c r="H8" s="22"/>
    </row>
    <row r="9" spans="1:8" s="23" customFormat="1" ht="13.5">
      <c r="A9" s="24" t="s">
        <v>31</v>
      </c>
      <c r="B9" s="22"/>
      <c r="C9" s="22"/>
      <c r="D9" s="22"/>
      <c r="E9" s="22"/>
      <c r="F9" s="22"/>
      <c r="G9" s="22"/>
      <c r="H9" s="22"/>
    </row>
    <row r="10" spans="1:18" s="23" customFormat="1" ht="11.25" customHeight="1">
      <c r="A10" s="25" t="s">
        <v>32</v>
      </c>
      <c r="B10" s="26">
        <f aca="true" t="shared" si="0" ref="B10:G10">SUM(B11:B15)</f>
        <v>4912236</v>
      </c>
      <c r="C10" s="26">
        <f t="shared" si="0"/>
        <v>3980854</v>
      </c>
      <c r="D10" s="26">
        <f t="shared" si="0"/>
        <v>419061</v>
      </c>
      <c r="E10" s="26">
        <f t="shared" si="0"/>
        <v>4399915</v>
      </c>
      <c r="F10" s="26">
        <f t="shared" si="0"/>
        <v>512321</v>
      </c>
      <c r="G10" s="26">
        <f t="shared" si="0"/>
        <v>931382</v>
      </c>
      <c r="H10" s="27">
        <f aca="true" t="shared" si="1" ref="H10:H15">E10/B10*100</f>
        <v>89.5705133059568</v>
      </c>
      <c r="N10" s="23" t="e">
        <f>IF(B$10=#REF!,TRUE,FALSE)</f>
        <v>#REF!</v>
      </c>
      <c r="O10" s="23" t="e">
        <f>IF(C$10=#REF!,TRUE,FALSE)</f>
        <v>#REF!</v>
      </c>
      <c r="P10" s="23" t="e">
        <f>IF(D$10=#REF!,TRUE,FALSE)</f>
        <v>#REF!</v>
      </c>
      <c r="Q10" s="23" t="e">
        <f>IF(E$10=#REF!,TRUE,FALSE)</f>
        <v>#REF!</v>
      </c>
      <c r="R10" s="23" t="e">
        <f>IF(F$10=#REF!,TRUE,FALSE)</f>
        <v>#REF!</v>
      </c>
    </row>
    <row r="11" spans="1:8" s="23" customFormat="1" ht="11.25" customHeight="1">
      <c r="A11" s="28" t="s">
        <v>33</v>
      </c>
      <c r="B11" s="29">
        <f>+'[2]By Agency-SUM (C)'!B11</f>
        <v>1401305</v>
      </c>
      <c r="C11" s="29">
        <f>+'[2]By Agency-SUM (C)'!C11</f>
        <v>1190534</v>
      </c>
      <c r="D11" s="29">
        <f>+'[2]By Agency-SUM (C)'!D11</f>
        <v>37198</v>
      </c>
      <c r="E11" s="29">
        <f>SUM(C11:D11)</f>
        <v>1227732</v>
      </c>
      <c r="F11" s="29">
        <f>B11-E11</f>
        <v>173573</v>
      </c>
      <c r="G11" s="29">
        <f>B11-C11</f>
        <v>210771</v>
      </c>
      <c r="H11" s="30">
        <f t="shared" si="1"/>
        <v>87.6134745826212</v>
      </c>
    </row>
    <row r="12" spans="1:8" s="23" customFormat="1" ht="11.25" customHeight="1">
      <c r="A12" s="31" t="s">
        <v>34</v>
      </c>
      <c r="B12" s="29">
        <f>+'[2]By Agency-SUM (C)'!B12</f>
        <v>59904</v>
      </c>
      <c r="C12" s="29">
        <f>+'[2]By Agency-SUM (C)'!C12</f>
        <v>53998</v>
      </c>
      <c r="D12" s="29">
        <f>+'[2]By Agency-SUM (C)'!D12</f>
        <v>2818</v>
      </c>
      <c r="E12" s="29">
        <f>SUM(C12:D12)</f>
        <v>56816</v>
      </c>
      <c r="F12" s="29">
        <f>B12-E12</f>
        <v>3088</v>
      </c>
      <c r="G12" s="29">
        <f>B12-C12</f>
        <v>5906</v>
      </c>
      <c r="H12" s="30">
        <f t="shared" si="1"/>
        <v>94.84508547008546</v>
      </c>
    </row>
    <row r="13" spans="1:8" s="23" customFormat="1" ht="11.25" customHeight="1">
      <c r="A13" s="28" t="s">
        <v>35</v>
      </c>
      <c r="B13" s="29">
        <f>+'[2]By Agency-SUM (C)'!B13</f>
        <v>178072</v>
      </c>
      <c r="C13" s="29">
        <f>+'[2]By Agency-SUM (C)'!C13</f>
        <v>151109</v>
      </c>
      <c r="D13" s="29">
        <f>+'[2]By Agency-SUM (C)'!D13</f>
        <v>6458</v>
      </c>
      <c r="E13" s="29">
        <f>SUM(C13:D13)</f>
        <v>157567</v>
      </c>
      <c r="F13" s="29">
        <f>B13-E13</f>
        <v>20505</v>
      </c>
      <c r="G13" s="29">
        <f>B13-C13</f>
        <v>26963</v>
      </c>
      <c r="H13" s="30">
        <f t="shared" si="1"/>
        <v>88.48499483355047</v>
      </c>
    </row>
    <row r="14" spans="1:8" s="23" customFormat="1" ht="11.25" customHeight="1">
      <c r="A14" s="28" t="s">
        <v>36</v>
      </c>
      <c r="B14" s="29">
        <f>+'[2]By Agency-SUM (C)'!B14</f>
        <v>3217729</v>
      </c>
      <c r="C14" s="29">
        <f>+'[2]By Agency-SUM (C)'!C14</f>
        <v>2532130</v>
      </c>
      <c r="D14" s="29">
        <f>+'[2]By Agency-SUM (C)'!D14</f>
        <v>370523</v>
      </c>
      <c r="E14" s="29">
        <f>SUM(C14:D14)</f>
        <v>2902653</v>
      </c>
      <c r="F14" s="29">
        <f>B14-E14</f>
        <v>315076</v>
      </c>
      <c r="G14" s="29">
        <f>B14-C14</f>
        <v>685599</v>
      </c>
      <c r="H14" s="30">
        <f t="shared" si="1"/>
        <v>90.20812504719945</v>
      </c>
    </row>
    <row r="15" spans="1:8" s="23" customFormat="1" ht="11.25" customHeight="1">
      <c r="A15" s="28" t="s">
        <v>37</v>
      </c>
      <c r="B15" s="29">
        <f>+'[2]By Agency-SUM (C)'!B15</f>
        <v>55226</v>
      </c>
      <c r="C15" s="29">
        <f>+'[2]By Agency-SUM (C)'!C15</f>
        <v>53083</v>
      </c>
      <c r="D15" s="29">
        <f>+'[2]By Agency-SUM (C)'!D15</f>
        <v>2064</v>
      </c>
      <c r="E15" s="29">
        <f>SUM(C15:D15)</f>
        <v>55147</v>
      </c>
      <c r="F15" s="29">
        <f>B15-E15</f>
        <v>79</v>
      </c>
      <c r="G15" s="29">
        <f>B15-C15</f>
        <v>2143</v>
      </c>
      <c r="H15" s="30">
        <f t="shared" si="1"/>
        <v>99.85695143591786</v>
      </c>
    </row>
    <row r="16" spans="2:8" s="23" customFormat="1" ht="11.25" customHeight="1">
      <c r="B16" s="22"/>
      <c r="C16" s="22"/>
      <c r="D16" s="22"/>
      <c r="E16" s="22"/>
      <c r="F16" s="22"/>
      <c r="G16" s="22"/>
      <c r="H16" s="27"/>
    </row>
    <row r="17" spans="1:18" s="23" customFormat="1" ht="11.25" customHeight="1">
      <c r="A17" s="25" t="s">
        <v>38</v>
      </c>
      <c r="B17" s="32">
        <f aca="true" t="shared" si="2" ref="B17:H17">+B18</f>
        <v>2509560</v>
      </c>
      <c r="C17" s="32">
        <f t="shared" si="2"/>
        <v>2454477</v>
      </c>
      <c r="D17" s="32">
        <f t="shared" si="2"/>
        <v>24317</v>
      </c>
      <c r="E17" s="32">
        <f t="shared" si="2"/>
        <v>2478794</v>
      </c>
      <c r="F17" s="32">
        <f t="shared" si="2"/>
        <v>30766</v>
      </c>
      <c r="G17" s="32">
        <f t="shared" si="2"/>
        <v>55083</v>
      </c>
      <c r="H17" s="27">
        <f t="shared" si="2"/>
        <v>98.77404804029392</v>
      </c>
      <c r="N17" s="23" t="e">
        <f>IF(B$17=#REF!,TRUE,FALSE)</f>
        <v>#REF!</v>
      </c>
      <c r="O17" s="23" t="e">
        <f>IF(C$17=#REF!,TRUE,FALSE)</f>
        <v>#REF!</v>
      </c>
      <c r="P17" s="23" t="e">
        <f>IF(D$17=#REF!,TRUE,FALSE)</f>
        <v>#REF!</v>
      </c>
      <c r="Q17" s="23" t="e">
        <f>IF(E$17=#REF!,TRUE,FALSE)</f>
        <v>#REF!</v>
      </c>
      <c r="R17" s="23" t="e">
        <f>IF(F$17=#REF!,TRUE,FALSE)</f>
        <v>#REF!</v>
      </c>
    </row>
    <row r="18" spans="1:8" s="23" customFormat="1" ht="11.25" customHeight="1">
      <c r="A18" s="28" t="s">
        <v>39</v>
      </c>
      <c r="B18" s="29">
        <f>+'[2]By Agency-SUM (C)'!B18</f>
        <v>2509560</v>
      </c>
      <c r="C18" s="29">
        <f>+'[2]By Agency-SUM (C)'!C18</f>
        <v>2454477</v>
      </c>
      <c r="D18" s="29">
        <f>+'[2]By Agency-SUM (C)'!D18</f>
        <v>24317</v>
      </c>
      <c r="E18" s="29">
        <f>SUM(C18:D18)</f>
        <v>2478794</v>
      </c>
      <c r="F18" s="29">
        <f>B18-E18</f>
        <v>30766</v>
      </c>
      <c r="G18" s="29">
        <f>B18-C18</f>
        <v>55083</v>
      </c>
      <c r="H18" s="30">
        <f>E18/B18*100</f>
        <v>98.77404804029392</v>
      </c>
    </row>
    <row r="19" spans="1:8" s="23" customFormat="1" ht="11.25" customHeight="1">
      <c r="A19" s="28"/>
      <c r="B19" s="22"/>
      <c r="C19" s="22"/>
      <c r="D19" s="22"/>
      <c r="E19" s="22"/>
      <c r="F19" s="22"/>
      <c r="G19" s="22"/>
      <c r="H19" s="27"/>
    </row>
    <row r="20" spans="1:18" s="23" customFormat="1" ht="11.25" customHeight="1">
      <c r="A20" s="25" t="s">
        <v>40</v>
      </c>
      <c r="B20" s="32">
        <f aca="true" t="shared" si="3" ref="B20:H20">+B21</f>
        <v>97230</v>
      </c>
      <c r="C20" s="32">
        <f t="shared" si="3"/>
        <v>80521</v>
      </c>
      <c r="D20" s="32">
        <f t="shared" si="3"/>
        <v>2143</v>
      </c>
      <c r="E20" s="32">
        <f t="shared" si="3"/>
        <v>82664</v>
      </c>
      <c r="F20" s="32">
        <f t="shared" si="3"/>
        <v>14566</v>
      </c>
      <c r="G20" s="32">
        <f t="shared" si="3"/>
        <v>16709</v>
      </c>
      <c r="H20" s="27">
        <f t="shared" si="3"/>
        <v>85.01902704926462</v>
      </c>
      <c r="N20" s="23" t="e">
        <f>IF(B$20=#REF!,TRUE,FALSE)</f>
        <v>#REF!</v>
      </c>
      <c r="O20" s="23" t="e">
        <f>IF(C$20=#REF!,TRUE,FALSE)</f>
        <v>#REF!</v>
      </c>
      <c r="P20" s="23" t="e">
        <f>IF(D$20=#REF!,TRUE,FALSE)</f>
        <v>#REF!</v>
      </c>
      <c r="Q20" s="23" t="e">
        <f>IF(E$20=#REF!,TRUE,FALSE)</f>
        <v>#REF!</v>
      </c>
      <c r="R20" s="23" t="e">
        <f>IF(F$20=#REF!,TRUE,FALSE)</f>
        <v>#REF!</v>
      </c>
    </row>
    <row r="21" spans="1:8" s="23" customFormat="1" ht="11.25" customHeight="1">
      <c r="A21" s="28" t="s">
        <v>41</v>
      </c>
      <c r="B21" s="29">
        <f>+'[2]By Agency-SUM (C)'!B21</f>
        <v>97230</v>
      </c>
      <c r="C21" s="29">
        <f>+'[2]By Agency-SUM (C)'!C21</f>
        <v>80521</v>
      </c>
      <c r="D21" s="29">
        <f>+'[2]By Agency-SUM (C)'!D21</f>
        <v>2143</v>
      </c>
      <c r="E21" s="29">
        <f>SUM(C21:D21)</f>
        <v>82664</v>
      </c>
      <c r="F21" s="29">
        <f>B21-E21</f>
        <v>14566</v>
      </c>
      <c r="G21" s="29">
        <f>B21-C21</f>
        <v>16709</v>
      </c>
      <c r="H21" s="30">
        <f>E21/B21*100</f>
        <v>85.01902704926462</v>
      </c>
    </row>
    <row r="22" spans="1:8" s="23" customFormat="1" ht="11.25" customHeight="1">
      <c r="A22" s="28"/>
      <c r="B22" s="22"/>
      <c r="C22" s="22"/>
      <c r="D22" s="22"/>
      <c r="E22" s="22"/>
      <c r="F22" s="22"/>
      <c r="G22" s="22"/>
      <c r="H22" s="27"/>
    </row>
    <row r="23" spans="1:18" s="23" customFormat="1" ht="11.25" customHeight="1">
      <c r="A23" s="25" t="s">
        <v>42</v>
      </c>
      <c r="B23" s="32">
        <f aca="true" t="shared" si="4" ref="B23:H23">+B24</f>
        <v>3668910</v>
      </c>
      <c r="C23" s="32">
        <f t="shared" si="4"/>
        <v>2413719</v>
      </c>
      <c r="D23" s="32">
        <f t="shared" si="4"/>
        <v>120497</v>
      </c>
      <c r="E23" s="32">
        <f t="shared" si="4"/>
        <v>2534216</v>
      </c>
      <c r="F23" s="32">
        <f t="shared" si="4"/>
        <v>1134694</v>
      </c>
      <c r="G23" s="32">
        <f t="shared" si="4"/>
        <v>1255191</v>
      </c>
      <c r="H23" s="27">
        <f t="shared" si="4"/>
        <v>69.07272187107343</v>
      </c>
      <c r="N23" s="23" t="e">
        <f>IF(B23=#REF!,TRUE,FALSE)</f>
        <v>#REF!</v>
      </c>
      <c r="O23" s="23" t="e">
        <f>IF(C23=#REF!,TRUE,FALSE)</f>
        <v>#REF!</v>
      </c>
      <c r="P23" s="23" t="e">
        <f>IF(D23=#REF!,TRUE,FALSE)</f>
        <v>#REF!</v>
      </c>
      <c r="Q23" s="23" t="e">
        <f>IF(E23=#REF!,TRUE,FALSE)</f>
        <v>#REF!</v>
      </c>
      <c r="R23" s="23" t="e">
        <f>IF(F23=#REF!,TRUE,FALSE)</f>
        <v>#REF!</v>
      </c>
    </row>
    <row r="24" spans="1:8" s="23" customFormat="1" ht="11.25" customHeight="1">
      <c r="A24" s="28" t="s">
        <v>43</v>
      </c>
      <c r="B24" s="29">
        <f>+'[2]By Agency-SUM (C)'!B24</f>
        <v>3668910</v>
      </c>
      <c r="C24" s="29">
        <f>+'[2]By Agency-SUM (C)'!C24</f>
        <v>2413719</v>
      </c>
      <c r="D24" s="29">
        <f>+'[2]By Agency-SUM (C)'!D24</f>
        <v>120497</v>
      </c>
      <c r="E24" s="29">
        <f>SUM(C24:D24)</f>
        <v>2534216</v>
      </c>
      <c r="F24" s="29">
        <f>B24-E24</f>
        <v>1134694</v>
      </c>
      <c r="G24" s="29">
        <f>B24-C24</f>
        <v>1255191</v>
      </c>
      <c r="H24" s="30">
        <f>E24/B24*100</f>
        <v>69.07272187107343</v>
      </c>
    </row>
    <row r="25" spans="1:8" s="23" customFormat="1" ht="11.25" customHeight="1">
      <c r="A25" s="28"/>
      <c r="B25" s="22"/>
      <c r="C25" s="22"/>
      <c r="D25" s="22"/>
      <c r="E25" s="22"/>
      <c r="F25" s="22"/>
      <c r="G25" s="22"/>
      <c r="H25" s="27"/>
    </row>
    <row r="26" spans="1:18" s="23" customFormat="1" ht="11.25" customHeight="1">
      <c r="A26" s="25" t="s">
        <v>44</v>
      </c>
      <c r="B26" s="26">
        <f aca="true" t="shared" si="5" ref="B26:G26">SUM(B27:B37)</f>
        <v>14559571</v>
      </c>
      <c r="C26" s="26">
        <f t="shared" si="5"/>
        <v>11120181</v>
      </c>
      <c r="D26" s="26">
        <f t="shared" si="5"/>
        <v>394102</v>
      </c>
      <c r="E26" s="26">
        <f t="shared" si="5"/>
        <v>11514283</v>
      </c>
      <c r="F26" s="26">
        <f t="shared" si="5"/>
        <v>3045288</v>
      </c>
      <c r="G26" s="26">
        <f t="shared" si="5"/>
        <v>3439390</v>
      </c>
      <c r="H26" s="27">
        <f aca="true" t="shared" si="6" ref="H26:H36">E26/B26*100</f>
        <v>79.08394416291524</v>
      </c>
      <c r="N26" s="23" t="e">
        <f>IF(B$26=#REF!,TRUE,FALSE)</f>
        <v>#REF!</v>
      </c>
      <c r="O26" s="23" t="e">
        <f>IF(C$26=#REF!,TRUE,FALSE)</f>
        <v>#REF!</v>
      </c>
      <c r="P26" s="23" t="e">
        <f>IF(D$26=#REF!,TRUE,FALSE)</f>
        <v>#REF!</v>
      </c>
      <c r="Q26" s="23" t="e">
        <f>IF(E$26=#REF!,TRUE,FALSE)</f>
        <v>#REF!</v>
      </c>
      <c r="R26" s="23" t="e">
        <f>IF(F$26=#REF!,TRUE,FALSE)</f>
        <v>#REF!</v>
      </c>
    </row>
    <row r="27" spans="1:8" s="23" customFormat="1" ht="11.25" customHeight="1">
      <c r="A27" s="28" t="s">
        <v>43</v>
      </c>
      <c r="B27" s="29">
        <f>+'[2]By Agency-SUM (C)'!B27</f>
        <v>11376246</v>
      </c>
      <c r="C27" s="29">
        <f>+'[2]By Agency-SUM (C)'!C27</f>
        <v>8291803</v>
      </c>
      <c r="D27" s="29">
        <f>+'[2]By Agency-SUM (C)'!D27</f>
        <v>291652</v>
      </c>
      <c r="E27" s="29">
        <f aca="true" t="shared" si="7" ref="E27:E36">SUM(C27:D27)</f>
        <v>8583455</v>
      </c>
      <c r="F27" s="29">
        <f aca="true" t="shared" si="8" ref="F27:F36">B27-E27</f>
        <v>2792791</v>
      </c>
      <c r="G27" s="29">
        <f aca="true" t="shared" si="9" ref="G27:G36">B27-C27</f>
        <v>3084443</v>
      </c>
      <c r="H27" s="30">
        <f t="shared" si="6"/>
        <v>75.45068030350258</v>
      </c>
    </row>
    <row r="28" spans="1:18" s="23" customFormat="1" ht="11.25" customHeight="1">
      <c r="A28" s="28" t="s">
        <v>45</v>
      </c>
      <c r="B28" s="29">
        <f>+'[2]By Agency-SUM (C)'!B28</f>
        <v>520408</v>
      </c>
      <c r="C28" s="29">
        <f>+'[2]By Agency-SUM (C)'!C28</f>
        <v>516800</v>
      </c>
      <c r="D28" s="29">
        <f>+'[2]By Agency-SUM (C)'!D28</f>
        <v>592</v>
      </c>
      <c r="E28" s="29">
        <f t="shared" si="7"/>
        <v>517392</v>
      </c>
      <c r="F28" s="29">
        <f t="shared" si="8"/>
        <v>3016</v>
      </c>
      <c r="G28" s="29">
        <f t="shared" si="9"/>
        <v>3608</v>
      </c>
      <c r="H28" s="30">
        <f t="shared" si="6"/>
        <v>99.42045472014266</v>
      </c>
      <c r="N28" s="33"/>
      <c r="O28" s="33"/>
      <c r="P28" s="33"/>
      <c r="Q28" s="33"/>
      <c r="R28" s="33"/>
    </row>
    <row r="29" spans="1:8" s="23" customFormat="1" ht="11.25" customHeight="1">
      <c r="A29" s="28" t="s">
        <v>46</v>
      </c>
      <c r="B29" s="29">
        <f>+'[2]By Agency-SUM (C)'!B29</f>
        <v>2047494</v>
      </c>
      <c r="C29" s="29">
        <f>+'[2]By Agency-SUM (C)'!C29</f>
        <v>1773319</v>
      </c>
      <c r="D29" s="29">
        <f>+'[2]By Agency-SUM (C)'!D29</f>
        <v>92903</v>
      </c>
      <c r="E29" s="29">
        <f t="shared" si="7"/>
        <v>1866222</v>
      </c>
      <c r="F29" s="29">
        <f t="shared" si="8"/>
        <v>181272</v>
      </c>
      <c r="G29" s="29">
        <f t="shared" si="9"/>
        <v>274175</v>
      </c>
      <c r="H29" s="30">
        <f t="shared" si="6"/>
        <v>91.1466407227567</v>
      </c>
    </row>
    <row r="30" spans="1:8" s="23" customFormat="1" ht="11.25" customHeight="1" hidden="1">
      <c r="A30" s="28" t="s">
        <v>47</v>
      </c>
      <c r="B30" s="29">
        <f>+'[2]By Agency-SUM (C)'!B30</f>
        <v>0</v>
      </c>
      <c r="C30" s="29">
        <f>+'[2]By Agency-SUM (C)'!C30</f>
        <v>0</v>
      </c>
      <c r="D30" s="29">
        <f>+'[2]By Agency-SUM (C)'!D30</f>
        <v>0</v>
      </c>
      <c r="E30" s="29">
        <f t="shared" si="7"/>
        <v>0</v>
      </c>
      <c r="F30" s="29">
        <f t="shared" si="8"/>
        <v>0</v>
      </c>
      <c r="G30" s="29">
        <f t="shared" si="9"/>
        <v>0</v>
      </c>
      <c r="H30" s="30" t="e">
        <f t="shared" si="6"/>
        <v>#DIV/0!</v>
      </c>
    </row>
    <row r="31" spans="1:8" s="23" customFormat="1" ht="11.25" customHeight="1">
      <c r="A31" s="28" t="s">
        <v>48</v>
      </c>
      <c r="B31" s="29">
        <f>+'[2]By Agency-SUM (C)'!B31</f>
        <v>100218</v>
      </c>
      <c r="C31" s="29">
        <f>+'[2]By Agency-SUM (C)'!C31</f>
        <v>91409</v>
      </c>
      <c r="D31" s="29">
        <f>+'[2]By Agency-SUM (C)'!D31</f>
        <v>932</v>
      </c>
      <c r="E31" s="29">
        <f t="shared" si="7"/>
        <v>92341</v>
      </c>
      <c r="F31" s="29">
        <f t="shared" si="8"/>
        <v>7877</v>
      </c>
      <c r="G31" s="29">
        <f t="shared" si="9"/>
        <v>8809</v>
      </c>
      <c r="H31" s="30">
        <f t="shared" si="6"/>
        <v>92.14013450677523</v>
      </c>
    </row>
    <row r="32" spans="1:8" s="23" customFormat="1" ht="11.25" customHeight="1" hidden="1">
      <c r="A32" s="28" t="s">
        <v>49</v>
      </c>
      <c r="B32" s="29">
        <f>+'[2]By Agency-SUM (C)'!B32</f>
        <v>0</v>
      </c>
      <c r="C32" s="29">
        <f>+'[2]By Agency-SUM (C)'!C32</f>
        <v>0</v>
      </c>
      <c r="D32" s="29">
        <f>+'[2]By Agency-SUM (C)'!D32</f>
        <v>0</v>
      </c>
      <c r="E32" s="29">
        <f t="shared" si="7"/>
        <v>0</v>
      </c>
      <c r="F32" s="29">
        <f t="shared" si="8"/>
        <v>0</v>
      </c>
      <c r="G32" s="29">
        <f t="shared" si="9"/>
        <v>0</v>
      </c>
      <c r="H32" s="30" t="e">
        <f t="shared" si="6"/>
        <v>#DIV/0!</v>
      </c>
    </row>
    <row r="33" spans="1:8" s="23" customFormat="1" ht="11.25" customHeight="1" hidden="1">
      <c r="A33" s="28" t="s">
        <v>50</v>
      </c>
      <c r="B33" s="29">
        <f>+'[2]By Agency-SUM (C)'!B33</f>
        <v>0</v>
      </c>
      <c r="C33" s="29">
        <f>+'[2]By Agency-SUM (C)'!C33</f>
        <v>0</v>
      </c>
      <c r="D33" s="29">
        <f>+'[2]By Agency-SUM (C)'!D33</f>
        <v>0</v>
      </c>
      <c r="E33" s="29">
        <f t="shared" si="7"/>
        <v>0</v>
      </c>
      <c r="F33" s="29">
        <f t="shared" si="8"/>
        <v>0</v>
      </c>
      <c r="G33" s="29">
        <f t="shared" si="9"/>
        <v>0</v>
      </c>
      <c r="H33" s="30" t="e">
        <f t="shared" si="6"/>
        <v>#DIV/0!</v>
      </c>
    </row>
    <row r="34" spans="1:8" s="23" customFormat="1" ht="11.25" customHeight="1">
      <c r="A34" s="28" t="s">
        <v>51</v>
      </c>
      <c r="B34" s="29">
        <f>+'[2]By Agency-SUM (C)'!B34</f>
        <v>155382</v>
      </c>
      <c r="C34" s="29">
        <f>+'[2]By Agency-SUM (C)'!C34</f>
        <v>135906</v>
      </c>
      <c r="D34" s="29">
        <f>+'[2]By Agency-SUM (C)'!D34</f>
        <v>1425</v>
      </c>
      <c r="E34" s="29">
        <f t="shared" si="7"/>
        <v>137331</v>
      </c>
      <c r="F34" s="29">
        <f t="shared" si="8"/>
        <v>18051</v>
      </c>
      <c r="G34" s="29">
        <f t="shared" si="9"/>
        <v>19476</v>
      </c>
      <c r="H34" s="30">
        <f t="shared" si="6"/>
        <v>88.38282426535892</v>
      </c>
    </row>
    <row r="35" spans="1:8" s="23" customFormat="1" ht="11.25" customHeight="1">
      <c r="A35" s="28" t="s">
        <v>52</v>
      </c>
      <c r="B35" s="29">
        <f>+'[2]By Agency-SUM (C)'!B35</f>
        <v>194667</v>
      </c>
      <c r="C35" s="29">
        <f>+'[2]By Agency-SUM (C)'!C35</f>
        <v>185882</v>
      </c>
      <c r="D35" s="29">
        <f>+'[2]By Agency-SUM (C)'!D35</f>
        <v>1504</v>
      </c>
      <c r="E35" s="29">
        <f t="shared" si="7"/>
        <v>187386</v>
      </c>
      <c r="F35" s="29">
        <f t="shared" si="8"/>
        <v>7281</v>
      </c>
      <c r="G35" s="29">
        <f t="shared" si="9"/>
        <v>8785</v>
      </c>
      <c r="H35" s="30">
        <f t="shared" si="6"/>
        <v>96.25976667848171</v>
      </c>
    </row>
    <row r="36" spans="1:8" s="23" customFormat="1" ht="11.25" customHeight="1">
      <c r="A36" s="28" t="s">
        <v>53</v>
      </c>
      <c r="B36" s="29">
        <f>+'[2]By Agency-SUM (C)'!B36</f>
        <v>73489</v>
      </c>
      <c r="C36" s="29">
        <f>+'[2]By Agency-SUM (C)'!C36</f>
        <v>71016</v>
      </c>
      <c r="D36" s="29">
        <f>+'[2]By Agency-SUM (C)'!D36</f>
        <v>2449</v>
      </c>
      <c r="E36" s="29">
        <f t="shared" si="7"/>
        <v>73465</v>
      </c>
      <c r="F36" s="29">
        <f t="shared" si="8"/>
        <v>24</v>
      </c>
      <c r="G36" s="29">
        <f t="shared" si="9"/>
        <v>2473</v>
      </c>
      <c r="H36" s="30">
        <f t="shared" si="6"/>
        <v>99.96734205119134</v>
      </c>
    </row>
    <row r="37" spans="1:8" s="23" customFormat="1" ht="11.25" customHeight="1">
      <c r="A37" s="28" t="s">
        <v>54</v>
      </c>
      <c r="B37" s="29">
        <f>+'[2]By Agency-SUM (C)'!B37</f>
        <v>91667</v>
      </c>
      <c r="C37" s="29">
        <f>+'[2]By Agency-SUM (C)'!C37</f>
        <v>54046</v>
      </c>
      <c r="D37" s="29">
        <f>+'[2]By Agency-SUM (C)'!D37</f>
        <v>2645</v>
      </c>
      <c r="E37" s="29">
        <f>SUM(C37:D37)</f>
        <v>56691</v>
      </c>
      <c r="F37" s="29">
        <f>B37-E37</f>
        <v>34976</v>
      </c>
      <c r="G37" s="29">
        <f>B37-C37</f>
        <v>37621</v>
      </c>
      <c r="H37" s="30">
        <f>E37/B37*100</f>
        <v>61.8445023836277</v>
      </c>
    </row>
    <row r="38" spans="1:8" s="23" customFormat="1" ht="11.25" customHeight="1">
      <c r="A38" s="28"/>
      <c r="B38" s="22"/>
      <c r="C38" s="22"/>
      <c r="D38" s="22"/>
      <c r="E38" s="22"/>
      <c r="F38" s="22"/>
      <c r="G38" s="22"/>
      <c r="H38" s="27"/>
    </row>
    <row r="39" spans="1:18" s="23" customFormat="1" ht="11.25" customHeight="1">
      <c r="A39" s="25" t="s">
        <v>55</v>
      </c>
      <c r="B39" s="32">
        <f aca="true" t="shared" si="10" ref="B39:G39">+B40+B41</f>
        <v>1077734</v>
      </c>
      <c r="C39" s="32">
        <f t="shared" si="10"/>
        <v>863293</v>
      </c>
      <c r="D39" s="32">
        <f t="shared" si="10"/>
        <v>3372</v>
      </c>
      <c r="E39" s="32">
        <f t="shared" si="10"/>
        <v>866665</v>
      </c>
      <c r="F39" s="32">
        <f t="shared" si="10"/>
        <v>211069</v>
      </c>
      <c r="G39" s="32">
        <f t="shared" si="10"/>
        <v>214441</v>
      </c>
      <c r="H39" s="27">
        <f>E39/B39*100</f>
        <v>80.41548285569537</v>
      </c>
      <c r="N39" s="23" t="e">
        <f>IF(B$39=#REF!,TRUE,FALSE)</f>
        <v>#REF!</v>
      </c>
      <c r="O39" s="23" t="e">
        <f>IF(C$39=#REF!,TRUE,FALSE)</f>
        <v>#REF!</v>
      </c>
      <c r="P39" s="23" t="e">
        <f>IF(D$39=#REF!,TRUE,FALSE)</f>
        <v>#REF!</v>
      </c>
      <c r="Q39" s="23" t="e">
        <f>IF(E$39=#REF!,TRUE,FALSE)</f>
        <v>#REF!</v>
      </c>
      <c r="R39" s="23" t="e">
        <f>IF(F$39=#REF!,TRUE,FALSE)</f>
        <v>#REF!</v>
      </c>
    </row>
    <row r="40" spans="1:8" s="23" customFormat="1" ht="11.25" customHeight="1">
      <c r="A40" s="28" t="s">
        <v>56</v>
      </c>
      <c r="B40" s="29">
        <f>+'[2]By Agency-SUM (C)'!B40</f>
        <v>1061112</v>
      </c>
      <c r="C40" s="29">
        <f>+'[2]By Agency-SUM (C)'!C40</f>
        <v>851723</v>
      </c>
      <c r="D40" s="29">
        <f>+'[2]By Agency-SUM (C)'!D40</f>
        <v>3341</v>
      </c>
      <c r="E40" s="29">
        <f>SUM(C40:D40)</f>
        <v>855064</v>
      </c>
      <c r="F40" s="29">
        <f>B40-E40</f>
        <v>206048</v>
      </c>
      <c r="G40" s="29">
        <f>B40-C40</f>
        <v>209389</v>
      </c>
      <c r="H40" s="30">
        <f>E40/B40*100</f>
        <v>80.58188014083339</v>
      </c>
    </row>
    <row r="41" spans="1:8" s="23" customFormat="1" ht="11.25" customHeight="1">
      <c r="A41" s="28" t="s">
        <v>57</v>
      </c>
      <c r="B41" s="29">
        <f>+'[2]By Agency-SUM (C)'!B41</f>
        <v>16622</v>
      </c>
      <c r="C41" s="29">
        <f>+'[2]By Agency-SUM (C)'!C41</f>
        <v>11570</v>
      </c>
      <c r="D41" s="29">
        <f>+'[2]By Agency-SUM (C)'!D41</f>
        <v>31</v>
      </c>
      <c r="E41" s="29">
        <f>SUM(C41:D41)</f>
        <v>11601</v>
      </c>
      <c r="F41" s="29">
        <f>B41-E41</f>
        <v>5021</v>
      </c>
      <c r="G41" s="29">
        <f>B41-C41</f>
        <v>5052</v>
      </c>
      <c r="H41" s="30">
        <f>E41/B41*100</f>
        <v>69.793045361569</v>
      </c>
    </row>
    <row r="42" spans="1:8" s="23" customFormat="1" ht="11.25" customHeight="1">
      <c r="A42" s="28"/>
      <c r="B42" s="22"/>
      <c r="C42" s="22"/>
      <c r="D42" s="22"/>
      <c r="E42" s="22"/>
      <c r="F42" s="22"/>
      <c r="G42" s="22"/>
      <c r="H42" s="27"/>
    </row>
    <row r="43" spans="1:18" s="23" customFormat="1" ht="11.25" customHeight="1">
      <c r="A43" s="25" t="s">
        <v>58</v>
      </c>
      <c r="B43" s="32">
        <f aca="true" t="shared" si="11" ref="B43:G43">SUM(B44:B49)</f>
        <v>140244486</v>
      </c>
      <c r="C43" s="32">
        <f t="shared" si="11"/>
        <v>125141150</v>
      </c>
      <c r="D43" s="32">
        <f t="shared" si="11"/>
        <v>2580087</v>
      </c>
      <c r="E43" s="32">
        <f t="shared" si="11"/>
        <v>127721237</v>
      </c>
      <c r="F43" s="32">
        <f t="shared" si="11"/>
        <v>12523249</v>
      </c>
      <c r="G43" s="32">
        <f t="shared" si="11"/>
        <v>15103336</v>
      </c>
      <c r="H43" s="27">
        <f aca="true" t="shared" si="12" ref="H43:H49">E43/B43*100</f>
        <v>91.07041613029978</v>
      </c>
      <c r="N43" s="23" t="e">
        <f>IF(B$43=#REF!,TRUE,FALSE)</f>
        <v>#REF!</v>
      </c>
      <c r="O43" s="23" t="e">
        <f>IF(C$43=#REF!,TRUE,FALSE)</f>
        <v>#REF!</v>
      </c>
      <c r="P43" s="23" t="e">
        <f>IF(D$43=#REF!,TRUE,FALSE)</f>
        <v>#REF!</v>
      </c>
      <c r="Q43" s="23" t="e">
        <f>IF(E$43=#REF!,TRUE,FALSE)</f>
        <v>#REF!</v>
      </c>
      <c r="R43" s="23" t="e">
        <f>IF(F$43=#REF!,TRUE,FALSE)</f>
        <v>#REF!</v>
      </c>
    </row>
    <row r="44" spans="1:8" s="23" customFormat="1" ht="11.25" customHeight="1">
      <c r="A44" s="28" t="s">
        <v>59</v>
      </c>
      <c r="B44" s="29">
        <f>+'[2]By Agency-SUM (C)'!B44</f>
        <v>139104615</v>
      </c>
      <c r="C44" s="29">
        <f>+'[2]By Agency-SUM (C)'!C44</f>
        <v>124690304</v>
      </c>
      <c r="D44" s="29">
        <f>+'[2]By Agency-SUM (C)'!D44</f>
        <v>2507185</v>
      </c>
      <c r="E44" s="29">
        <f aca="true" t="shared" si="13" ref="E44:E51">SUM(C44:D44)</f>
        <v>127197489</v>
      </c>
      <c r="F44" s="29">
        <f aca="true" t="shared" si="14" ref="F44:F51">B44-E44</f>
        <v>11907126</v>
      </c>
      <c r="G44" s="29">
        <f aca="true" t="shared" si="15" ref="G44:G51">B44-C44</f>
        <v>14414311</v>
      </c>
      <c r="H44" s="30">
        <f t="shared" si="12"/>
        <v>91.4401646559318</v>
      </c>
    </row>
    <row r="45" spans="1:8" s="23" customFormat="1" ht="11.25" customHeight="1">
      <c r="A45" s="34" t="s">
        <v>60</v>
      </c>
      <c r="B45" s="29">
        <f>+'[2]By Agency-SUM (C)'!B45</f>
        <v>12446</v>
      </c>
      <c r="C45" s="29">
        <f>+'[2]By Agency-SUM (C)'!C45</f>
        <v>11388</v>
      </c>
      <c r="D45" s="29">
        <f>+'[2]By Agency-SUM (C)'!D45</f>
        <v>517</v>
      </c>
      <c r="E45" s="29">
        <f t="shared" si="13"/>
        <v>11905</v>
      </c>
      <c r="F45" s="29">
        <f t="shared" si="14"/>
        <v>541</v>
      </c>
      <c r="G45" s="29">
        <f t="shared" si="15"/>
        <v>1058</v>
      </c>
      <c r="H45" s="30">
        <f t="shared" si="12"/>
        <v>95.65322191868873</v>
      </c>
    </row>
    <row r="46" spans="1:8" s="23" customFormat="1" ht="11.25" customHeight="1">
      <c r="A46" s="34" t="s">
        <v>61</v>
      </c>
      <c r="B46" s="29">
        <f>+'[2]By Agency-SUM (C)'!B46</f>
        <v>5234</v>
      </c>
      <c r="C46" s="29">
        <f>+'[2]By Agency-SUM (C)'!C46</f>
        <v>2151</v>
      </c>
      <c r="D46" s="29">
        <f>+'[2]By Agency-SUM (C)'!D46</f>
        <v>642</v>
      </c>
      <c r="E46" s="29">
        <f t="shared" si="13"/>
        <v>2793</v>
      </c>
      <c r="F46" s="29">
        <f t="shared" si="14"/>
        <v>2441</v>
      </c>
      <c r="G46" s="29">
        <f t="shared" si="15"/>
        <v>3083</v>
      </c>
      <c r="H46" s="30">
        <f t="shared" si="12"/>
        <v>53.36262896446312</v>
      </c>
    </row>
    <row r="47" spans="1:8" s="23" customFormat="1" ht="11.25" customHeight="1">
      <c r="A47" s="28" t="s">
        <v>62</v>
      </c>
      <c r="B47" s="29">
        <f>+'[2]By Agency-SUM (C)'!B47</f>
        <v>857174</v>
      </c>
      <c r="C47" s="29">
        <f>+'[2]By Agency-SUM (C)'!C47</f>
        <v>292485</v>
      </c>
      <c r="D47" s="29">
        <f>+'[2]By Agency-SUM (C)'!D47</f>
        <v>6272</v>
      </c>
      <c r="E47" s="29">
        <f t="shared" si="13"/>
        <v>298757</v>
      </c>
      <c r="F47" s="29">
        <f t="shared" si="14"/>
        <v>558417</v>
      </c>
      <c r="G47" s="29">
        <f t="shared" si="15"/>
        <v>564689</v>
      </c>
      <c r="H47" s="30">
        <f t="shared" si="12"/>
        <v>34.85371698161634</v>
      </c>
    </row>
    <row r="48" spans="1:8" s="23" customFormat="1" ht="11.25" customHeight="1">
      <c r="A48" s="28" t="s">
        <v>63</v>
      </c>
      <c r="B48" s="29">
        <f>+'[2]By Agency-SUM (C)'!B48</f>
        <v>203589</v>
      </c>
      <c r="C48" s="29">
        <f>+'[2]By Agency-SUM (C)'!C48</f>
        <v>113086</v>
      </c>
      <c r="D48" s="29">
        <f>+'[2]By Agency-SUM (C)'!D48</f>
        <v>65252</v>
      </c>
      <c r="E48" s="29">
        <f t="shared" si="13"/>
        <v>178338</v>
      </c>
      <c r="F48" s="29">
        <f t="shared" si="14"/>
        <v>25251</v>
      </c>
      <c r="G48" s="29">
        <f t="shared" si="15"/>
        <v>90503</v>
      </c>
      <c r="H48" s="30">
        <f t="shared" si="12"/>
        <v>87.59707056864565</v>
      </c>
    </row>
    <row r="49" spans="1:8" s="23" customFormat="1" ht="11.25" customHeight="1">
      <c r="A49" s="28" t="s">
        <v>64</v>
      </c>
      <c r="B49" s="29">
        <f>+'[2]By Agency-SUM (C)'!B49</f>
        <v>61428</v>
      </c>
      <c r="C49" s="29">
        <f>+'[2]By Agency-SUM (C)'!C49</f>
        <v>31736</v>
      </c>
      <c r="D49" s="29">
        <f>+'[2]By Agency-SUM (C)'!D49</f>
        <v>219</v>
      </c>
      <c r="E49" s="29">
        <f t="shared" si="13"/>
        <v>31955</v>
      </c>
      <c r="F49" s="29">
        <f t="shared" si="14"/>
        <v>29473</v>
      </c>
      <c r="G49" s="29">
        <f t="shared" si="15"/>
        <v>29692</v>
      </c>
      <c r="H49" s="30">
        <f t="shared" si="12"/>
        <v>52.02025135117536</v>
      </c>
    </row>
    <row r="50" spans="1:8" s="23" customFormat="1" ht="11.25" customHeight="1">
      <c r="A50" s="28"/>
      <c r="B50" s="29"/>
      <c r="C50" s="29"/>
      <c r="D50" s="29"/>
      <c r="E50" s="29"/>
      <c r="F50" s="29"/>
      <c r="G50" s="29"/>
      <c r="H50" s="30"/>
    </row>
    <row r="51" spans="1:18" s="23" customFormat="1" ht="11.25" customHeight="1">
      <c r="A51" s="25" t="s">
        <v>65</v>
      </c>
      <c r="B51" s="29">
        <f>+'[2]By Agency-SUM (C)'!B51</f>
        <v>21086697</v>
      </c>
      <c r="C51" s="29">
        <f>+'[2]By Agency-SUM (C)'!C51</f>
        <v>18387985</v>
      </c>
      <c r="D51" s="29">
        <f>+'[2]By Agency-SUM (C)'!D51</f>
        <v>364440</v>
      </c>
      <c r="E51" s="29">
        <f t="shared" si="13"/>
        <v>18752425</v>
      </c>
      <c r="F51" s="29">
        <f t="shared" si="14"/>
        <v>2334272</v>
      </c>
      <c r="G51" s="29">
        <f t="shared" si="15"/>
        <v>2698712</v>
      </c>
      <c r="H51" s="30">
        <f>E51/B51*100</f>
        <v>88.93012025543877</v>
      </c>
      <c r="N51" s="23" t="e">
        <f>IF(B$51=#REF!,TRUE,FALSE)</f>
        <v>#REF!</v>
      </c>
      <c r="O51" s="23" t="e">
        <f>IF(C$51=#REF!,TRUE,FALSE)</f>
        <v>#REF!</v>
      </c>
      <c r="P51" s="23" t="e">
        <f>IF(D$51=#REF!,TRUE,FALSE)</f>
        <v>#REF!</v>
      </c>
      <c r="Q51" s="23" t="e">
        <f>IF(E$51=#REF!,TRUE,FALSE)</f>
        <v>#REF!</v>
      </c>
      <c r="R51" s="23" t="e">
        <f>IF(F$51=#REF!,TRUE,FALSE)</f>
        <v>#REF!</v>
      </c>
    </row>
    <row r="52" spans="1:8" s="23" customFormat="1" ht="11.25" customHeight="1">
      <c r="A52" s="35"/>
      <c r="B52" s="22"/>
      <c r="C52" s="22"/>
      <c r="D52" s="22"/>
      <c r="E52" s="22"/>
      <c r="F52" s="22"/>
      <c r="G52" s="22"/>
      <c r="H52" s="27"/>
    </row>
    <row r="53" spans="1:18" s="23" customFormat="1" ht="11.25" customHeight="1">
      <c r="A53" s="25" t="s">
        <v>66</v>
      </c>
      <c r="B53" s="32">
        <f aca="true" t="shared" si="16" ref="B53:H53">+B54</f>
        <v>703661</v>
      </c>
      <c r="C53" s="32">
        <f t="shared" si="16"/>
        <v>539604</v>
      </c>
      <c r="D53" s="32">
        <f t="shared" si="16"/>
        <v>466</v>
      </c>
      <c r="E53" s="32">
        <f t="shared" si="16"/>
        <v>540070</v>
      </c>
      <c r="F53" s="32">
        <f t="shared" si="16"/>
        <v>163591</v>
      </c>
      <c r="G53" s="32">
        <f t="shared" si="16"/>
        <v>164057</v>
      </c>
      <c r="H53" s="27">
        <f t="shared" si="16"/>
        <v>76.75144707465668</v>
      </c>
      <c r="N53" s="23" t="e">
        <f>IF(B$53=#REF!,TRUE,FALSE)</f>
        <v>#REF!</v>
      </c>
      <c r="O53" s="23" t="e">
        <f>IF(C$53=#REF!,TRUE,FALSE)</f>
        <v>#REF!</v>
      </c>
      <c r="P53" s="23" t="e">
        <f>IF(D$53=#REF!,TRUE,FALSE)</f>
        <v>#REF!</v>
      </c>
      <c r="Q53" s="23" t="e">
        <f>IF(E$53=#REF!,TRUE,FALSE)</f>
        <v>#REF!</v>
      </c>
      <c r="R53" s="23" t="e">
        <f>IF(F$53=#REF!,TRUE,FALSE)</f>
        <v>#REF!</v>
      </c>
    </row>
    <row r="54" spans="1:8" s="23" customFormat="1" ht="11.25" customHeight="1">
      <c r="A54" s="28" t="s">
        <v>43</v>
      </c>
      <c r="B54" s="29">
        <f>+'[2]By Agency-SUM (C)'!B54</f>
        <v>703661</v>
      </c>
      <c r="C54" s="29">
        <f>+'[2]By Agency-SUM (C)'!C54</f>
        <v>539604</v>
      </c>
      <c r="D54" s="29">
        <f>+'[2]By Agency-SUM (C)'!D54</f>
        <v>466</v>
      </c>
      <c r="E54" s="29">
        <f>SUM(C54:D54)</f>
        <v>540070</v>
      </c>
      <c r="F54" s="29">
        <f>B54-E54</f>
        <v>163591</v>
      </c>
      <c r="G54" s="29">
        <f>B54-C54</f>
        <v>164057</v>
      </c>
      <c r="H54" s="30">
        <f>E54/B54*100</f>
        <v>76.75144707465668</v>
      </c>
    </row>
    <row r="55" spans="1:8" s="23" customFormat="1" ht="11.25" customHeight="1">
      <c r="A55" s="28"/>
      <c r="B55" s="22"/>
      <c r="C55" s="22"/>
      <c r="D55" s="22"/>
      <c r="E55" s="22"/>
      <c r="F55" s="22"/>
      <c r="G55" s="22"/>
      <c r="H55" s="27"/>
    </row>
    <row r="56" spans="1:18" s="23" customFormat="1" ht="11.25" customHeight="1">
      <c r="A56" s="25" t="s">
        <v>67</v>
      </c>
      <c r="B56" s="32">
        <f aca="true" t="shared" si="17" ref="B56:G56">SUM(B57:B62)</f>
        <v>8590559</v>
      </c>
      <c r="C56" s="32">
        <f t="shared" si="17"/>
        <v>6406635</v>
      </c>
      <c r="D56" s="32">
        <f t="shared" si="17"/>
        <v>254869</v>
      </c>
      <c r="E56" s="32">
        <f t="shared" si="17"/>
        <v>6661504</v>
      </c>
      <c r="F56" s="32">
        <f t="shared" si="17"/>
        <v>1929055</v>
      </c>
      <c r="G56" s="32">
        <f t="shared" si="17"/>
        <v>2183924</v>
      </c>
      <c r="H56" s="27">
        <f aca="true" t="shared" si="18" ref="H56:H62">E56/B56*100</f>
        <v>77.54447644210347</v>
      </c>
      <c r="N56" s="23" t="e">
        <f>IF(B$56=#REF!,TRUE,FALSE)</f>
        <v>#REF!</v>
      </c>
      <c r="O56" s="23" t="e">
        <f>IF(C$56=#REF!,TRUE,FALSE)</f>
        <v>#REF!</v>
      </c>
      <c r="P56" s="23" t="e">
        <f>IF(D$56=#REF!,TRUE,FALSE)</f>
        <v>#REF!</v>
      </c>
      <c r="Q56" s="23" t="e">
        <f>IF(E$56=#REF!,TRUE,FALSE)</f>
        <v>#REF!</v>
      </c>
      <c r="R56" s="23" t="e">
        <f>IF(F$56=#REF!,TRUE,FALSE)</f>
        <v>#REF!</v>
      </c>
    </row>
    <row r="57" spans="1:8" s="23" customFormat="1" ht="11.25" customHeight="1">
      <c r="A57" s="28" t="s">
        <v>43</v>
      </c>
      <c r="B57" s="29">
        <f>+'[2]By Agency-SUM (C)'!B57</f>
        <v>6897023</v>
      </c>
      <c r="C57" s="29">
        <f>+'[2]By Agency-SUM (C)'!C57</f>
        <v>5330853</v>
      </c>
      <c r="D57" s="29">
        <f>+'[2]By Agency-SUM (C)'!D57</f>
        <v>228728</v>
      </c>
      <c r="E57" s="29">
        <f aca="true" t="shared" si="19" ref="E57:E62">SUM(C57:D57)</f>
        <v>5559581</v>
      </c>
      <c r="F57" s="29">
        <f aca="true" t="shared" si="20" ref="F57:F62">B57-E57</f>
        <v>1337442</v>
      </c>
      <c r="G57" s="29">
        <f aca="true" t="shared" si="21" ref="G57:G62">B57-C57</f>
        <v>1566170</v>
      </c>
      <c r="H57" s="30">
        <f t="shared" si="18"/>
        <v>80.60841612388417</v>
      </c>
    </row>
    <row r="58" spans="1:8" s="23" customFormat="1" ht="11.25" customHeight="1">
      <c r="A58" s="28" t="s">
        <v>68</v>
      </c>
      <c r="B58" s="29">
        <f>+'[2]By Agency-SUM (C)'!B58</f>
        <v>505025</v>
      </c>
      <c r="C58" s="29">
        <f>+'[2]By Agency-SUM (C)'!C58</f>
        <v>395870</v>
      </c>
      <c r="D58" s="29">
        <f>+'[2]By Agency-SUM (C)'!D58</f>
        <v>13527</v>
      </c>
      <c r="E58" s="29">
        <f t="shared" si="19"/>
        <v>409397</v>
      </c>
      <c r="F58" s="29">
        <f t="shared" si="20"/>
        <v>95628</v>
      </c>
      <c r="G58" s="29">
        <f t="shared" si="21"/>
        <v>109155</v>
      </c>
      <c r="H58" s="30">
        <f t="shared" si="18"/>
        <v>81.06469976733825</v>
      </c>
    </row>
    <row r="59" spans="1:8" s="23" customFormat="1" ht="11.25" customHeight="1">
      <c r="A59" s="28" t="s">
        <v>69</v>
      </c>
      <c r="B59" s="29">
        <f>+'[2]By Agency-SUM (C)'!B59</f>
        <v>348259</v>
      </c>
      <c r="C59" s="29">
        <f>+'[2]By Agency-SUM (C)'!C59</f>
        <v>292488</v>
      </c>
      <c r="D59" s="29">
        <f>+'[2]By Agency-SUM (C)'!D59</f>
        <v>8243</v>
      </c>
      <c r="E59" s="29">
        <f t="shared" si="19"/>
        <v>300731</v>
      </c>
      <c r="F59" s="29">
        <f t="shared" si="20"/>
        <v>47528</v>
      </c>
      <c r="G59" s="29">
        <f t="shared" si="21"/>
        <v>55771</v>
      </c>
      <c r="H59" s="30">
        <f t="shared" si="18"/>
        <v>86.35268578845054</v>
      </c>
    </row>
    <row r="60" spans="1:8" s="23" customFormat="1" ht="11.25" customHeight="1">
      <c r="A60" s="28" t="s">
        <v>70</v>
      </c>
      <c r="B60" s="29">
        <f>+'[2]By Agency-SUM (C)'!B60</f>
        <v>756319</v>
      </c>
      <c r="C60" s="29">
        <f>+'[2]By Agency-SUM (C)'!C60</f>
        <v>327047</v>
      </c>
      <c r="D60" s="29">
        <f>+'[2]By Agency-SUM (C)'!D60</f>
        <v>717</v>
      </c>
      <c r="E60" s="29">
        <f t="shared" si="19"/>
        <v>327764</v>
      </c>
      <c r="F60" s="29">
        <f t="shared" si="20"/>
        <v>428555</v>
      </c>
      <c r="G60" s="29">
        <f t="shared" si="21"/>
        <v>429272</v>
      </c>
      <c r="H60" s="30">
        <f t="shared" si="18"/>
        <v>43.33674018502774</v>
      </c>
    </row>
    <row r="61" spans="1:8" s="23" customFormat="1" ht="11.25" customHeight="1">
      <c r="A61" s="28" t="s">
        <v>71</v>
      </c>
      <c r="B61" s="29">
        <f>+'[2]By Agency-SUM (C)'!B61</f>
        <v>52528</v>
      </c>
      <c r="C61" s="29">
        <f>+'[2]By Agency-SUM (C)'!C61</f>
        <v>34811</v>
      </c>
      <c r="D61" s="29">
        <f>+'[2]By Agency-SUM (C)'!D61</f>
        <v>2536</v>
      </c>
      <c r="E61" s="29">
        <f t="shared" si="19"/>
        <v>37347</v>
      </c>
      <c r="F61" s="29">
        <f t="shared" si="20"/>
        <v>15181</v>
      </c>
      <c r="G61" s="29">
        <f t="shared" si="21"/>
        <v>17717</v>
      </c>
      <c r="H61" s="30">
        <f t="shared" si="18"/>
        <v>71.09922327139812</v>
      </c>
    </row>
    <row r="62" spans="1:8" s="23" customFormat="1" ht="11.25" customHeight="1">
      <c r="A62" s="28" t="s">
        <v>72</v>
      </c>
      <c r="B62" s="29">
        <f>+'[2]By Agency-SUM (C)'!B62</f>
        <v>31405</v>
      </c>
      <c r="C62" s="29">
        <f>+'[2]By Agency-SUM (C)'!C62</f>
        <v>25566</v>
      </c>
      <c r="D62" s="29">
        <f>+'[2]By Agency-SUM (C)'!D62</f>
        <v>1118</v>
      </c>
      <c r="E62" s="29">
        <f t="shared" si="19"/>
        <v>26684</v>
      </c>
      <c r="F62" s="29">
        <f t="shared" si="20"/>
        <v>4721</v>
      </c>
      <c r="G62" s="29">
        <f t="shared" si="21"/>
        <v>5839</v>
      </c>
      <c r="H62" s="30">
        <f t="shared" si="18"/>
        <v>84.96736188505015</v>
      </c>
    </row>
    <row r="63" spans="1:8" s="23" customFormat="1" ht="11.25" customHeight="1">
      <c r="A63" s="28"/>
      <c r="B63" s="22"/>
      <c r="C63" s="22"/>
      <c r="D63" s="22"/>
      <c r="E63" s="22"/>
      <c r="F63" s="22"/>
      <c r="G63" s="22"/>
      <c r="H63" s="27"/>
    </row>
    <row r="64" spans="1:18" s="23" customFormat="1" ht="11.25" customHeight="1">
      <c r="A64" s="25" t="s">
        <v>73</v>
      </c>
      <c r="B64" s="36">
        <f aca="true" t="shared" si="22" ref="B64:G64">SUM(B65:B75)</f>
        <v>6209263</v>
      </c>
      <c r="C64" s="36">
        <f t="shared" si="22"/>
        <v>4876030</v>
      </c>
      <c r="D64" s="36">
        <f t="shared" si="22"/>
        <v>135976</v>
      </c>
      <c r="E64" s="36">
        <f t="shared" si="22"/>
        <v>5012006</v>
      </c>
      <c r="F64" s="36">
        <f t="shared" si="22"/>
        <v>1197257</v>
      </c>
      <c r="G64" s="36">
        <f t="shared" si="22"/>
        <v>1333233</v>
      </c>
      <c r="H64" s="27">
        <f aca="true" t="shared" si="23" ref="H64:H75">E64/B64*100</f>
        <v>80.7182108408035</v>
      </c>
      <c r="N64" s="23" t="e">
        <f>IF(B$64=#REF!,TRUE,FALSE)</f>
        <v>#REF!</v>
      </c>
      <c r="O64" s="23" t="e">
        <f>IF(C$64=#REF!,TRUE,FALSE)</f>
        <v>#REF!</v>
      </c>
      <c r="P64" s="23" t="e">
        <f>IF(D$64=#REF!,TRUE,FALSE)</f>
        <v>#REF!</v>
      </c>
      <c r="Q64" s="23" t="e">
        <f>IF(E$64=#REF!,TRUE,FALSE)</f>
        <v>#REF!</v>
      </c>
      <c r="R64" s="23" t="e">
        <f>IF(F$64=#REF!,TRUE,FALSE)</f>
        <v>#REF!</v>
      </c>
    </row>
    <row r="65" spans="1:8" s="23" customFormat="1" ht="11.25" customHeight="1">
      <c r="A65" s="28" t="s">
        <v>74</v>
      </c>
      <c r="B65" s="29">
        <f>+'[2]By Agency-SUM (C)'!B65</f>
        <v>324904</v>
      </c>
      <c r="C65" s="29">
        <f>+'[2]By Agency-SUM (C)'!C65</f>
        <v>258829</v>
      </c>
      <c r="D65" s="29">
        <f>+'[2]By Agency-SUM (C)'!D65</f>
        <v>6849</v>
      </c>
      <c r="E65" s="29">
        <f aca="true" t="shared" si="24" ref="E65:E75">SUM(C65:D65)</f>
        <v>265678</v>
      </c>
      <c r="F65" s="29">
        <f aca="true" t="shared" si="25" ref="F65:F75">B65-E65</f>
        <v>59226</v>
      </c>
      <c r="G65" s="29">
        <f aca="true" t="shared" si="26" ref="G65:G75">B65-C65</f>
        <v>66075</v>
      </c>
      <c r="H65" s="30">
        <f t="shared" si="23"/>
        <v>81.77123088666191</v>
      </c>
    </row>
    <row r="66" spans="1:8" s="23" customFormat="1" ht="11.25" customHeight="1">
      <c r="A66" s="28" t="s">
        <v>75</v>
      </c>
      <c r="B66" s="29">
        <f>+'[2]By Agency-SUM (C)'!B66</f>
        <v>993629</v>
      </c>
      <c r="C66" s="29">
        <f>+'[2]By Agency-SUM (C)'!C66</f>
        <v>710797</v>
      </c>
      <c r="D66" s="29">
        <f>+'[2]By Agency-SUM (C)'!D66</f>
        <v>22167</v>
      </c>
      <c r="E66" s="29">
        <f t="shared" si="24"/>
        <v>732964</v>
      </c>
      <c r="F66" s="29">
        <f t="shared" si="25"/>
        <v>260665</v>
      </c>
      <c r="G66" s="29">
        <f t="shared" si="26"/>
        <v>282832</v>
      </c>
      <c r="H66" s="30">
        <f t="shared" si="23"/>
        <v>73.76636551469412</v>
      </c>
    </row>
    <row r="67" spans="1:8" s="23" customFormat="1" ht="11.25" customHeight="1">
      <c r="A67" s="28" t="s">
        <v>76</v>
      </c>
      <c r="B67" s="29">
        <f>+'[2]By Agency-SUM (C)'!B67</f>
        <v>3342865</v>
      </c>
      <c r="C67" s="29">
        <f>+'[2]By Agency-SUM (C)'!C67</f>
        <v>2540326</v>
      </c>
      <c r="D67" s="29">
        <f>+'[2]By Agency-SUM (C)'!D67</f>
        <v>75985</v>
      </c>
      <c r="E67" s="29">
        <f t="shared" si="24"/>
        <v>2616311</v>
      </c>
      <c r="F67" s="29">
        <f t="shared" si="25"/>
        <v>726554</v>
      </c>
      <c r="G67" s="29">
        <f t="shared" si="26"/>
        <v>802539</v>
      </c>
      <c r="H67" s="30">
        <f t="shared" si="23"/>
        <v>78.26552971777203</v>
      </c>
    </row>
    <row r="68" spans="1:8" s="23" customFormat="1" ht="11.25" customHeight="1">
      <c r="A68" s="28" t="s">
        <v>77</v>
      </c>
      <c r="B68" s="29">
        <f>+'[2]By Agency-SUM (C)'!B68</f>
        <v>98831</v>
      </c>
      <c r="C68" s="29">
        <f>+'[2]By Agency-SUM (C)'!C68</f>
        <v>78450</v>
      </c>
      <c r="D68" s="29">
        <f>+'[2]By Agency-SUM (C)'!D68</f>
        <v>9182</v>
      </c>
      <c r="E68" s="29">
        <f t="shared" si="24"/>
        <v>87632</v>
      </c>
      <c r="F68" s="29">
        <f t="shared" si="25"/>
        <v>11199</v>
      </c>
      <c r="G68" s="29">
        <f t="shared" si="26"/>
        <v>20381</v>
      </c>
      <c r="H68" s="30">
        <f t="shared" si="23"/>
        <v>88.6685351762099</v>
      </c>
    </row>
    <row r="69" spans="1:8" s="23" customFormat="1" ht="11.25" customHeight="1">
      <c r="A69" s="28" t="s">
        <v>78</v>
      </c>
      <c r="B69" s="29">
        <f>+'[2]By Agency-SUM (C)'!B69</f>
        <v>825661</v>
      </c>
      <c r="C69" s="29">
        <f>+'[2]By Agency-SUM (C)'!C69</f>
        <v>708163</v>
      </c>
      <c r="D69" s="29">
        <f>+'[2]By Agency-SUM (C)'!D69</f>
        <v>8321</v>
      </c>
      <c r="E69" s="29">
        <f t="shared" si="24"/>
        <v>716484</v>
      </c>
      <c r="F69" s="29">
        <f t="shared" si="25"/>
        <v>109177</v>
      </c>
      <c r="G69" s="29">
        <f t="shared" si="26"/>
        <v>117498</v>
      </c>
      <c r="H69" s="30">
        <f t="shared" si="23"/>
        <v>86.77701865535613</v>
      </c>
    </row>
    <row r="70" spans="1:8" s="23" customFormat="1" ht="11.25" customHeight="1">
      <c r="A70" s="28" t="s">
        <v>79</v>
      </c>
      <c r="B70" s="29">
        <f>+'[2]By Agency-SUM (C)'!B70</f>
        <v>6267</v>
      </c>
      <c r="C70" s="29">
        <f>+'[2]By Agency-SUM (C)'!C70</f>
        <v>6072</v>
      </c>
      <c r="D70" s="29">
        <f>+'[2]By Agency-SUM (C)'!D70</f>
        <v>144</v>
      </c>
      <c r="E70" s="29">
        <f t="shared" si="24"/>
        <v>6216</v>
      </c>
      <c r="F70" s="29">
        <f t="shared" si="25"/>
        <v>51</v>
      </c>
      <c r="G70" s="29">
        <f t="shared" si="26"/>
        <v>195</v>
      </c>
      <c r="H70" s="30">
        <f t="shared" si="23"/>
        <v>99.18621349928195</v>
      </c>
    </row>
    <row r="71" spans="1:8" s="23" customFormat="1" ht="11.25" customHeight="1">
      <c r="A71" s="28" t="s">
        <v>80</v>
      </c>
      <c r="B71" s="29">
        <f>+'[2]By Agency-SUM (C)'!B71</f>
        <v>156840</v>
      </c>
      <c r="C71" s="29">
        <f>+'[2]By Agency-SUM (C)'!C71</f>
        <v>150439</v>
      </c>
      <c r="D71" s="29">
        <f>+'[2]By Agency-SUM (C)'!D71</f>
        <v>2199</v>
      </c>
      <c r="E71" s="29">
        <f t="shared" si="24"/>
        <v>152638</v>
      </c>
      <c r="F71" s="29">
        <f t="shared" si="25"/>
        <v>4202</v>
      </c>
      <c r="G71" s="29">
        <f t="shared" si="26"/>
        <v>6401</v>
      </c>
      <c r="H71" s="30">
        <f t="shared" si="23"/>
        <v>97.32083652129559</v>
      </c>
    </row>
    <row r="72" spans="1:8" s="23" customFormat="1" ht="11.25" customHeight="1">
      <c r="A72" s="28" t="s">
        <v>81</v>
      </c>
      <c r="B72" s="29">
        <f>+'[2]By Agency-SUM (C)'!B72</f>
        <v>148958</v>
      </c>
      <c r="C72" s="29">
        <f>+'[2]By Agency-SUM (C)'!C72</f>
        <v>136740</v>
      </c>
      <c r="D72" s="29">
        <f>+'[2]By Agency-SUM (C)'!D72</f>
        <v>4771</v>
      </c>
      <c r="E72" s="29">
        <f t="shared" si="24"/>
        <v>141511</v>
      </c>
      <c r="F72" s="29">
        <f t="shared" si="25"/>
        <v>7447</v>
      </c>
      <c r="G72" s="29">
        <f t="shared" si="26"/>
        <v>12218</v>
      </c>
      <c r="H72" s="30">
        <f t="shared" si="23"/>
        <v>95.00060419715625</v>
      </c>
    </row>
    <row r="73" spans="1:8" s="23" customFormat="1" ht="11.25" customHeight="1">
      <c r="A73" s="28" t="s">
        <v>82</v>
      </c>
      <c r="B73" s="29">
        <f>+'[2]By Agency-SUM (C)'!B73</f>
        <v>22797</v>
      </c>
      <c r="C73" s="29">
        <f>+'[2]By Agency-SUM (C)'!C73</f>
        <v>21938</v>
      </c>
      <c r="D73" s="29">
        <f>+'[2]By Agency-SUM (C)'!D73</f>
        <v>709</v>
      </c>
      <c r="E73" s="29">
        <f t="shared" si="24"/>
        <v>22647</v>
      </c>
      <c r="F73" s="29">
        <f t="shared" si="25"/>
        <v>150</v>
      </c>
      <c r="G73" s="29">
        <f t="shared" si="26"/>
        <v>859</v>
      </c>
      <c r="H73" s="30">
        <f t="shared" si="23"/>
        <v>99.34201868666929</v>
      </c>
    </row>
    <row r="74" spans="1:8" s="23" customFormat="1" ht="11.25" customHeight="1">
      <c r="A74" s="34" t="s">
        <v>83</v>
      </c>
      <c r="B74" s="29">
        <f>+'[2]By Agency-SUM (C)'!B74</f>
        <v>17220</v>
      </c>
      <c r="C74" s="29">
        <f>+'[2]By Agency-SUM (C)'!C74</f>
        <v>13606</v>
      </c>
      <c r="D74" s="29">
        <f>+'[2]By Agency-SUM (C)'!D74</f>
        <v>903</v>
      </c>
      <c r="E74" s="29">
        <f t="shared" si="24"/>
        <v>14509</v>
      </c>
      <c r="F74" s="29">
        <f t="shared" si="25"/>
        <v>2711</v>
      </c>
      <c r="G74" s="29">
        <f t="shared" si="26"/>
        <v>3614</v>
      </c>
      <c r="H74" s="30">
        <f t="shared" si="23"/>
        <v>84.25667828106852</v>
      </c>
    </row>
    <row r="75" spans="1:8" s="23" customFormat="1" ht="11.25" customHeight="1">
      <c r="A75" s="28" t="s">
        <v>84</v>
      </c>
      <c r="B75" s="29">
        <f>+'[2]By Agency-SUM (C)'!B75</f>
        <v>271291</v>
      </c>
      <c r="C75" s="29">
        <f>+'[2]By Agency-SUM (C)'!C75</f>
        <v>250670</v>
      </c>
      <c r="D75" s="29">
        <f>+'[2]By Agency-SUM (C)'!D75</f>
        <v>4746</v>
      </c>
      <c r="E75" s="29">
        <f t="shared" si="24"/>
        <v>255416</v>
      </c>
      <c r="F75" s="29">
        <f t="shared" si="25"/>
        <v>15875</v>
      </c>
      <c r="G75" s="29">
        <f t="shared" si="26"/>
        <v>20621</v>
      </c>
      <c r="H75" s="30">
        <f t="shared" si="23"/>
        <v>94.14834992683133</v>
      </c>
    </row>
    <row r="76" spans="1:8" s="23" customFormat="1" ht="11.25" customHeight="1">
      <c r="A76" s="28"/>
      <c r="B76" s="22"/>
      <c r="C76" s="22"/>
      <c r="D76" s="22"/>
      <c r="E76" s="22"/>
      <c r="F76" s="22"/>
      <c r="G76" s="22"/>
      <c r="H76" s="27"/>
    </row>
    <row r="77" spans="1:18" s="23" customFormat="1" ht="11.25" customHeight="1">
      <c r="A77" s="25" t="s">
        <v>85</v>
      </c>
      <c r="B77" s="32">
        <f aca="true" t="shared" si="27" ref="B77:G77">SUM(B78:B81)</f>
        <v>8445327</v>
      </c>
      <c r="C77" s="32">
        <f t="shared" si="27"/>
        <v>6295114</v>
      </c>
      <c r="D77" s="32">
        <f t="shared" si="27"/>
        <v>728022</v>
      </c>
      <c r="E77" s="32">
        <f t="shared" si="27"/>
        <v>7023136</v>
      </c>
      <c r="F77" s="32">
        <f t="shared" si="27"/>
        <v>1422191</v>
      </c>
      <c r="G77" s="32">
        <f t="shared" si="27"/>
        <v>2150213</v>
      </c>
      <c r="H77" s="27">
        <f>E77/B77*100</f>
        <v>83.16002447270544</v>
      </c>
      <c r="N77" s="23" t="e">
        <f>IF(B$77=#REF!,TRUE,FALSE)</f>
        <v>#REF!</v>
      </c>
      <c r="O77" s="23" t="e">
        <f>IF(C$77=#REF!,TRUE,FALSE)</f>
        <v>#REF!</v>
      </c>
      <c r="P77" s="23" t="e">
        <f>IF(D$77=#REF!,TRUE,FALSE)</f>
        <v>#REF!</v>
      </c>
      <c r="Q77" s="23" t="e">
        <f>IF(E$77=#REF!,TRUE,FALSE)</f>
        <v>#REF!</v>
      </c>
      <c r="R77" s="23" t="e">
        <f>IF(F$77=#REF!,TRUE,FALSE)</f>
        <v>#REF!</v>
      </c>
    </row>
    <row r="78" spans="1:8" s="23" customFormat="1" ht="11.25" customHeight="1">
      <c r="A78" s="28" t="s">
        <v>43</v>
      </c>
      <c r="B78" s="29">
        <f>+'[2]By Agency-SUM (C)'!B78</f>
        <v>8410321</v>
      </c>
      <c r="C78" s="29">
        <f>+'[2]By Agency-SUM (C)'!C78</f>
        <v>6263766</v>
      </c>
      <c r="D78" s="29">
        <f>+'[2]By Agency-SUM (C)'!D78</f>
        <v>726244</v>
      </c>
      <c r="E78" s="29">
        <f>SUM(C78:D78)</f>
        <v>6990010</v>
      </c>
      <c r="F78" s="29">
        <f>B78-E78</f>
        <v>1420311</v>
      </c>
      <c r="G78" s="29">
        <f>B78-C78</f>
        <v>2146555</v>
      </c>
      <c r="H78" s="30">
        <f>E78/B78*100</f>
        <v>83.1122854882709</v>
      </c>
    </row>
    <row r="79" spans="1:8" s="23" customFormat="1" ht="11.25" customHeight="1">
      <c r="A79" s="28" t="s">
        <v>86</v>
      </c>
      <c r="B79" s="29">
        <f>+'[2]By Agency-SUM (C)'!B79</f>
        <v>25373</v>
      </c>
      <c r="C79" s="29">
        <f>+'[2]By Agency-SUM (C)'!C79</f>
        <v>23546</v>
      </c>
      <c r="D79" s="29">
        <f>+'[2]By Agency-SUM (C)'!D79</f>
        <v>1322</v>
      </c>
      <c r="E79" s="29">
        <f>SUM(C79:D79)</f>
        <v>24868</v>
      </c>
      <c r="F79" s="29">
        <f>B79-E79</f>
        <v>505</v>
      </c>
      <c r="G79" s="29">
        <f>B79-C79</f>
        <v>1827</v>
      </c>
      <c r="H79" s="30">
        <f>E79/B79*100</f>
        <v>98.00969534544595</v>
      </c>
    </row>
    <row r="80" spans="1:8" s="23" customFormat="1" ht="11.25" customHeight="1">
      <c r="A80" s="28" t="s">
        <v>87</v>
      </c>
      <c r="B80" s="29">
        <f>+'[2]By Agency-SUM (C)'!B80</f>
        <v>1448</v>
      </c>
      <c r="C80" s="29">
        <f>+'[2]By Agency-SUM (C)'!C80</f>
        <v>1214</v>
      </c>
      <c r="D80" s="29">
        <f>+'[2]By Agency-SUM (C)'!D80</f>
        <v>25</v>
      </c>
      <c r="E80" s="29">
        <f>SUM(C80:D80)</f>
        <v>1239</v>
      </c>
      <c r="F80" s="29">
        <f>B80-E80</f>
        <v>209</v>
      </c>
      <c r="G80" s="29">
        <f>B80-C80</f>
        <v>234</v>
      </c>
      <c r="H80" s="30">
        <f>E80/B80*100</f>
        <v>85.56629834254143</v>
      </c>
    </row>
    <row r="81" spans="1:8" s="23" customFormat="1" ht="11.25" customHeight="1">
      <c r="A81" s="28" t="s">
        <v>88</v>
      </c>
      <c r="B81" s="29">
        <f>+'[2]By Agency-SUM (C)'!B81</f>
        <v>8185</v>
      </c>
      <c r="C81" s="29">
        <f>+'[2]By Agency-SUM (C)'!C81</f>
        <v>6588</v>
      </c>
      <c r="D81" s="29">
        <f>+'[2]By Agency-SUM (C)'!D81</f>
        <v>431</v>
      </c>
      <c r="E81" s="29">
        <f>SUM(C81:D81)</f>
        <v>7019</v>
      </c>
      <c r="F81" s="29">
        <f>B81-E81</f>
        <v>1166</v>
      </c>
      <c r="G81" s="29">
        <f>B81-C81</f>
        <v>1597</v>
      </c>
      <c r="H81" s="30">
        <f>E81/B81*100</f>
        <v>85.75442883323151</v>
      </c>
    </row>
    <row r="82" spans="1:8" s="23" customFormat="1" ht="11.25" customHeight="1">
      <c r="A82" s="28"/>
      <c r="B82" s="22"/>
      <c r="C82" s="22"/>
      <c r="D82" s="22"/>
      <c r="E82" s="22"/>
      <c r="F82" s="22"/>
      <c r="G82" s="22"/>
      <c r="H82" s="27"/>
    </row>
    <row r="83" spans="1:18" s="23" customFormat="1" ht="11.25" customHeight="1">
      <c r="A83" s="25" t="s">
        <v>89</v>
      </c>
      <c r="B83" s="32">
        <f aca="true" t="shared" si="28" ref="B83:G83">SUM(B84:B86)</f>
        <v>41034661</v>
      </c>
      <c r="C83" s="32">
        <f t="shared" si="28"/>
        <v>34385456</v>
      </c>
      <c r="D83" s="32">
        <f t="shared" si="28"/>
        <v>2373056</v>
      </c>
      <c r="E83" s="32">
        <f t="shared" si="28"/>
        <v>36758512</v>
      </c>
      <c r="F83" s="32">
        <f t="shared" si="28"/>
        <v>4276149</v>
      </c>
      <c r="G83" s="32">
        <f t="shared" si="28"/>
        <v>6649205</v>
      </c>
      <c r="H83" s="27">
        <f>E83/B83*100</f>
        <v>89.57917795397408</v>
      </c>
      <c r="N83" s="23" t="e">
        <f>IF(B$83=#REF!,TRUE,FALSE)</f>
        <v>#REF!</v>
      </c>
      <c r="O83" s="23" t="e">
        <f>IF(C$83=#REF!,TRUE,FALSE)</f>
        <v>#REF!</v>
      </c>
      <c r="P83" s="23" t="e">
        <f>IF(D$83=#REF!,TRUE,FALSE)</f>
        <v>#REF!</v>
      </c>
      <c r="Q83" s="23" t="e">
        <f>IF(E$83=#REF!,TRUE,FALSE)</f>
        <v>#REF!</v>
      </c>
      <c r="R83" s="23" t="e">
        <f>IF(F$83=#REF!,TRUE,FALSE)</f>
        <v>#REF!</v>
      </c>
    </row>
    <row r="84" spans="1:8" s="23" customFormat="1" ht="11.25" customHeight="1">
      <c r="A84" s="28" t="s">
        <v>90</v>
      </c>
      <c r="B84" s="29">
        <f>+'[2]By Agency-SUM (C)'!B84</f>
        <v>40676802</v>
      </c>
      <c r="C84" s="29">
        <f>+'[2]By Agency-SUM (C)'!C84</f>
        <v>34137132</v>
      </c>
      <c r="D84" s="29">
        <f>+'[2]By Agency-SUM (C)'!D84</f>
        <v>2367111</v>
      </c>
      <c r="E84" s="29">
        <f>SUM(C84:D84)</f>
        <v>36504243</v>
      </c>
      <c r="F84" s="29">
        <f>B84-E84</f>
        <v>4172559</v>
      </c>
      <c r="G84" s="29">
        <f>B84-C84</f>
        <v>6539670</v>
      </c>
      <c r="H84" s="30">
        <f>E84/B84*100</f>
        <v>89.74216557142324</v>
      </c>
    </row>
    <row r="85" spans="1:8" s="23" customFormat="1" ht="11.25" customHeight="1">
      <c r="A85" s="28" t="s">
        <v>91</v>
      </c>
      <c r="B85" s="29">
        <f>+'[2]By Agency-SUM (C)'!B85</f>
        <v>142219</v>
      </c>
      <c r="C85" s="29">
        <f>+'[2]By Agency-SUM (C)'!C85</f>
        <v>123526</v>
      </c>
      <c r="D85" s="29">
        <f>+'[2]By Agency-SUM (C)'!D85</f>
        <v>3473</v>
      </c>
      <c r="E85" s="29">
        <f>SUM(C85:D85)</f>
        <v>126999</v>
      </c>
      <c r="F85" s="29">
        <f>B85-E85</f>
        <v>15220</v>
      </c>
      <c r="G85" s="29">
        <f>B85-C85</f>
        <v>18693</v>
      </c>
      <c r="H85" s="30">
        <f>E85/B85*100</f>
        <v>89.29819503723131</v>
      </c>
    </row>
    <row r="86" spans="1:8" s="23" customFormat="1" ht="11.25" customHeight="1">
      <c r="A86" s="28" t="s">
        <v>92</v>
      </c>
      <c r="B86" s="29">
        <f>+'[2]By Agency-SUM (C)'!B86</f>
        <v>215640</v>
      </c>
      <c r="C86" s="29">
        <f>+'[2]By Agency-SUM (C)'!C86</f>
        <v>124798</v>
      </c>
      <c r="D86" s="29">
        <f>+'[2]By Agency-SUM (C)'!D86</f>
        <v>2472</v>
      </c>
      <c r="E86" s="29">
        <f>SUM(C86:D86)</f>
        <v>127270</v>
      </c>
      <c r="F86" s="29">
        <f>B86-E86</f>
        <v>88370</v>
      </c>
      <c r="G86" s="29">
        <f>B86-C86</f>
        <v>90842</v>
      </c>
      <c r="H86" s="30">
        <f>E86/B86*100</f>
        <v>59.01966240029679</v>
      </c>
    </row>
    <row r="87" spans="1:8" s="23" customFormat="1" ht="11.25" customHeight="1">
      <c r="A87" s="28"/>
      <c r="B87" s="22"/>
      <c r="C87" s="22"/>
      <c r="D87" s="22"/>
      <c r="E87" s="22"/>
      <c r="F87" s="22"/>
      <c r="G87" s="22"/>
      <c r="H87" s="27"/>
    </row>
    <row r="88" spans="1:18" s="23" customFormat="1" ht="11.25" customHeight="1">
      <c r="A88" s="25" t="s">
        <v>93</v>
      </c>
      <c r="B88" s="32">
        <f aca="true" t="shared" si="29" ref="B88:G88">SUM(B89:B95)</f>
        <v>68909407</v>
      </c>
      <c r="C88" s="32">
        <f t="shared" si="29"/>
        <v>63918237</v>
      </c>
      <c r="D88" s="32">
        <f t="shared" si="29"/>
        <v>1003764</v>
      </c>
      <c r="E88" s="32">
        <f t="shared" si="29"/>
        <v>64922001</v>
      </c>
      <c r="F88" s="32">
        <f t="shared" si="29"/>
        <v>3987406</v>
      </c>
      <c r="G88" s="32">
        <f t="shared" si="29"/>
        <v>4991170</v>
      </c>
      <c r="H88" s="27">
        <f aca="true" t="shared" si="30" ref="H88:H95">E88/B88*100</f>
        <v>94.21355345577128</v>
      </c>
      <c r="N88" s="23" t="e">
        <f>IF(B$88=#REF!,TRUE,FALSE)</f>
        <v>#REF!</v>
      </c>
      <c r="O88" s="23" t="e">
        <f>IF(C$88=#REF!,TRUE,FALSE)</f>
        <v>#REF!</v>
      </c>
      <c r="P88" s="23" t="e">
        <f>IF(D$88=#REF!,TRUE,FALSE)</f>
        <v>#REF!</v>
      </c>
      <c r="Q88" s="23" t="e">
        <f>IF(E$88=#REF!,TRUE,FALSE)</f>
        <v>#REF!</v>
      </c>
      <c r="R88" s="23" t="e">
        <f>IF(F$88=#REF!,TRUE,FALSE)</f>
        <v>#REF!</v>
      </c>
    </row>
    <row r="89" spans="1:8" s="23" customFormat="1" ht="11.25" customHeight="1">
      <c r="A89" s="28" t="s">
        <v>74</v>
      </c>
      <c r="B89" s="29">
        <f>+'[2]By Agency-SUM (C)'!B89</f>
        <v>5498659</v>
      </c>
      <c r="C89" s="29">
        <f>+'[2]By Agency-SUM (C)'!C89</f>
        <v>3193434</v>
      </c>
      <c r="D89" s="29">
        <f>+'[2]By Agency-SUM (C)'!D89</f>
        <v>634446</v>
      </c>
      <c r="E89" s="29">
        <f aca="true" t="shared" si="31" ref="E89:E95">SUM(C89:D89)</f>
        <v>3827880</v>
      </c>
      <c r="F89" s="29">
        <f aca="true" t="shared" si="32" ref="F89:F95">B89-E89</f>
        <v>1670779</v>
      </c>
      <c r="G89" s="29">
        <f aca="true" t="shared" si="33" ref="G89:G95">B89-C89</f>
        <v>2305225</v>
      </c>
      <c r="H89" s="30">
        <f t="shared" si="30"/>
        <v>69.61479153371758</v>
      </c>
    </row>
    <row r="90" spans="1:8" s="23" customFormat="1" ht="11.25" customHeight="1">
      <c r="A90" s="28" t="s">
        <v>94</v>
      </c>
      <c r="B90" s="29">
        <f>+'[2]By Agency-SUM (C)'!B90</f>
        <v>5084335</v>
      </c>
      <c r="C90" s="29">
        <f>+'[2]By Agency-SUM (C)'!C90</f>
        <v>4878082</v>
      </c>
      <c r="D90" s="29">
        <f>+'[2]By Agency-SUM (C)'!D90</f>
        <v>26031</v>
      </c>
      <c r="E90" s="29">
        <f t="shared" si="31"/>
        <v>4904113</v>
      </c>
      <c r="F90" s="29">
        <f t="shared" si="32"/>
        <v>180222</v>
      </c>
      <c r="G90" s="29">
        <f t="shared" si="33"/>
        <v>206253</v>
      </c>
      <c r="H90" s="30">
        <f t="shared" si="30"/>
        <v>96.45534765116776</v>
      </c>
    </row>
    <row r="91" spans="1:8" s="23" customFormat="1" ht="11.25" customHeight="1">
      <c r="A91" s="28" t="s">
        <v>95</v>
      </c>
      <c r="B91" s="29">
        <f>+'[2]By Agency-SUM (C)'!B91</f>
        <v>3613538</v>
      </c>
      <c r="C91" s="29">
        <f>+'[2]By Agency-SUM (C)'!C91</f>
        <v>3487725</v>
      </c>
      <c r="D91" s="29">
        <f>+'[2]By Agency-SUM (C)'!D91</f>
        <v>4823</v>
      </c>
      <c r="E91" s="29">
        <f t="shared" si="31"/>
        <v>3492548</v>
      </c>
      <c r="F91" s="29">
        <f t="shared" si="32"/>
        <v>120990</v>
      </c>
      <c r="G91" s="29">
        <f t="shared" si="33"/>
        <v>125813</v>
      </c>
      <c r="H91" s="30">
        <f t="shared" si="30"/>
        <v>96.65175791703311</v>
      </c>
    </row>
    <row r="92" spans="1:8" s="23" customFormat="1" ht="11.25" customHeight="1">
      <c r="A92" s="28" t="s">
        <v>96</v>
      </c>
      <c r="B92" s="29">
        <f>+'[2]By Agency-SUM (C)'!B92</f>
        <v>70517</v>
      </c>
      <c r="C92" s="29">
        <f>+'[2]By Agency-SUM (C)'!C92</f>
        <v>55347</v>
      </c>
      <c r="D92" s="29">
        <f>+'[2]By Agency-SUM (C)'!D92</f>
        <v>4378</v>
      </c>
      <c r="E92" s="29">
        <f t="shared" si="31"/>
        <v>59725</v>
      </c>
      <c r="F92" s="29">
        <f t="shared" si="32"/>
        <v>10792</v>
      </c>
      <c r="G92" s="29">
        <f t="shared" si="33"/>
        <v>15170</v>
      </c>
      <c r="H92" s="30">
        <f t="shared" si="30"/>
        <v>84.69588893458315</v>
      </c>
    </row>
    <row r="93" spans="1:8" s="23" customFormat="1" ht="11.25" customHeight="1">
      <c r="A93" s="28" t="s">
        <v>97</v>
      </c>
      <c r="B93" s="29">
        <f>+'[2]By Agency-SUM (C)'!B93</f>
        <v>517040</v>
      </c>
      <c r="C93" s="29">
        <f>+'[2]By Agency-SUM (C)'!C93</f>
        <v>419712</v>
      </c>
      <c r="D93" s="29">
        <f>+'[2]By Agency-SUM (C)'!D93</f>
        <v>37048</v>
      </c>
      <c r="E93" s="29">
        <f t="shared" si="31"/>
        <v>456760</v>
      </c>
      <c r="F93" s="29">
        <f t="shared" si="32"/>
        <v>60280</v>
      </c>
      <c r="G93" s="29">
        <f t="shared" si="33"/>
        <v>97328</v>
      </c>
      <c r="H93" s="30">
        <f t="shared" si="30"/>
        <v>88.34132755686214</v>
      </c>
    </row>
    <row r="94" spans="1:8" s="23" customFormat="1" ht="11.25" customHeight="1">
      <c r="A94" s="28" t="s">
        <v>98</v>
      </c>
      <c r="B94" s="29">
        <f>+'[2]By Agency-SUM (C)'!B94</f>
        <v>53441551</v>
      </c>
      <c r="C94" s="29">
        <f>+'[2]By Agency-SUM (C)'!C94</f>
        <v>51308670</v>
      </c>
      <c r="D94" s="29">
        <f>+'[2]By Agency-SUM (C)'!D94</f>
        <v>258123</v>
      </c>
      <c r="E94" s="29">
        <f t="shared" si="31"/>
        <v>51566793</v>
      </c>
      <c r="F94" s="29">
        <f t="shared" si="32"/>
        <v>1874758</v>
      </c>
      <c r="G94" s="29">
        <f t="shared" si="33"/>
        <v>2132881</v>
      </c>
      <c r="H94" s="30">
        <f t="shared" si="30"/>
        <v>96.49194687482031</v>
      </c>
    </row>
    <row r="95" spans="1:8" s="23" customFormat="1" ht="11.25" customHeight="1">
      <c r="A95" s="28" t="s">
        <v>99</v>
      </c>
      <c r="B95" s="29">
        <f>+'[2]By Agency-SUM (C)'!B95</f>
        <v>683767</v>
      </c>
      <c r="C95" s="29">
        <f>+'[2]By Agency-SUM (C)'!C95</f>
        <v>575267</v>
      </c>
      <c r="D95" s="29">
        <f>+'[2]By Agency-SUM (C)'!D95</f>
        <v>38915</v>
      </c>
      <c r="E95" s="29">
        <f t="shared" si="31"/>
        <v>614182</v>
      </c>
      <c r="F95" s="29">
        <f t="shared" si="32"/>
        <v>69585</v>
      </c>
      <c r="G95" s="29">
        <f t="shared" si="33"/>
        <v>108500</v>
      </c>
      <c r="H95" s="30">
        <f t="shared" si="30"/>
        <v>89.82328775737935</v>
      </c>
    </row>
    <row r="96" spans="1:8" s="23" customFormat="1" ht="11.25" customHeight="1">
      <c r="A96" s="28"/>
      <c r="B96" s="22"/>
      <c r="C96" s="22"/>
      <c r="D96" s="22"/>
      <c r="E96" s="22"/>
      <c r="F96" s="22"/>
      <c r="G96" s="22"/>
      <c r="H96" s="27"/>
    </row>
    <row r="97" spans="1:18" s="23" customFormat="1" ht="11.25" customHeight="1">
      <c r="A97" s="25" t="s">
        <v>100</v>
      </c>
      <c r="B97" s="32">
        <f aca="true" t="shared" si="34" ref="B97:G97">SUM(B98:B107)</f>
        <v>6060336</v>
      </c>
      <c r="C97" s="32">
        <f t="shared" si="34"/>
        <v>5376889</v>
      </c>
      <c r="D97" s="32">
        <f t="shared" si="34"/>
        <v>349856</v>
      </c>
      <c r="E97" s="32">
        <f t="shared" si="34"/>
        <v>5726745</v>
      </c>
      <c r="F97" s="32">
        <f t="shared" si="34"/>
        <v>333591</v>
      </c>
      <c r="G97" s="32">
        <f t="shared" si="34"/>
        <v>683447</v>
      </c>
      <c r="H97" s="27">
        <f aca="true" t="shared" si="35" ref="H97:H107">E97/B97*100</f>
        <v>94.49550321962347</v>
      </c>
      <c r="N97" s="23" t="e">
        <f>IF(B$97=#REF!,TRUE,FALSE)</f>
        <v>#REF!</v>
      </c>
      <c r="O97" s="23" t="e">
        <f>IF(C$97=#REF!,TRUE,FALSE)</f>
        <v>#REF!</v>
      </c>
      <c r="P97" s="23" t="e">
        <f>IF(D$97=#REF!,TRUE,FALSE)</f>
        <v>#REF!</v>
      </c>
      <c r="Q97" s="23" t="e">
        <f>IF(E$97=#REF!,TRUE,FALSE)</f>
        <v>#REF!</v>
      </c>
      <c r="R97" s="23" t="e">
        <f>IF(F$97=#REF!,TRUE,FALSE)</f>
        <v>#REF!</v>
      </c>
    </row>
    <row r="98" spans="1:8" s="23" customFormat="1" ht="11.25" customHeight="1">
      <c r="A98" s="28" t="s">
        <v>43</v>
      </c>
      <c r="B98" s="29">
        <f>+'[2]By Agency-SUM (C)'!B98</f>
        <v>2098393</v>
      </c>
      <c r="C98" s="29">
        <f>+'[2]By Agency-SUM (C)'!C98</f>
        <v>1756422</v>
      </c>
      <c r="D98" s="29">
        <f>+'[2]By Agency-SUM (C)'!D98</f>
        <v>275402</v>
      </c>
      <c r="E98" s="29">
        <f aca="true" t="shared" si="36" ref="E98:E107">SUM(C98:D98)</f>
        <v>2031824</v>
      </c>
      <c r="F98" s="29">
        <f aca="true" t="shared" si="37" ref="F98:F107">B98-E98</f>
        <v>66569</v>
      </c>
      <c r="G98" s="29">
        <f aca="true" t="shared" si="38" ref="G98:G107">B98-C98</f>
        <v>341971</v>
      </c>
      <c r="H98" s="30">
        <f t="shared" si="35"/>
        <v>96.8276199930137</v>
      </c>
    </row>
    <row r="99" spans="1:16" s="23" customFormat="1" ht="11.25" customHeight="1">
      <c r="A99" s="28" t="s">
        <v>101</v>
      </c>
      <c r="B99" s="29">
        <f>+'[2]By Agency-SUM (C)'!B99</f>
        <v>815782</v>
      </c>
      <c r="C99" s="29">
        <f>+'[2]By Agency-SUM (C)'!C99</f>
        <v>747917</v>
      </c>
      <c r="D99" s="29">
        <f>+'[2]By Agency-SUM (C)'!D99</f>
        <v>26165</v>
      </c>
      <c r="E99" s="29">
        <f t="shared" si="36"/>
        <v>774082</v>
      </c>
      <c r="F99" s="29">
        <f t="shared" si="37"/>
        <v>41700</v>
      </c>
      <c r="G99" s="29">
        <f t="shared" si="38"/>
        <v>67865</v>
      </c>
      <c r="H99" s="30">
        <f t="shared" si="35"/>
        <v>94.88834026737536</v>
      </c>
      <c r="N99" s="22"/>
      <c r="O99" s="22"/>
      <c r="P99" s="22"/>
    </row>
    <row r="100" spans="1:8" s="23" customFormat="1" ht="11.25" customHeight="1">
      <c r="A100" s="28" t="s">
        <v>102</v>
      </c>
      <c r="B100" s="29">
        <f>+'[2]By Agency-SUM (C)'!B100</f>
        <v>352358</v>
      </c>
      <c r="C100" s="29">
        <f>+'[2]By Agency-SUM (C)'!C100</f>
        <v>337402</v>
      </c>
      <c r="D100" s="29">
        <f>+'[2]By Agency-SUM (C)'!D100</f>
        <v>946</v>
      </c>
      <c r="E100" s="29">
        <f t="shared" si="36"/>
        <v>338348</v>
      </c>
      <c r="F100" s="29">
        <f t="shared" si="37"/>
        <v>14010</v>
      </c>
      <c r="G100" s="29">
        <f t="shared" si="38"/>
        <v>14956</v>
      </c>
      <c r="H100" s="30">
        <f t="shared" si="35"/>
        <v>96.02393020734594</v>
      </c>
    </row>
    <row r="101" spans="1:16" s="23" customFormat="1" ht="11.25" customHeight="1">
      <c r="A101" s="28" t="s">
        <v>103</v>
      </c>
      <c r="B101" s="29">
        <f>+'[2]By Agency-SUM (C)'!B101</f>
        <v>544606</v>
      </c>
      <c r="C101" s="29">
        <f>+'[2]By Agency-SUM (C)'!C101</f>
        <v>445563</v>
      </c>
      <c r="D101" s="29">
        <f>+'[2]By Agency-SUM (C)'!D101</f>
        <v>5668</v>
      </c>
      <c r="E101" s="29">
        <f t="shared" si="36"/>
        <v>451231</v>
      </c>
      <c r="F101" s="29">
        <f t="shared" si="37"/>
        <v>93375</v>
      </c>
      <c r="G101" s="29">
        <f t="shared" si="38"/>
        <v>99043</v>
      </c>
      <c r="H101" s="30">
        <f t="shared" si="35"/>
        <v>82.85457743763381</v>
      </c>
      <c r="N101" s="33"/>
      <c r="O101" s="33"/>
      <c r="P101" s="33"/>
    </row>
    <row r="102" spans="1:8" s="23" customFormat="1" ht="11.25" customHeight="1">
      <c r="A102" s="28" t="s">
        <v>104</v>
      </c>
      <c r="B102" s="29">
        <f>+'[2]By Agency-SUM (C)'!B102</f>
        <v>470462</v>
      </c>
      <c r="C102" s="29">
        <f>+'[2]By Agency-SUM (C)'!C102</f>
        <v>404545</v>
      </c>
      <c r="D102" s="29">
        <f>+'[2]By Agency-SUM (C)'!D102</f>
        <v>4502</v>
      </c>
      <c r="E102" s="29">
        <f t="shared" si="36"/>
        <v>409047</v>
      </c>
      <c r="F102" s="29">
        <f t="shared" si="37"/>
        <v>61415</v>
      </c>
      <c r="G102" s="29">
        <f t="shared" si="38"/>
        <v>65917</v>
      </c>
      <c r="H102" s="30">
        <f t="shared" si="35"/>
        <v>86.94581071372396</v>
      </c>
    </row>
    <row r="103" spans="1:8" s="23" customFormat="1" ht="11.25" customHeight="1">
      <c r="A103" s="28" t="s">
        <v>105</v>
      </c>
      <c r="B103" s="29">
        <f>+'[2]By Agency-SUM (C)'!B103</f>
        <v>62164</v>
      </c>
      <c r="C103" s="29">
        <f>+'[2]By Agency-SUM (C)'!C103</f>
        <v>51310</v>
      </c>
      <c r="D103" s="29">
        <f>+'[2]By Agency-SUM (C)'!D103</f>
        <v>2889</v>
      </c>
      <c r="E103" s="29">
        <f t="shared" si="36"/>
        <v>54199</v>
      </c>
      <c r="F103" s="29">
        <f t="shared" si="37"/>
        <v>7965</v>
      </c>
      <c r="G103" s="29">
        <f t="shared" si="38"/>
        <v>10854</v>
      </c>
      <c r="H103" s="30">
        <f t="shared" si="35"/>
        <v>87.18711794607812</v>
      </c>
    </row>
    <row r="104" spans="1:8" s="23" customFormat="1" ht="11.25" customHeight="1">
      <c r="A104" s="28" t="s">
        <v>106</v>
      </c>
      <c r="B104" s="29">
        <f>+'[2]By Agency-SUM (C)'!B104</f>
        <v>329063</v>
      </c>
      <c r="C104" s="29">
        <f>+'[2]By Agency-SUM (C)'!C104</f>
        <v>308626</v>
      </c>
      <c r="D104" s="29">
        <f>+'[2]By Agency-SUM (C)'!D104</f>
        <v>159</v>
      </c>
      <c r="E104" s="29">
        <f t="shared" si="36"/>
        <v>308785</v>
      </c>
      <c r="F104" s="29">
        <f t="shared" si="37"/>
        <v>20278</v>
      </c>
      <c r="G104" s="29">
        <f t="shared" si="38"/>
        <v>20437</v>
      </c>
      <c r="H104" s="30">
        <f t="shared" si="35"/>
        <v>93.8376541877999</v>
      </c>
    </row>
    <row r="105" spans="1:8" s="23" customFormat="1" ht="11.25" customHeight="1">
      <c r="A105" s="28" t="s">
        <v>107</v>
      </c>
      <c r="B105" s="29">
        <f>+'[2]By Agency-SUM (C)'!B105</f>
        <v>290423</v>
      </c>
      <c r="C105" s="29">
        <f>+'[2]By Agency-SUM (C)'!C105</f>
        <v>259391</v>
      </c>
      <c r="D105" s="29">
        <f>+'[2]By Agency-SUM (C)'!D105</f>
        <v>12592</v>
      </c>
      <c r="E105" s="29">
        <f t="shared" si="36"/>
        <v>271983</v>
      </c>
      <c r="F105" s="29">
        <f t="shared" si="37"/>
        <v>18440</v>
      </c>
      <c r="G105" s="29">
        <f t="shared" si="38"/>
        <v>31032</v>
      </c>
      <c r="H105" s="30">
        <f t="shared" si="35"/>
        <v>93.65064061730648</v>
      </c>
    </row>
    <row r="106" spans="1:8" s="23" customFormat="1" ht="11.25" customHeight="1">
      <c r="A106" s="28" t="s">
        <v>108</v>
      </c>
      <c r="B106" s="29">
        <f>+'[2]By Agency-SUM (C)'!B106</f>
        <v>52302</v>
      </c>
      <c r="C106" s="29">
        <f>+'[2]By Agency-SUM (C)'!C106</f>
        <v>41429</v>
      </c>
      <c r="D106" s="29">
        <f>+'[2]By Agency-SUM (C)'!D106</f>
        <v>1035</v>
      </c>
      <c r="E106" s="29">
        <f t="shared" si="36"/>
        <v>42464</v>
      </c>
      <c r="F106" s="29">
        <f t="shared" si="37"/>
        <v>9838</v>
      </c>
      <c r="G106" s="29">
        <f t="shared" si="38"/>
        <v>10873</v>
      </c>
      <c r="H106" s="30">
        <f t="shared" si="35"/>
        <v>81.19001185423119</v>
      </c>
    </row>
    <row r="107" spans="1:8" s="23" customFormat="1" ht="11.25" customHeight="1">
      <c r="A107" s="28" t="s">
        <v>109</v>
      </c>
      <c r="B107" s="29">
        <f>+'[2]By Agency-SUM (C)'!B107</f>
        <v>1044783</v>
      </c>
      <c r="C107" s="29">
        <f>+'[2]By Agency-SUM (C)'!C107</f>
        <v>1024284</v>
      </c>
      <c r="D107" s="29">
        <f>+'[2]By Agency-SUM (C)'!D107</f>
        <v>20498</v>
      </c>
      <c r="E107" s="29">
        <f t="shared" si="36"/>
        <v>1044782</v>
      </c>
      <c r="F107" s="29">
        <f t="shared" si="37"/>
        <v>1</v>
      </c>
      <c r="G107" s="29">
        <f t="shared" si="38"/>
        <v>20499</v>
      </c>
      <c r="H107" s="30">
        <f t="shared" si="35"/>
        <v>99.99990428634463</v>
      </c>
    </row>
    <row r="108" spans="1:8" s="23" customFormat="1" ht="11.25" customHeight="1">
      <c r="A108" s="28"/>
      <c r="B108" s="22"/>
      <c r="C108" s="22"/>
      <c r="D108" s="22"/>
      <c r="E108" s="22"/>
      <c r="F108" s="22"/>
      <c r="G108" s="22"/>
      <c r="H108" s="27"/>
    </row>
    <row r="109" spans="1:18" s="23" customFormat="1" ht="11.25" customHeight="1">
      <c r="A109" s="25" t="s">
        <v>110</v>
      </c>
      <c r="B109" s="32">
        <f aca="true" t="shared" si="39" ref="B109:G109">SUM(B110:B118)</f>
        <v>8493195</v>
      </c>
      <c r="C109" s="32">
        <f t="shared" si="39"/>
        <v>5471348</v>
      </c>
      <c r="D109" s="32">
        <f t="shared" si="39"/>
        <v>374758</v>
      </c>
      <c r="E109" s="32">
        <f t="shared" si="39"/>
        <v>5846106</v>
      </c>
      <c r="F109" s="32">
        <f t="shared" si="39"/>
        <v>2647089</v>
      </c>
      <c r="G109" s="32">
        <f t="shared" si="39"/>
        <v>3021847</v>
      </c>
      <c r="H109" s="27">
        <f aca="true" t="shared" si="40" ref="H109:H118">E109/B109*100</f>
        <v>68.8328243964727</v>
      </c>
      <c r="N109" s="23" t="e">
        <f>IF(B$109=#REF!,TRUE,FALSE)</f>
        <v>#REF!</v>
      </c>
      <c r="O109" s="23" t="e">
        <f>IF(C$109=#REF!,TRUE,FALSE)</f>
        <v>#REF!</v>
      </c>
      <c r="P109" s="23" t="e">
        <f>IF(D$109=#REF!,TRUE,FALSE)</f>
        <v>#REF!</v>
      </c>
      <c r="Q109" s="23" t="e">
        <f>IF(E$109=#REF!,TRUE,FALSE)</f>
        <v>#REF!</v>
      </c>
      <c r="R109" s="23" t="e">
        <f>IF(F$109=#REF!,TRUE,FALSE)</f>
        <v>#REF!</v>
      </c>
    </row>
    <row r="110" spans="1:8" s="23" customFormat="1" ht="11.25" customHeight="1">
      <c r="A110" s="28" t="s">
        <v>43</v>
      </c>
      <c r="B110" s="29">
        <f>+'[2]By Agency-SUM (C)'!B110</f>
        <v>4918026</v>
      </c>
      <c r="C110" s="29">
        <f>+'[2]By Agency-SUM (C)'!C110</f>
        <v>2525622</v>
      </c>
      <c r="D110" s="29">
        <f>+'[2]By Agency-SUM (C)'!D110</f>
        <v>284382</v>
      </c>
      <c r="E110" s="29">
        <f aca="true" t="shared" si="41" ref="E110:E118">SUM(C110:D110)</f>
        <v>2810004</v>
      </c>
      <c r="F110" s="29">
        <f aca="true" t="shared" si="42" ref="F110:F118">B110-E110</f>
        <v>2108022</v>
      </c>
      <c r="G110" s="29">
        <f aca="true" t="shared" si="43" ref="G110:G118">B110-C110</f>
        <v>2392404</v>
      </c>
      <c r="H110" s="30">
        <f t="shared" si="40"/>
        <v>57.13682684882105</v>
      </c>
    </row>
    <row r="111" spans="1:8" s="23" customFormat="1" ht="11.25" customHeight="1">
      <c r="A111" s="28" t="s">
        <v>111</v>
      </c>
      <c r="B111" s="29">
        <f>+'[2]By Agency-SUM (C)'!B111</f>
        <v>13136</v>
      </c>
      <c r="C111" s="29">
        <f>+'[2]By Agency-SUM (C)'!C111</f>
        <v>11264</v>
      </c>
      <c r="D111" s="29">
        <f>+'[2]By Agency-SUM (C)'!D111</f>
        <v>62</v>
      </c>
      <c r="E111" s="29">
        <f t="shared" si="41"/>
        <v>11326</v>
      </c>
      <c r="F111" s="29">
        <f t="shared" si="42"/>
        <v>1810</v>
      </c>
      <c r="G111" s="29">
        <f t="shared" si="43"/>
        <v>1872</v>
      </c>
      <c r="H111" s="30">
        <f t="shared" si="40"/>
        <v>86.221071863581</v>
      </c>
    </row>
    <row r="112" spans="1:8" s="23" customFormat="1" ht="11.25" customHeight="1">
      <c r="A112" s="28" t="s">
        <v>112</v>
      </c>
      <c r="B112" s="29">
        <f>+'[2]By Agency-SUM (C)'!B112</f>
        <v>81620</v>
      </c>
      <c r="C112" s="29">
        <f>+'[2]By Agency-SUM (C)'!C112</f>
        <v>72155</v>
      </c>
      <c r="D112" s="29">
        <f>+'[2]By Agency-SUM (C)'!D112</f>
        <v>2677</v>
      </c>
      <c r="E112" s="29">
        <f t="shared" si="41"/>
        <v>74832</v>
      </c>
      <c r="F112" s="29">
        <f t="shared" si="42"/>
        <v>6788</v>
      </c>
      <c r="G112" s="29">
        <f t="shared" si="43"/>
        <v>9465</v>
      </c>
      <c r="H112" s="30">
        <f t="shared" si="40"/>
        <v>91.68341092869395</v>
      </c>
    </row>
    <row r="113" spans="1:8" s="23" customFormat="1" ht="11.25" customHeight="1">
      <c r="A113" s="28" t="s">
        <v>113</v>
      </c>
      <c r="B113" s="29">
        <f>+'[2]By Agency-SUM (C)'!B113</f>
        <v>408330</v>
      </c>
      <c r="C113" s="29">
        <f>+'[2]By Agency-SUM (C)'!C113</f>
        <v>352812</v>
      </c>
      <c r="D113" s="29">
        <f>+'[2]By Agency-SUM (C)'!D113</f>
        <v>25248</v>
      </c>
      <c r="E113" s="29">
        <f t="shared" si="41"/>
        <v>378060</v>
      </c>
      <c r="F113" s="29">
        <f t="shared" si="42"/>
        <v>30270</v>
      </c>
      <c r="G113" s="29">
        <f t="shared" si="43"/>
        <v>55518</v>
      </c>
      <c r="H113" s="30">
        <f t="shared" si="40"/>
        <v>92.5868782602307</v>
      </c>
    </row>
    <row r="114" spans="1:8" s="23" customFormat="1" ht="11.25" customHeight="1">
      <c r="A114" s="28" t="s">
        <v>114</v>
      </c>
      <c r="B114" s="29">
        <f>+'[2]By Agency-SUM (C)'!B114</f>
        <v>48892</v>
      </c>
      <c r="C114" s="29">
        <f>+'[2]By Agency-SUM (C)'!C114</f>
        <v>31449</v>
      </c>
      <c r="D114" s="29">
        <f>+'[2]By Agency-SUM (C)'!D114</f>
        <v>2138</v>
      </c>
      <c r="E114" s="29">
        <f t="shared" si="41"/>
        <v>33587</v>
      </c>
      <c r="F114" s="29">
        <f t="shared" si="42"/>
        <v>15305</v>
      </c>
      <c r="G114" s="29">
        <f t="shared" si="43"/>
        <v>17443</v>
      </c>
      <c r="H114" s="30">
        <f t="shared" si="40"/>
        <v>68.69631023480324</v>
      </c>
    </row>
    <row r="115" spans="1:8" s="23" customFormat="1" ht="11.25" customHeight="1">
      <c r="A115" s="28" t="s">
        <v>115</v>
      </c>
      <c r="B115" s="29">
        <f>+'[2]By Agency-SUM (C)'!B115</f>
        <v>85363</v>
      </c>
      <c r="C115" s="29">
        <f>+'[2]By Agency-SUM (C)'!C115</f>
        <v>65611</v>
      </c>
      <c r="D115" s="29">
        <f>+'[2]By Agency-SUM (C)'!D115</f>
        <v>2355</v>
      </c>
      <c r="E115" s="29">
        <f t="shared" si="41"/>
        <v>67966</v>
      </c>
      <c r="F115" s="29">
        <f t="shared" si="42"/>
        <v>17397</v>
      </c>
      <c r="G115" s="29">
        <f t="shared" si="43"/>
        <v>19752</v>
      </c>
      <c r="H115" s="30">
        <f t="shared" si="40"/>
        <v>79.61997586776472</v>
      </c>
    </row>
    <row r="116" spans="1:8" s="23" customFormat="1" ht="11.25" customHeight="1">
      <c r="A116" s="28" t="s">
        <v>116</v>
      </c>
      <c r="B116" s="29">
        <f>+'[2]By Agency-SUM (C)'!B116</f>
        <v>194288</v>
      </c>
      <c r="C116" s="29">
        <f>+'[2]By Agency-SUM (C)'!C116</f>
        <v>147034</v>
      </c>
      <c r="D116" s="29">
        <f>+'[2]By Agency-SUM (C)'!D116</f>
        <v>6173</v>
      </c>
      <c r="E116" s="29">
        <f t="shared" si="41"/>
        <v>153207</v>
      </c>
      <c r="F116" s="29">
        <f t="shared" si="42"/>
        <v>41081</v>
      </c>
      <c r="G116" s="29">
        <f t="shared" si="43"/>
        <v>47254</v>
      </c>
      <c r="H116" s="30">
        <f t="shared" si="40"/>
        <v>78.85561640451289</v>
      </c>
    </row>
    <row r="117" spans="1:8" s="23" customFormat="1" ht="11.25" customHeight="1">
      <c r="A117" s="28" t="s">
        <v>117</v>
      </c>
      <c r="B117" s="29">
        <f>+'[2]By Agency-SUM (C)'!B117</f>
        <v>337035</v>
      </c>
      <c r="C117" s="29">
        <f>+'[2]By Agency-SUM (C)'!C117</f>
        <v>207920</v>
      </c>
      <c r="D117" s="29">
        <f>+'[2]By Agency-SUM (C)'!D117</f>
        <v>3681</v>
      </c>
      <c r="E117" s="29">
        <f t="shared" si="41"/>
        <v>211601</v>
      </c>
      <c r="F117" s="29">
        <f t="shared" si="42"/>
        <v>125434</v>
      </c>
      <c r="G117" s="29">
        <f t="shared" si="43"/>
        <v>129115</v>
      </c>
      <c r="H117" s="30">
        <f t="shared" si="40"/>
        <v>62.783093743973176</v>
      </c>
    </row>
    <row r="118" spans="1:8" s="23" customFormat="1" ht="11.25" customHeight="1">
      <c r="A118" s="28" t="s">
        <v>118</v>
      </c>
      <c r="B118" s="29">
        <f>+'[2]By Agency-SUM (C)'!B118</f>
        <v>2406505</v>
      </c>
      <c r="C118" s="29">
        <f>+'[2]By Agency-SUM (C)'!C118</f>
        <v>2057481</v>
      </c>
      <c r="D118" s="29">
        <f>+'[2]By Agency-SUM (C)'!D118</f>
        <v>48042</v>
      </c>
      <c r="E118" s="29">
        <f t="shared" si="41"/>
        <v>2105523</v>
      </c>
      <c r="F118" s="29">
        <f t="shared" si="42"/>
        <v>300982</v>
      </c>
      <c r="G118" s="29">
        <f t="shared" si="43"/>
        <v>349024</v>
      </c>
      <c r="H118" s="30">
        <f t="shared" si="40"/>
        <v>87.49298256184798</v>
      </c>
    </row>
    <row r="119" spans="1:8" s="23" customFormat="1" ht="11.25" customHeight="1">
      <c r="A119" s="28"/>
      <c r="B119" s="22"/>
      <c r="C119" s="22"/>
      <c r="D119" s="22"/>
      <c r="E119" s="22"/>
      <c r="F119" s="22"/>
      <c r="G119" s="22"/>
      <c r="H119" s="27"/>
    </row>
    <row r="120" spans="1:18" s="23" customFormat="1" ht="11.25" customHeight="1">
      <c r="A120" s="25" t="s">
        <v>119</v>
      </c>
      <c r="B120" s="32">
        <f aca="true" t="shared" si="44" ref="B120:G120">+B121+B129</f>
        <v>65409525</v>
      </c>
      <c r="C120" s="32">
        <f t="shared" si="44"/>
        <v>57692490</v>
      </c>
      <c r="D120" s="32">
        <f t="shared" si="44"/>
        <v>1575194</v>
      </c>
      <c r="E120" s="32">
        <f t="shared" si="44"/>
        <v>59267684</v>
      </c>
      <c r="F120" s="32">
        <f t="shared" si="44"/>
        <v>6141841</v>
      </c>
      <c r="G120" s="32">
        <f t="shared" si="44"/>
        <v>7717035</v>
      </c>
      <c r="H120" s="27">
        <f>E120/B120*100</f>
        <v>90.61017336542346</v>
      </c>
      <c r="N120" s="23" t="e">
        <f>IF(B$120=#REF!,TRUE,FALSE)</f>
        <v>#REF!</v>
      </c>
      <c r="O120" s="23" t="e">
        <f>IF(C$120=#REF!,TRUE,FALSE)</f>
        <v>#REF!</v>
      </c>
      <c r="P120" s="23" t="e">
        <f>IF(D$120=#REF!,TRUE,FALSE)</f>
        <v>#REF!</v>
      </c>
      <c r="Q120" s="23" t="e">
        <f>IF(E$120=#REF!,TRUE,FALSE)</f>
        <v>#REF!</v>
      </c>
      <c r="R120" s="23" t="e">
        <f>IF(F$120=#REF!,TRUE,FALSE)</f>
        <v>#REF!</v>
      </c>
    </row>
    <row r="121" spans="1:8" s="23" customFormat="1" ht="11.25">
      <c r="A121" s="37" t="s">
        <v>120</v>
      </c>
      <c r="B121" s="38">
        <f aca="true" t="shared" si="45" ref="B121:G121">SUM(B122:B126)</f>
        <v>8448826</v>
      </c>
      <c r="C121" s="38">
        <f t="shared" si="45"/>
        <v>5120908</v>
      </c>
      <c r="D121" s="38">
        <f t="shared" si="45"/>
        <v>62376</v>
      </c>
      <c r="E121" s="38">
        <f t="shared" si="45"/>
        <v>5183284</v>
      </c>
      <c r="F121" s="38">
        <f t="shared" si="45"/>
        <v>3265542</v>
      </c>
      <c r="G121" s="38">
        <f t="shared" si="45"/>
        <v>3327918</v>
      </c>
      <c r="H121" s="30">
        <f>E121/B121*100</f>
        <v>61.349162593714205</v>
      </c>
    </row>
    <row r="122" spans="1:8" s="23" customFormat="1" ht="11.25" customHeight="1">
      <c r="A122" s="39" t="s">
        <v>121</v>
      </c>
      <c r="B122" s="29">
        <f>+'[2]By Agency-SUM (C)'!B122</f>
        <v>165556</v>
      </c>
      <c r="C122" s="29">
        <f>+'[2]By Agency-SUM (C)'!C122</f>
        <v>160014</v>
      </c>
      <c r="D122" s="29">
        <f>+'[2]By Agency-SUM (C)'!D122</f>
        <v>5468</v>
      </c>
      <c r="E122" s="29">
        <f aca="true" t="shared" si="46" ref="E122:E128">SUM(C122:D122)</f>
        <v>165482</v>
      </c>
      <c r="F122" s="29">
        <f aca="true" t="shared" si="47" ref="F122:F128">B122-E122</f>
        <v>74</v>
      </c>
      <c r="G122" s="29">
        <f aca="true" t="shared" si="48" ref="G122:G128">B122-C122</f>
        <v>5542</v>
      </c>
      <c r="H122" s="30">
        <f aca="true" t="shared" si="49" ref="H122:H128">E122/B122*100</f>
        <v>99.95530213341709</v>
      </c>
    </row>
    <row r="123" spans="1:8" s="23" customFormat="1" ht="11.25" customHeight="1">
      <c r="A123" s="39" t="s">
        <v>122</v>
      </c>
      <c r="B123" s="29">
        <f>+'[2]By Agency-SUM (C)'!B123</f>
        <v>610019</v>
      </c>
      <c r="C123" s="29">
        <f>+'[2]By Agency-SUM (C)'!C123</f>
        <v>295872</v>
      </c>
      <c r="D123" s="29">
        <f>+'[2]By Agency-SUM (C)'!D123</f>
        <v>8043</v>
      </c>
      <c r="E123" s="29">
        <f t="shared" si="46"/>
        <v>303915</v>
      </c>
      <c r="F123" s="29">
        <f t="shared" si="47"/>
        <v>306104</v>
      </c>
      <c r="G123" s="29">
        <f t="shared" si="48"/>
        <v>314147</v>
      </c>
      <c r="H123" s="30">
        <f t="shared" si="49"/>
        <v>49.82057935900357</v>
      </c>
    </row>
    <row r="124" spans="1:8" s="23" customFormat="1" ht="11.25" customHeight="1">
      <c r="A124" s="39" t="s">
        <v>123</v>
      </c>
      <c r="B124" s="29">
        <f>+'[2]By Agency-SUM (C)'!B124</f>
        <v>29357</v>
      </c>
      <c r="C124" s="29">
        <f>+'[2]By Agency-SUM (C)'!C124</f>
        <v>22628</v>
      </c>
      <c r="D124" s="29">
        <f>+'[2]By Agency-SUM (C)'!D124</f>
        <v>441</v>
      </c>
      <c r="E124" s="29">
        <f t="shared" si="46"/>
        <v>23069</v>
      </c>
      <c r="F124" s="29">
        <f t="shared" si="47"/>
        <v>6288</v>
      </c>
      <c r="G124" s="29">
        <f t="shared" si="48"/>
        <v>6729</v>
      </c>
      <c r="H124" s="30">
        <f t="shared" si="49"/>
        <v>78.58091766869912</v>
      </c>
    </row>
    <row r="125" spans="1:8" s="23" customFormat="1" ht="11.25" customHeight="1">
      <c r="A125" s="39" t="s">
        <v>124</v>
      </c>
      <c r="B125" s="29">
        <f>+'[2]By Agency-SUM (C)'!B125</f>
        <v>304931</v>
      </c>
      <c r="C125" s="29">
        <f>+'[2]By Agency-SUM (C)'!C125</f>
        <v>300719</v>
      </c>
      <c r="D125" s="29">
        <f>+'[2]By Agency-SUM (C)'!D125</f>
        <v>2423</v>
      </c>
      <c r="E125" s="29">
        <f t="shared" si="46"/>
        <v>303142</v>
      </c>
      <c r="F125" s="29">
        <f t="shared" si="47"/>
        <v>1789</v>
      </c>
      <c r="G125" s="29">
        <f t="shared" si="48"/>
        <v>4212</v>
      </c>
      <c r="H125" s="30">
        <f t="shared" si="49"/>
        <v>99.4133098963372</v>
      </c>
    </row>
    <row r="126" spans="1:8" s="23" customFormat="1" ht="11.25" customHeight="1">
      <c r="A126" s="39" t="s">
        <v>125</v>
      </c>
      <c r="B126" s="38">
        <f>SUM(B127:B128)</f>
        <v>7338963</v>
      </c>
      <c r="C126" s="38">
        <f>SUM(C127:C128)</f>
        <v>4341675</v>
      </c>
      <c r="D126" s="38">
        <f>SUM(D127:D128)</f>
        <v>46001</v>
      </c>
      <c r="E126" s="29">
        <f t="shared" si="46"/>
        <v>4387676</v>
      </c>
      <c r="F126" s="29">
        <f t="shared" si="47"/>
        <v>2951287</v>
      </c>
      <c r="G126" s="29">
        <f t="shared" si="48"/>
        <v>2997288</v>
      </c>
      <c r="H126" s="30">
        <f t="shared" si="49"/>
        <v>59.78604879190698</v>
      </c>
    </row>
    <row r="127" spans="1:8" s="23" customFormat="1" ht="11.25" customHeight="1">
      <c r="A127" s="40" t="s">
        <v>125</v>
      </c>
      <c r="B127" s="29">
        <f>+'[2]By Agency-SUM (C)'!B127</f>
        <v>6897839</v>
      </c>
      <c r="C127" s="29">
        <f>+'[2]By Agency-SUM (C)'!C127</f>
        <v>3983827</v>
      </c>
      <c r="D127" s="29">
        <f>+'[2]By Agency-SUM (C)'!D127</f>
        <v>14500</v>
      </c>
      <c r="E127" s="29">
        <f t="shared" si="46"/>
        <v>3998327</v>
      </c>
      <c r="F127" s="29">
        <f t="shared" si="47"/>
        <v>2899512</v>
      </c>
      <c r="G127" s="29">
        <f t="shared" si="48"/>
        <v>2914012</v>
      </c>
      <c r="H127" s="30">
        <f t="shared" si="49"/>
        <v>57.964922057473366</v>
      </c>
    </row>
    <row r="128" spans="1:8" s="23" customFormat="1" ht="11.25" customHeight="1">
      <c r="A128" s="40" t="s">
        <v>126</v>
      </c>
      <c r="B128" s="29">
        <f>+'[2]By Agency-SUM (C)'!B128</f>
        <v>441124</v>
      </c>
      <c r="C128" s="29">
        <f>+'[2]By Agency-SUM (C)'!C128</f>
        <v>357848</v>
      </c>
      <c r="D128" s="29">
        <f>+'[2]By Agency-SUM (C)'!D128</f>
        <v>31501</v>
      </c>
      <c r="E128" s="29">
        <f t="shared" si="46"/>
        <v>389349</v>
      </c>
      <c r="F128" s="29">
        <f t="shared" si="47"/>
        <v>51775</v>
      </c>
      <c r="G128" s="29">
        <f t="shared" si="48"/>
        <v>83276</v>
      </c>
      <c r="H128" s="30">
        <f t="shared" si="49"/>
        <v>88.26293740535542</v>
      </c>
    </row>
    <row r="129" spans="1:8" s="23" customFormat="1" ht="11.25" customHeight="1">
      <c r="A129" s="41" t="s">
        <v>127</v>
      </c>
      <c r="B129" s="38">
        <f aca="true" t="shared" si="50" ref="B129:G129">SUM(B130:B133)</f>
        <v>56960699</v>
      </c>
      <c r="C129" s="38">
        <f t="shared" si="50"/>
        <v>52571582</v>
      </c>
      <c r="D129" s="38">
        <f t="shared" si="50"/>
        <v>1512818</v>
      </c>
      <c r="E129" s="38">
        <f t="shared" si="50"/>
        <v>54084400</v>
      </c>
      <c r="F129" s="38">
        <f t="shared" si="50"/>
        <v>2876299</v>
      </c>
      <c r="G129" s="38">
        <f t="shared" si="50"/>
        <v>4389117</v>
      </c>
      <c r="H129" s="30">
        <f>E129/B129*100</f>
        <v>94.95037973463072</v>
      </c>
    </row>
    <row r="130" spans="1:8" s="23" customFormat="1" ht="11.25" customHeight="1">
      <c r="A130" s="39" t="s">
        <v>128</v>
      </c>
      <c r="B130" s="29">
        <f>+'[2]By Agency-SUM (C)'!B130</f>
        <v>19980528</v>
      </c>
      <c r="C130" s="29">
        <f>+'[2]By Agency-SUM (C)'!C130</f>
        <v>18494960</v>
      </c>
      <c r="D130" s="29">
        <f>+'[2]By Agency-SUM (C)'!D130</f>
        <v>961895</v>
      </c>
      <c r="E130" s="29">
        <f>SUM(C130:D130)</f>
        <v>19456855</v>
      </c>
      <c r="F130" s="29">
        <f>B130-E130</f>
        <v>523673</v>
      </c>
      <c r="G130" s="29">
        <f>B130-C130</f>
        <v>1485568</v>
      </c>
      <c r="H130" s="30">
        <f>E130/B130*100</f>
        <v>97.379083275477</v>
      </c>
    </row>
    <row r="131" spans="1:8" s="23" customFormat="1" ht="11.25" customHeight="1">
      <c r="A131" s="39" t="s">
        <v>129</v>
      </c>
      <c r="B131" s="29">
        <f>+'[2]By Agency-SUM (C)'!B131</f>
        <v>5075258</v>
      </c>
      <c r="C131" s="29">
        <f>+'[2]By Agency-SUM (C)'!C131</f>
        <v>4978417</v>
      </c>
      <c r="D131" s="29">
        <f>+'[2]By Agency-SUM (C)'!D131</f>
        <v>89606</v>
      </c>
      <c r="E131" s="29">
        <f>SUM(C131:D131)</f>
        <v>5068023</v>
      </c>
      <c r="F131" s="29">
        <f>B131-E131</f>
        <v>7235</v>
      </c>
      <c r="G131" s="29">
        <f>B131-C131</f>
        <v>96841</v>
      </c>
      <c r="H131" s="30">
        <f>E131/B131*100</f>
        <v>99.85744567074225</v>
      </c>
    </row>
    <row r="132" spans="1:8" s="23" customFormat="1" ht="11.25" customHeight="1">
      <c r="A132" s="39" t="s">
        <v>130</v>
      </c>
      <c r="B132" s="29">
        <f>+'[2]By Agency-SUM (C)'!B132</f>
        <v>6847504</v>
      </c>
      <c r="C132" s="29">
        <f>+'[2]By Agency-SUM (C)'!C132</f>
        <v>5991515</v>
      </c>
      <c r="D132" s="29">
        <f>+'[2]By Agency-SUM (C)'!D132</f>
        <v>406303</v>
      </c>
      <c r="E132" s="29">
        <f>SUM(C132:D132)</f>
        <v>6397818</v>
      </c>
      <c r="F132" s="29">
        <f>B132-E132</f>
        <v>449686</v>
      </c>
      <c r="G132" s="29">
        <f>B132-C132</f>
        <v>855989</v>
      </c>
      <c r="H132" s="30">
        <f>E132/B132*100</f>
        <v>93.43284793992088</v>
      </c>
    </row>
    <row r="133" spans="1:8" s="23" customFormat="1" ht="11.25" customHeight="1" hidden="1">
      <c r="A133" s="42" t="s">
        <v>131</v>
      </c>
      <c r="B133" s="38">
        <f aca="true" t="shared" si="51" ref="B133:H133">+B134</f>
        <v>25057409</v>
      </c>
      <c r="C133" s="38">
        <f t="shared" si="51"/>
        <v>23106690</v>
      </c>
      <c r="D133" s="38">
        <f t="shared" si="51"/>
        <v>55014</v>
      </c>
      <c r="E133" s="38">
        <f t="shared" si="51"/>
        <v>23161704</v>
      </c>
      <c r="F133" s="38">
        <f t="shared" si="51"/>
        <v>1895705</v>
      </c>
      <c r="G133" s="38">
        <f t="shared" si="51"/>
        <v>1950719</v>
      </c>
      <c r="H133" s="43">
        <f t="shared" si="51"/>
        <v>92.43455298989612</v>
      </c>
    </row>
    <row r="134" spans="1:8" s="23" customFormat="1" ht="11.25" customHeight="1">
      <c r="A134" s="40" t="s">
        <v>132</v>
      </c>
      <c r="B134" s="29">
        <f>+'[2]By Agency-SUM (C)'!B134</f>
        <v>25057409</v>
      </c>
      <c r="C134" s="29">
        <f>+'[2]By Agency-SUM (C)'!C134</f>
        <v>23106690</v>
      </c>
      <c r="D134" s="29">
        <f>+'[2]By Agency-SUM (C)'!D134</f>
        <v>55014</v>
      </c>
      <c r="E134" s="29">
        <f>SUM(C134:D134)</f>
        <v>23161704</v>
      </c>
      <c r="F134" s="29">
        <f>B134-E134</f>
        <v>1895705</v>
      </c>
      <c r="G134" s="29">
        <f>B134-C134</f>
        <v>1950719</v>
      </c>
      <c r="H134" s="30">
        <f>E134/B134*100</f>
        <v>92.43455298989612</v>
      </c>
    </row>
    <row r="135" spans="1:8" s="23" customFormat="1" ht="11.25" customHeight="1">
      <c r="A135" s="28"/>
      <c r="B135" s="22"/>
      <c r="C135" s="22"/>
      <c r="D135" s="22"/>
      <c r="E135" s="22"/>
      <c r="F135" s="22"/>
      <c r="G135" s="22"/>
      <c r="H135" s="27"/>
    </row>
    <row r="136" spans="1:18" s="23" customFormat="1" ht="11.25" customHeight="1">
      <c r="A136" s="25" t="s">
        <v>133</v>
      </c>
      <c r="B136" s="32">
        <f aca="true" t="shared" si="52" ref="B136:H136">+B137</f>
        <v>111911049</v>
      </c>
      <c r="C136" s="32">
        <f t="shared" si="52"/>
        <v>104264755</v>
      </c>
      <c r="D136" s="32">
        <f t="shared" si="52"/>
        <v>1462574</v>
      </c>
      <c r="E136" s="32">
        <f t="shared" si="52"/>
        <v>105727329</v>
      </c>
      <c r="F136" s="32">
        <f t="shared" si="52"/>
        <v>6183720</v>
      </c>
      <c r="G136" s="32">
        <f t="shared" si="52"/>
        <v>7646294</v>
      </c>
      <c r="H136" s="27">
        <f t="shared" si="52"/>
        <v>94.47443299365374</v>
      </c>
      <c r="N136" s="23" t="e">
        <f>IF(B$136=#REF!,TRUE,FALSE)</f>
        <v>#REF!</v>
      </c>
      <c r="O136" s="23" t="e">
        <f>IF(C$136=#REF!,TRUE,FALSE)</f>
        <v>#REF!</v>
      </c>
      <c r="P136" s="23" t="e">
        <f>IF(D$136=#REF!,TRUE,FALSE)</f>
        <v>#REF!</v>
      </c>
      <c r="Q136" s="23" t="e">
        <f>IF(E$136=#REF!,TRUE,FALSE)</f>
        <v>#REF!</v>
      </c>
      <c r="R136" s="23" t="e">
        <f>IF(F$136=#REF!,TRUE,FALSE)</f>
        <v>#REF!</v>
      </c>
    </row>
    <row r="137" spans="1:8" s="23" customFormat="1" ht="11.25" customHeight="1">
      <c r="A137" s="28" t="s">
        <v>134</v>
      </c>
      <c r="B137" s="29">
        <f>+'[2]By Agency-SUM (C)'!B137</f>
        <v>111911049</v>
      </c>
      <c r="C137" s="29">
        <f>+'[2]By Agency-SUM (C)'!C137</f>
        <v>104264755</v>
      </c>
      <c r="D137" s="29">
        <f>+'[2]By Agency-SUM (C)'!D137</f>
        <v>1462574</v>
      </c>
      <c r="E137" s="29">
        <f>SUM(C137:D137)</f>
        <v>105727329</v>
      </c>
      <c r="F137" s="29">
        <f>B137-E137</f>
        <v>6183720</v>
      </c>
      <c r="G137" s="29">
        <f>B137-C137</f>
        <v>7646294</v>
      </c>
      <c r="H137" s="30">
        <f>E137/B137*100</f>
        <v>94.47443299365374</v>
      </c>
    </row>
    <row r="138" spans="1:8" s="23" customFormat="1" ht="11.25" customHeight="1">
      <c r="A138" s="28"/>
      <c r="B138" s="22"/>
      <c r="C138" s="22"/>
      <c r="D138" s="22"/>
      <c r="E138" s="22"/>
      <c r="F138" s="22"/>
      <c r="G138" s="22"/>
      <c r="H138" s="27"/>
    </row>
    <row r="139" spans="1:18" s="23" customFormat="1" ht="11.25" customHeight="1">
      <c r="A139" s="25" t="s">
        <v>135</v>
      </c>
      <c r="B139" s="32">
        <f aca="true" t="shared" si="53" ref="B139:G139">SUM(B140:B159)</f>
        <v>7904825</v>
      </c>
      <c r="C139" s="32">
        <f t="shared" si="53"/>
        <v>5946409</v>
      </c>
      <c r="D139" s="32">
        <f t="shared" si="53"/>
        <v>195308</v>
      </c>
      <c r="E139" s="32">
        <f t="shared" si="53"/>
        <v>6141717</v>
      </c>
      <c r="F139" s="32">
        <f t="shared" si="53"/>
        <v>1763108</v>
      </c>
      <c r="G139" s="32">
        <f t="shared" si="53"/>
        <v>1958416</v>
      </c>
      <c r="H139" s="27">
        <f aca="true" t="shared" si="54" ref="H139:H159">E139/B139*100</f>
        <v>77.6957997172613</v>
      </c>
      <c r="N139" s="23" t="e">
        <f>IF(B$139=#REF!,TRUE,FALSE)</f>
        <v>#REF!</v>
      </c>
      <c r="O139" s="23" t="e">
        <f>IF(C$139=#REF!,TRUE,FALSE)</f>
        <v>#REF!</v>
      </c>
      <c r="P139" s="23" t="e">
        <f>IF(D$139=#REF!,TRUE,FALSE)</f>
        <v>#REF!</v>
      </c>
      <c r="Q139" s="23" t="e">
        <f>IF(E$139=#REF!,TRUE,FALSE)</f>
        <v>#REF!</v>
      </c>
      <c r="R139" s="23" t="e">
        <f>IF(F$139=#REF!,TRUE,FALSE)</f>
        <v>#REF!</v>
      </c>
    </row>
    <row r="140" spans="1:8" s="23" customFormat="1" ht="11.25" customHeight="1">
      <c r="A140" s="28" t="s">
        <v>136</v>
      </c>
      <c r="B140" s="29">
        <f>+'[2]By Agency-SUM (C)'!B140</f>
        <v>2141025</v>
      </c>
      <c r="C140" s="29">
        <f>+'[2]By Agency-SUM (C)'!C140</f>
        <v>1678912</v>
      </c>
      <c r="D140" s="29">
        <f>+'[2]By Agency-SUM (C)'!D140</f>
        <v>87391</v>
      </c>
      <c r="E140" s="29">
        <f aca="true" t="shared" si="55" ref="E140:E159">SUM(C140:D140)</f>
        <v>1766303</v>
      </c>
      <c r="F140" s="29">
        <f aca="true" t="shared" si="56" ref="F140:F159">B140-E140</f>
        <v>374722</v>
      </c>
      <c r="G140" s="29">
        <f aca="true" t="shared" si="57" ref="G140:G159">B140-C140</f>
        <v>462113</v>
      </c>
      <c r="H140" s="30">
        <f t="shared" si="54"/>
        <v>82.49800913114046</v>
      </c>
    </row>
    <row r="141" spans="1:8" s="23" customFormat="1" ht="11.25" customHeight="1">
      <c r="A141" s="28" t="s">
        <v>137</v>
      </c>
      <c r="B141" s="29">
        <f>+'[2]By Agency-SUM (C)'!B141</f>
        <v>207262</v>
      </c>
      <c r="C141" s="29">
        <f>+'[2]By Agency-SUM (C)'!C141</f>
        <v>168464</v>
      </c>
      <c r="D141" s="29">
        <f>+'[2]By Agency-SUM (C)'!D141</f>
        <v>527</v>
      </c>
      <c r="E141" s="29">
        <f t="shared" si="55"/>
        <v>168991</v>
      </c>
      <c r="F141" s="29">
        <f t="shared" si="56"/>
        <v>38271</v>
      </c>
      <c r="G141" s="29">
        <f t="shared" si="57"/>
        <v>38798</v>
      </c>
      <c r="H141" s="30">
        <f t="shared" si="54"/>
        <v>81.53496540610435</v>
      </c>
    </row>
    <row r="142" spans="1:8" s="23" customFormat="1" ht="11.25" customHeight="1">
      <c r="A142" s="28" t="s">
        <v>138</v>
      </c>
      <c r="B142" s="29">
        <f>+'[2]By Agency-SUM (C)'!B142</f>
        <v>109057</v>
      </c>
      <c r="C142" s="29">
        <f>+'[2]By Agency-SUM (C)'!C142</f>
        <v>88754</v>
      </c>
      <c r="D142" s="29">
        <f>+'[2]By Agency-SUM (C)'!D142</f>
        <v>1994</v>
      </c>
      <c r="E142" s="29">
        <f t="shared" si="55"/>
        <v>90748</v>
      </c>
      <c r="F142" s="29">
        <f t="shared" si="56"/>
        <v>18309</v>
      </c>
      <c r="G142" s="29">
        <f t="shared" si="57"/>
        <v>20303</v>
      </c>
      <c r="H142" s="30">
        <f t="shared" si="54"/>
        <v>83.21153158440082</v>
      </c>
    </row>
    <row r="143" spans="1:8" s="23" customFormat="1" ht="11.25" customHeight="1">
      <c r="A143" s="28" t="s">
        <v>139</v>
      </c>
      <c r="B143" s="29">
        <f>+'[2]By Agency-SUM (C)'!B143</f>
        <v>67624</v>
      </c>
      <c r="C143" s="29">
        <f>+'[2]By Agency-SUM (C)'!C143</f>
        <v>61962</v>
      </c>
      <c r="D143" s="29">
        <f>+'[2]By Agency-SUM (C)'!D143</f>
        <v>0</v>
      </c>
      <c r="E143" s="29">
        <f t="shared" si="55"/>
        <v>61962</v>
      </c>
      <c r="F143" s="29">
        <f t="shared" si="56"/>
        <v>5662</v>
      </c>
      <c r="G143" s="29">
        <f t="shared" si="57"/>
        <v>5662</v>
      </c>
      <c r="H143" s="30">
        <f t="shared" si="54"/>
        <v>91.62723293505265</v>
      </c>
    </row>
    <row r="144" spans="1:8" s="23" customFormat="1" ht="11.25" customHeight="1">
      <c r="A144" s="44" t="s">
        <v>140</v>
      </c>
      <c r="B144" s="29">
        <f>+'[2]By Agency-SUM (C)'!B144</f>
        <v>119420</v>
      </c>
      <c r="C144" s="29">
        <f>+'[2]By Agency-SUM (C)'!C144</f>
        <v>104629</v>
      </c>
      <c r="D144" s="29">
        <f>+'[2]By Agency-SUM (C)'!D144</f>
        <v>2447</v>
      </c>
      <c r="E144" s="29">
        <f t="shared" si="55"/>
        <v>107076</v>
      </c>
      <c r="F144" s="29">
        <f t="shared" si="56"/>
        <v>12344</v>
      </c>
      <c r="G144" s="29">
        <f t="shared" si="57"/>
        <v>14791</v>
      </c>
      <c r="H144" s="30">
        <f t="shared" si="54"/>
        <v>89.66337296935187</v>
      </c>
    </row>
    <row r="145" spans="1:8" s="23" customFormat="1" ht="11.25" customHeight="1">
      <c r="A145" s="44" t="s">
        <v>141</v>
      </c>
      <c r="B145" s="29">
        <f>+'[2]By Agency-SUM (C)'!B145</f>
        <v>1500347</v>
      </c>
      <c r="C145" s="29">
        <f>+'[2]By Agency-SUM (C)'!C145</f>
        <v>491875</v>
      </c>
      <c r="D145" s="29">
        <f>+'[2]By Agency-SUM (C)'!D145</f>
        <v>7323</v>
      </c>
      <c r="E145" s="29">
        <f t="shared" si="55"/>
        <v>499198</v>
      </c>
      <c r="F145" s="29">
        <f t="shared" si="56"/>
        <v>1001149</v>
      </c>
      <c r="G145" s="29">
        <f t="shared" si="57"/>
        <v>1008472</v>
      </c>
      <c r="H145" s="30">
        <f t="shared" si="54"/>
        <v>33.272169704741636</v>
      </c>
    </row>
    <row r="146" spans="1:8" s="23" customFormat="1" ht="11.25" customHeight="1">
      <c r="A146" s="44" t="s">
        <v>142</v>
      </c>
      <c r="B146" s="29">
        <f>+'[2]By Agency-SUM (C)'!B146</f>
        <v>142577</v>
      </c>
      <c r="C146" s="29">
        <f>+'[2]By Agency-SUM (C)'!C146</f>
        <v>139722</v>
      </c>
      <c r="D146" s="29">
        <f>+'[2]By Agency-SUM (C)'!D146</f>
        <v>2854</v>
      </c>
      <c r="E146" s="29">
        <f t="shared" si="55"/>
        <v>142576</v>
      </c>
      <c r="F146" s="29">
        <f t="shared" si="56"/>
        <v>1</v>
      </c>
      <c r="G146" s="29">
        <f t="shared" si="57"/>
        <v>2855</v>
      </c>
      <c r="H146" s="30">
        <f t="shared" si="54"/>
        <v>99.99929862460284</v>
      </c>
    </row>
    <row r="147" spans="1:8" s="23" customFormat="1" ht="11.25" customHeight="1">
      <c r="A147" s="28" t="s">
        <v>143</v>
      </c>
      <c r="B147" s="29">
        <f>+'[2]By Agency-SUM (C)'!B147</f>
        <v>21162</v>
      </c>
      <c r="C147" s="29">
        <f>+'[2]By Agency-SUM (C)'!C147</f>
        <v>18525</v>
      </c>
      <c r="D147" s="29">
        <f>+'[2]By Agency-SUM (C)'!D147</f>
        <v>482</v>
      </c>
      <c r="E147" s="29">
        <f t="shared" si="55"/>
        <v>19007</v>
      </c>
      <c r="F147" s="29">
        <f t="shared" si="56"/>
        <v>2155</v>
      </c>
      <c r="G147" s="29">
        <f t="shared" si="57"/>
        <v>2637</v>
      </c>
      <c r="H147" s="30">
        <f t="shared" si="54"/>
        <v>89.81665249031282</v>
      </c>
    </row>
    <row r="148" spans="1:8" s="23" customFormat="1" ht="11.25" customHeight="1">
      <c r="A148" s="28" t="s">
        <v>144</v>
      </c>
      <c r="B148" s="29">
        <f>+'[2]By Agency-SUM (C)'!B148</f>
        <v>20687</v>
      </c>
      <c r="C148" s="29">
        <f>+'[2]By Agency-SUM (C)'!C148</f>
        <v>19901</v>
      </c>
      <c r="D148" s="29">
        <f>+'[2]By Agency-SUM (C)'!D148</f>
        <v>266</v>
      </c>
      <c r="E148" s="29">
        <f t="shared" si="55"/>
        <v>20167</v>
      </c>
      <c r="F148" s="29">
        <f t="shared" si="56"/>
        <v>520</v>
      </c>
      <c r="G148" s="29">
        <f t="shared" si="57"/>
        <v>786</v>
      </c>
      <c r="H148" s="30">
        <f t="shared" si="54"/>
        <v>97.4863440808237</v>
      </c>
    </row>
    <row r="149" spans="1:8" s="23" customFormat="1" ht="11.25" customHeight="1">
      <c r="A149" s="28" t="s">
        <v>145</v>
      </c>
      <c r="B149" s="29">
        <f>+'[2]By Agency-SUM (C)'!B149</f>
        <v>574876</v>
      </c>
      <c r="C149" s="29">
        <f>+'[2]By Agency-SUM (C)'!C149</f>
        <v>571121</v>
      </c>
      <c r="D149" s="29">
        <f>+'[2]By Agency-SUM (C)'!D149</f>
        <v>3753</v>
      </c>
      <c r="E149" s="29">
        <f t="shared" si="55"/>
        <v>574874</v>
      </c>
      <c r="F149" s="29">
        <f t="shared" si="56"/>
        <v>2</v>
      </c>
      <c r="G149" s="29">
        <f t="shared" si="57"/>
        <v>3755</v>
      </c>
      <c r="H149" s="30">
        <f t="shared" si="54"/>
        <v>99.99965209888741</v>
      </c>
    </row>
    <row r="150" spans="1:8" s="23" customFormat="1" ht="11.25" customHeight="1">
      <c r="A150" s="28" t="s">
        <v>146</v>
      </c>
      <c r="B150" s="29">
        <f>+'[2]By Agency-SUM (C)'!B150</f>
        <v>559593</v>
      </c>
      <c r="C150" s="29">
        <f>+'[2]By Agency-SUM (C)'!C150</f>
        <v>447563</v>
      </c>
      <c r="D150" s="29">
        <f>+'[2]By Agency-SUM (C)'!D150</f>
        <v>201</v>
      </c>
      <c r="E150" s="29">
        <f t="shared" si="55"/>
        <v>447764</v>
      </c>
      <c r="F150" s="29">
        <f t="shared" si="56"/>
        <v>111829</v>
      </c>
      <c r="G150" s="29">
        <f t="shared" si="57"/>
        <v>112030</v>
      </c>
      <c r="H150" s="30">
        <f t="shared" si="54"/>
        <v>80.01601163702905</v>
      </c>
    </row>
    <row r="151" spans="1:8" s="23" customFormat="1" ht="11.25" customHeight="1">
      <c r="A151" s="28" t="s">
        <v>147</v>
      </c>
      <c r="B151" s="29">
        <f>+'[2]By Agency-SUM (C)'!B151</f>
        <v>166156</v>
      </c>
      <c r="C151" s="29">
        <f>+'[2]By Agency-SUM (C)'!C151</f>
        <v>165900</v>
      </c>
      <c r="D151" s="29">
        <f>+'[2]By Agency-SUM (C)'!D151</f>
        <v>157</v>
      </c>
      <c r="E151" s="29">
        <f t="shared" si="55"/>
        <v>166057</v>
      </c>
      <c r="F151" s="29">
        <f t="shared" si="56"/>
        <v>99</v>
      </c>
      <c r="G151" s="29">
        <f t="shared" si="57"/>
        <v>256</v>
      </c>
      <c r="H151" s="30">
        <f t="shared" si="54"/>
        <v>99.9404174390332</v>
      </c>
    </row>
    <row r="152" spans="1:8" s="23" customFormat="1" ht="11.25" customHeight="1">
      <c r="A152" s="44" t="s">
        <v>148</v>
      </c>
      <c r="B152" s="29">
        <f>+'[2]By Agency-SUM (C)'!B152</f>
        <v>275713</v>
      </c>
      <c r="C152" s="29">
        <f>+'[2]By Agency-SUM (C)'!C152</f>
        <v>221024</v>
      </c>
      <c r="D152" s="29">
        <f>+'[2]By Agency-SUM (C)'!D152</f>
        <v>35883</v>
      </c>
      <c r="E152" s="29">
        <f t="shared" si="55"/>
        <v>256907</v>
      </c>
      <c r="F152" s="29">
        <f t="shared" si="56"/>
        <v>18806</v>
      </c>
      <c r="G152" s="29">
        <f t="shared" si="57"/>
        <v>54689</v>
      </c>
      <c r="H152" s="30">
        <f t="shared" si="54"/>
        <v>93.17913917733294</v>
      </c>
    </row>
    <row r="153" spans="1:8" s="23" customFormat="1" ht="11.25" customHeight="1">
      <c r="A153" s="28" t="s">
        <v>149</v>
      </c>
      <c r="B153" s="29">
        <f>+'[2]By Agency-SUM (C)'!B153</f>
        <v>162068</v>
      </c>
      <c r="C153" s="29">
        <f>+'[2]By Agency-SUM (C)'!C153</f>
        <v>126490</v>
      </c>
      <c r="D153" s="29">
        <f>+'[2]By Agency-SUM (C)'!D153</f>
        <v>7394</v>
      </c>
      <c r="E153" s="29">
        <f t="shared" si="55"/>
        <v>133884</v>
      </c>
      <c r="F153" s="29">
        <f t="shared" si="56"/>
        <v>28184</v>
      </c>
      <c r="G153" s="29">
        <f t="shared" si="57"/>
        <v>35578</v>
      </c>
      <c r="H153" s="30">
        <f t="shared" si="54"/>
        <v>82.60976873904781</v>
      </c>
    </row>
    <row r="154" spans="1:8" s="23" customFormat="1" ht="11.25" customHeight="1">
      <c r="A154" s="28" t="s">
        <v>150</v>
      </c>
      <c r="B154" s="29">
        <f>+'[2]By Agency-SUM (C)'!B154</f>
        <v>101203</v>
      </c>
      <c r="C154" s="29">
        <f>+'[2]By Agency-SUM (C)'!C154</f>
        <v>76557</v>
      </c>
      <c r="D154" s="29">
        <f>+'[2]By Agency-SUM (C)'!D154</f>
        <v>23899</v>
      </c>
      <c r="E154" s="29">
        <f t="shared" si="55"/>
        <v>100456</v>
      </c>
      <c r="F154" s="29">
        <f t="shared" si="56"/>
        <v>747</v>
      </c>
      <c r="G154" s="29">
        <f t="shared" si="57"/>
        <v>24646</v>
      </c>
      <c r="H154" s="30">
        <f t="shared" si="54"/>
        <v>99.26187958854975</v>
      </c>
    </row>
    <row r="155" spans="1:8" s="23" customFormat="1" ht="11.25" customHeight="1">
      <c r="A155" s="28" t="s">
        <v>151</v>
      </c>
      <c r="B155" s="29">
        <f>+'[2]By Agency-SUM (C)'!B155</f>
        <v>566744</v>
      </c>
      <c r="C155" s="29">
        <f>+'[2]By Agency-SUM (C)'!C155</f>
        <v>407498</v>
      </c>
      <c r="D155" s="29">
        <f>+'[2]By Agency-SUM (C)'!D155</f>
        <v>16570</v>
      </c>
      <c r="E155" s="29">
        <f t="shared" si="55"/>
        <v>424068</v>
      </c>
      <c r="F155" s="29">
        <f t="shared" si="56"/>
        <v>142676</v>
      </c>
      <c r="G155" s="29">
        <f t="shared" si="57"/>
        <v>159246</v>
      </c>
      <c r="H155" s="30">
        <f t="shared" si="54"/>
        <v>74.82531795660827</v>
      </c>
    </row>
    <row r="156" spans="1:8" s="23" customFormat="1" ht="11.25" customHeight="1">
      <c r="A156" s="28" t="s">
        <v>152</v>
      </c>
      <c r="B156" s="29">
        <f>+'[2]By Agency-SUM (C)'!B156</f>
        <v>24771</v>
      </c>
      <c r="C156" s="29">
        <f>+'[2]By Agency-SUM (C)'!C156</f>
        <v>24261</v>
      </c>
      <c r="D156" s="29">
        <f>+'[2]By Agency-SUM (C)'!D156</f>
        <v>372</v>
      </c>
      <c r="E156" s="29">
        <f t="shared" si="55"/>
        <v>24633</v>
      </c>
      <c r="F156" s="29">
        <f t="shared" si="56"/>
        <v>138</v>
      </c>
      <c r="G156" s="29">
        <f t="shared" si="57"/>
        <v>510</v>
      </c>
      <c r="H156" s="30">
        <f t="shared" si="54"/>
        <v>99.44289693593315</v>
      </c>
    </row>
    <row r="157" spans="1:8" s="23" customFormat="1" ht="11.25" customHeight="1">
      <c r="A157" s="28" t="s">
        <v>153</v>
      </c>
      <c r="B157" s="29">
        <f>+'[2]By Agency-SUM (C)'!B157</f>
        <v>1078637</v>
      </c>
      <c r="C157" s="29">
        <f>+'[2]By Agency-SUM (C)'!C157</f>
        <v>1078231</v>
      </c>
      <c r="D157" s="29">
        <f>+'[2]By Agency-SUM (C)'!D157</f>
        <v>224</v>
      </c>
      <c r="E157" s="29">
        <f t="shared" si="55"/>
        <v>1078455</v>
      </c>
      <c r="F157" s="29">
        <f t="shared" si="56"/>
        <v>182</v>
      </c>
      <c r="G157" s="29">
        <f t="shared" si="57"/>
        <v>406</v>
      </c>
      <c r="H157" s="30">
        <f t="shared" si="54"/>
        <v>99.98312685361248</v>
      </c>
    </row>
    <row r="158" spans="1:8" s="23" customFormat="1" ht="11.25" customHeight="1">
      <c r="A158" s="28" t="s">
        <v>154</v>
      </c>
      <c r="B158" s="29">
        <f>+'[2]By Agency-SUM (C)'!B158</f>
        <v>24284</v>
      </c>
      <c r="C158" s="29">
        <f>+'[2]By Agency-SUM (C)'!C158</f>
        <v>19100</v>
      </c>
      <c r="D158" s="29">
        <f>+'[2]By Agency-SUM (C)'!D158</f>
        <v>951</v>
      </c>
      <c r="E158" s="29">
        <f t="shared" si="55"/>
        <v>20051</v>
      </c>
      <c r="F158" s="29">
        <f t="shared" si="56"/>
        <v>4233</v>
      </c>
      <c r="G158" s="29">
        <f t="shared" si="57"/>
        <v>5184</v>
      </c>
      <c r="H158" s="30">
        <f t="shared" si="54"/>
        <v>82.56876956020425</v>
      </c>
    </row>
    <row r="159" spans="1:8" s="23" customFormat="1" ht="11.25" customHeight="1">
      <c r="A159" s="28" t="s">
        <v>155</v>
      </c>
      <c r="B159" s="29">
        <f>+'[2]By Agency-SUM (C)'!B159</f>
        <v>41619</v>
      </c>
      <c r="C159" s="29">
        <f>+'[2]By Agency-SUM (C)'!C159</f>
        <v>35920</v>
      </c>
      <c r="D159" s="29">
        <f>+'[2]By Agency-SUM (C)'!D159</f>
        <v>2620</v>
      </c>
      <c r="E159" s="29">
        <f t="shared" si="55"/>
        <v>38540</v>
      </c>
      <c r="F159" s="29">
        <f t="shared" si="56"/>
        <v>3079</v>
      </c>
      <c r="G159" s="29">
        <f t="shared" si="57"/>
        <v>5699</v>
      </c>
      <c r="H159" s="30">
        <f t="shared" si="54"/>
        <v>92.60193661548813</v>
      </c>
    </row>
    <row r="160" spans="1:8" s="23" customFormat="1" ht="11.25" customHeight="1">
      <c r="A160" s="28"/>
      <c r="B160" s="22"/>
      <c r="C160" s="22"/>
      <c r="D160" s="22"/>
      <c r="E160" s="22"/>
      <c r="F160" s="22"/>
      <c r="G160" s="22"/>
      <c r="H160" s="27"/>
    </row>
    <row r="161" spans="1:18" s="23" customFormat="1" ht="11.25" customHeight="1">
      <c r="A161" s="25" t="s">
        <v>156</v>
      </c>
      <c r="B161" s="32">
        <f aca="true" t="shared" si="58" ref="B161:G161">SUM(B162:B167)</f>
        <v>40492759</v>
      </c>
      <c r="C161" s="32">
        <f t="shared" si="58"/>
        <v>34466039</v>
      </c>
      <c r="D161" s="32">
        <f t="shared" si="58"/>
        <v>2578711</v>
      </c>
      <c r="E161" s="32">
        <f t="shared" si="58"/>
        <v>37044750</v>
      </c>
      <c r="F161" s="32">
        <f t="shared" si="58"/>
        <v>3448009</v>
      </c>
      <c r="G161" s="32">
        <f t="shared" si="58"/>
        <v>6026720</v>
      </c>
      <c r="H161" s="27">
        <f aca="true" t="shared" si="59" ref="H161:H166">E161/B161*100</f>
        <v>91.48487511063398</v>
      </c>
      <c r="N161" s="23" t="e">
        <f>IF(B$161=#REF!,TRUE,FALSE)</f>
        <v>#REF!</v>
      </c>
      <c r="O161" s="23" t="e">
        <f>IF(C$161=#REF!,TRUE,FALSE)</f>
        <v>#REF!</v>
      </c>
      <c r="P161" s="23" t="e">
        <f>IF(D$161=#REF!,TRUE,FALSE)</f>
        <v>#REF!</v>
      </c>
      <c r="Q161" s="23" t="e">
        <f>IF(E$161=#REF!,TRUE,FALSE)</f>
        <v>#REF!</v>
      </c>
      <c r="R161" s="23" t="e">
        <f>IF(F$161=#REF!,TRUE,FALSE)</f>
        <v>#REF!</v>
      </c>
    </row>
    <row r="162" spans="1:8" s="23" customFormat="1" ht="11.25" customHeight="1">
      <c r="A162" s="28" t="s">
        <v>43</v>
      </c>
      <c r="B162" s="29">
        <f>+'[2]By Agency-SUM (C)'!B162</f>
        <v>40357946</v>
      </c>
      <c r="C162" s="29">
        <f>+'[2]By Agency-SUM (C)'!C162</f>
        <v>34362901</v>
      </c>
      <c r="D162" s="29">
        <f>+'[2]By Agency-SUM (C)'!D162</f>
        <v>2572805</v>
      </c>
      <c r="E162" s="29">
        <f aca="true" t="shared" si="60" ref="E162:E167">SUM(C162:D162)</f>
        <v>36935706</v>
      </c>
      <c r="F162" s="29">
        <f aca="true" t="shared" si="61" ref="F162:F167">B162-E162</f>
        <v>3422240</v>
      </c>
      <c r="G162" s="29">
        <f aca="true" t="shared" si="62" ref="G162:G167">B162-C162</f>
        <v>5995045</v>
      </c>
      <c r="H162" s="30">
        <f t="shared" si="59"/>
        <v>91.5202820282281</v>
      </c>
    </row>
    <row r="163" spans="1:8" s="23" customFormat="1" ht="11.25" customHeight="1">
      <c r="A163" s="28" t="s">
        <v>157</v>
      </c>
      <c r="B163" s="29">
        <f>+'[2]By Agency-SUM (C)'!B163</f>
        <v>21514</v>
      </c>
      <c r="C163" s="29">
        <f>+'[2]By Agency-SUM (C)'!C163</f>
        <v>15542</v>
      </c>
      <c r="D163" s="29">
        <f>+'[2]By Agency-SUM (C)'!D163</f>
        <v>1573</v>
      </c>
      <c r="E163" s="29">
        <f t="shared" si="60"/>
        <v>17115</v>
      </c>
      <c r="F163" s="29">
        <f t="shared" si="61"/>
        <v>4399</v>
      </c>
      <c r="G163" s="29">
        <f t="shared" si="62"/>
        <v>5972</v>
      </c>
      <c r="H163" s="30">
        <f t="shared" si="59"/>
        <v>79.55284930742772</v>
      </c>
    </row>
    <row r="164" spans="1:8" s="23" customFormat="1" ht="11.25" customHeight="1">
      <c r="A164" s="28" t="s">
        <v>158</v>
      </c>
      <c r="B164" s="29">
        <f>+'[2]By Agency-SUM (C)'!B164</f>
        <v>18156</v>
      </c>
      <c r="C164" s="29">
        <f>+'[2]By Agency-SUM (C)'!C164</f>
        <v>11856</v>
      </c>
      <c r="D164" s="29">
        <f>+'[2]By Agency-SUM (C)'!D164</f>
        <v>918</v>
      </c>
      <c r="E164" s="29">
        <f t="shared" si="60"/>
        <v>12774</v>
      </c>
      <c r="F164" s="29">
        <f t="shared" si="61"/>
        <v>5382</v>
      </c>
      <c r="G164" s="29">
        <f t="shared" si="62"/>
        <v>6300</v>
      </c>
      <c r="H164" s="30">
        <f t="shared" si="59"/>
        <v>70.35690680766689</v>
      </c>
    </row>
    <row r="165" spans="1:8" s="23" customFormat="1" ht="11.25" customHeight="1">
      <c r="A165" s="28" t="s">
        <v>159</v>
      </c>
      <c r="B165" s="29">
        <f>+'[2]By Agency-SUM (C)'!B165</f>
        <v>23217</v>
      </c>
      <c r="C165" s="29">
        <f>+'[2]By Agency-SUM (C)'!C165</f>
        <v>16746</v>
      </c>
      <c r="D165" s="29">
        <f>+'[2]By Agency-SUM (C)'!D165</f>
        <v>2367</v>
      </c>
      <c r="E165" s="29">
        <f t="shared" si="60"/>
        <v>19113</v>
      </c>
      <c r="F165" s="29">
        <f t="shared" si="61"/>
        <v>4104</v>
      </c>
      <c r="G165" s="29">
        <f t="shared" si="62"/>
        <v>6471</v>
      </c>
      <c r="H165" s="30">
        <f t="shared" si="59"/>
        <v>82.32329758366714</v>
      </c>
    </row>
    <row r="166" spans="1:8" s="23" customFormat="1" ht="11.25" customHeight="1">
      <c r="A166" s="28" t="s">
        <v>160</v>
      </c>
      <c r="B166" s="29">
        <f>+'[2]By Agency-SUM (C)'!B166</f>
        <v>40614</v>
      </c>
      <c r="C166" s="29">
        <f>+'[2]By Agency-SUM (C)'!C166</f>
        <v>31543</v>
      </c>
      <c r="D166" s="29">
        <f>+'[2]By Agency-SUM (C)'!D166</f>
        <v>118</v>
      </c>
      <c r="E166" s="29">
        <f t="shared" si="60"/>
        <v>31661</v>
      </c>
      <c r="F166" s="29">
        <f t="shared" si="61"/>
        <v>8953</v>
      </c>
      <c r="G166" s="29">
        <f t="shared" si="62"/>
        <v>9071</v>
      </c>
      <c r="H166" s="30">
        <f t="shared" si="59"/>
        <v>77.95587728369527</v>
      </c>
    </row>
    <row r="167" spans="1:8" s="23" customFormat="1" ht="11.25" customHeight="1">
      <c r="A167" s="28" t="s">
        <v>161</v>
      </c>
      <c r="B167" s="29">
        <f>+'[2]By Agency-SUM (C)'!B167</f>
        <v>31312</v>
      </c>
      <c r="C167" s="29">
        <f>+'[2]By Agency-SUM (C)'!C167</f>
        <v>27451</v>
      </c>
      <c r="D167" s="29">
        <f>+'[2]By Agency-SUM (C)'!D167</f>
        <v>930</v>
      </c>
      <c r="E167" s="29">
        <f t="shared" si="60"/>
        <v>28381</v>
      </c>
      <c r="F167" s="29">
        <f t="shared" si="61"/>
        <v>2931</v>
      </c>
      <c r="G167" s="29">
        <f t="shared" si="62"/>
        <v>3861</v>
      </c>
      <c r="H167" s="30">
        <f>E167/B167*100</f>
        <v>90.63937148696985</v>
      </c>
    </row>
    <row r="168" spans="1:8" s="23" customFormat="1" ht="11.25" customHeight="1">
      <c r="A168" s="28"/>
      <c r="B168" s="22"/>
      <c r="C168" s="22"/>
      <c r="D168" s="22"/>
      <c r="E168" s="22"/>
      <c r="F168" s="22"/>
      <c r="G168" s="22"/>
      <c r="H168" s="27"/>
    </row>
    <row r="169" spans="1:18" s="23" customFormat="1" ht="11.25" customHeight="1">
      <c r="A169" s="25" t="s">
        <v>162</v>
      </c>
      <c r="B169" s="32">
        <f aca="true" t="shared" si="63" ref="B169:G169">SUM(B170:B172)</f>
        <v>1483838</v>
      </c>
      <c r="C169" s="32">
        <f t="shared" si="63"/>
        <v>848908</v>
      </c>
      <c r="D169" s="32">
        <f t="shared" si="63"/>
        <v>25705</v>
      </c>
      <c r="E169" s="32">
        <f t="shared" si="63"/>
        <v>874613</v>
      </c>
      <c r="F169" s="32">
        <f t="shared" si="63"/>
        <v>609225</v>
      </c>
      <c r="G169" s="32">
        <f t="shared" si="63"/>
        <v>634930</v>
      </c>
      <c r="H169" s="27">
        <f>E169/B169*100</f>
        <v>58.94262042082761</v>
      </c>
      <c r="N169" s="23" t="e">
        <f>IF(B$169=#REF!,TRUE,FALSE)</f>
        <v>#REF!</v>
      </c>
      <c r="O169" s="23" t="e">
        <f>IF(C$169=#REF!,TRUE,FALSE)</f>
        <v>#REF!</v>
      </c>
      <c r="P169" s="23" t="e">
        <f>IF(D$169=#REF!,TRUE,FALSE)</f>
        <v>#REF!</v>
      </c>
      <c r="Q169" s="23" t="e">
        <f>IF(E$169=#REF!,TRUE,FALSE)</f>
        <v>#REF!</v>
      </c>
      <c r="R169" s="23" t="e">
        <f>IF(F$169=#REF!,TRUE,FALSE)</f>
        <v>#REF!</v>
      </c>
    </row>
    <row r="170" spans="1:8" s="23" customFormat="1" ht="11.25" customHeight="1">
      <c r="A170" s="28" t="s">
        <v>136</v>
      </c>
      <c r="B170" s="29">
        <f>+'[2]By Agency-SUM (C)'!B170</f>
        <v>1217077</v>
      </c>
      <c r="C170" s="29">
        <f>+'[2]By Agency-SUM (C)'!C170</f>
        <v>771041</v>
      </c>
      <c r="D170" s="29">
        <f>+'[2]By Agency-SUM (C)'!D170</f>
        <v>21335</v>
      </c>
      <c r="E170" s="29">
        <f>SUM(C170:D170)</f>
        <v>792376</v>
      </c>
      <c r="F170" s="29">
        <f>B170-E170</f>
        <v>424701</v>
      </c>
      <c r="G170" s="29">
        <f>B170-C170</f>
        <v>446036</v>
      </c>
      <c r="H170" s="30">
        <f>E170/B170*100</f>
        <v>65.10483724530165</v>
      </c>
    </row>
    <row r="171" spans="1:8" s="23" customFormat="1" ht="11.25" customHeight="1">
      <c r="A171" s="28" t="s">
        <v>163</v>
      </c>
      <c r="B171" s="29">
        <f>+'[2]By Agency-SUM (C)'!B171</f>
        <v>177185</v>
      </c>
      <c r="C171" s="29">
        <f>+'[2]By Agency-SUM (C)'!C171</f>
        <v>18581</v>
      </c>
      <c r="D171" s="29">
        <f>+'[2]By Agency-SUM (C)'!D171</f>
        <v>727</v>
      </c>
      <c r="E171" s="29">
        <f>SUM(C171:D171)</f>
        <v>19308</v>
      </c>
      <c r="F171" s="29">
        <f>B171-E171</f>
        <v>157877</v>
      </c>
      <c r="G171" s="29">
        <f>B171-C171</f>
        <v>158604</v>
      </c>
      <c r="H171" s="30">
        <f>E171/B171*100</f>
        <v>10.897084967689139</v>
      </c>
    </row>
    <row r="172" spans="1:8" s="23" customFormat="1" ht="11.25" customHeight="1">
      <c r="A172" s="28" t="s">
        <v>164</v>
      </c>
      <c r="B172" s="29">
        <f>+'[2]By Agency-SUM (C)'!B172</f>
        <v>89576</v>
      </c>
      <c r="C172" s="29">
        <f>+'[2]By Agency-SUM (C)'!C172</f>
        <v>59286</v>
      </c>
      <c r="D172" s="29">
        <f>+'[2]By Agency-SUM (C)'!D172</f>
        <v>3643</v>
      </c>
      <c r="E172" s="29">
        <f>SUM(C172:D172)</f>
        <v>62929</v>
      </c>
      <c r="F172" s="29">
        <f>B172-E172</f>
        <v>26647</v>
      </c>
      <c r="G172" s="29">
        <f>B172-C172</f>
        <v>30290</v>
      </c>
      <c r="H172" s="30">
        <f>E172/B172*100</f>
        <v>70.25207644904884</v>
      </c>
    </row>
    <row r="173" spans="1:8" s="23" customFormat="1" ht="11.25" customHeight="1">
      <c r="A173" s="28" t="s">
        <v>165</v>
      </c>
      <c r="B173" s="45"/>
      <c r="C173" s="45"/>
      <c r="D173" s="45"/>
      <c r="E173" s="45"/>
      <c r="F173" s="45"/>
      <c r="G173" s="45"/>
      <c r="H173" s="46"/>
    </row>
    <row r="174" spans="1:18" s="23" customFormat="1" ht="11.25" customHeight="1">
      <c r="A174" s="25" t="s">
        <v>166</v>
      </c>
      <c r="B174" s="32">
        <f aca="true" t="shared" si="64" ref="B174:G174">SUM(B175:B180)</f>
        <v>1805443</v>
      </c>
      <c r="C174" s="32">
        <f t="shared" si="64"/>
        <v>1524613</v>
      </c>
      <c r="D174" s="32">
        <f t="shared" si="64"/>
        <v>47969</v>
      </c>
      <c r="E174" s="32">
        <f t="shared" si="64"/>
        <v>1572582</v>
      </c>
      <c r="F174" s="32">
        <f t="shared" si="64"/>
        <v>232861</v>
      </c>
      <c r="G174" s="32">
        <f t="shared" si="64"/>
        <v>280830</v>
      </c>
      <c r="H174" s="27">
        <f aca="true" t="shared" si="65" ref="H174:H180">E174/B174*100</f>
        <v>87.10227905284188</v>
      </c>
      <c r="N174" s="23" t="e">
        <f>IF(B$174=#REF!,TRUE,FALSE)</f>
        <v>#REF!</v>
      </c>
      <c r="O174" s="23" t="e">
        <f>IF(C$174=#REF!,TRUE,FALSE)</f>
        <v>#REF!</v>
      </c>
      <c r="P174" s="23" t="e">
        <f>IF(D$174=#REF!,TRUE,FALSE)</f>
        <v>#REF!</v>
      </c>
      <c r="Q174" s="23" t="e">
        <f>IF(E$174=#REF!,TRUE,FALSE)</f>
        <v>#REF!</v>
      </c>
      <c r="R174" s="23" t="e">
        <f>IF(F$174=#REF!,TRUE,FALSE)</f>
        <v>#REF!</v>
      </c>
    </row>
    <row r="175" spans="1:8" s="23" customFormat="1" ht="11.25" customHeight="1">
      <c r="A175" s="28" t="s">
        <v>136</v>
      </c>
      <c r="B175" s="29">
        <f>+'[2]By Agency-SUM (C)'!B175</f>
        <v>1558995</v>
      </c>
      <c r="C175" s="29">
        <f>+'[2]By Agency-SUM (C)'!C175</f>
        <v>1327715</v>
      </c>
      <c r="D175" s="29">
        <f>+'[2]By Agency-SUM (C)'!D175</f>
        <v>45172</v>
      </c>
      <c r="E175" s="29">
        <f aca="true" t="shared" si="66" ref="E175:E180">SUM(C175:D175)</f>
        <v>1372887</v>
      </c>
      <c r="F175" s="29">
        <f aca="true" t="shared" si="67" ref="F175:F180">B175-E175</f>
        <v>186108</v>
      </c>
      <c r="G175" s="29">
        <f aca="true" t="shared" si="68" ref="G175:G180">B175-C175</f>
        <v>231280</v>
      </c>
      <c r="H175" s="30">
        <f t="shared" si="65"/>
        <v>88.06230937238414</v>
      </c>
    </row>
    <row r="176" spans="1:8" s="23" customFormat="1" ht="11.25" customHeight="1">
      <c r="A176" s="28" t="s">
        <v>167</v>
      </c>
      <c r="B176" s="29">
        <f>+'[2]By Agency-SUM (C)'!B176</f>
        <v>168057</v>
      </c>
      <c r="C176" s="29">
        <f>+'[2]By Agency-SUM (C)'!C176</f>
        <v>126213</v>
      </c>
      <c r="D176" s="29">
        <f>+'[2]By Agency-SUM (C)'!D176</f>
        <v>2168</v>
      </c>
      <c r="E176" s="29">
        <f t="shared" si="66"/>
        <v>128381</v>
      </c>
      <c r="F176" s="29">
        <f t="shared" si="67"/>
        <v>39676</v>
      </c>
      <c r="G176" s="29">
        <f t="shared" si="68"/>
        <v>41844</v>
      </c>
      <c r="H176" s="30">
        <f t="shared" si="65"/>
        <v>76.39134341324669</v>
      </c>
    </row>
    <row r="177" spans="1:8" s="23" customFormat="1" ht="11.25" customHeight="1">
      <c r="A177" s="28" t="s">
        <v>168</v>
      </c>
      <c r="B177" s="29">
        <f>+'[2]By Agency-SUM (C)'!B177</f>
        <v>32972</v>
      </c>
      <c r="C177" s="29">
        <f>+'[2]By Agency-SUM (C)'!C177</f>
        <v>32847</v>
      </c>
      <c r="D177" s="29">
        <f>+'[2]By Agency-SUM (C)'!D177</f>
        <v>68</v>
      </c>
      <c r="E177" s="29">
        <f t="shared" si="66"/>
        <v>32915</v>
      </c>
      <c r="F177" s="29">
        <f t="shared" si="67"/>
        <v>57</v>
      </c>
      <c r="G177" s="29">
        <f t="shared" si="68"/>
        <v>125</v>
      </c>
      <c r="H177" s="30">
        <f t="shared" si="65"/>
        <v>99.82712604634236</v>
      </c>
    </row>
    <row r="178" spans="1:8" s="23" customFormat="1" ht="11.25" customHeight="1" hidden="1">
      <c r="A178" s="28" t="s">
        <v>169</v>
      </c>
      <c r="B178" s="29">
        <f>+'[2]By Agency-SUM (C)'!B178</f>
        <v>0</v>
      </c>
      <c r="C178" s="29">
        <f>+'[2]By Agency-SUM (C)'!C178</f>
        <v>0</v>
      </c>
      <c r="D178" s="29">
        <f>+'[2]By Agency-SUM (C)'!D178</f>
        <v>0</v>
      </c>
      <c r="E178" s="29">
        <f t="shared" si="66"/>
        <v>0</v>
      </c>
      <c r="F178" s="29">
        <f t="shared" si="67"/>
        <v>0</v>
      </c>
      <c r="G178" s="29">
        <f t="shared" si="68"/>
        <v>0</v>
      </c>
      <c r="H178" s="30" t="e">
        <f t="shared" si="65"/>
        <v>#DIV/0!</v>
      </c>
    </row>
    <row r="179" spans="1:8" s="23" customFormat="1" ht="11.25" customHeight="1">
      <c r="A179" s="28" t="s">
        <v>170</v>
      </c>
      <c r="B179" s="29">
        <f>+'[2]By Agency-SUM (C)'!B179</f>
        <v>18526</v>
      </c>
      <c r="C179" s="29">
        <f>+'[2]By Agency-SUM (C)'!C179</f>
        <v>14637</v>
      </c>
      <c r="D179" s="29">
        <f>+'[2]By Agency-SUM (C)'!D179</f>
        <v>268</v>
      </c>
      <c r="E179" s="29">
        <f t="shared" si="66"/>
        <v>14905</v>
      </c>
      <c r="F179" s="29">
        <f t="shared" si="67"/>
        <v>3621</v>
      </c>
      <c r="G179" s="29">
        <f t="shared" si="68"/>
        <v>3889</v>
      </c>
      <c r="H179" s="30">
        <f t="shared" si="65"/>
        <v>80.45449638346108</v>
      </c>
    </row>
    <row r="180" spans="1:8" s="23" customFormat="1" ht="11.25" customHeight="1">
      <c r="A180" s="28" t="s">
        <v>171</v>
      </c>
      <c r="B180" s="29">
        <f>+'[2]By Agency-SUM (C)'!B180</f>
        <v>26893</v>
      </c>
      <c r="C180" s="29">
        <f>+'[2]By Agency-SUM (C)'!C180</f>
        <v>23201</v>
      </c>
      <c r="D180" s="29">
        <f>+'[2]By Agency-SUM (C)'!D180</f>
        <v>293</v>
      </c>
      <c r="E180" s="29">
        <f t="shared" si="66"/>
        <v>23494</v>
      </c>
      <c r="F180" s="29">
        <f t="shared" si="67"/>
        <v>3399</v>
      </c>
      <c r="G180" s="29">
        <f t="shared" si="68"/>
        <v>3692</v>
      </c>
      <c r="H180" s="30">
        <f t="shared" si="65"/>
        <v>87.3610233146172</v>
      </c>
    </row>
    <row r="181" spans="1:8" s="23" customFormat="1" ht="11.25" customHeight="1">
      <c r="A181" s="28"/>
      <c r="B181" s="22"/>
      <c r="C181" s="22"/>
      <c r="D181" s="22"/>
      <c r="E181" s="22"/>
      <c r="F181" s="22"/>
      <c r="G181" s="22"/>
      <c r="H181" s="27"/>
    </row>
    <row r="182" spans="1:18" s="23" customFormat="1" ht="11.25" customHeight="1">
      <c r="A182" s="25" t="s">
        <v>172</v>
      </c>
      <c r="B182" s="32">
        <f aca="true" t="shared" si="69" ref="B182:G182">SUM(B183:B189)</f>
        <v>15038061</v>
      </c>
      <c r="C182" s="32">
        <f t="shared" si="69"/>
        <v>9960408</v>
      </c>
      <c r="D182" s="32">
        <f t="shared" si="69"/>
        <v>187928</v>
      </c>
      <c r="E182" s="32">
        <f t="shared" si="69"/>
        <v>10148336</v>
      </c>
      <c r="F182" s="32">
        <f t="shared" si="69"/>
        <v>4889725</v>
      </c>
      <c r="G182" s="32">
        <f t="shared" si="69"/>
        <v>5077653</v>
      </c>
      <c r="H182" s="27">
        <f aca="true" t="shared" si="70" ref="H182:H189">E182/B182*100</f>
        <v>67.48433857263912</v>
      </c>
      <c r="N182" s="23" t="e">
        <f>IF(B$182=#REF!,TRUE,FALSE)</f>
        <v>#REF!</v>
      </c>
      <c r="O182" s="23" t="e">
        <f>IF(C$182=#REF!,TRUE,FALSE)</f>
        <v>#REF!</v>
      </c>
      <c r="P182" s="23" t="e">
        <f>IF(D$182=#REF!,TRUE,FALSE)</f>
        <v>#REF!</v>
      </c>
      <c r="Q182" s="23" t="e">
        <f>IF(E$182=#REF!,TRUE,FALSE)</f>
        <v>#REF!</v>
      </c>
      <c r="R182" s="23" t="e">
        <f>IF(F$182=#REF!,TRUE,FALSE)</f>
        <v>#REF!</v>
      </c>
    </row>
    <row r="183" spans="1:8" s="23" customFormat="1" ht="11.25" customHeight="1">
      <c r="A183" s="28" t="s">
        <v>136</v>
      </c>
      <c r="B183" s="29">
        <f>+'[2]By Agency-SUM (C)'!B183</f>
        <v>11773305</v>
      </c>
      <c r="C183" s="29">
        <f>+'[2]By Agency-SUM (C)'!C183</f>
        <v>7134376</v>
      </c>
      <c r="D183" s="29">
        <f>+'[2]By Agency-SUM (C)'!D183</f>
        <v>153010</v>
      </c>
      <c r="E183" s="29">
        <f aca="true" t="shared" si="71" ref="E183:E189">SUM(C183:D183)</f>
        <v>7287386</v>
      </c>
      <c r="F183" s="29">
        <f aca="true" t="shared" si="72" ref="F183:F189">B183-E183</f>
        <v>4485919</v>
      </c>
      <c r="G183" s="29">
        <f aca="true" t="shared" si="73" ref="G183:G189">B183-C183</f>
        <v>4638929</v>
      </c>
      <c r="H183" s="30">
        <f t="shared" si="70"/>
        <v>61.89753854164145</v>
      </c>
    </row>
    <row r="184" spans="1:8" s="23" customFormat="1" ht="11.25" customHeight="1">
      <c r="A184" s="28" t="s">
        <v>173</v>
      </c>
      <c r="B184" s="29">
        <f>+'[2]By Agency-SUM (C)'!B184</f>
        <v>42705</v>
      </c>
      <c r="C184" s="29">
        <f>+'[2]By Agency-SUM (C)'!C184</f>
        <v>30117</v>
      </c>
      <c r="D184" s="29">
        <f>+'[2]By Agency-SUM (C)'!D184</f>
        <v>2096</v>
      </c>
      <c r="E184" s="29">
        <f t="shared" si="71"/>
        <v>32213</v>
      </c>
      <c r="F184" s="29">
        <f t="shared" si="72"/>
        <v>10492</v>
      </c>
      <c r="G184" s="29">
        <f t="shared" si="73"/>
        <v>12588</v>
      </c>
      <c r="H184" s="30">
        <f t="shared" si="70"/>
        <v>75.43144830816064</v>
      </c>
    </row>
    <row r="185" spans="1:8" s="23" customFormat="1" ht="11.25" customHeight="1">
      <c r="A185" s="28" t="s">
        <v>174</v>
      </c>
      <c r="B185" s="29">
        <f>+'[2]By Agency-SUM (C)'!B185</f>
        <v>412431</v>
      </c>
      <c r="C185" s="29">
        <f>+'[2]By Agency-SUM (C)'!C185</f>
        <v>295664</v>
      </c>
      <c r="D185" s="29">
        <f>+'[2]By Agency-SUM (C)'!D185</f>
        <v>14860</v>
      </c>
      <c r="E185" s="29">
        <f t="shared" si="71"/>
        <v>310524</v>
      </c>
      <c r="F185" s="29">
        <f t="shared" si="72"/>
        <v>101907</v>
      </c>
      <c r="G185" s="29">
        <f t="shared" si="73"/>
        <v>116767</v>
      </c>
      <c r="H185" s="30">
        <f t="shared" si="70"/>
        <v>75.29113960880728</v>
      </c>
    </row>
    <row r="186" spans="1:8" s="23" customFormat="1" ht="11.25" customHeight="1">
      <c r="A186" s="28" t="s">
        <v>175</v>
      </c>
      <c r="B186" s="29">
        <f>+'[2]By Agency-SUM (C)'!B186</f>
        <v>10271</v>
      </c>
      <c r="C186" s="29">
        <f>+'[2]By Agency-SUM (C)'!C186</f>
        <v>9263</v>
      </c>
      <c r="D186" s="29">
        <f>+'[2]By Agency-SUM (C)'!D186</f>
        <v>0</v>
      </c>
      <c r="E186" s="29">
        <f t="shared" si="71"/>
        <v>9263</v>
      </c>
      <c r="F186" s="29">
        <f t="shared" si="72"/>
        <v>1008</v>
      </c>
      <c r="G186" s="29">
        <f t="shared" si="73"/>
        <v>1008</v>
      </c>
      <c r="H186" s="30">
        <f t="shared" si="70"/>
        <v>90.18596047122968</v>
      </c>
    </row>
    <row r="187" spans="1:8" s="23" customFormat="1" ht="11.25" customHeight="1">
      <c r="A187" s="28" t="s">
        <v>176</v>
      </c>
      <c r="B187" s="29">
        <f>+'[2]By Agency-SUM (C)'!B187</f>
        <v>269868</v>
      </c>
      <c r="C187" s="29">
        <f>+'[2]By Agency-SUM (C)'!C187</f>
        <v>214991</v>
      </c>
      <c r="D187" s="29">
        <f>+'[2]By Agency-SUM (C)'!D187</f>
        <v>1303</v>
      </c>
      <c r="E187" s="29">
        <f t="shared" si="71"/>
        <v>216294</v>
      </c>
      <c r="F187" s="29">
        <f t="shared" si="72"/>
        <v>53574</v>
      </c>
      <c r="G187" s="29">
        <f t="shared" si="73"/>
        <v>54877</v>
      </c>
      <c r="H187" s="30">
        <f t="shared" si="70"/>
        <v>80.1480723909467</v>
      </c>
    </row>
    <row r="188" spans="1:8" s="23" customFormat="1" ht="11.25" customHeight="1">
      <c r="A188" s="28" t="s">
        <v>177</v>
      </c>
      <c r="B188" s="29">
        <f>+'[2]By Agency-SUM (C)'!B188</f>
        <v>2518164</v>
      </c>
      <c r="C188" s="29">
        <f>+'[2]By Agency-SUM (C)'!C188</f>
        <v>2265876</v>
      </c>
      <c r="D188" s="29">
        <f>+'[2]By Agency-SUM (C)'!D188</f>
        <v>16213</v>
      </c>
      <c r="E188" s="29">
        <f t="shared" si="71"/>
        <v>2282089</v>
      </c>
      <c r="F188" s="29">
        <f t="shared" si="72"/>
        <v>236075</v>
      </c>
      <c r="G188" s="29">
        <f t="shared" si="73"/>
        <v>252288</v>
      </c>
      <c r="H188" s="30">
        <f t="shared" si="70"/>
        <v>90.62511417048293</v>
      </c>
    </row>
    <row r="189" spans="1:8" s="23" customFormat="1" ht="11.25" customHeight="1">
      <c r="A189" s="28" t="s">
        <v>178</v>
      </c>
      <c r="B189" s="29">
        <f>+'[2]By Agency-SUM (C)'!B189</f>
        <v>11317</v>
      </c>
      <c r="C189" s="29">
        <f>+'[2]By Agency-SUM (C)'!C189</f>
        <v>10121</v>
      </c>
      <c r="D189" s="29">
        <f>+'[2]By Agency-SUM (C)'!D189</f>
        <v>446</v>
      </c>
      <c r="E189" s="29">
        <f t="shared" si="71"/>
        <v>10567</v>
      </c>
      <c r="F189" s="29">
        <f t="shared" si="72"/>
        <v>750</v>
      </c>
      <c r="G189" s="29">
        <f t="shared" si="73"/>
        <v>1196</v>
      </c>
      <c r="H189" s="30">
        <f t="shared" si="70"/>
        <v>93.37280197932314</v>
      </c>
    </row>
    <row r="190" spans="1:8" s="23" customFormat="1" ht="11.25" customHeight="1">
      <c r="A190" s="28"/>
      <c r="B190" s="22"/>
      <c r="C190" s="22"/>
      <c r="D190" s="22"/>
      <c r="E190" s="22"/>
      <c r="F190" s="22"/>
      <c r="G190" s="22"/>
      <c r="H190" s="27"/>
    </row>
    <row r="191" spans="1:18" s="23" customFormat="1" ht="11.25" customHeight="1">
      <c r="A191" s="25" t="s">
        <v>179</v>
      </c>
      <c r="B191" s="26">
        <f aca="true" t="shared" si="74" ref="B191:G191">SUM(B192:B199)</f>
        <v>2680602</v>
      </c>
      <c r="C191" s="26">
        <f t="shared" si="74"/>
        <v>2464307</v>
      </c>
      <c r="D191" s="26">
        <f t="shared" si="74"/>
        <v>78626</v>
      </c>
      <c r="E191" s="26">
        <f t="shared" si="74"/>
        <v>2542933</v>
      </c>
      <c r="F191" s="26">
        <f t="shared" si="74"/>
        <v>137669</v>
      </c>
      <c r="G191" s="26">
        <f t="shared" si="74"/>
        <v>216295</v>
      </c>
      <c r="H191" s="27">
        <f aca="true" t="shared" si="75" ref="H191:H198">E191/B191*100</f>
        <v>94.8642506422065</v>
      </c>
      <c r="N191" s="23" t="e">
        <f>IF(B$191=#REF!,TRUE,FALSE)</f>
        <v>#REF!</v>
      </c>
      <c r="O191" s="23" t="e">
        <f>IF(C$191=#REF!,TRUE,FALSE)</f>
        <v>#REF!</v>
      </c>
      <c r="P191" s="23" t="e">
        <f>IF(D$191=#REF!,TRUE,FALSE)</f>
        <v>#REF!</v>
      </c>
      <c r="Q191" s="23" t="e">
        <f>IF(E$191=#REF!,TRUE,FALSE)</f>
        <v>#REF!</v>
      </c>
      <c r="R191" s="23" t="e">
        <f>IF(F$191=#REF!,TRUE,FALSE)</f>
        <v>#REF!</v>
      </c>
    </row>
    <row r="192" spans="1:8" s="23" customFormat="1" ht="11.25" customHeight="1">
      <c r="A192" s="28" t="s">
        <v>180</v>
      </c>
      <c r="B192" s="29">
        <f>+'[2]By Agency-SUM (C)'!B192</f>
        <v>468738</v>
      </c>
      <c r="C192" s="29">
        <f>+'[2]By Agency-SUM (C)'!C192</f>
        <v>392497</v>
      </c>
      <c r="D192" s="29">
        <f>+'[2]By Agency-SUM (C)'!D192</f>
        <v>18768</v>
      </c>
      <c r="E192" s="29">
        <f aca="true" t="shared" si="76" ref="E192:E198">SUM(C192:D192)</f>
        <v>411265</v>
      </c>
      <c r="F192" s="29">
        <f aca="true" t="shared" si="77" ref="F192:F198">B192-E192</f>
        <v>57473</v>
      </c>
      <c r="G192" s="29">
        <f aca="true" t="shared" si="78" ref="G192:G198">B192-C192</f>
        <v>76241</v>
      </c>
      <c r="H192" s="30">
        <f t="shared" si="75"/>
        <v>87.73877944608715</v>
      </c>
    </row>
    <row r="193" spans="1:8" s="23" customFormat="1" ht="11.25" customHeight="1" hidden="1">
      <c r="A193" s="28" t="s">
        <v>181</v>
      </c>
      <c r="B193" s="29">
        <f>+'[2]By Agency-SUM (C)'!B193</f>
        <v>0</v>
      </c>
      <c r="C193" s="29">
        <f>+'[2]By Agency-SUM (C)'!C193</f>
        <v>0</v>
      </c>
      <c r="D193" s="29">
        <f>+'[2]By Agency-SUM (C)'!D193</f>
        <v>0</v>
      </c>
      <c r="E193" s="29">
        <f t="shared" si="76"/>
        <v>0</v>
      </c>
      <c r="F193" s="29">
        <f t="shared" si="77"/>
        <v>0</v>
      </c>
      <c r="G193" s="29">
        <f t="shared" si="78"/>
        <v>0</v>
      </c>
      <c r="H193" s="30" t="e">
        <f t="shared" si="75"/>
        <v>#DIV/0!</v>
      </c>
    </row>
    <row r="194" spans="1:8" s="23" customFormat="1" ht="11.25" customHeight="1" hidden="1">
      <c r="A194" s="28" t="s">
        <v>182</v>
      </c>
      <c r="B194" s="29">
        <f>+'[2]By Agency-SUM (C)'!B194</f>
        <v>0</v>
      </c>
      <c r="C194" s="29">
        <f>+'[2]By Agency-SUM (C)'!C194</f>
        <v>0</v>
      </c>
      <c r="D194" s="29">
        <f>+'[2]By Agency-SUM (C)'!D194</f>
        <v>0</v>
      </c>
      <c r="E194" s="29">
        <f t="shared" si="76"/>
        <v>0</v>
      </c>
      <c r="F194" s="29">
        <f t="shared" si="77"/>
        <v>0</v>
      </c>
      <c r="G194" s="29">
        <f t="shared" si="78"/>
        <v>0</v>
      </c>
      <c r="H194" s="30" t="e">
        <f t="shared" si="75"/>
        <v>#DIV/0!</v>
      </c>
    </row>
    <row r="195" spans="1:8" s="23" customFormat="1" ht="11.25" customHeight="1">
      <c r="A195" s="28" t="s">
        <v>183</v>
      </c>
      <c r="B195" s="29">
        <f>+'[2]By Agency-SUM (C)'!B195</f>
        <v>9291</v>
      </c>
      <c r="C195" s="29">
        <f>+'[2]By Agency-SUM (C)'!C195</f>
        <v>8265</v>
      </c>
      <c r="D195" s="29">
        <f>+'[2]By Agency-SUM (C)'!D195</f>
        <v>106</v>
      </c>
      <c r="E195" s="29">
        <f t="shared" si="76"/>
        <v>8371</v>
      </c>
      <c r="F195" s="29">
        <f t="shared" si="77"/>
        <v>920</v>
      </c>
      <c r="G195" s="29">
        <f t="shared" si="78"/>
        <v>1026</v>
      </c>
      <c r="H195" s="30">
        <f t="shared" si="75"/>
        <v>90.09794424712086</v>
      </c>
    </row>
    <row r="196" spans="1:8" s="23" customFormat="1" ht="11.25" customHeight="1">
      <c r="A196" s="28" t="s">
        <v>184</v>
      </c>
      <c r="B196" s="29">
        <f>+'[2]By Agency-SUM (C)'!B196</f>
        <v>412806</v>
      </c>
      <c r="C196" s="29">
        <f>+'[2]By Agency-SUM (C)'!C196</f>
        <v>403335</v>
      </c>
      <c r="D196" s="29">
        <f>+'[2]By Agency-SUM (C)'!D196</f>
        <v>49</v>
      </c>
      <c r="E196" s="29">
        <f t="shared" si="76"/>
        <v>403384</v>
      </c>
      <c r="F196" s="29">
        <f t="shared" si="77"/>
        <v>9422</v>
      </c>
      <c r="G196" s="29">
        <f t="shared" si="78"/>
        <v>9471</v>
      </c>
      <c r="H196" s="30">
        <f t="shared" si="75"/>
        <v>97.71757193451646</v>
      </c>
    </row>
    <row r="197" spans="1:8" s="23" customFormat="1" ht="11.25" customHeight="1">
      <c r="A197" s="28" t="s">
        <v>185</v>
      </c>
      <c r="B197" s="29">
        <f>+'[2]By Agency-SUM (C)'!B197</f>
        <v>16912</v>
      </c>
      <c r="C197" s="29">
        <f>+'[2]By Agency-SUM (C)'!C197</f>
        <v>9884</v>
      </c>
      <c r="D197" s="29">
        <f>+'[2]By Agency-SUM (C)'!D197</f>
        <v>712</v>
      </c>
      <c r="E197" s="29">
        <f t="shared" si="76"/>
        <v>10596</v>
      </c>
      <c r="F197" s="29">
        <f t="shared" si="77"/>
        <v>6316</v>
      </c>
      <c r="G197" s="29">
        <f t="shared" si="78"/>
        <v>7028</v>
      </c>
      <c r="H197" s="30">
        <f t="shared" si="75"/>
        <v>62.65373699148533</v>
      </c>
    </row>
    <row r="198" spans="1:8" s="23" customFormat="1" ht="11.25" customHeight="1">
      <c r="A198" s="28" t="s">
        <v>186</v>
      </c>
      <c r="B198" s="29">
        <f>+'[2]By Agency-SUM (C)'!B198</f>
        <v>33670</v>
      </c>
      <c r="C198" s="29">
        <f>+'[2]By Agency-SUM (C)'!C198</f>
        <v>27341</v>
      </c>
      <c r="D198" s="29">
        <f>+'[2]By Agency-SUM (C)'!D198</f>
        <v>438</v>
      </c>
      <c r="E198" s="29">
        <f t="shared" si="76"/>
        <v>27779</v>
      </c>
      <c r="F198" s="29">
        <f t="shared" si="77"/>
        <v>5891</v>
      </c>
      <c r="G198" s="29">
        <f t="shared" si="78"/>
        <v>6329</v>
      </c>
      <c r="H198" s="30">
        <f t="shared" si="75"/>
        <v>82.5037125037125</v>
      </c>
    </row>
    <row r="199" spans="1:8" s="23" customFormat="1" ht="11.25" customHeight="1">
      <c r="A199" s="28" t="s">
        <v>187</v>
      </c>
      <c r="B199" s="29">
        <f>+'[2]By Agency-SUM (C)'!B199</f>
        <v>1739185</v>
      </c>
      <c r="C199" s="29">
        <f>+'[2]By Agency-SUM (C)'!C199</f>
        <v>1622985</v>
      </c>
      <c r="D199" s="29">
        <f>+'[2]By Agency-SUM (C)'!D199</f>
        <v>58553</v>
      </c>
      <c r="E199" s="29">
        <f>SUM(C199:D199)</f>
        <v>1681538</v>
      </c>
      <c r="F199" s="29">
        <f>B199-E199</f>
        <v>57647</v>
      </c>
      <c r="G199" s="29">
        <f>B199-C199</f>
        <v>116200</v>
      </c>
      <c r="H199" s="30">
        <f>E199/B199*100</f>
        <v>96.68540149552808</v>
      </c>
    </row>
    <row r="200" spans="1:8" s="23" customFormat="1" ht="11.25" customHeight="1">
      <c r="A200" s="28"/>
      <c r="B200" s="22"/>
      <c r="C200" s="22"/>
      <c r="D200" s="22"/>
      <c r="E200" s="22"/>
      <c r="F200" s="22"/>
      <c r="G200" s="22"/>
      <c r="H200" s="27"/>
    </row>
    <row r="201" spans="1:18" s="23" customFormat="1" ht="11.25" customHeight="1">
      <c r="A201" s="25" t="s">
        <v>188</v>
      </c>
      <c r="B201" s="32">
        <f aca="true" t="shared" si="79" ref="B201:G201">SUM(B202:B208)</f>
        <v>494198</v>
      </c>
      <c r="C201" s="32">
        <f t="shared" si="79"/>
        <v>438689</v>
      </c>
      <c r="D201" s="32">
        <f t="shared" si="79"/>
        <v>13842</v>
      </c>
      <c r="E201" s="32">
        <f t="shared" si="79"/>
        <v>452531</v>
      </c>
      <c r="F201" s="32">
        <f t="shared" si="79"/>
        <v>41667</v>
      </c>
      <c r="G201" s="32">
        <f t="shared" si="79"/>
        <v>55509</v>
      </c>
      <c r="H201" s="27">
        <f aca="true" t="shared" si="80" ref="H201:H208">E201/B201*100</f>
        <v>91.56876393672172</v>
      </c>
      <c r="N201" s="23" t="e">
        <f>IF(B$201=#REF!,TRUE,FALSE)</f>
        <v>#REF!</v>
      </c>
      <c r="O201" s="23" t="e">
        <f>IF(C$201=#REF!,TRUE,FALSE)</f>
        <v>#REF!</v>
      </c>
      <c r="P201" s="23" t="e">
        <f>IF(D$201=#REF!,TRUE,FALSE)</f>
        <v>#REF!</v>
      </c>
      <c r="Q201" s="23" t="e">
        <f>IF(E$201=#REF!,TRUE,FALSE)</f>
        <v>#REF!</v>
      </c>
      <c r="R201" s="23" t="e">
        <f>IF(F$201=#REF!,TRUE,FALSE)</f>
        <v>#REF!</v>
      </c>
    </row>
    <row r="202" spans="1:8" s="23" customFormat="1" ht="11.25" customHeight="1">
      <c r="A202" s="28" t="s">
        <v>189</v>
      </c>
      <c r="B202" s="29">
        <f>+'[2]By Agency-SUM (C)'!B202</f>
        <v>90359</v>
      </c>
      <c r="C202" s="29">
        <f>+'[2]By Agency-SUM (C)'!C202</f>
        <v>84006</v>
      </c>
      <c r="D202" s="29">
        <f>+'[2]By Agency-SUM (C)'!D202</f>
        <v>3298</v>
      </c>
      <c r="E202" s="29">
        <f aca="true" t="shared" si="81" ref="E202:E208">SUM(C202:D202)</f>
        <v>87304</v>
      </c>
      <c r="F202" s="29">
        <f aca="true" t="shared" si="82" ref="F202:F208">B202-E202</f>
        <v>3055</v>
      </c>
      <c r="G202" s="29">
        <f aca="true" t="shared" si="83" ref="G202:G208">B202-C202</f>
        <v>6353</v>
      </c>
      <c r="H202" s="30">
        <f t="shared" si="80"/>
        <v>96.61904182206533</v>
      </c>
    </row>
    <row r="203" spans="1:8" s="23" customFormat="1" ht="11.25" customHeight="1">
      <c r="A203" s="28" t="s">
        <v>190</v>
      </c>
      <c r="B203" s="29">
        <f>+'[2]By Agency-SUM (C)'!B203</f>
        <v>113120</v>
      </c>
      <c r="C203" s="29">
        <f>+'[2]By Agency-SUM (C)'!C203</f>
        <v>109228</v>
      </c>
      <c r="D203" s="29">
        <f>+'[2]By Agency-SUM (C)'!D203</f>
        <v>2371</v>
      </c>
      <c r="E203" s="29">
        <f t="shared" si="81"/>
        <v>111599</v>
      </c>
      <c r="F203" s="29">
        <f t="shared" si="82"/>
        <v>1521</v>
      </c>
      <c r="G203" s="29">
        <f t="shared" si="83"/>
        <v>3892</v>
      </c>
      <c r="H203" s="30">
        <f t="shared" si="80"/>
        <v>98.65541018387553</v>
      </c>
    </row>
    <row r="204" spans="1:8" s="23" customFormat="1" ht="11.25" customHeight="1">
      <c r="A204" s="28" t="s">
        <v>191</v>
      </c>
      <c r="B204" s="29">
        <f>+'[2]By Agency-SUM (C)'!B204</f>
        <v>14634</v>
      </c>
      <c r="C204" s="29">
        <f>+'[2]By Agency-SUM (C)'!C204</f>
        <v>12602</v>
      </c>
      <c r="D204" s="29">
        <f>+'[2]By Agency-SUM (C)'!D204</f>
        <v>63</v>
      </c>
      <c r="E204" s="29">
        <f t="shared" si="81"/>
        <v>12665</v>
      </c>
      <c r="F204" s="29">
        <f t="shared" si="82"/>
        <v>1969</v>
      </c>
      <c r="G204" s="29">
        <f t="shared" si="83"/>
        <v>2032</v>
      </c>
      <c r="H204" s="30">
        <f t="shared" si="80"/>
        <v>86.54503211698784</v>
      </c>
    </row>
    <row r="205" spans="1:8" s="23" customFormat="1" ht="11.25" customHeight="1">
      <c r="A205" s="28" t="s">
        <v>192</v>
      </c>
      <c r="B205" s="29">
        <f>+'[2]By Agency-SUM (C)'!B205</f>
        <v>9500</v>
      </c>
      <c r="C205" s="29">
        <f>+'[2]By Agency-SUM (C)'!C205</f>
        <v>457</v>
      </c>
      <c r="D205" s="29">
        <f>+'[2]By Agency-SUM (C)'!D205</f>
        <v>0</v>
      </c>
      <c r="E205" s="29">
        <f t="shared" si="81"/>
        <v>457</v>
      </c>
      <c r="F205" s="29">
        <f t="shared" si="82"/>
        <v>9043</v>
      </c>
      <c r="G205" s="29">
        <f t="shared" si="83"/>
        <v>9043</v>
      </c>
      <c r="H205" s="30">
        <f t="shared" si="80"/>
        <v>4.810526315789473</v>
      </c>
    </row>
    <row r="206" spans="1:8" s="23" customFormat="1" ht="11.25" customHeight="1">
      <c r="A206" s="28" t="s">
        <v>193</v>
      </c>
      <c r="B206" s="29">
        <f>+'[2]By Agency-SUM (C)'!B206</f>
        <v>48857</v>
      </c>
      <c r="C206" s="29">
        <f>+'[2]By Agency-SUM (C)'!C206</f>
        <v>39720</v>
      </c>
      <c r="D206" s="29">
        <f>+'[2]By Agency-SUM (C)'!D206</f>
        <v>2008</v>
      </c>
      <c r="E206" s="29">
        <f t="shared" si="81"/>
        <v>41728</v>
      </c>
      <c r="F206" s="29">
        <f t="shared" si="82"/>
        <v>7129</v>
      </c>
      <c r="G206" s="29">
        <f t="shared" si="83"/>
        <v>9137</v>
      </c>
      <c r="H206" s="30">
        <f t="shared" si="80"/>
        <v>85.40843686677447</v>
      </c>
    </row>
    <row r="207" spans="1:8" s="23" customFormat="1" ht="11.25" customHeight="1">
      <c r="A207" s="28" t="s">
        <v>194</v>
      </c>
      <c r="B207" s="29">
        <f>+'[2]By Agency-SUM (C)'!B207</f>
        <v>142022</v>
      </c>
      <c r="C207" s="29">
        <f>+'[2]By Agency-SUM (C)'!C207</f>
        <v>120028</v>
      </c>
      <c r="D207" s="29">
        <f>+'[2]By Agency-SUM (C)'!D207</f>
        <v>5864</v>
      </c>
      <c r="E207" s="29">
        <f t="shared" si="81"/>
        <v>125892</v>
      </c>
      <c r="F207" s="29">
        <f t="shared" si="82"/>
        <v>16130</v>
      </c>
      <c r="G207" s="29">
        <f t="shared" si="83"/>
        <v>21994</v>
      </c>
      <c r="H207" s="30">
        <f t="shared" si="80"/>
        <v>88.64260466688259</v>
      </c>
    </row>
    <row r="208" spans="1:8" s="23" customFormat="1" ht="11.25" customHeight="1">
      <c r="A208" s="28" t="s">
        <v>195</v>
      </c>
      <c r="B208" s="29">
        <f>+'[2]By Agency-SUM (C)'!B208</f>
        <v>75706</v>
      </c>
      <c r="C208" s="29">
        <f>+'[2]By Agency-SUM (C)'!C208</f>
        <v>72648</v>
      </c>
      <c r="D208" s="29">
        <f>+'[2]By Agency-SUM (C)'!D208</f>
        <v>238</v>
      </c>
      <c r="E208" s="29">
        <f t="shared" si="81"/>
        <v>72886</v>
      </c>
      <c r="F208" s="29">
        <f t="shared" si="82"/>
        <v>2820</v>
      </c>
      <c r="G208" s="29">
        <f t="shared" si="83"/>
        <v>3058</v>
      </c>
      <c r="H208" s="30">
        <f t="shared" si="80"/>
        <v>96.27506406361451</v>
      </c>
    </row>
    <row r="209" spans="1:8" s="23" customFormat="1" ht="11.25" customHeight="1">
      <c r="A209" s="28"/>
      <c r="B209" s="22"/>
      <c r="C209" s="22"/>
      <c r="D209" s="22"/>
      <c r="E209" s="22"/>
      <c r="F209" s="22"/>
      <c r="G209" s="22"/>
      <c r="H209" s="27"/>
    </row>
    <row r="210" spans="1:18" s="23" customFormat="1" ht="11.25" customHeight="1">
      <c r="A210" s="25" t="s">
        <v>196</v>
      </c>
      <c r="B210" s="26">
        <f aca="true" t="shared" si="84" ref="B210:G210">SUM(B211:B227)+SUM(B232:B248)</f>
        <v>8624657</v>
      </c>
      <c r="C210" s="26">
        <f t="shared" si="84"/>
        <v>4647383</v>
      </c>
      <c r="D210" s="26">
        <f t="shared" si="84"/>
        <v>430845</v>
      </c>
      <c r="E210" s="26">
        <f t="shared" si="84"/>
        <v>5078228</v>
      </c>
      <c r="F210" s="26">
        <f t="shared" si="84"/>
        <v>3546429</v>
      </c>
      <c r="G210" s="26">
        <f t="shared" si="84"/>
        <v>3977274</v>
      </c>
      <c r="H210" s="27">
        <f aca="true" t="shared" si="85" ref="H210:H248">E210/B210*100</f>
        <v>58.880347357581876</v>
      </c>
      <c r="N210" s="23" t="e">
        <f>IF(B$210=#REF!,TRUE,FALSE)</f>
        <v>#REF!</v>
      </c>
      <c r="O210" s="23" t="e">
        <f>IF(C$210=#REF!,TRUE,FALSE)</f>
        <v>#REF!</v>
      </c>
      <c r="P210" s="23" t="e">
        <f>IF(D$210=#REF!,TRUE,FALSE)</f>
        <v>#REF!</v>
      </c>
      <c r="Q210" s="23" t="e">
        <f>IF(E$210=#REF!,TRUE,FALSE)</f>
        <v>#REF!</v>
      </c>
      <c r="R210" s="23" t="e">
        <f>IF(F$210=#REF!,TRUE,FALSE)</f>
        <v>#REF!</v>
      </c>
    </row>
    <row r="211" spans="1:8" s="23" customFormat="1" ht="11.25" customHeight="1">
      <c r="A211" s="28" t="s">
        <v>197</v>
      </c>
      <c r="B211" s="29">
        <f>+'[2]By Agency-SUM (C)'!B211</f>
        <v>17600</v>
      </c>
      <c r="C211" s="29">
        <f>+'[2]By Agency-SUM (C)'!C211</f>
        <v>8365</v>
      </c>
      <c r="D211" s="29">
        <f>+'[2]By Agency-SUM (C)'!D211</f>
        <v>0</v>
      </c>
      <c r="E211" s="29">
        <f aca="true" t="shared" si="86" ref="E211:E226">SUM(C211:D211)</f>
        <v>8365</v>
      </c>
      <c r="F211" s="29">
        <f aca="true" t="shared" si="87" ref="F211:F226">B211-E211</f>
        <v>9235</v>
      </c>
      <c r="G211" s="29">
        <f aca="true" t="shared" si="88" ref="G211:G226">B211-C211</f>
        <v>9235</v>
      </c>
      <c r="H211" s="30">
        <f t="shared" si="85"/>
        <v>47.52840909090909</v>
      </c>
    </row>
    <row r="212" spans="1:18" s="23" customFormat="1" ht="11.25" customHeight="1">
      <c r="A212" s="28" t="s">
        <v>198</v>
      </c>
      <c r="B212" s="29">
        <f>+'[2]By Agency-SUM (C)'!B212</f>
        <v>30344</v>
      </c>
      <c r="C212" s="29">
        <f>+'[2]By Agency-SUM (C)'!C212</f>
        <v>24791</v>
      </c>
      <c r="D212" s="29">
        <f>+'[2]By Agency-SUM (C)'!D212</f>
        <v>989</v>
      </c>
      <c r="E212" s="29">
        <f t="shared" si="86"/>
        <v>25780</v>
      </c>
      <c r="F212" s="29">
        <f t="shared" si="87"/>
        <v>4564</v>
      </c>
      <c r="G212" s="29">
        <f t="shared" si="88"/>
        <v>5553</v>
      </c>
      <c r="H212" s="30">
        <f t="shared" si="85"/>
        <v>84.95913524914316</v>
      </c>
      <c r="N212" s="33"/>
      <c r="O212" s="33"/>
      <c r="P212" s="33"/>
      <c r="Q212" s="33"/>
      <c r="R212" s="33"/>
    </row>
    <row r="213" spans="1:8" s="23" customFormat="1" ht="11.25" customHeight="1">
      <c r="A213" s="28" t="s">
        <v>199</v>
      </c>
      <c r="B213" s="29">
        <f>+'[2]By Agency-SUM (C)'!B213</f>
        <v>38452</v>
      </c>
      <c r="C213" s="29">
        <f>+'[2]By Agency-SUM (C)'!C213</f>
        <v>30564</v>
      </c>
      <c r="D213" s="29">
        <f>+'[2]By Agency-SUM (C)'!D213</f>
        <v>1118</v>
      </c>
      <c r="E213" s="29">
        <f t="shared" si="86"/>
        <v>31682</v>
      </c>
      <c r="F213" s="29">
        <f t="shared" si="87"/>
        <v>6770</v>
      </c>
      <c r="G213" s="29">
        <f t="shared" si="88"/>
        <v>7888</v>
      </c>
      <c r="H213" s="30">
        <f t="shared" si="85"/>
        <v>82.39363362113804</v>
      </c>
    </row>
    <row r="214" spans="1:8" s="23" customFormat="1" ht="11.25" customHeight="1">
      <c r="A214" s="28" t="s">
        <v>200</v>
      </c>
      <c r="B214" s="29">
        <f>+'[2]By Agency-SUM (C)'!B214</f>
        <v>4546925</v>
      </c>
      <c r="C214" s="29">
        <f>+'[2]By Agency-SUM (C)'!C214</f>
        <v>1470446</v>
      </c>
      <c r="D214" s="29">
        <f>+'[2]By Agency-SUM (C)'!D214</f>
        <v>326640</v>
      </c>
      <c r="E214" s="29">
        <f t="shared" si="86"/>
        <v>1797086</v>
      </c>
      <c r="F214" s="29">
        <f t="shared" si="87"/>
        <v>2749839</v>
      </c>
      <c r="G214" s="29">
        <f t="shared" si="88"/>
        <v>3076479</v>
      </c>
      <c r="H214" s="30">
        <f t="shared" si="85"/>
        <v>39.52310627512</v>
      </c>
    </row>
    <row r="215" spans="1:8" s="23" customFormat="1" ht="11.25" customHeight="1">
      <c r="A215" s="28" t="s">
        <v>201</v>
      </c>
      <c r="B215" s="29">
        <f>+'[2]By Agency-SUM (C)'!B215</f>
        <v>28754</v>
      </c>
      <c r="C215" s="29">
        <f>+'[2]By Agency-SUM (C)'!C215</f>
        <v>20322</v>
      </c>
      <c r="D215" s="29">
        <f>+'[2]By Agency-SUM (C)'!D215</f>
        <v>958</v>
      </c>
      <c r="E215" s="29">
        <f t="shared" si="86"/>
        <v>21280</v>
      </c>
      <c r="F215" s="29">
        <f t="shared" si="87"/>
        <v>7474</v>
      </c>
      <c r="G215" s="29">
        <f t="shared" si="88"/>
        <v>8432</v>
      </c>
      <c r="H215" s="30">
        <f t="shared" si="85"/>
        <v>74.00709466509008</v>
      </c>
    </row>
    <row r="216" spans="1:8" s="23" customFormat="1" ht="11.25" customHeight="1">
      <c r="A216" s="28" t="s">
        <v>202</v>
      </c>
      <c r="B216" s="29">
        <f>+'[2]By Agency-SUM (C)'!B216</f>
        <v>44755</v>
      </c>
      <c r="C216" s="29">
        <f>+'[2]By Agency-SUM (C)'!C216</f>
        <v>39189</v>
      </c>
      <c r="D216" s="29">
        <f>+'[2]By Agency-SUM (C)'!D216</f>
        <v>2518</v>
      </c>
      <c r="E216" s="29">
        <f t="shared" si="86"/>
        <v>41707</v>
      </c>
      <c r="F216" s="29">
        <f t="shared" si="87"/>
        <v>3048</v>
      </c>
      <c r="G216" s="29">
        <f t="shared" si="88"/>
        <v>5566</v>
      </c>
      <c r="H216" s="30">
        <f t="shared" si="85"/>
        <v>93.18958775555804</v>
      </c>
    </row>
    <row r="217" spans="1:8" s="23" customFormat="1" ht="11.25" customHeight="1">
      <c r="A217" s="28" t="s">
        <v>203</v>
      </c>
      <c r="B217" s="29">
        <f>+'[2]By Agency-SUM (C)'!B217</f>
        <v>152776</v>
      </c>
      <c r="C217" s="29">
        <f>+'[2]By Agency-SUM (C)'!C217</f>
        <v>106547</v>
      </c>
      <c r="D217" s="29">
        <f>+'[2]By Agency-SUM (C)'!D217</f>
        <v>6698</v>
      </c>
      <c r="E217" s="29">
        <f t="shared" si="86"/>
        <v>113245</v>
      </c>
      <c r="F217" s="29">
        <f t="shared" si="87"/>
        <v>39531</v>
      </c>
      <c r="G217" s="29">
        <f t="shared" si="88"/>
        <v>46229</v>
      </c>
      <c r="H217" s="30">
        <f t="shared" si="85"/>
        <v>74.12486254385506</v>
      </c>
    </row>
    <row r="218" spans="1:8" s="23" customFormat="1" ht="11.25" customHeight="1">
      <c r="A218" s="28" t="s">
        <v>204</v>
      </c>
      <c r="B218" s="29">
        <f>+'[2]By Agency-SUM (C)'!B218</f>
        <v>38149</v>
      </c>
      <c r="C218" s="29">
        <f>+'[2]By Agency-SUM (C)'!C218</f>
        <v>27230</v>
      </c>
      <c r="D218" s="29">
        <f>+'[2]By Agency-SUM (C)'!D218</f>
        <v>208</v>
      </c>
      <c r="E218" s="29">
        <f>SUM(C218:D218)</f>
        <v>27438</v>
      </c>
      <c r="F218" s="29">
        <f>B218-E218</f>
        <v>10711</v>
      </c>
      <c r="G218" s="29">
        <f>B218-C218</f>
        <v>10919</v>
      </c>
      <c r="H218" s="30">
        <f>E218/B218*100</f>
        <v>71.9232483158143</v>
      </c>
    </row>
    <row r="219" spans="1:8" s="23" customFormat="1" ht="11.25" customHeight="1">
      <c r="A219" s="28" t="s">
        <v>205</v>
      </c>
      <c r="B219" s="29">
        <f>+'[2]By Agency-SUM (C)'!B219</f>
        <v>65173</v>
      </c>
      <c r="C219" s="29">
        <f>+'[2]By Agency-SUM (C)'!C219</f>
        <v>55028</v>
      </c>
      <c r="D219" s="29">
        <f>+'[2]By Agency-SUM (C)'!D219</f>
        <v>1434</v>
      </c>
      <c r="E219" s="29">
        <f t="shared" si="86"/>
        <v>56462</v>
      </c>
      <c r="F219" s="29">
        <f t="shared" si="87"/>
        <v>8711</v>
      </c>
      <c r="G219" s="29">
        <f t="shared" si="88"/>
        <v>10145</v>
      </c>
      <c r="H219" s="30">
        <f t="shared" si="85"/>
        <v>86.63403556687585</v>
      </c>
    </row>
    <row r="220" spans="1:8" s="23" customFormat="1" ht="11.25" customHeight="1">
      <c r="A220" s="28" t="s">
        <v>206</v>
      </c>
      <c r="B220" s="29">
        <f>+'[2]By Agency-SUM (C)'!B220</f>
        <v>37869</v>
      </c>
      <c r="C220" s="29">
        <f>+'[2]By Agency-SUM (C)'!C220</f>
        <v>37303</v>
      </c>
      <c r="D220" s="29">
        <f>+'[2]By Agency-SUM (C)'!D220</f>
        <v>73</v>
      </c>
      <c r="E220" s="29">
        <f t="shared" si="86"/>
        <v>37376</v>
      </c>
      <c r="F220" s="29">
        <f t="shared" si="87"/>
        <v>493</v>
      </c>
      <c r="G220" s="29">
        <f t="shared" si="88"/>
        <v>566</v>
      </c>
      <c r="H220" s="30">
        <f t="shared" si="85"/>
        <v>98.69814360030632</v>
      </c>
    </row>
    <row r="221" spans="1:8" s="23" customFormat="1" ht="11.25" customHeight="1">
      <c r="A221" s="28" t="s">
        <v>207</v>
      </c>
      <c r="B221" s="29">
        <f>+'[2]By Agency-SUM (C)'!B221</f>
        <v>49091</v>
      </c>
      <c r="C221" s="29">
        <f>+'[2]By Agency-SUM (C)'!C221</f>
        <v>45448</v>
      </c>
      <c r="D221" s="29">
        <f>+'[2]By Agency-SUM (C)'!D221</f>
        <v>1905</v>
      </c>
      <c r="E221" s="29">
        <f t="shared" si="86"/>
        <v>47353</v>
      </c>
      <c r="F221" s="29">
        <f t="shared" si="87"/>
        <v>1738</v>
      </c>
      <c r="G221" s="29">
        <f t="shared" si="88"/>
        <v>3643</v>
      </c>
      <c r="H221" s="30">
        <f t="shared" si="85"/>
        <v>96.45963618585891</v>
      </c>
    </row>
    <row r="222" spans="1:8" s="23" customFormat="1" ht="11.25" customHeight="1">
      <c r="A222" s="28" t="s">
        <v>208</v>
      </c>
      <c r="B222" s="29">
        <f>+'[2]By Agency-SUM (C)'!B222</f>
        <v>338136</v>
      </c>
      <c r="C222" s="29">
        <f>+'[2]By Agency-SUM (C)'!C222</f>
        <v>269014</v>
      </c>
      <c r="D222" s="29">
        <f>+'[2]By Agency-SUM (C)'!D222</f>
        <v>3875</v>
      </c>
      <c r="E222" s="29">
        <f t="shared" si="86"/>
        <v>272889</v>
      </c>
      <c r="F222" s="29">
        <f t="shared" si="87"/>
        <v>65247</v>
      </c>
      <c r="G222" s="29">
        <f t="shared" si="88"/>
        <v>69122</v>
      </c>
      <c r="H222" s="30">
        <f t="shared" si="85"/>
        <v>80.7039179501739</v>
      </c>
    </row>
    <row r="223" spans="1:8" s="23" customFormat="1" ht="11.25" customHeight="1">
      <c r="A223" s="28" t="s">
        <v>209</v>
      </c>
      <c r="B223" s="29">
        <f>+'[2]By Agency-SUM (C)'!B223</f>
        <v>43672</v>
      </c>
      <c r="C223" s="29">
        <f>+'[2]By Agency-SUM (C)'!C223</f>
        <v>41025</v>
      </c>
      <c r="D223" s="29">
        <f>+'[2]By Agency-SUM (C)'!D223</f>
        <v>524</v>
      </c>
      <c r="E223" s="29">
        <f t="shared" si="86"/>
        <v>41549</v>
      </c>
      <c r="F223" s="29">
        <f t="shared" si="87"/>
        <v>2123</v>
      </c>
      <c r="G223" s="29">
        <f t="shared" si="88"/>
        <v>2647</v>
      </c>
      <c r="H223" s="30">
        <f t="shared" si="85"/>
        <v>95.138761677963</v>
      </c>
    </row>
    <row r="224" spans="1:8" s="23" customFormat="1" ht="11.25" customHeight="1">
      <c r="A224" s="28" t="s">
        <v>210</v>
      </c>
      <c r="B224" s="29">
        <f>+'[2]By Agency-SUM (C)'!B224</f>
        <v>47346</v>
      </c>
      <c r="C224" s="29">
        <f>+'[2]By Agency-SUM (C)'!C224</f>
        <v>33931</v>
      </c>
      <c r="D224" s="29">
        <f>+'[2]By Agency-SUM (C)'!D224</f>
        <v>1095</v>
      </c>
      <c r="E224" s="29">
        <f t="shared" si="86"/>
        <v>35026</v>
      </c>
      <c r="F224" s="29">
        <f t="shared" si="87"/>
        <v>12320</v>
      </c>
      <c r="G224" s="29">
        <f t="shared" si="88"/>
        <v>13415</v>
      </c>
      <c r="H224" s="30">
        <f t="shared" si="85"/>
        <v>73.9787944071305</v>
      </c>
    </row>
    <row r="225" spans="1:8" s="23" customFormat="1" ht="11.25" customHeight="1">
      <c r="A225" s="28" t="s">
        <v>211</v>
      </c>
      <c r="B225" s="29">
        <f>+'[2]By Agency-SUM (C)'!B225</f>
        <v>45962</v>
      </c>
      <c r="C225" s="29">
        <f>+'[2]By Agency-SUM (C)'!C225</f>
        <v>36202</v>
      </c>
      <c r="D225" s="29">
        <f>+'[2]By Agency-SUM (C)'!D225</f>
        <v>641</v>
      </c>
      <c r="E225" s="29">
        <f t="shared" si="86"/>
        <v>36843</v>
      </c>
      <c r="F225" s="29">
        <f t="shared" si="87"/>
        <v>9119</v>
      </c>
      <c r="G225" s="29">
        <f t="shared" si="88"/>
        <v>9760</v>
      </c>
      <c r="H225" s="30">
        <f t="shared" si="85"/>
        <v>80.15969714111657</v>
      </c>
    </row>
    <row r="226" spans="1:8" s="23" customFormat="1" ht="11.25" customHeight="1">
      <c r="A226" s="28" t="s">
        <v>212</v>
      </c>
      <c r="B226" s="29">
        <f>+'[2]By Agency-SUM (C)'!B226</f>
        <v>95991</v>
      </c>
      <c r="C226" s="29">
        <f>+'[2]By Agency-SUM (C)'!C226</f>
        <v>72601</v>
      </c>
      <c r="D226" s="29">
        <f>+'[2]By Agency-SUM (C)'!D226</f>
        <v>1621</v>
      </c>
      <c r="E226" s="29">
        <f t="shared" si="86"/>
        <v>74222</v>
      </c>
      <c r="F226" s="29">
        <f t="shared" si="87"/>
        <v>21769</v>
      </c>
      <c r="G226" s="29">
        <f t="shared" si="88"/>
        <v>23390</v>
      </c>
      <c r="H226" s="30">
        <f t="shared" si="85"/>
        <v>77.32183225510725</v>
      </c>
    </row>
    <row r="227" spans="1:8" s="23" customFormat="1" ht="11.25" customHeight="1">
      <c r="A227" s="28" t="s">
        <v>213</v>
      </c>
      <c r="B227" s="32">
        <f aca="true" t="shared" si="89" ref="B227:G227">SUM(B228:B231)</f>
        <v>662515</v>
      </c>
      <c r="C227" s="32">
        <f t="shared" si="89"/>
        <v>407697</v>
      </c>
      <c r="D227" s="32">
        <f t="shared" si="89"/>
        <v>6086</v>
      </c>
      <c r="E227" s="32">
        <f t="shared" si="89"/>
        <v>413783</v>
      </c>
      <c r="F227" s="32">
        <f t="shared" si="89"/>
        <v>248732</v>
      </c>
      <c r="G227" s="32">
        <f t="shared" si="89"/>
        <v>254818</v>
      </c>
      <c r="H227" s="27">
        <f t="shared" si="85"/>
        <v>62.456397213647996</v>
      </c>
    </row>
    <row r="228" spans="1:8" s="23" customFormat="1" ht="11.25" customHeight="1">
      <c r="A228" s="28" t="s">
        <v>214</v>
      </c>
      <c r="B228" s="29">
        <f>+'[2]By Agency-SUM (C)'!B228</f>
        <v>238046</v>
      </c>
      <c r="C228" s="29">
        <f>+'[2]By Agency-SUM (C)'!C228</f>
        <v>111980</v>
      </c>
      <c r="D228" s="29">
        <f>+'[2]By Agency-SUM (C)'!D228</f>
        <v>2114</v>
      </c>
      <c r="E228" s="29">
        <f aca="true" t="shared" si="90" ref="E228:E248">SUM(C228:D228)</f>
        <v>114094</v>
      </c>
      <c r="F228" s="29">
        <f aca="true" t="shared" si="91" ref="F228:F248">B228-E228</f>
        <v>123952</v>
      </c>
      <c r="G228" s="29">
        <f aca="true" t="shared" si="92" ref="G228:G248">B228-C228</f>
        <v>126066</v>
      </c>
      <c r="H228" s="30">
        <f t="shared" si="85"/>
        <v>47.929391798223875</v>
      </c>
    </row>
    <row r="229" spans="1:8" s="23" customFormat="1" ht="11.25" customHeight="1">
      <c r="A229" s="28" t="s">
        <v>215</v>
      </c>
      <c r="B229" s="29">
        <f>+'[2]By Agency-SUM (C)'!B229</f>
        <v>235190</v>
      </c>
      <c r="C229" s="29">
        <f>+'[2]By Agency-SUM (C)'!C229</f>
        <v>155397</v>
      </c>
      <c r="D229" s="29">
        <f>+'[2]By Agency-SUM (C)'!D229</f>
        <v>1290</v>
      </c>
      <c r="E229" s="29">
        <f t="shared" si="90"/>
        <v>156687</v>
      </c>
      <c r="F229" s="29">
        <f t="shared" si="91"/>
        <v>78503</v>
      </c>
      <c r="G229" s="29">
        <f t="shared" si="92"/>
        <v>79793</v>
      </c>
      <c r="H229" s="30">
        <f t="shared" si="85"/>
        <v>66.62145499383477</v>
      </c>
    </row>
    <row r="230" spans="1:8" s="23" customFormat="1" ht="11.25" customHeight="1">
      <c r="A230" s="28" t="s">
        <v>216</v>
      </c>
      <c r="B230" s="29">
        <f>+'[2]By Agency-SUM (C)'!B230</f>
        <v>133579</v>
      </c>
      <c r="C230" s="29">
        <f>+'[2]By Agency-SUM (C)'!C230</f>
        <v>105782</v>
      </c>
      <c r="D230" s="29">
        <f>+'[2]By Agency-SUM (C)'!D230</f>
        <v>1506</v>
      </c>
      <c r="E230" s="29">
        <f t="shared" si="90"/>
        <v>107288</v>
      </c>
      <c r="F230" s="29">
        <f t="shared" si="91"/>
        <v>26291</v>
      </c>
      <c r="G230" s="29">
        <f t="shared" si="92"/>
        <v>27797</v>
      </c>
      <c r="H230" s="30">
        <f t="shared" si="85"/>
        <v>80.31801405909611</v>
      </c>
    </row>
    <row r="231" spans="1:8" s="23" customFormat="1" ht="11.25" customHeight="1">
      <c r="A231" s="28" t="s">
        <v>217</v>
      </c>
      <c r="B231" s="29">
        <f>+'[2]By Agency-SUM (C)'!B231</f>
        <v>55700</v>
      </c>
      <c r="C231" s="29">
        <f>+'[2]By Agency-SUM (C)'!C231</f>
        <v>34538</v>
      </c>
      <c r="D231" s="29">
        <f>+'[2]By Agency-SUM (C)'!D231</f>
        <v>1176</v>
      </c>
      <c r="E231" s="29">
        <f t="shared" si="90"/>
        <v>35714</v>
      </c>
      <c r="F231" s="29">
        <f t="shared" si="91"/>
        <v>19986</v>
      </c>
      <c r="G231" s="29">
        <f t="shared" si="92"/>
        <v>21162</v>
      </c>
      <c r="H231" s="30">
        <f t="shared" si="85"/>
        <v>64.11849192100539</v>
      </c>
    </row>
    <row r="232" spans="1:8" s="23" customFormat="1" ht="11.25" customHeight="1">
      <c r="A232" s="28" t="s">
        <v>218</v>
      </c>
      <c r="B232" s="29">
        <f>+'[2]By Agency-SUM (C)'!B232</f>
        <v>371851</v>
      </c>
      <c r="C232" s="29">
        <f>+'[2]By Agency-SUM (C)'!C232</f>
        <v>280516</v>
      </c>
      <c r="D232" s="29">
        <f>+'[2]By Agency-SUM (C)'!D232</f>
        <v>16814</v>
      </c>
      <c r="E232" s="29">
        <f t="shared" si="90"/>
        <v>297330</v>
      </c>
      <c r="F232" s="29">
        <f t="shared" si="91"/>
        <v>74521</v>
      </c>
      <c r="G232" s="29">
        <f t="shared" si="92"/>
        <v>91335</v>
      </c>
      <c r="H232" s="30">
        <f t="shared" si="85"/>
        <v>79.95944612223713</v>
      </c>
    </row>
    <row r="233" spans="1:8" s="23" customFormat="1" ht="11.25" customHeight="1">
      <c r="A233" s="28" t="s">
        <v>219</v>
      </c>
      <c r="B233" s="29">
        <f>+'[2]By Agency-SUM (C)'!B233</f>
        <v>229922</v>
      </c>
      <c r="C233" s="29">
        <f>+'[2]By Agency-SUM (C)'!C233</f>
        <v>176501</v>
      </c>
      <c r="D233" s="29">
        <f>+'[2]By Agency-SUM (C)'!D233</f>
        <v>1291</v>
      </c>
      <c r="E233" s="29">
        <f t="shared" si="90"/>
        <v>177792</v>
      </c>
      <c r="F233" s="29">
        <f t="shared" si="91"/>
        <v>52130</v>
      </c>
      <c r="G233" s="29">
        <f t="shared" si="92"/>
        <v>53421</v>
      </c>
      <c r="H233" s="30">
        <f t="shared" si="85"/>
        <v>77.32709353606876</v>
      </c>
    </row>
    <row r="234" spans="1:8" s="23" customFormat="1" ht="11.25" customHeight="1">
      <c r="A234" s="28" t="s">
        <v>220</v>
      </c>
      <c r="B234" s="29">
        <f>+'[2]By Agency-SUM (C)'!B234</f>
        <v>255155</v>
      </c>
      <c r="C234" s="29">
        <f>+'[2]By Agency-SUM (C)'!C234</f>
        <v>231494</v>
      </c>
      <c r="D234" s="29">
        <f>+'[2]By Agency-SUM (C)'!D234</f>
        <v>23345</v>
      </c>
      <c r="E234" s="29">
        <f t="shared" si="90"/>
        <v>254839</v>
      </c>
      <c r="F234" s="29">
        <f t="shared" si="91"/>
        <v>316</v>
      </c>
      <c r="G234" s="29">
        <f t="shared" si="92"/>
        <v>23661</v>
      </c>
      <c r="H234" s="30">
        <f t="shared" si="85"/>
        <v>99.8761537104897</v>
      </c>
    </row>
    <row r="235" spans="1:8" s="23" customFormat="1" ht="11.25" customHeight="1">
      <c r="A235" s="28" t="s">
        <v>221</v>
      </c>
      <c r="B235" s="29">
        <f>+'[2]By Agency-SUM (C)'!B235</f>
        <v>42901</v>
      </c>
      <c r="C235" s="29">
        <f>+'[2]By Agency-SUM (C)'!C235</f>
        <v>39666</v>
      </c>
      <c r="D235" s="29">
        <f>+'[2]By Agency-SUM (C)'!D235</f>
        <v>990</v>
      </c>
      <c r="E235" s="29">
        <f t="shared" si="90"/>
        <v>40656</v>
      </c>
      <c r="F235" s="29">
        <f t="shared" si="91"/>
        <v>2245</v>
      </c>
      <c r="G235" s="29">
        <f t="shared" si="92"/>
        <v>3235</v>
      </c>
      <c r="H235" s="30">
        <f t="shared" si="85"/>
        <v>94.7670217477448</v>
      </c>
    </row>
    <row r="236" spans="1:8" s="23" customFormat="1" ht="11.25">
      <c r="A236" s="28" t="s">
        <v>222</v>
      </c>
      <c r="B236" s="29">
        <f>+'[2]By Agency-SUM (C)'!B236</f>
        <v>138906</v>
      </c>
      <c r="C236" s="29">
        <f>+'[2]By Agency-SUM (C)'!C236</f>
        <v>122332</v>
      </c>
      <c r="D236" s="29">
        <f>+'[2]By Agency-SUM (C)'!D236</f>
        <v>6348</v>
      </c>
      <c r="E236" s="29">
        <f t="shared" si="90"/>
        <v>128680</v>
      </c>
      <c r="F236" s="29">
        <f t="shared" si="91"/>
        <v>10226</v>
      </c>
      <c r="G236" s="29">
        <f t="shared" si="92"/>
        <v>16574</v>
      </c>
      <c r="H236" s="30">
        <f t="shared" si="85"/>
        <v>92.63818697536463</v>
      </c>
    </row>
    <row r="237" spans="1:8" s="23" customFormat="1" ht="11.25" customHeight="1">
      <c r="A237" s="28" t="s">
        <v>223</v>
      </c>
      <c r="B237" s="29">
        <f>+'[2]By Agency-SUM (C)'!B237</f>
        <v>297404</v>
      </c>
      <c r="C237" s="29">
        <f>+'[2]By Agency-SUM (C)'!C237</f>
        <v>179008</v>
      </c>
      <c r="D237" s="29">
        <f>+'[2]By Agency-SUM (C)'!D237</f>
        <v>11585</v>
      </c>
      <c r="E237" s="29">
        <f t="shared" si="90"/>
        <v>190593</v>
      </c>
      <c r="F237" s="29">
        <f t="shared" si="91"/>
        <v>106811</v>
      </c>
      <c r="G237" s="29">
        <f t="shared" si="92"/>
        <v>118396</v>
      </c>
      <c r="H237" s="30">
        <f t="shared" si="85"/>
        <v>64.08555365765088</v>
      </c>
    </row>
    <row r="238" spans="1:8" s="23" customFormat="1" ht="11.25" customHeight="1">
      <c r="A238" s="28" t="s">
        <v>224</v>
      </c>
      <c r="B238" s="29">
        <f>+'[2]By Agency-SUM (C)'!B238</f>
        <v>21891</v>
      </c>
      <c r="C238" s="29">
        <f>+'[2]By Agency-SUM (C)'!C238</f>
        <v>17193</v>
      </c>
      <c r="D238" s="29">
        <f>+'[2]By Agency-SUM (C)'!D238</f>
        <v>789</v>
      </c>
      <c r="E238" s="29">
        <f t="shared" si="90"/>
        <v>17982</v>
      </c>
      <c r="F238" s="29">
        <f t="shared" si="91"/>
        <v>3909</v>
      </c>
      <c r="G238" s="29">
        <f t="shared" si="92"/>
        <v>4698</v>
      </c>
      <c r="H238" s="30">
        <f t="shared" si="85"/>
        <v>82.14334658078663</v>
      </c>
    </row>
    <row r="239" spans="1:8" s="23" customFormat="1" ht="11.25" customHeight="1">
      <c r="A239" s="28" t="s">
        <v>52</v>
      </c>
      <c r="B239" s="29">
        <f>+'[2]By Agency-SUM (C)'!B239</f>
        <v>57923</v>
      </c>
      <c r="C239" s="29">
        <f>+'[2]By Agency-SUM (C)'!C239</f>
        <v>3392</v>
      </c>
      <c r="D239" s="29">
        <f>+'[2]By Agency-SUM (C)'!D239</f>
        <v>0</v>
      </c>
      <c r="E239" s="29">
        <f t="shared" si="90"/>
        <v>3392</v>
      </c>
      <c r="F239" s="29">
        <f t="shared" si="91"/>
        <v>54531</v>
      </c>
      <c r="G239" s="29">
        <f t="shared" si="92"/>
        <v>54531</v>
      </c>
      <c r="H239" s="30">
        <f t="shared" si="85"/>
        <v>5.856050273639141</v>
      </c>
    </row>
    <row r="240" spans="1:8" s="23" customFormat="1" ht="11.25" customHeight="1">
      <c r="A240" s="28" t="s">
        <v>225</v>
      </c>
      <c r="B240" s="29">
        <f>+'[2]By Agency-SUM (C)'!B240</f>
        <v>77966</v>
      </c>
      <c r="C240" s="29">
        <f>+'[2]By Agency-SUM (C)'!C240</f>
        <v>75207</v>
      </c>
      <c r="D240" s="29">
        <f>+'[2]By Agency-SUM (C)'!D240</f>
        <v>173</v>
      </c>
      <c r="E240" s="29">
        <f t="shared" si="90"/>
        <v>75380</v>
      </c>
      <c r="F240" s="29">
        <f t="shared" si="91"/>
        <v>2586</v>
      </c>
      <c r="G240" s="29">
        <f t="shared" si="92"/>
        <v>2759</v>
      </c>
      <c r="H240" s="30">
        <f t="shared" si="85"/>
        <v>96.68316958674293</v>
      </c>
    </row>
    <row r="241" spans="1:8" s="23" customFormat="1" ht="11.25" customHeight="1">
      <c r="A241" s="28" t="s">
        <v>226</v>
      </c>
      <c r="B241" s="29">
        <f>+'[2]By Agency-SUM (C)'!B241</f>
        <v>26572</v>
      </c>
      <c r="C241" s="29">
        <f>+'[2]By Agency-SUM (C)'!C241</f>
        <v>23555</v>
      </c>
      <c r="D241" s="29">
        <f>+'[2]By Agency-SUM (C)'!D241</f>
        <v>2037</v>
      </c>
      <c r="E241" s="29">
        <f t="shared" si="90"/>
        <v>25592</v>
      </c>
      <c r="F241" s="29">
        <f t="shared" si="91"/>
        <v>980</v>
      </c>
      <c r="G241" s="29">
        <f t="shared" si="92"/>
        <v>3017</v>
      </c>
      <c r="H241" s="30">
        <f t="shared" si="85"/>
        <v>96.31190727081137</v>
      </c>
    </row>
    <row r="242" spans="1:8" s="23" customFormat="1" ht="11.25" customHeight="1">
      <c r="A242" s="28" t="s">
        <v>227</v>
      </c>
      <c r="B242" s="29">
        <f>+'[2]By Agency-SUM (C)'!B242</f>
        <v>450203</v>
      </c>
      <c r="C242" s="29">
        <f>+'[2]By Agency-SUM (C)'!C242</f>
        <v>447807</v>
      </c>
      <c r="D242" s="29">
        <f>+'[2]By Agency-SUM (C)'!D242</f>
        <v>850</v>
      </c>
      <c r="E242" s="29">
        <f t="shared" si="90"/>
        <v>448657</v>
      </c>
      <c r="F242" s="29">
        <f t="shared" si="91"/>
        <v>1546</v>
      </c>
      <c r="G242" s="29">
        <f t="shared" si="92"/>
        <v>2396</v>
      </c>
      <c r="H242" s="30">
        <f t="shared" si="85"/>
        <v>99.65659935629039</v>
      </c>
    </row>
    <row r="243" spans="1:8" s="23" customFormat="1" ht="11.25" customHeight="1">
      <c r="A243" s="28" t="s">
        <v>228</v>
      </c>
      <c r="B243" s="29">
        <f>+'[2]By Agency-SUM (C)'!B243</f>
        <v>42589</v>
      </c>
      <c r="C243" s="29">
        <f>+'[2]By Agency-SUM (C)'!C243</f>
        <v>33611</v>
      </c>
      <c r="D243" s="29">
        <f>+'[2]By Agency-SUM (C)'!D243</f>
        <v>5954</v>
      </c>
      <c r="E243" s="29">
        <f t="shared" si="90"/>
        <v>39565</v>
      </c>
      <c r="F243" s="29">
        <f t="shared" si="91"/>
        <v>3024</v>
      </c>
      <c r="G243" s="29">
        <f t="shared" si="92"/>
        <v>8978</v>
      </c>
      <c r="H243" s="30">
        <f t="shared" si="85"/>
        <v>92.89957500763107</v>
      </c>
    </row>
    <row r="244" spans="1:8" s="23" customFormat="1" ht="11.25" customHeight="1">
      <c r="A244" s="28" t="s">
        <v>229</v>
      </c>
      <c r="B244" s="29">
        <f>+'[2]By Agency-SUM (C)'!B244</f>
        <v>74868</v>
      </c>
      <c r="C244" s="29">
        <f>+'[2]By Agency-SUM (C)'!C244</f>
        <v>69896</v>
      </c>
      <c r="D244" s="29">
        <f>+'[2]By Agency-SUM (C)'!D244</f>
        <v>1608</v>
      </c>
      <c r="E244" s="29">
        <f t="shared" si="90"/>
        <v>71504</v>
      </c>
      <c r="F244" s="29">
        <f t="shared" si="91"/>
        <v>3364</v>
      </c>
      <c r="G244" s="29">
        <f t="shared" si="92"/>
        <v>4972</v>
      </c>
      <c r="H244" s="30">
        <f t="shared" si="85"/>
        <v>95.50675856173531</v>
      </c>
    </row>
    <row r="245" spans="1:8" s="23" customFormat="1" ht="11.25" customHeight="1">
      <c r="A245" s="28" t="s">
        <v>230</v>
      </c>
      <c r="B245" s="29">
        <f>+'[2]By Agency-SUM (C)'!B245</f>
        <v>64628</v>
      </c>
      <c r="C245" s="29">
        <f>+'[2]By Agency-SUM (C)'!C245</f>
        <v>58348</v>
      </c>
      <c r="D245" s="29">
        <f>+'[2]By Agency-SUM (C)'!D245</f>
        <v>369</v>
      </c>
      <c r="E245" s="29">
        <f t="shared" si="90"/>
        <v>58717</v>
      </c>
      <c r="F245" s="29">
        <f t="shared" si="91"/>
        <v>5911</v>
      </c>
      <c r="G245" s="29">
        <f t="shared" si="92"/>
        <v>6280</v>
      </c>
      <c r="H245" s="30">
        <f t="shared" si="85"/>
        <v>90.85380949433683</v>
      </c>
    </row>
    <row r="246" spans="1:8" s="23" customFormat="1" ht="11.25" customHeight="1">
      <c r="A246" s="28" t="s">
        <v>231</v>
      </c>
      <c r="B246" s="29">
        <f>+'[2]By Agency-SUM (C)'!B246</f>
        <v>37689</v>
      </c>
      <c r="C246" s="29">
        <f>+'[2]By Agency-SUM (C)'!C246</f>
        <v>23853</v>
      </c>
      <c r="D246" s="29">
        <f>+'[2]By Agency-SUM (C)'!D246</f>
        <v>1413</v>
      </c>
      <c r="E246" s="29">
        <f t="shared" si="90"/>
        <v>25266</v>
      </c>
      <c r="F246" s="29">
        <f t="shared" si="91"/>
        <v>12423</v>
      </c>
      <c r="G246" s="29">
        <f t="shared" si="92"/>
        <v>13836</v>
      </c>
      <c r="H246" s="30">
        <f t="shared" si="85"/>
        <v>67.03812783570802</v>
      </c>
    </row>
    <row r="247" spans="1:8" s="23" customFormat="1" ht="11.25" customHeight="1">
      <c r="A247" s="28" t="s">
        <v>232</v>
      </c>
      <c r="B247" s="29">
        <f>+'[2]By Agency-SUM (C)'!B247</f>
        <v>18178</v>
      </c>
      <c r="C247" s="29">
        <f>+'[2]By Agency-SUM (C)'!C247</f>
        <v>13297</v>
      </c>
      <c r="D247" s="29">
        <f>+'[2]By Agency-SUM (C)'!D247</f>
        <v>24</v>
      </c>
      <c r="E247" s="29">
        <f t="shared" si="90"/>
        <v>13321</v>
      </c>
      <c r="F247" s="29">
        <f t="shared" si="91"/>
        <v>4857</v>
      </c>
      <c r="G247" s="29">
        <f t="shared" si="92"/>
        <v>4881</v>
      </c>
      <c r="H247" s="30">
        <f t="shared" si="85"/>
        <v>73.28088898668722</v>
      </c>
    </row>
    <row r="248" spans="1:8" s="23" customFormat="1" ht="11.25" customHeight="1">
      <c r="A248" s="28" t="s">
        <v>233</v>
      </c>
      <c r="B248" s="29">
        <f>+'[2]By Agency-SUM (C)'!B248</f>
        <v>132501</v>
      </c>
      <c r="C248" s="29">
        <f>+'[2]By Agency-SUM (C)'!C248</f>
        <v>126004</v>
      </c>
      <c r="D248" s="29">
        <f>+'[2]By Agency-SUM (C)'!D248</f>
        <v>872</v>
      </c>
      <c r="E248" s="29">
        <f t="shared" si="90"/>
        <v>126876</v>
      </c>
      <c r="F248" s="29">
        <f t="shared" si="91"/>
        <v>5625</v>
      </c>
      <c r="G248" s="29">
        <f t="shared" si="92"/>
        <v>6497</v>
      </c>
      <c r="H248" s="30">
        <f t="shared" si="85"/>
        <v>95.7547490207621</v>
      </c>
    </row>
    <row r="249" spans="1:8" s="23" customFormat="1" ht="11.25" customHeight="1">
      <c r="A249" s="28"/>
      <c r="B249" s="22"/>
      <c r="C249" s="22"/>
      <c r="D249" s="22"/>
      <c r="E249" s="22"/>
      <c r="F249" s="22"/>
      <c r="G249" s="22"/>
      <c r="H249" s="27"/>
    </row>
    <row r="250" spans="1:18" s="23" customFormat="1" ht="11.25" customHeight="1">
      <c r="A250" s="25" t="s">
        <v>234</v>
      </c>
      <c r="B250" s="32">
        <f aca="true" t="shared" si="93" ref="B250:H250">+B251</f>
        <v>11905632</v>
      </c>
      <c r="C250" s="32">
        <f t="shared" si="93"/>
        <v>10724052</v>
      </c>
      <c r="D250" s="32">
        <f t="shared" si="93"/>
        <v>193185</v>
      </c>
      <c r="E250" s="32">
        <f t="shared" si="93"/>
        <v>10917237</v>
      </c>
      <c r="F250" s="32">
        <f t="shared" si="93"/>
        <v>988395</v>
      </c>
      <c r="G250" s="32">
        <f t="shared" si="93"/>
        <v>1181580</v>
      </c>
      <c r="H250" s="27">
        <f t="shared" si="93"/>
        <v>91.69808877008798</v>
      </c>
      <c r="N250" s="23" t="e">
        <f>IF(B$250=#REF!,TRUE,FALSE)</f>
        <v>#REF!</v>
      </c>
      <c r="O250" s="23" t="e">
        <f>IF(C$250=#REF!,TRUE,FALSE)</f>
        <v>#REF!</v>
      </c>
      <c r="P250" s="23" t="e">
        <f>IF(D$250=#REF!,TRUE,FALSE)</f>
        <v>#REF!</v>
      </c>
      <c r="Q250" s="23" t="e">
        <f>IF(E$250=#REF!,TRUE,FALSE)</f>
        <v>#REF!</v>
      </c>
      <c r="R250" s="23" t="e">
        <f>IF(F$250=#REF!,TRUE,FALSE)</f>
        <v>#REF!</v>
      </c>
    </row>
    <row r="251" spans="1:8" s="23" customFormat="1" ht="11.25" customHeight="1">
      <c r="A251" s="28" t="s">
        <v>235</v>
      </c>
      <c r="B251" s="29">
        <f>+'[2]By Agency-SUM (C)'!B251</f>
        <v>11905632</v>
      </c>
      <c r="C251" s="29">
        <f>+'[2]By Agency-SUM (C)'!C251</f>
        <v>10724052</v>
      </c>
      <c r="D251" s="29">
        <f>+'[2]By Agency-SUM (C)'!D251</f>
        <v>193185</v>
      </c>
      <c r="E251" s="29">
        <f>SUM(C251:D251)</f>
        <v>10917237</v>
      </c>
      <c r="F251" s="29">
        <f>B251-E251</f>
        <v>988395</v>
      </c>
      <c r="G251" s="29">
        <f>B251-C251</f>
        <v>1181580</v>
      </c>
      <c r="H251" s="27">
        <f>E251/B251*100</f>
        <v>91.69808877008798</v>
      </c>
    </row>
    <row r="252" spans="1:8" s="23" customFormat="1" ht="11.25" customHeight="1">
      <c r="A252" s="28"/>
      <c r="B252" s="22"/>
      <c r="C252" s="22"/>
      <c r="D252" s="22"/>
      <c r="E252" s="22"/>
      <c r="F252" s="22"/>
      <c r="G252" s="22"/>
      <c r="H252" s="27"/>
    </row>
    <row r="253" spans="1:18" s="23" customFormat="1" ht="11.25" customHeight="1">
      <c r="A253" s="25" t="s">
        <v>236</v>
      </c>
      <c r="B253" s="32">
        <f aca="true" t="shared" si="94" ref="B253:H253">+B254</f>
        <v>1242</v>
      </c>
      <c r="C253" s="32">
        <f t="shared" si="94"/>
        <v>965</v>
      </c>
      <c r="D253" s="32">
        <f t="shared" si="94"/>
        <v>0</v>
      </c>
      <c r="E253" s="32">
        <f t="shared" si="94"/>
        <v>965</v>
      </c>
      <c r="F253" s="32">
        <f t="shared" si="94"/>
        <v>277</v>
      </c>
      <c r="G253" s="32">
        <f t="shared" si="94"/>
        <v>277</v>
      </c>
      <c r="H253" s="27">
        <f t="shared" si="94"/>
        <v>77.69726247987117</v>
      </c>
      <c r="N253" s="23" t="e">
        <f>IF(B$253=#REF!,TRUE,FALSE)</f>
        <v>#REF!</v>
      </c>
      <c r="O253" s="23" t="e">
        <f>IF(C$253=#REF!,TRUE,FALSE)</f>
        <v>#REF!</v>
      </c>
      <c r="P253" s="23" t="e">
        <f>IF(D$253=#REF!,TRUE,FALSE)</f>
        <v>#REF!</v>
      </c>
      <c r="Q253" s="23" t="e">
        <f>IF(E$253=#REF!,TRUE,FALSE)</f>
        <v>#REF!</v>
      </c>
      <c r="R253" s="23" t="e">
        <f>IF(F$253=#REF!,TRUE,FALSE)</f>
        <v>#REF!</v>
      </c>
    </row>
    <row r="254" spans="1:8" s="23" customFormat="1" ht="11.25" customHeight="1">
      <c r="A254" s="28" t="s">
        <v>237</v>
      </c>
      <c r="B254" s="29">
        <f>+'[2]By Agency-SUM (C)'!B254</f>
        <v>1242</v>
      </c>
      <c r="C254" s="29">
        <f>+'[2]By Agency-SUM (C)'!C254</f>
        <v>965</v>
      </c>
      <c r="D254" s="29">
        <f>+'[2]By Agency-SUM (C)'!D254</f>
        <v>0</v>
      </c>
      <c r="E254" s="29">
        <f>SUM(C254:D254)</f>
        <v>965</v>
      </c>
      <c r="F254" s="29">
        <f>B254-E254</f>
        <v>277</v>
      </c>
      <c r="G254" s="29">
        <f>B254-C254</f>
        <v>277</v>
      </c>
      <c r="H254" s="30">
        <f>E254/B254*100</f>
        <v>77.69726247987117</v>
      </c>
    </row>
    <row r="255" spans="1:8" s="23" customFormat="1" ht="11.25" customHeight="1">
      <c r="A255" s="28"/>
      <c r="B255" s="22"/>
      <c r="C255" s="22"/>
      <c r="D255" s="22"/>
      <c r="E255" s="22"/>
      <c r="F255" s="22"/>
      <c r="G255" s="22"/>
      <c r="H255" s="27"/>
    </row>
    <row r="256" spans="1:18" s="23" customFormat="1" ht="11.25" customHeight="1">
      <c r="A256" s="25" t="s">
        <v>238</v>
      </c>
      <c r="B256" s="32">
        <f aca="true" t="shared" si="95" ref="B256:G256">SUM(B257:B261)</f>
        <v>10268814</v>
      </c>
      <c r="C256" s="32">
        <f t="shared" si="95"/>
        <v>8296574</v>
      </c>
      <c r="D256" s="32">
        <f t="shared" si="95"/>
        <v>512566</v>
      </c>
      <c r="E256" s="32">
        <f t="shared" si="95"/>
        <v>8809140</v>
      </c>
      <c r="F256" s="32">
        <f t="shared" si="95"/>
        <v>1459674</v>
      </c>
      <c r="G256" s="32">
        <f t="shared" si="95"/>
        <v>1972240</v>
      </c>
      <c r="H256" s="27">
        <f aca="true" t="shared" si="96" ref="H256:H261">E256/B256*100</f>
        <v>85.78536917700525</v>
      </c>
      <c r="N256" s="23" t="e">
        <f>IF(B$256=#REF!,TRUE,FALSE)</f>
        <v>#REF!</v>
      </c>
      <c r="O256" s="23" t="e">
        <f>IF(C$256=#REF!,TRUE,FALSE)</f>
        <v>#REF!</v>
      </c>
      <c r="P256" s="23" t="e">
        <f>IF(D$256=#REF!,TRUE,FALSE)</f>
        <v>#REF!</v>
      </c>
      <c r="Q256" s="23" t="e">
        <f>IF(E$256=#REF!,TRUE,FALSE)</f>
        <v>#REF!</v>
      </c>
      <c r="R256" s="23" t="e">
        <f>IF(F$256=#REF!,TRUE,FALSE)</f>
        <v>#REF!</v>
      </c>
    </row>
    <row r="257" spans="1:8" s="23" customFormat="1" ht="11.25" customHeight="1">
      <c r="A257" s="28" t="s">
        <v>239</v>
      </c>
      <c r="B257" s="29">
        <f>+'[2]By Agency-SUM (C)'!B257</f>
        <v>9226837</v>
      </c>
      <c r="C257" s="29">
        <f>+'[2]By Agency-SUM (C)'!C257</f>
        <v>7412680</v>
      </c>
      <c r="D257" s="29">
        <f>+'[2]By Agency-SUM (C)'!D257</f>
        <v>503863</v>
      </c>
      <c r="E257" s="29">
        <f>SUM(C257:D257)</f>
        <v>7916543</v>
      </c>
      <c r="F257" s="29">
        <f>B257-E257</f>
        <v>1310294</v>
      </c>
      <c r="G257" s="29">
        <f>B257-C257</f>
        <v>1814157</v>
      </c>
      <c r="H257" s="30">
        <f t="shared" si="96"/>
        <v>85.79909886779186</v>
      </c>
    </row>
    <row r="258" spans="1:8" s="23" customFormat="1" ht="11.25" customHeight="1">
      <c r="A258" s="28" t="s">
        <v>240</v>
      </c>
      <c r="B258" s="29">
        <f>+'[2]By Agency-SUM (C)'!B258</f>
        <v>38403</v>
      </c>
      <c r="C258" s="29">
        <f>+'[2]By Agency-SUM (C)'!C258</f>
        <v>30816</v>
      </c>
      <c r="D258" s="29">
        <f>+'[2]By Agency-SUM (C)'!D258</f>
        <v>736</v>
      </c>
      <c r="E258" s="29">
        <f>SUM(C258:D258)</f>
        <v>31552</v>
      </c>
      <c r="F258" s="29">
        <f>B258-E258</f>
        <v>6851</v>
      </c>
      <c r="G258" s="29">
        <f>B258-C258</f>
        <v>7587</v>
      </c>
      <c r="H258" s="30">
        <f t="shared" si="96"/>
        <v>82.16024789729968</v>
      </c>
    </row>
    <row r="259" spans="1:8" s="23" customFormat="1" ht="11.25" customHeight="1">
      <c r="A259" s="28" t="s">
        <v>241</v>
      </c>
      <c r="B259" s="29">
        <f>+'[2]By Agency-SUM (C)'!B259</f>
        <v>219023</v>
      </c>
      <c r="C259" s="29">
        <f>+'[2]By Agency-SUM (C)'!C259</f>
        <v>157622</v>
      </c>
      <c r="D259" s="29">
        <f>+'[2]By Agency-SUM (C)'!D259</f>
        <v>697</v>
      </c>
      <c r="E259" s="29">
        <f>SUM(C259:D259)</f>
        <v>158319</v>
      </c>
      <c r="F259" s="29">
        <f>B259-E259</f>
        <v>60704</v>
      </c>
      <c r="G259" s="29">
        <f>B259-C259</f>
        <v>61401</v>
      </c>
      <c r="H259" s="30">
        <f t="shared" si="96"/>
        <v>72.28418933171402</v>
      </c>
    </row>
    <row r="260" spans="1:8" s="23" customFormat="1" ht="11.25" customHeight="1">
      <c r="A260" s="28" t="s">
        <v>242</v>
      </c>
      <c r="B260" s="29">
        <f>+'[2]By Agency-SUM (C)'!B260</f>
        <v>666155</v>
      </c>
      <c r="C260" s="29">
        <f>+'[2]By Agency-SUM (C)'!C260</f>
        <v>592872</v>
      </c>
      <c r="D260" s="29">
        <f>+'[2]By Agency-SUM (C)'!D260</f>
        <v>6094</v>
      </c>
      <c r="E260" s="29">
        <f>SUM(C260:D260)</f>
        <v>598966</v>
      </c>
      <c r="F260" s="29">
        <f>B260-E260</f>
        <v>67189</v>
      </c>
      <c r="G260" s="29">
        <f>B260-C260</f>
        <v>73283</v>
      </c>
      <c r="H260" s="30">
        <f t="shared" si="96"/>
        <v>89.91390892510002</v>
      </c>
    </row>
    <row r="261" spans="1:8" s="23" customFormat="1" ht="11.25" customHeight="1">
      <c r="A261" s="28" t="s">
        <v>243</v>
      </c>
      <c r="B261" s="29">
        <f>+'[2]By Agency-SUM (C)'!B261</f>
        <v>118396</v>
      </c>
      <c r="C261" s="29">
        <f>+'[2]By Agency-SUM (C)'!C261</f>
        <v>102584</v>
      </c>
      <c r="D261" s="29">
        <f>+'[2]By Agency-SUM (C)'!D261</f>
        <v>1176</v>
      </c>
      <c r="E261" s="29">
        <f>SUM(C261:D261)</f>
        <v>103760</v>
      </c>
      <c r="F261" s="29">
        <f>B261-E261</f>
        <v>14636</v>
      </c>
      <c r="G261" s="29">
        <f>B261-C261</f>
        <v>15812</v>
      </c>
      <c r="H261" s="30">
        <f t="shared" si="96"/>
        <v>87.63809588161762</v>
      </c>
    </row>
    <row r="262" spans="1:8" s="23" customFormat="1" ht="11.25" customHeight="1">
      <c r="A262" s="28"/>
      <c r="B262" s="22"/>
      <c r="C262" s="22"/>
      <c r="D262" s="22"/>
      <c r="E262" s="22"/>
      <c r="F262" s="22"/>
      <c r="G262" s="22"/>
      <c r="H262" s="27"/>
    </row>
    <row r="263" spans="1:18" s="23" customFormat="1" ht="11.25" customHeight="1">
      <c r="A263" s="25" t="s">
        <v>244</v>
      </c>
      <c r="B263" s="32">
        <f aca="true" t="shared" si="97" ref="B263:G263">+B264+B265</f>
        <v>632643</v>
      </c>
      <c r="C263" s="32">
        <f t="shared" si="97"/>
        <v>560699</v>
      </c>
      <c r="D263" s="32">
        <f t="shared" si="97"/>
        <v>20382</v>
      </c>
      <c r="E263" s="32">
        <f t="shared" si="97"/>
        <v>581081</v>
      </c>
      <c r="F263" s="32">
        <f t="shared" si="97"/>
        <v>51562</v>
      </c>
      <c r="G263" s="32">
        <f t="shared" si="97"/>
        <v>71944</v>
      </c>
      <c r="H263" s="27">
        <f>E263/B263*100</f>
        <v>91.84974780405378</v>
      </c>
      <c r="N263" s="23" t="e">
        <f>IF(B$263=#REF!,TRUE,FALSE)</f>
        <v>#REF!</v>
      </c>
      <c r="O263" s="23" t="e">
        <f>IF(C$263=#REF!,TRUE,FALSE)</f>
        <v>#REF!</v>
      </c>
      <c r="P263" s="23" t="e">
        <f>IF(D$263=#REF!,TRUE,FALSE)</f>
        <v>#REF!</v>
      </c>
      <c r="Q263" s="23" t="e">
        <f>IF(E$263=#REF!,TRUE,FALSE)</f>
        <v>#REF!</v>
      </c>
      <c r="R263" s="23" t="e">
        <f>IF(F$263=#REF!,TRUE,FALSE)</f>
        <v>#REF!</v>
      </c>
    </row>
    <row r="264" spans="1:8" s="23" customFormat="1" ht="11.25" customHeight="1">
      <c r="A264" s="28" t="s">
        <v>245</v>
      </c>
      <c r="B264" s="29">
        <f>+'[2]By Agency-SUM (C)'!B264</f>
        <v>604188</v>
      </c>
      <c r="C264" s="29">
        <f>+'[2]By Agency-SUM (C)'!C264</f>
        <v>534060</v>
      </c>
      <c r="D264" s="29">
        <f>+'[2]By Agency-SUM (C)'!D264</f>
        <v>19018</v>
      </c>
      <c r="E264" s="29">
        <f>SUM(C264:D264)</f>
        <v>553078</v>
      </c>
      <c r="F264" s="29">
        <f>B264-E264</f>
        <v>51110</v>
      </c>
      <c r="G264" s="29">
        <f>B264-C264</f>
        <v>70128</v>
      </c>
      <c r="H264" s="30">
        <f>E264/B264*100</f>
        <v>91.5407124934623</v>
      </c>
    </row>
    <row r="265" spans="1:8" s="23" customFormat="1" ht="11.25" customHeight="1">
      <c r="A265" s="28" t="s">
        <v>246</v>
      </c>
      <c r="B265" s="29">
        <f>+'[2]By Agency-SUM (C)'!B265</f>
        <v>28455</v>
      </c>
      <c r="C265" s="29">
        <f>+'[2]By Agency-SUM (C)'!C265</f>
        <v>26639</v>
      </c>
      <c r="D265" s="29">
        <f>+'[2]By Agency-SUM (C)'!D265</f>
        <v>1364</v>
      </c>
      <c r="E265" s="29">
        <f>SUM(C265:D265)</f>
        <v>28003</v>
      </c>
      <c r="F265" s="29">
        <f>B265-E265</f>
        <v>452</v>
      </c>
      <c r="G265" s="29">
        <f>B265-C265</f>
        <v>1816</v>
      </c>
      <c r="H265" s="30">
        <f>E265/B265*100</f>
        <v>98.41152697241257</v>
      </c>
    </row>
    <row r="266" spans="1:8" s="23" customFormat="1" ht="11.25" customHeight="1">
      <c r="A266" s="28"/>
      <c r="B266" s="22"/>
      <c r="C266" s="22"/>
      <c r="D266" s="22"/>
      <c r="E266" s="22"/>
      <c r="F266" s="22"/>
      <c r="G266" s="22"/>
      <c r="H266" s="27"/>
    </row>
    <row r="267" spans="1:18" s="23" customFormat="1" ht="11.25" customHeight="1">
      <c r="A267" s="25" t="s">
        <v>247</v>
      </c>
      <c r="B267" s="32">
        <f aca="true" t="shared" si="98" ref="B267:H267">+B268</f>
        <v>3795463</v>
      </c>
      <c r="C267" s="32">
        <f t="shared" si="98"/>
        <v>3268927</v>
      </c>
      <c r="D267" s="32">
        <f t="shared" si="98"/>
        <v>482374</v>
      </c>
      <c r="E267" s="32">
        <f t="shared" si="98"/>
        <v>3751301</v>
      </c>
      <c r="F267" s="32">
        <f t="shared" si="98"/>
        <v>44162</v>
      </c>
      <c r="G267" s="32">
        <f t="shared" si="98"/>
        <v>526536</v>
      </c>
      <c r="H267" s="27">
        <f t="shared" si="98"/>
        <v>98.83645289125464</v>
      </c>
      <c r="N267" s="23" t="e">
        <f>IF(B$267=#REF!,TRUE,FALSE)</f>
        <v>#REF!</v>
      </c>
      <c r="O267" s="23" t="e">
        <f>IF(C$267=#REF!,TRUE,FALSE)</f>
        <v>#REF!</v>
      </c>
      <c r="P267" s="23" t="e">
        <f>IF(D$267=#REF!,TRUE,FALSE)</f>
        <v>#REF!</v>
      </c>
      <c r="Q267" s="23" t="e">
        <f>IF(E$267=#REF!,TRUE,FALSE)</f>
        <v>#REF!</v>
      </c>
      <c r="R267" s="23" t="e">
        <f>IF(F$267=#REF!,TRUE,FALSE)</f>
        <v>#REF!</v>
      </c>
    </row>
    <row r="268" spans="1:8" s="23" customFormat="1" ht="11.25" customHeight="1">
      <c r="A268" s="28" t="s">
        <v>248</v>
      </c>
      <c r="B268" s="29">
        <f>+'[2]By Agency-SUM (C)'!B268</f>
        <v>3795463</v>
      </c>
      <c r="C268" s="29">
        <f>+'[2]By Agency-SUM (C)'!C268</f>
        <v>3268927</v>
      </c>
      <c r="D268" s="29">
        <f>+'[2]By Agency-SUM (C)'!D268</f>
        <v>482374</v>
      </c>
      <c r="E268" s="29">
        <f>SUM(C268:D268)</f>
        <v>3751301</v>
      </c>
      <c r="F268" s="29">
        <f>B268-E268</f>
        <v>44162</v>
      </c>
      <c r="G268" s="29">
        <f>B268-C268</f>
        <v>526536</v>
      </c>
      <c r="H268" s="30">
        <f>E268/B268*100</f>
        <v>98.83645289125464</v>
      </c>
    </row>
    <row r="269" spans="1:8" s="23" customFormat="1" ht="11.25" customHeight="1">
      <c r="A269" s="28"/>
      <c r="B269" s="22"/>
      <c r="C269" s="22"/>
      <c r="D269" s="22"/>
      <c r="E269" s="22"/>
      <c r="F269" s="22"/>
      <c r="G269" s="22"/>
      <c r="H269" s="27"/>
    </row>
    <row r="270" spans="1:18" s="23" customFormat="1" ht="11.25" customHeight="1">
      <c r="A270" s="25" t="s">
        <v>249</v>
      </c>
      <c r="B270" s="32">
        <f aca="true" t="shared" si="99" ref="B270:H270">+B271</f>
        <v>6359380</v>
      </c>
      <c r="C270" s="32">
        <f t="shared" si="99"/>
        <v>6296962</v>
      </c>
      <c r="D270" s="32">
        <f t="shared" si="99"/>
        <v>37051</v>
      </c>
      <c r="E270" s="32">
        <f t="shared" si="99"/>
        <v>6334013</v>
      </c>
      <c r="F270" s="32">
        <f t="shared" si="99"/>
        <v>25367</v>
      </c>
      <c r="G270" s="32">
        <f t="shared" si="99"/>
        <v>62418</v>
      </c>
      <c r="H270" s="27">
        <f t="shared" si="99"/>
        <v>99.60110891313305</v>
      </c>
      <c r="N270" s="23" t="e">
        <f>IF(B$270=#REF!,TRUE,FALSE)</f>
        <v>#REF!</v>
      </c>
      <c r="O270" s="23" t="e">
        <f>IF(C$270=#REF!,TRUE,FALSE)</f>
        <v>#REF!</v>
      </c>
      <c r="P270" s="23" t="e">
        <f>IF(D$270=#REF!,TRUE,FALSE)</f>
        <v>#REF!</v>
      </c>
      <c r="Q270" s="23" t="e">
        <f>IF(E$270=#REF!,TRUE,FALSE)</f>
        <v>#REF!</v>
      </c>
      <c r="R270" s="23" t="e">
        <f>IF(F$270=#REF!,TRUE,FALSE)</f>
        <v>#REF!</v>
      </c>
    </row>
    <row r="271" spans="1:8" s="23" customFormat="1" ht="11.25" customHeight="1">
      <c r="A271" s="28" t="s">
        <v>250</v>
      </c>
      <c r="B271" s="29">
        <f>+'[2]By Agency-SUM (C)'!B271</f>
        <v>6359380</v>
      </c>
      <c r="C271" s="29">
        <f>+'[2]By Agency-SUM (C)'!C271</f>
        <v>6296962</v>
      </c>
      <c r="D271" s="29">
        <f>+'[2]By Agency-SUM (C)'!D271</f>
        <v>37051</v>
      </c>
      <c r="E271" s="29">
        <f>SUM(C271:D271)</f>
        <v>6334013</v>
      </c>
      <c r="F271" s="29">
        <f>B271-E271</f>
        <v>25367</v>
      </c>
      <c r="G271" s="29">
        <f>B271-C271</f>
        <v>62418</v>
      </c>
      <c r="H271" s="27">
        <f>E271/B271*100</f>
        <v>99.60110891313305</v>
      </c>
    </row>
    <row r="272" spans="1:8" s="23" customFormat="1" ht="11.25" customHeight="1">
      <c r="A272" s="28"/>
      <c r="B272" s="22"/>
      <c r="C272" s="22"/>
      <c r="D272" s="22"/>
      <c r="E272" s="22"/>
      <c r="F272" s="22"/>
      <c r="G272" s="22"/>
      <c r="H272" s="27"/>
    </row>
    <row r="273" spans="1:18" s="23" customFormat="1" ht="11.25" customHeight="1">
      <c r="A273" s="25" t="s">
        <v>251</v>
      </c>
      <c r="B273" s="32">
        <f aca="true" t="shared" si="100" ref="B273:H273">+B274</f>
        <v>832722</v>
      </c>
      <c r="C273" s="32">
        <f t="shared" si="100"/>
        <v>664713</v>
      </c>
      <c r="D273" s="32">
        <f t="shared" si="100"/>
        <v>4478</v>
      </c>
      <c r="E273" s="32">
        <f t="shared" si="100"/>
        <v>669191</v>
      </c>
      <c r="F273" s="32">
        <f t="shared" si="100"/>
        <v>163531</v>
      </c>
      <c r="G273" s="32">
        <f t="shared" si="100"/>
        <v>168009</v>
      </c>
      <c r="H273" s="27">
        <f t="shared" si="100"/>
        <v>80.36187347037786</v>
      </c>
      <c r="N273" s="23" t="e">
        <f>IF(B$273=#REF!,TRUE,FALSE)</f>
        <v>#REF!</v>
      </c>
      <c r="O273" s="23" t="e">
        <f>IF(C$273=#REF!,TRUE,FALSE)</f>
        <v>#REF!</v>
      </c>
      <c r="P273" s="23" t="e">
        <f>IF(D$273=#REF!,TRUE,FALSE)</f>
        <v>#REF!</v>
      </c>
      <c r="Q273" s="23" t="e">
        <f>IF(E$273=#REF!,TRUE,FALSE)</f>
        <v>#REF!</v>
      </c>
      <c r="R273" s="23" t="e">
        <f>IF(F$273=#REF!,TRUE,FALSE)</f>
        <v>#REF!</v>
      </c>
    </row>
    <row r="274" spans="1:8" s="23" customFormat="1" ht="11.25" customHeight="1">
      <c r="A274" s="28" t="s">
        <v>252</v>
      </c>
      <c r="B274" s="29">
        <f>+'[2]By Agency-SUM (C)'!B274</f>
        <v>832722</v>
      </c>
      <c r="C274" s="29">
        <f>+'[2]By Agency-SUM (C)'!C274</f>
        <v>664713</v>
      </c>
      <c r="D274" s="29">
        <f>+'[2]By Agency-SUM (C)'!D274</f>
        <v>4478</v>
      </c>
      <c r="E274" s="29">
        <f>SUM(C274:D274)</f>
        <v>669191</v>
      </c>
      <c r="F274" s="29">
        <f>B274-E274</f>
        <v>163531</v>
      </c>
      <c r="G274" s="29">
        <f>B274-C274</f>
        <v>168009</v>
      </c>
      <c r="H274" s="27">
        <f>E274/B274*100</f>
        <v>80.36187347037786</v>
      </c>
    </row>
    <row r="275" spans="1:8" s="23" customFormat="1" ht="11.25" customHeight="1">
      <c r="A275" s="28"/>
      <c r="B275" s="22"/>
      <c r="C275" s="22"/>
      <c r="D275" s="22"/>
      <c r="E275" s="22"/>
      <c r="F275" s="22"/>
      <c r="G275" s="22"/>
      <c r="H275" s="27"/>
    </row>
    <row r="276" spans="1:18" s="23" customFormat="1" ht="11.25" customHeight="1">
      <c r="A276" s="25" t="s">
        <v>253</v>
      </c>
      <c r="B276" s="32">
        <f aca="true" t="shared" si="101" ref="B276:H276">+B277</f>
        <v>178460</v>
      </c>
      <c r="C276" s="32">
        <f t="shared" si="101"/>
        <v>156367</v>
      </c>
      <c r="D276" s="32">
        <f t="shared" si="101"/>
        <v>3643</v>
      </c>
      <c r="E276" s="32">
        <f t="shared" si="101"/>
        <v>160010</v>
      </c>
      <c r="F276" s="32">
        <f t="shared" si="101"/>
        <v>18450</v>
      </c>
      <c r="G276" s="32">
        <f t="shared" si="101"/>
        <v>22093</v>
      </c>
      <c r="H276" s="27">
        <f t="shared" si="101"/>
        <v>89.66154880645523</v>
      </c>
      <c r="N276" s="23" t="e">
        <f>IF(B$276=#REF!,TRUE,FALSE)</f>
        <v>#REF!</v>
      </c>
      <c r="O276" s="23" t="e">
        <f>IF(C$276=#REF!,TRUE,FALSE)</f>
        <v>#REF!</v>
      </c>
      <c r="P276" s="23" t="e">
        <f>IF(D$276=#REF!,TRUE,FALSE)</f>
        <v>#REF!</v>
      </c>
      <c r="Q276" s="23" t="e">
        <f>IF(E$276=#REF!,TRUE,FALSE)</f>
        <v>#REF!</v>
      </c>
      <c r="R276" s="23" t="e">
        <f>IF(F$276=#REF!,TRUE,FALSE)</f>
        <v>#REF!</v>
      </c>
    </row>
    <row r="277" spans="1:8" s="23" customFormat="1" ht="11.25" customHeight="1">
      <c r="A277" s="28" t="s">
        <v>254</v>
      </c>
      <c r="B277" s="29">
        <f>+'[2]By Agency-SUM (C)'!B277</f>
        <v>178460</v>
      </c>
      <c r="C277" s="29">
        <f>+'[2]By Agency-SUM (C)'!C277</f>
        <v>156367</v>
      </c>
      <c r="D277" s="29">
        <f>+'[2]By Agency-SUM (C)'!D277</f>
        <v>3643</v>
      </c>
      <c r="E277" s="29">
        <f>SUM(C277:D277)</f>
        <v>160010</v>
      </c>
      <c r="F277" s="29">
        <f>B277-E277</f>
        <v>18450</v>
      </c>
      <c r="G277" s="29">
        <f>B277-C277</f>
        <v>22093</v>
      </c>
      <c r="H277" s="27">
        <f>E277/B277*100</f>
        <v>89.66154880645523</v>
      </c>
    </row>
    <row r="278" spans="2:8" s="23" customFormat="1" ht="11.25" customHeight="1">
      <c r="B278" s="22"/>
      <c r="C278" s="22"/>
      <c r="D278" s="22"/>
      <c r="E278" s="22"/>
      <c r="F278" s="22"/>
      <c r="G278" s="22"/>
      <c r="H278" s="27"/>
    </row>
    <row r="279" spans="1:8" s="23" customFormat="1" ht="11.25">
      <c r="A279" s="47" t="s">
        <v>255</v>
      </c>
      <c r="B279" s="48">
        <f aca="true" t="shared" si="102" ref="B279:G279">+B10+B17+B20+B23+B26+B39+B43+B51+B53+B56+B64+B77+B83+B88+B97+B109+B120+B136+B139+B161+B169+B174+B182+B191+B201+B210+B253+B256+B263+B267+B270+B273+B276+B250</f>
        <v>626422146</v>
      </c>
      <c r="C279" s="48">
        <f t="shared" si="102"/>
        <v>543934753</v>
      </c>
      <c r="D279" s="48">
        <f t="shared" si="102"/>
        <v>16979167</v>
      </c>
      <c r="E279" s="48">
        <f t="shared" si="102"/>
        <v>560913920</v>
      </c>
      <c r="F279" s="48">
        <f t="shared" si="102"/>
        <v>65508226</v>
      </c>
      <c r="G279" s="48">
        <f t="shared" si="102"/>
        <v>82487393</v>
      </c>
      <c r="H279" s="27">
        <f>E279/B279*100</f>
        <v>89.54247923412338</v>
      </c>
    </row>
    <row r="280" spans="2:8" s="23" customFormat="1" ht="11.25" customHeight="1">
      <c r="B280" s="22"/>
      <c r="C280" s="22"/>
      <c r="D280" s="22"/>
      <c r="E280" s="22"/>
      <c r="F280" s="22"/>
      <c r="G280" s="22"/>
      <c r="H280" s="27"/>
    </row>
    <row r="281" spans="1:8" s="23" customFormat="1" ht="11.25" customHeight="1">
      <c r="A281" s="24" t="s">
        <v>256</v>
      </c>
      <c r="B281" s="22"/>
      <c r="C281" s="22"/>
      <c r="D281" s="22"/>
      <c r="E281" s="22"/>
      <c r="F281" s="22"/>
      <c r="G281" s="22"/>
      <c r="H281" s="27"/>
    </row>
    <row r="282" spans="1:18" s="23" customFormat="1" ht="11.25" customHeight="1">
      <c r="A282" s="28" t="s">
        <v>257</v>
      </c>
      <c r="B282" s="29">
        <f>+'[2]By Agency-SUM (C)'!B282</f>
        <v>29622902</v>
      </c>
      <c r="C282" s="29">
        <f>+'[2]By Agency-SUM (C)'!C282</f>
        <v>29021157</v>
      </c>
      <c r="D282" s="29">
        <f>+'[2]By Agency-SUM (C)'!D282</f>
        <v>137694</v>
      </c>
      <c r="E282" s="29">
        <f>SUM(C282:D282)</f>
        <v>29158851</v>
      </c>
      <c r="F282" s="29">
        <f>B282-E282</f>
        <v>464051</v>
      </c>
      <c r="G282" s="29">
        <f>B282-C282</f>
        <v>601745</v>
      </c>
      <c r="H282" s="30">
        <f>E282/B282*100</f>
        <v>98.43347218311021</v>
      </c>
      <c r="N282" s="23" t="e">
        <f>IF(B$282=#REF!,TRUE,FALSE)</f>
        <v>#REF!</v>
      </c>
      <c r="O282" s="23" t="e">
        <f>IF(C$282=#REF!,TRUE,FALSE)</f>
        <v>#REF!</v>
      </c>
      <c r="P282" s="23" t="e">
        <f>IF(D$282=#REF!,TRUE,FALSE)</f>
        <v>#REF!</v>
      </c>
      <c r="Q282" s="23" t="e">
        <f>IF(E$282=#REF!,TRUE,FALSE)</f>
        <v>#REF!</v>
      </c>
      <c r="R282" s="23" t="e">
        <f>IF(F$282=#REF!,TRUE,FALSE)</f>
        <v>#REF!</v>
      </c>
    </row>
    <row r="283" spans="1:8" s="23" customFormat="1" ht="11.25" customHeight="1">
      <c r="A283" s="49"/>
      <c r="B283" s="22"/>
      <c r="C283" s="22"/>
      <c r="D283" s="22"/>
      <c r="E283" s="22"/>
      <c r="F283" s="22"/>
      <c r="G283" s="22"/>
      <c r="H283" s="27"/>
    </row>
    <row r="284" spans="1:8" s="23" customFormat="1" ht="11.25" customHeight="1">
      <c r="A284" s="28" t="s">
        <v>258</v>
      </c>
      <c r="B284" s="22">
        <f aca="true" t="shared" si="103" ref="B284:G284">SUM(B285:B290)</f>
        <v>185485962</v>
      </c>
      <c r="C284" s="22">
        <f t="shared" si="103"/>
        <v>182773794</v>
      </c>
      <c r="D284" s="22">
        <f t="shared" si="103"/>
        <v>2470812</v>
      </c>
      <c r="E284" s="22">
        <f t="shared" si="103"/>
        <v>185244606</v>
      </c>
      <c r="F284" s="22">
        <f t="shared" si="103"/>
        <v>241356</v>
      </c>
      <c r="G284" s="22">
        <f t="shared" si="103"/>
        <v>2712168</v>
      </c>
      <c r="H284" s="27">
        <f aca="true" t="shared" si="104" ref="H284:H290">E284/B284*100</f>
        <v>99.86987910168641</v>
      </c>
    </row>
    <row r="285" spans="1:8" s="23" customFormat="1" ht="11.25" customHeight="1" hidden="1">
      <c r="A285" s="50" t="s">
        <v>259</v>
      </c>
      <c r="B285" s="51">
        <f>+'[2]By Agency-SUM (C)'!B320</f>
        <v>184861374</v>
      </c>
      <c r="C285" s="51">
        <f>+'[2]By Agency-SUM (C)'!C320</f>
        <v>182254693</v>
      </c>
      <c r="D285" s="51">
        <f>+'[2]By Agency-SUM (C)'!D320</f>
        <v>2458338</v>
      </c>
      <c r="E285" s="51">
        <f aca="true" t="shared" si="105" ref="E285:E290">SUM(C285:D285)</f>
        <v>184713031</v>
      </c>
      <c r="F285" s="51">
        <f aca="true" t="shared" si="106" ref="F285:F290">B285-E285</f>
        <v>148343</v>
      </c>
      <c r="G285" s="51">
        <f aca="true" t="shared" si="107" ref="G285:G290">B285-C285</f>
        <v>2606681</v>
      </c>
      <c r="H285" s="52">
        <f t="shared" si="104"/>
        <v>99.91975446422896</v>
      </c>
    </row>
    <row r="286" spans="1:8" s="23" customFormat="1" ht="11.25" customHeight="1" hidden="1">
      <c r="A286" s="50" t="s">
        <v>260</v>
      </c>
      <c r="B286" s="51">
        <f>+'[2]By Agency-SUM (C)'!B285</f>
        <v>0</v>
      </c>
      <c r="C286" s="51">
        <f>+'[2]By Agency-SUM (C)'!C285</f>
        <v>0</v>
      </c>
      <c r="D286" s="51">
        <f>+'[2]By Agency-SUM (C)'!D285</f>
        <v>0</v>
      </c>
      <c r="E286" s="51">
        <f t="shared" si="105"/>
        <v>0</v>
      </c>
      <c r="F286" s="51">
        <f t="shared" si="106"/>
        <v>0</v>
      </c>
      <c r="G286" s="51">
        <f t="shared" si="107"/>
        <v>0</v>
      </c>
      <c r="H286" s="53" t="e">
        <f t="shared" si="104"/>
        <v>#DIV/0!</v>
      </c>
    </row>
    <row r="287" spans="1:8" s="23" customFormat="1" ht="11.25" customHeight="1" hidden="1">
      <c r="A287" s="50" t="s">
        <v>261</v>
      </c>
      <c r="B287" s="51">
        <f>+'[2]By Agency-SUM (C)'!B286</f>
        <v>0</v>
      </c>
      <c r="C287" s="51">
        <f>+'[2]By Agency-SUM (C)'!C286</f>
        <v>0</v>
      </c>
      <c r="D287" s="51">
        <f>+'[2]By Agency-SUM (C)'!D286</f>
        <v>0</v>
      </c>
      <c r="E287" s="51">
        <f t="shared" si="105"/>
        <v>0</v>
      </c>
      <c r="F287" s="51">
        <f t="shared" si="106"/>
        <v>0</v>
      </c>
      <c r="G287" s="51">
        <f t="shared" si="107"/>
        <v>0</v>
      </c>
      <c r="H287" s="52" t="e">
        <f t="shared" si="104"/>
        <v>#DIV/0!</v>
      </c>
    </row>
    <row r="288" spans="1:8" s="23" customFormat="1" ht="11.25" customHeight="1" hidden="1">
      <c r="A288" s="50" t="s">
        <v>262</v>
      </c>
      <c r="B288" s="51">
        <f>+'[2]By Agency-SUM (C)'!B287</f>
        <v>0</v>
      </c>
      <c r="C288" s="51">
        <f>+'[2]By Agency-SUM (C)'!C287</f>
        <v>0</v>
      </c>
      <c r="D288" s="51">
        <f>+'[2]By Agency-SUM (C)'!D287</f>
        <v>0</v>
      </c>
      <c r="E288" s="51">
        <f t="shared" si="105"/>
        <v>0</v>
      </c>
      <c r="F288" s="51">
        <f t="shared" si="106"/>
        <v>0</v>
      </c>
      <c r="G288" s="51">
        <f t="shared" si="107"/>
        <v>0</v>
      </c>
      <c r="H288" s="52" t="e">
        <f t="shared" si="104"/>
        <v>#DIV/0!</v>
      </c>
    </row>
    <row r="289" spans="1:8" s="23" customFormat="1" ht="23.25" customHeight="1" hidden="1">
      <c r="A289" s="54" t="s">
        <v>263</v>
      </c>
      <c r="B289" s="51">
        <f>+'[2]By Agency-SUM (C)'!B288</f>
        <v>0</v>
      </c>
      <c r="C289" s="51">
        <f>+'[2]By Agency-SUM (C)'!C288</f>
        <v>0</v>
      </c>
      <c r="D289" s="51">
        <f>+'[2]By Agency-SUM (C)'!D288</f>
        <v>0</v>
      </c>
      <c r="E289" s="51">
        <f t="shared" si="105"/>
        <v>0</v>
      </c>
      <c r="F289" s="51">
        <f t="shared" si="106"/>
        <v>0</v>
      </c>
      <c r="G289" s="51">
        <f t="shared" si="107"/>
        <v>0</v>
      </c>
      <c r="H289" s="52" t="e">
        <f t="shared" si="104"/>
        <v>#DIV/0!</v>
      </c>
    </row>
    <row r="290" spans="1:8" s="23" customFormat="1" ht="11.25" customHeight="1">
      <c r="A290" s="28" t="s">
        <v>264</v>
      </c>
      <c r="B290" s="29">
        <f>+'[2]By Agency-SUM (C)'!B289</f>
        <v>624588</v>
      </c>
      <c r="C290" s="29">
        <f>+'[2]By Agency-SUM (C)'!C289</f>
        <v>519101</v>
      </c>
      <c r="D290" s="29">
        <f>+'[2]By Agency-SUM (C)'!D289</f>
        <v>12474</v>
      </c>
      <c r="E290" s="29">
        <f t="shared" si="105"/>
        <v>531575</v>
      </c>
      <c r="F290" s="29">
        <f t="shared" si="106"/>
        <v>93013</v>
      </c>
      <c r="G290" s="29">
        <f t="shared" si="107"/>
        <v>105487</v>
      </c>
      <c r="H290" s="30">
        <f t="shared" si="104"/>
        <v>85.1081032616701</v>
      </c>
    </row>
    <row r="291" spans="1:10" s="23" customFormat="1" ht="11.25" customHeight="1">
      <c r="A291" s="41"/>
      <c r="B291" s="29"/>
      <c r="C291" s="29"/>
      <c r="D291" s="29"/>
      <c r="E291" s="29"/>
      <c r="F291" s="29"/>
      <c r="G291" s="29"/>
      <c r="H291" s="27"/>
      <c r="J291" s="33"/>
    </row>
    <row r="292" spans="1:8" s="23" customFormat="1" ht="11.25" customHeight="1" hidden="1">
      <c r="A292" s="28" t="s">
        <v>265</v>
      </c>
      <c r="B292" s="29">
        <f>+'[2]By Agency-SUM (C)'!B291</f>
        <v>0</v>
      </c>
      <c r="C292" s="29">
        <f>+'[2]By Agency-SUM (C)'!C291</f>
        <v>0</v>
      </c>
      <c r="D292" s="29">
        <f>+'[2]By Agency-SUM (C)'!D291</f>
        <v>0</v>
      </c>
      <c r="E292" s="29">
        <f>SUM(C292:D292)</f>
        <v>0</v>
      </c>
      <c r="F292" s="29">
        <f>B292-E292</f>
        <v>0</v>
      </c>
      <c r="G292" s="29">
        <f>B292-C292</f>
        <v>0</v>
      </c>
      <c r="H292" s="30" t="e">
        <f>E292/B292*100</f>
        <v>#DIV/0!</v>
      </c>
    </row>
    <row r="293" spans="1:8" s="23" customFormat="1" ht="11.25" customHeight="1" hidden="1">
      <c r="A293" s="28"/>
      <c r="B293" s="29"/>
      <c r="C293" s="29"/>
      <c r="D293" s="29"/>
      <c r="E293" s="29"/>
      <c r="F293" s="29"/>
      <c r="G293" s="29"/>
      <c r="H293" s="27"/>
    </row>
    <row r="294" spans="1:8" s="23" customFormat="1" ht="23.25" customHeight="1" hidden="1">
      <c r="A294" s="55" t="s">
        <v>266</v>
      </c>
      <c r="B294" s="29">
        <f>+'[2]By Agency-SUM (C)'!B293</f>
        <v>0</v>
      </c>
      <c r="C294" s="29">
        <f>+'[2]By Agency-SUM (C)'!C293</f>
        <v>0</v>
      </c>
      <c r="D294" s="29">
        <f>+'[2]By Agency-SUM (C)'!D293</f>
        <v>0</v>
      </c>
      <c r="E294" s="29">
        <f>SUM(C294:D294)</f>
        <v>0</v>
      </c>
      <c r="F294" s="29">
        <f>B294-E294</f>
        <v>0</v>
      </c>
      <c r="G294" s="29">
        <f>B294-C294</f>
        <v>0</v>
      </c>
      <c r="H294" s="30" t="e">
        <f>E294/B294*100</f>
        <v>#DIV/0!</v>
      </c>
    </row>
    <row r="295" spans="1:8" s="23" customFormat="1" ht="11.25" customHeight="1" hidden="1">
      <c r="A295" s="28"/>
      <c r="B295" s="29"/>
      <c r="C295" s="29"/>
      <c r="D295" s="29"/>
      <c r="E295" s="29"/>
      <c r="F295" s="29"/>
      <c r="G295" s="29"/>
      <c r="H295" s="27"/>
    </row>
    <row r="296" spans="1:8" s="23" customFormat="1" ht="11.25" customHeight="1" hidden="1">
      <c r="A296" s="28" t="s">
        <v>267</v>
      </c>
      <c r="B296" s="29">
        <f>+'[2]By Agency-SUM (C)'!B295</f>
        <v>0</v>
      </c>
      <c r="C296" s="29">
        <f>+'[2]By Agency-SUM (C)'!C295</f>
        <v>0</v>
      </c>
      <c r="D296" s="29">
        <f>+'[2]By Agency-SUM (C)'!D295</f>
        <v>0</v>
      </c>
      <c r="E296" s="29">
        <f>SUM(C296:D296)</f>
        <v>0</v>
      </c>
      <c r="F296" s="29">
        <f>B296-E296</f>
        <v>0</v>
      </c>
      <c r="G296" s="29">
        <f>B296-C296</f>
        <v>0</v>
      </c>
      <c r="H296" s="30" t="e">
        <f>E296/B296*100</f>
        <v>#DIV/0!</v>
      </c>
    </row>
    <row r="297" spans="1:8" s="23" customFormat="1" ht="11.25" customHeight="1" hidden="1">
      <c r="A297" s="28"/>
      <c r="B297" s="29"/>
      <c r="C297" s="29"/>
      <c r="D297" s="29"/>
      <c r="E297" s="29"/>
      <c r="F297" s="29"/>
      <c r="G297" s="29"/>
      <c r="H297" s="27"/>
    </row>
    <row r="298" spans="1:8" s="23" customFormat="1" ht="11.25" hidden="1">
      <c r="A298" s="55" t="s">
        <v>268</v>
      </c>
      <c r="B298" s="29">
        <f>+'[2]By Agency-SUM (C)'!B297</f>
        <v>0</v>
      </c>
      <c r="C298" s="29">
        <f>+'[2]By Agency-SUM (C)'!C297</f>
        <v>0</v>
      </c>
      <c r="D298" s="29">
        <f>+'[2]By Agency-SUM (C)'!D297</f>
        <v>0</v>
      </c>
      <c r="E298" s="29">
        <f>SUM(C298:D298)</f>
        <v>0</v>
      </c>
      <c r="F298" s="29">
        <f>B298-E298</f>
        <v>0</v>
      </c>
      <c r="G298" s="29">
        <f>B298-C298</f>
        <v>0</v>
      </c>
      <c r="H298" s="30" t="e">
        <f>E298/B298*100</f>
        <v>#DIV/0!</v>
      </c>
    </row>
    <row r="299" spans="1:8" s="23" customFormat="1" ht="11.25" customHeight="1" hidden="1">
      <c r="A299" s="28"/>
      <c r="B299" s="29"/>
      <c r="C299" s="29"/>
      <c r="D299" s="29"/>
      <c r="E299" s="29"/>
      <c r="F299" s="29"/>
      <c r="G299" s="29"/>
      <c r="H299" s="27"/>
    </row>
    <row r="300" spans="1:8" s="23" customFormat="1" ht="11.25" customHeight="1" hidden="1">
      <c r="A300" s="28" t="s">
        <v>269</v>
      </c>
      <c r="B300" s="29">
        <f>+'[2]By Agency-SUM (C)'!B299</f>
        <v>0</v>
      </c>
      <c r="C300" s="29">
        <f>+'[2]By Agency-SUM (C)'!C299</f>
        <v>0</v>
      </c>
      <c r="D300" s="29">
        <f>+'[2]By Agency-SUM (C)'!D299</f>
        <v>0</v>
      </c>
      <c r="E300" s="29">
        <f>SUM(C300:D300)</f>
        <v>0</v>
      </c>
      <c r="F300" s="29">
        <f>B300-E300</f>
        <v>0</v>
      </c>
      <c r="G300" s="29">
        <f>B300-C300</f>
        <v>0</v>
      </c>
      <c r="H300" s="30" t="e">
        <f>E300/B300*100</f>
        <v>#DIV/0!</v>
      </c>
    </row>
    <row r="301" spans="1:8" s="23" customFormat="1" ht="11.25" customHeight="1" hidden="1">
      <c r="A301" s="28"/>
      <c r="B301" s="29"/>
      <c r="C301" s="29"/>
      <c r="D301" s="29"/>
      <c r="E301" s="29"/>
      <c r="F301" s="29"/>
      <c r="G301" s="29"/>
      <c r="H301" s="27"/>
    </row>
    <row r="302" spans="1:8" s="23" customFormat="1" ht="11.25" customHeight="1" hidden="1">
      <c r="A302" s="28" t="s">
        <v>270</v>
      </c>
      <c r="B302" s="29">
        <f>+'[2]By Agency-SUM (C)'!B301</f>
        <v>0</v>
      </c>
      <c r="C302" s="29">
        <f>+'[2]By Agency-SUM (C)'!C301</f>
        <v>0</v>
      </c>
      <c r="D302" s="29">
        <f>+'[2]By Agency-SUM (C)'!D301</f>
        <v>0</v>
      </c>
      <c r="E302" s="29">
        <f>SUM(C302:D302)</f>
        <v>0</v>
      </c>
      <c r="F302" s="29">
        <f>B302-E302</f>
        <v>0</v>
      </c>
      <c r="G302" s="29">
        <f>B302-C302</f>
        <v>0</v>
      </c>
      <c r="H302" s="30" t="e">
        <f>E302/B302*100</f>
        <v>#DIV/0!</v>
      </c>
    </row>
    <row r="303" spans="1:8" s="23" customFormat="1" ht="11.25" customHeight="1" hidden="1">
      <c r="A303" s="28"/>
      <c r="B303" s="29"/>
      <c r="C303" s="29"/>
      <c r="D303" s="29"/>
      <c r="E303" s="29"/>
      <c r="F303" s="29"/>
      <c r="G303" s="29"/>
      <c r="H303" s="30"/>
    </row>
    <row r="304" spans="1:8" s="23" customFormat="1" ht="11.25" customHeight="1" hidden="1">
      <c r="A304" s="28" t="s">
        <v>271</v>
      </c>
      <c r="B304" s="29">
        <f>+'[2]By Agency-SUM (C)'!B303</f>
        <v>0</v>
      </c>
      <c r="C304" s="29">
        <f>+'[2]By Agency-SUM (C)'!C303</f>
        <v>0</v>
      </c>
      <c r="D304" s="29">
        <f>+'[2]By Agency-SUM (C)'!D303</f>
        <v>0</v>
      </c>
      <c r="E304" s="29">
        <f>SUM(C304:D304)</f>
        <v>0</v>
      </c>
      <c r="F304" s="29">
        <f>B304-E304</f>
        <v>0</v>
      </c>
      <c r="G304" s="29">
        <f>B304-C304</f>
        <v>0</v>
      </c>
      <c r="H304" s="30" t="e">
        <f>E304/B304*100</f>
        <v>#DIV/0!</v>
      </c>
    </row>
    <row r="305" spans="1:8" s="23" customFormat="1" ht="11.25" customHeight="1" hidden="1">
      <c r="A305" s="28"/>
      <c r="B305" s="29"/>
      <c r="C305" s="29"/>
      <c r="D305" s="29"/>
      <c r="E305" s="29"/>
      <c r="F305" s="29"/>
      <c r="G305" s="29"/>
      <c r="H305" s="30"/>
    </row>
    <row r="306" spans="1:8" s="23" customFormat="1" ht="11.25" hidden="1">
      <c r="A306" s="55" t="s">
        <v>272</v>
      </c>
      <c r="B306" s="29">
        <f>+'[2]By Agency-SUM (C)'!B305</f>
        <v>0</v>
      </c>
      <c r="C306" s="29">
        <f>+'[2]By Agency-SUM (C)'!C305</f>
        <v>0</v>
      </c>
      <c r="D306" s="29">
        <f>+'[2]By Agency-SUM (C)'!D305</f>
        <v>0</v>
      </c>
      <c r="E306" s="29">
        <f>SUM(C306:D306)</f>
        <v>0</v>
      </c>
      <c r="F306" s="29">
        <f>B306-E306</f>
        <v>0</v>
      </c>
      <c r="G306" s="29">
        <f>B306-C306</f>
        <v>0</v>
      </c>
      <c r="H306" s="30" t="e">
        <f>E306/B306*100</f>
        <v>#DIV/0!</v>
      </c>
    </row>
    <row r="307" spans="1:8" s="23" customFormat="1" ht="11.25" customHeight="1" hidden="1">
      <c r="A307" s="28"/>
      <c r="B307" s="29"/>
      <c r="C307" s="29"/>
      <c r="D307" s="29"/>
      <c r="E307" s="29"/>
      <c r="F307" s="29"/>
      <c r="G307" s="29"/>
      <c r="H307" s="27"/>
    </row>
    <row r="308" spans="1:8" s="23" customFormat="1" ht="11.25" customHeight="1" hidden="1">
      <c r="A308" s="28" t="s">
        <v>273</v>
      </c>
      <c r="B308" s="29">
        <f>+'[2]By Agency-SUM (C)'!B307</f>
        <v>0</v>
      </c>
      <c r="C308" s="29">
        <f>+'[2]By Agency-SUM (C)'!C307</f>
        <v>0</v>
      </c>
      <c r="D308" s="29">
        <f>+'[2]By Agency-SUM (C)'!D307</f>
        <v>0</v>
      </c>
      <c r="E308" s="29">
        <f>SUM(C308:D308)</f>
        <v>0</v>
      </c>
      <c r="F308" s="29">
        <f>B308-E308</f>
        <v>0</v>
      </c>
      <c r="G308" s="29">
        <f>B308-C308</f>
        <v>0</v>
      </c>
      <c r="H308" s="30" t="e">
        <f>E308/B308*100</f>
        <v>#DIV/0!</v>
      </c>
    </row>
    <row r="309" spans="1:8" s="23" customFormat="1" ht="11.25" hidden="1">
      <c r="A309" s="28"/>
      <c r="B309" s="29"/>
      <c r="C309" s="29"/>
      <c r="D309" s="29"/>
      <c r="E309" s="29"/>
      <c r="F309" s="29"/>
      <c r="G309" s="29"/>
      <c r="H309" s="27"/>
    </row>
    <row r="310" spans="1:8" s="23" customFormat="1" ht="11.25" customHeight="1" hidden="1">
      <c r="A310" s="28" t="s">
        <v>274</v>
      </c>
      <c r="B310" s="29"/>
      <c r="C310" s="29"/>
      <c r="D310" s="29"/>
      <c r="E310" s="29"/>
      <c r="F310" s="29"/>
      <c r="G310" s="29"/>
      <c r="H310" s="30"/>
    </row>
    <row r="311" spans="1:8" s="23" customFormat="1" ht="11.25" customHeight="1" hidden="1">
      <c r="A311" s="28"/>
      <c r="B311" s="29"/>
      <c r="C311" s="29"/>
      <c r="D311" s="29"/>
      <c r="E311" s="29"/>
      <c r="F311" s="29"/>
      <c r="G311" s="29"/>
      <c r="H311" s="27"/>
    </row>
    <row r="312" spans="1:8" s="23" customFormat="1" ht="22.5" hidden="1">
      <c r="A312" s="55" t="s">
        <v>275</v>
      </c>
      <c r="B312" s="29">
        <f>+'[2]By Agency-SUM (C)'!B311</f>
        <v>0</v>
      </c>
      <c r="C312" s="29">
        <f>+'[2]By Agency-SUM (C)'!C311</f>
        <v>0</v>
      </c>
      <c r="D312" s="29">
        <f>+'[2]By Agency-SUM (C)'!D311</f>
        <v>0</v>
      </c>
      <c r="E312" s="29">
        <f>SUM(C312:D312)</f>
        <v>0</v>
      </c>
      <c r="F312" s="29">
        <f>B312-E312</f>
        <v>0</v>
      </c>
      <c r="G312" s="29">
        <f>B312-C312</f>
        <v>0</v>
      </c>
      <c r="H312" s="30" t="e">
        <f>E312/B312*100</f>
        <v>#DIV/0!</v>
      </c>
    </row>
    <row r="313" spans="1:8" s="23" customFormat="1" ht="11.25" customHeight="1" hidden="1">
      <c r="A313" s="28"/>
      <c r="B313" s="22"/>
      <c r="C313" s="22"/>
      <c r="D313" s="22"/>
      <c r="E313" s="22"/>
      <c r="F313" s="22"/>
      <c r="G313" s="22"/>
      <c r="H313" s="27"/>
    </row>
    <row r="314" spans="1:8" s="23" customFormat="1" ht="11.25" customHeight="1">
      <c r="A314" s="24" t="s">
        <v>276</v>
      </c>
      <c r="B314" s="56">
        <f aca="true" t="shared" si="108" ref="B314:G314">SUM(B292:B312)+B282+B284</f>
        <v>215108864</v>
      </c>
      <c r="C314" s="56">
        <f t="shared" si="108"/>
        <v>211794951</v>
      </c>
      <c r="D314" s="56">
        <f t="shared" si="108"/>
        <v>2608506</v>
      </c>
      <c r="E314" s="56">
        <f t="shared" si="108"/>
        <v>214403457</v>
      </c>
      <c r="F314" s="56">
        <f t="shared" si="108"/>
        <v>705407</v>
      </c>
      <c r="G314" s="56">
        <f t="shared" si="108"/>
        <v>3313913</v>
      </c>
      <c r="H314" s="27">
        <f>E314/B314*100</f>
        <v>99.6720697664974</v>
      </c>
    </row>
    <row r="315" spans="1:8" s="23" customFormat="1" ht="11.25" customHeight="1">
      <c r="A315" s="28"/>
      <c r="B315" s="22"/>
      <c r="C315" s="22"/>
      <c r="D315" s="22"/>
      <c r="E315" s="22"/>
      <c r="F315" s="22"/>
      <c r="G315" s="22"/>
      <c r="H315" s="27"/>
    </row>
    <row r="316" spans="1:8" s="23" customFormat="1" ht="11.25" customHeight="1" hidden="1">
      <c r="A316" s="49" t="s">
        <v>277</v>
      </c>
      <c r="B316" s="32">
        <f aca="true" t="shared" si="109" ref="B316:G316">+B314+B279</f>
        <v>841531010</v>
      </c>
      <c r="C316" s="32">
        <f t="shared" si="109"/>
        <v>755729704</v>
      </c>
      <c r="D316" s="32">
        <f t="shared" si="109"/>
        <v>19587673</v>
      </c>
      <c r="E316" s="32">
        <f t="shared" si="109"/>
        <v>775317377</v>
      </c>
      <c r="F316" s="32">
        <f t="shared" si="109"/>
        <v>66213633</v>
      </c>
      <c r="G316" s="32">
        <f t="shared" si="109"/>
        <v>85801306</v>
      </c>
      <c r="H316" s="57">
        <f>E316/B316*100</f>
        <v>92.13176553054177</v>
      </c>
    </row>
    <row r="317" spans="1:8" s="23" customFormat="1" ht="11.25" customHeight="1" hidden="1">
      <c r="A317" s="28"/>
      <c r="B317" s="22"/>
      <c r="C317" s="22"/>
      <c r="D317" s="22"/>
      <c r="E317" s="22"/>
      <c r="F317" s="22"/>
      <c r="G317" s="22"/>
      <c r="H317" s="27"/>
    </row>
    <row r="318" spans="1:8" s="23" customFormat="1" ht="11.25" customHeight="1" hidden="1">
      <c r="A318" s="49" t="s">
        <v>278</v>
      </c>
      <c r="B318" s="22"/>
      <c r="C318" s="22"/>
      <c r="D318" s="22"/>
      <c r="E318" s="22"/>
      <c r="F318" s="22"/>
      <c r="G318" s="22"/>
      <c r="H318" s="27"/>
    </row>
    <row r="319" spans="1:8" s="23" customFormat="1" ht="11.25" customHeight="1" hidden="1">
      <c r="A319" s="49" t="s">
        <v>279</v>
      </c>
      <c r="B319" s="22"/>
      <c r="C319" s="22"/>
      <c r="D319" s="22"/>
      <c r="E319" s="22"/>
      <c r="F319" s="22"/>
      <c r="G319" s="22"/>
      <c r="H319" s="27"/>
    </row>
    <row r="320" spans="1:18" s="23" customFormat="1" ht="11.25" customHeight="1" hidden="1">
      <c r="A320" s="28" t="s">
        <v>280</v>
      </c>
      <c r="B320" s="29">
        <f>+'[2]By Agency-SUM (C)'!B319</f>
        <v>0</v>
      </c>
      <c r="C320" s="29">
        <f>+'[2]By Agency-SUM (C)'!C319</f>
        <v>0</v>
      </c>
      <c r="D320" s="29">
        <f>+'[2]By Agency-SUM (C)'!D319</f>
        <v>0</v>
      </c>
      <c r="E320" s="29">
        <f aca="true" t="shared" si="110" ref="E320:E328">SUM(C320:D320)</f>
        <v>0</v>
      </c>
      <c r="F320" s="29">
        <f aca="true" t="shared" si="111" ref="F320:F328">B320-E320</f>
        <v>0</v>
      </c>
      <c r="G320" s="29">
        <f aca="true" t="shared" si="112" ref="G320:G328">B320-C320</f>
        <v>0</v>
      </c>
      <c r="H320" s="30" t="e">
        <f aca="true" t="shared" si="113" ref="H320:H329">E320/B320*100</f>
        <v>#DIV/0!</v>
      </c>
      <c r="N320" s="23" t="e">
        <f>IF(E$320=#REF!,TRUE,FALSE)</f>
        <v>#REF!</v>
      </c>
      <c r="O320" s="23" t="e">
        <f>IF(F$320=#REF!,TRUE,FALSE)</f>
        <v>#REF!</v>
      </c>
      <c r="P320" s="23" t="e">
        <f>IF(G$320=#REF!,TRUE,FALSE)</f>
        <v>#REF!</v>
      </c>
      <c r="Q320" s="23" t="e">
        <f>IF(H$320=#REF!,TRUE,FALSE)</f>
        <v>#DIV/0!</v>
      </c>
      <c r="R320" s="23" t="e">
        <f>IF(I$320=#REF!,TRUE,FALSE)</f>
        <v>#REF!</v>
      </c>
    </row>
    <row r="321" spans="1:8" s="23" customFormat="1" ht="11.25" customHeight="1" hidden="1">
      <c r="A321" s="28" t="s">
        <v>281</v>
      </c>
      <c r="B321" s="22"/>
      <c r="C321" s="22"/>
      <c r="D321" s="22"/>
      <c r="E321" s="29">
        <f t="shared" si="110"/>
        <v>0</v>
      </c>
      <c r="F321" s="29">
        <f t="shared" si="111"/>
        <v>0</v>
      </c>
      <c r="G321" s="29">
        <f t="shared" si="112"/>
        <v>0</v>
      </c>
      <c r="H321" s="30" t="e">
        <f t="shared" si="113"/>
        <v>#DIV/0!</v>
      </c>
    </row>
    <row r="322" spans="1:8" s="23" customFormat="1" ht="11.25" customHeight="1" hidden="1">
      <c r="A322" s="28" t="s">
        <v>282</v>
      </c>
      <c r="B322" s="29">
        <f>+'[2]By Agency-SUM (C)'!B321</f>
        <v>0</v>
      </c>
      <c r="C322" s="29">
        <f>+'[2]By Agency-SUM (C)'!C321</f>
        <v>0</v>
      </c>
      <c r="D322" s="29">
        <f>+'[2]By Agency-SUM (C)'!D321</f>
        <v>0</v>
      </c>
      <c r="E322" s="29">
        <f t="shared" si="110"/>
        <v>0</v>
      </c>
      <c r="F322" s="29">
        <f t="shared" si="111"/>
        <v>0</v>
      </c>
      <c r="G322" s="29">
        <f t="shared" si="112"/>
        <v>0</v>
      </c>
      <c r="H322" s="30" t="e">
        <f t="shared" si="113"/>
        <v>#DIV/0!</v>
      </c>
    </row>
    <row r="323" spans="1:8" s="23" customFormat="1" ht="11.25" customHeight="1" hidden="1">
      <c r="A323" s="28" t="s">
        <v>283</v>
      </c>
      <c r="B323" s="29">
        <f>+'[2]By Agency-SUM (C)'!B322</f>
        <v>0</v>
      </c>
      <c r="C323" s="29">
        <f>+'[2]By Agency-SUM (C)'!C322</f>
        <v>0</v>
      </c>
      <c r="D323" s="29">
        <f>+'[2]By Agency-SUM (C)'!D322</f>
        <v>0</v>
      </c>
      <c r="E323" s="29">
        <f t="shared" si="110"/>
        <v>0</v>
      </c>
      <c r="F323" s="29">
        <f t="shared" si="111"/>
        <v>0</v>
      </c>
      <c r="G323" s="29">
        <f t="shared" si="112"/>
        <v>0</v>
      </c>
      <c r="H323" s="30" t="e">
        <f t="shared" si="113"/>
        <v>#DIV/0!</v>
      </c>
    </row>
    <row r="324" spans="1:8" s="23" customFormat="1" ht="11.25" customHeight="1" hidden="1">
      <c r="A324" s="28" t="s">
        <v>284</v>
      </c>
      <c r="B324" s="29">
        <f>+'[2]By Agency-SUM (C)'!B323</f>
        <v>0</v>
      </c>
      <c r="C324" s="29">
        <f>+'[2]By Agency-SUM (C)'!C323</f>
        <v>0</v>
      </c>
      <c r="D324" s="29">
        <f>+'[2]By Agency-SUM (C)'!D323</f>
        <v>0</v>
      </c>
      <c r="E324" s="29">
        <f t="shared" si="110"/>
        <v>0</v>
      </c>
      <c r="F324" s="29">
        <f t="shared" si="111"/>
        <v>0</v>
      </c>
      <c r="G324" s="29">
        <f t="shared" si="112"/>
        <v>0</v>
      </c>
      <c r="H324" s="30" t="e">
        <f t="shared" si="113"/>
        <v>#DIV/0!</v>
      </c>
    </row>
    <row r="325" spans="1:8" s="23" customFormat="1" ht="11.25" customHeight="1" hidden="1">
      <c r="A325" s="28" t="s">
        <v>285</v>
      </c>
      <c r="B325" s="29">
        <f>+'[2]By Agency-SUM (C)'!B324</f>
        <v>0</v>
      </c>
      <c r="C325" s="29">
        <f>+'[2]By Agency-SUM (C)'!C324</f>
        <v>0</v>
      </c>
      <c r="D325" s="29">
        <f>+'[2]By Agency-SUM (C)'!D324</f>
        <v>0</v>
      </c>
      <c r="E325" s="29">
        <f t="shared" si="110"/>
        <v>0</v>
      </c>
      <c r="F325" s="29">
        <f t="shared" si="111"/>
        <v>0</v>
      </c>
      <c r="G325" s="29">
        <f t="shared" si="112"/>
        <v>0</v>
      </c>
      <c r="H325" s="30" t="e">
        <f t="shared" si="113"/>
        <v>#DIV/0!</v>
      </c>
    </row>
    <row r="326" spans="1:8" s="23" customFormat="1" ht="11.25" customHeight="1" hidden="1">
      <c r="A326" s="28" t="s">
        <v>286</v>
      </c>
      <c r="B326" s="29">
        <f>+'[2]By Agency-SUM (C)'!B325</f>
        <v>0</v>
      </c>
      <c r="C326" s="29">
        <f>+'[2]By Agency-SUM (C)'!C325</f>
        <v>0</v>
      </c>
      <c r="D326" s="29">
        <f>+'[2]By Agency-SUM (C)'!D325</f>
        <v>0</v>
      </c>
      <c r="E326" s="29">
        <f t="shared" si="110"/>
        <v>0</v>
      </c>
      <c r="F326" s="29">
        <f t="shared" si="111"/>
        <v>0</v>
      </c>
      <c r="G326" s="29">
        <f t="shared" si="112"/>
        <v>0</v>
      </c>
      <c r="H326" s="30" t="e">
        <f t="shared" si="113"/>
        <v>#DIV/0!</v>
      </c>
    </row>
    <row r="327" spans="1:8" s="23" customFormat="1" ht="11.25" customHeight="1" hidden="1">
      <c r="A327" s="28" t="s">
        <v>287</v>
      </c>
      <c r="B327" s="29">
        <f>+'[2]By Agency-SUM (C)'!B326</f>
        <v>0</v>
      </c>
      <c r="C327" s="29">
        <f>+'[2]By Agency-SUM (C)'!C326</f>
        <v>0</v>
      </c>
      <c r="D327" s="29">
        <f>+'[2]By Agency-SUM (C)'!D326</f>
        <v>0</v>
      </c>
      <c r="E327" s="29">
        <f t="shared" si="110"/>
        <v>0</v>
      </c>
      <c r="F327" s="29">
        <f t="shared" si="111"/>
        <v>0</v>
      </c>
      <c r="G327" s="29">
        <f t="shared" si="112"/>
        <v>0</v>
      </c>
      <c r="H327" s="30" t="e">
        <f t="shared" si="113"/>
        <v>#DIV/0!</v>
      </c>
    </row>
    <row r="328" spans="1:8" s="23" customFormat="1" ht="11.25" hidden="1">
      <c r="A328" s="28" t="s">
        <v>288</v>
      </c>
      <c r="B328" s="29">
        <f>+'[2]By Agency-SUM (C)'!B327</f>
        <v>0</v>
      </c>
      <c r="C328" s="29">
        <f>+'[2]By Agency-SUM (C)'!C327</f>
        <v>0</v>
      </c>
      <c r="D328" s="29">
        <f>+'[2]By Agency-SUM (C)'!D327</f>
        <v>0</v>
      </c>
      <c r="E328" s="32">
        <f t="shared" si="110"/>
        <v>0</v>
      </c>
      <c r="F328" s="32">
        <f t="shared" si="111"/>
        <v>0</v>
      </c>
      <c r="G328" s="32">
        <f t="shared" si="112"/>
        <v>0</v>
      </c>
      <c r="H328" s="57" t="e">
        <f t="shared" si="113"/>
        <v>#DIV/0!</v>
      </c>
    </row>
    <row r="329" spans="1:8" s="23" customFormat="1" ht="22.5" hidden="1">
      <c r="A329" s="58" t="s">
        <v>289</v>
      </c>
      <c r="B329" s="32">
        <f aca="true" t="shared" si="114" ref="B329:G329">SUM(B320:B328)</f>
        <v>0</v>
      </c>
      <c r="C329" s="32">
        <f t="shared" si="114"/>
        <v>0</v>
      </c>
      <c r="D329" s="32">
        <f t="shared" si="114"/>
        <v>0</v>
      </c>
      <c r="E329" s="32">
        <f t="shared" si="114"/>
        <v>0</v>
      </c>
      <c r="F329" s="32">
        <f t="shared" si="114"/>
        <v>0</v>
      </c>
      <c r="G329" s="32">
        <f t="shared" si="114"/>
        <v>0</v>
      </c>
      <c r="H329" s="57" t="e">
        <f t="shared" si="113"/>
        <v>#DIV/0!</v>
      </c>
    </row>
    <row r="330" spans="1:18" s="23" customFormat="1" ht="11.25" customHeight="1" hidden="1">
      <c r="A330" s="28"/>
      <c r="B330" s="22"/>
      <c r="C330" s="22"/>
      <c r="D330" s="22"/>
      <c r="E330" s="22"/>
      <c r="F330" s="22"/>
      <c r="G330" s="22"/>
      <c r="H330" s="27"/>
      <c r="N330" s="23" t="e">
        <f>IF(E$330=#REF!,TRUE,FALSE)</f>
        <v>#REF!</v>
      </c>
      <c r="O330" s="23" t="e">
        <f>IF(F$330=#REF!,TRUE,FALSE)</f>
        <v>#REF!</v>
      </c>
      <c r="P330" s="23" t="e">
        <f>IF(G$330=#REF!,TRUE,FALSE)</f>
        <v>#REF!</v>
      </c>
      <c r="Q330" s="23" t="e">
        <f>IF(H$330=#REF!,TRUE,FALSE)</f>
        <v>#REF!</v>
      </c>
      <c r="R330" s="23" t="e">
        <f>IF(I$330=#REF!,TRUE,FALSE)</f>
        <v>#REF!</v>
      </c>
    </row>
    <row r="331" spans="1:18" s="62" customFormat="1" ht="16.5" customHeight="1" thickBot="1">
      <c r="A331" s="59" t="s">
        <v>290</v>
      </c>
      <c r="B331" s="60">
        <f aca="true" t="shared" si="115" ref="B331:G331">+B329+B316</f>
        <v>841531010</v>
      </c>
      <c r="C331" s="60">
        <f t="shared" si="115"/>
        <v>755729704</v>
      </c>
      <c r="D331" s="60">
        <f t="shared" si="115"/>
        <v>19587673</v>
      </c>
      <c r="E331" s="60">
        <f t="shared" si="115"/>
        <v>775317377</v>
      </c>
      <c r="F331" s="60">
        <f t="shared" si="115"/>
        <v>66213633</v>
      </c>
      <c r="G331" s="60">
        <f t="shared" si="115"/>
        <v>85801306</v>
      </c>
      <c r="H331" s="61">
        <f>E331/B331*100</f>
        <v>92.13176553054177</v>
      </c>
      <c r="N331" s="23" t="e">
        <f>IF(B$330=#REF!,TRUE,FALSE)</f>
        <v>#REF!</v>
      </c>
      <c r="O331" s="23" t="e">
        <f>IF(C$330=#REF!,TRUE,FALSE)</f>
        <v>#REF!</v>
      </c>
      <c r="P331" s="23" t="e">
        <f>IF(D$330=#REF!,TRUE,FALSE)</f>
        <v>#REF!</v>
      </c>
      <c r="Q331" s="23" t="e">
        <f>IF(E$330=#REF!,TRUE,FALSE)</f>
        <v>#REF!</v>
      </c>
      <c r="R331" s="23" t="e">
        <f>IF(F$330=#REF!,TRUE,FALSE)</f>
        <v>#REF!</v>
      </c>
    </row>
    <row r="332" ht="12" thickTop="1"/>
    <row r="333" spans="1:8" ht="23.25" customHeight="1">
      <c r="A333" s="116" t="s">
        <v>291</v>
      </c>
      <c r="B333" s="116"/>
      <c r="C333" s="116"/>
      <c r="D333" s="116"/>
      <c r="E333" s="116"/>
      <c r="F333" s="116"/>
      <c r="G333" s="116"/>
      <c r="H333" s="116"/>
    </row>
    <row r="334" ht="11.25">
      <c r="A334" s="64" t="s">
        <v>292</v>
      </c>
    </row>
    <row r="335" spans="1:8" ht="23.25" customHeight="1">
      <c r="A335" s="116" t="s">
        <v>293</v>
      </c>
      <c r="B335" s="116"/>
      <c r="C335" s="116"/>
      <c r="D335" s="116"/>
      <c r="E335" s="116"/>
      <c r="F335" s="116"/>
      <c r="G335" s="116"/>
      <c r="H335" s="116"/>
    </row>
    <row r="336" ht="11.25">
      <c r="A336" s="64" t="s">
        <v>294</v>
      </c>
    </row>
    <row r="337" ht="11.25">
      <c r="A337" s="64" t="s">
        <v>295</v>
      </c>
    </row>
    <row r="338" ht="11.25">
      <c r="A338" s="64" t="s">
        <v>296</v>
      </c>
    </row>
    <row r="339" ht="11.25">
      <c r="A339" s="64" t="s">
        <v>297</v>
      </c>
    </row>
    <row r="342" spans="1:8" ht="12.75">
      <c r="A342" s="65" t="s">
        <v>298</v>
      </c>
      <c r="B342" s="66">
        <f aca="true" t="shared" si="116" ref="B342:G342">B344+B358+B366+B374+B381+B395+B402+B410+B421+B434+B441+B453+B463+B471+B478+B485</f>
        <v>20623920</v>
      </c>
      <c r="C342" s="66">
        <f t="shared" si="116"/>
        <v>3184260</v>
      </c>
      <c r="D342" s="66">
        <f t="shared" si="116"/>
        <v>16934808</v>
      </c>
      <c r="E342" s="66">
        <f t="shared" si="116"/>
        <v>20119068</v>
      </c>
      <c r="F342" s="66">
        <f t="shared" si="116"/>
        <v>504852</v>
      </c>
      <c r="G342" s="66">
        <f t="shared" si="116"/>
        <v>17439660</v>
      </c>
      <c r="H342" s="67">
        <f>E342/B342*100</f>
        <v>97.55210454656535</v>
      </c>
    </row>
    <row r="343" spans="1:8" ht="12.75">
      <c r="A343" s="68"/>
      <c r="B343" s="69"/>
      <c r="C343" s="69"/>
      <c r="D343" s="69"/>
      <c r="E343" s="69"/>
      <c r="F343" s="69"/>
      <c r="G343" s="69"/>
      <c r="H343" s="68"/>
    </row>
    <row r="344" spans="1:18" ht="12.75">
      <c r="A344" s="70" t="s">
        <v>299</v>
      </c>
      <c r="B344" s="71">
        <f aca="true" t="shared" si="117" ref="B344:G344">SUM(B345:B356)</f>
        <v>9251994</v>
      </c>
      <c r="C344" s="71">
        <f t="shared" si="117"/>
        <v>182461</v>
      </c>
      <c r="D344" s="71">
        <f t="shared" si="117"/>
        <v>9038433</v>
      </c>
      <c r="E344" s="71">
        <f t="shared" si="117"/>
        <v>9220894</v>
      </c>
      <c r="F344" s="71">
        <f t="shared" si="117"/>
        <v>31100</v>
      </c>
      <c r="G344" s="71">
        <f t="shared" si="117"/>
        <v>9069533</v>
      </c>
      <c r="H344" s="32">
        <f aca="true" t="shared" si="118" ref="H344:H407">E344/B344*100</f>
        <v>99.6638562454753</v>
      </c>
      <c r="N344" s="63"/>
      <c r="O344" s="63"/>
      <c r="P344" s="63"/>
      <c r="Q344" s="63"/>
      <c r="R344" s="63"/>
    </row>
    <row r="345" spans="1:8" ht="12.75">
      <c r="A345" s="72" t="s">
        <v>300</v>
      </c>
      <c r="B345" s="73">
        <f>'[2]By Agency-SUM (C)'!B336</f>
        <v>71635</v>
      </c>
      <c r="C345" s="73">
        <f>'[2]By Agency-SUM (C)'!C336</f>
        <v>124</v>
      </c>
      <c r="D345" s="73">
        <f>'[2]By Agency-SUM (C)'!D336</f>
        <v>70532</v>
      </c>
      <c r="E345" s="74">
        <f aca="true" t="shared" si="119" ref="E345:E408">SUM(C345:D345)</f>
        <v>70656</v>
      </c>
      <c r="F345" s="74">
        <f aca="true" t="shared" si="120" ref="F345:F408">B345-E345</f>
        <v>979</v>
      </c>
      <c r="G345" s="74">
        <f aca="true" t="shared" si="121" ref="G345:G408">B345-C345</f>
        <v>71511</v>
      </c>
      <c r="H345" s="29">
        <f t="shared" si="118"/>
        <v>98.63334961959936</v>
      </c>
    </row>
    <row r="346" spans="1:8" ht="12.75">
      <c r="A346" s="72" t="s">
        <v>301</v>
      </c>
      <c r="B346" s="73">
        <f>'[2]By Agency-SUM (C)'!B337</f>
        <v>46069</v>
      </c>
      <c r="C346" s="73">
        <f>'[2]By Agency-SUM (C)'!C337</f>
        <v>414</v>
      </c>
      <c r="D346" s="73">
        <f>'[2]By Agency-SUM (C)'!D337</f>
        <v>45655</v>
      </c>
      <c r="E346" s="74">
        <f t="shared" si="119"/>
        <v>46069</v>
      </c>
      <c r="F346" s="74">
        <f t="shared" si="120"/>
        <v>0</v>
      </c>
      <c r="G346" s="74">
        <f t="shared" si="121"/>
        <v>45655</v>
      </c>
      <c r="H346" s="29">
        <f t="shared" si="118"/>
        <v>100</v>
      </c>
    </row>
    <row r="347" spans="1:8" ht="12.75">
      <c r="A347" s="72" t="s">
        <v>302</v>
      </c>
      <c r="B347" s="73">
        <f>'[2]By Agency-SUM (C)'!B338</f>
        <v>0</v>
      </c>
      <c r="C347" s="73">
        <f>'[2]By Agency-SUM (C)'!C338</f>
        <v>0</v>
      </c>
      <c r="D347" s="73">
        <f>'[2]By Agency-SUM (C)'!D338</f>
        <v>0</v>
      </c>
      <c r="E347" s="74">
        <f t="shared" si="119"/>
        <v>0</v>
      </c>
      <c r="F347" s="74">
        <f t="shared" si="120"/>
        <v>0</v>
      </c>
      <c r="G347" s="74">
        <f t="shared" si="121"/>
        <v>0</v>
      </c>
      <c r="H347" s="29" t="e">
        <f t="shared" si="118"/>
        <v>#DIV/0!</v>
      </c>
    </row>
    <row r="348" spans="1:8" ht="12.75">
      <c r="A348" s="72" t="s">
        <v>303</v>
      </c>
      <c r="B348" s="73">
        <f>'[2]By Agency-SUM (C)'!B339</f>
        <v>164778</v>
      </c>
      <c r="C348" s="73">
        <f>'[2]By Agency-SUM (C)'!C339</f>
        <v>38</v>
      </c>
      <c r="D348" s="73">
        <f>'[2]By Agency-SUM (C)'!D339</f>
        <v>164203</v>
      </c>
      <c r="E348" s="74">
        <f t="shared" si="119"/>
        <v>164241</v>
      </c>
      <c r="F348" s="74">
        <f t="shared" si="120"/>
        <v>537</v>
      </c>
      <c r="G348" s="74">
        <f t="shared" si="121"/>
        <v>164740</v>
      </c>
      <c r="H348" s="29">
        <f t="shared" si="118"/>
        <v>99.67410698030076</v>
      </c>
    </row>
    <row r="349" spans="1:8" ht="12.75">
      <c r="A349" s="72" t="s">
        <v>304</v>
      </c>
      <c r="B349" s="73">
        <f>'[2]By Agency-SUM (C)'!B340</f>
        <v>35406</v>
      </c>
      <c r="C349" s="73">
        <f>'[2]By Agency-SUM (C)'!C340</f>
        <v>0</v>
      </c>
      <c r="D349" s="73">
        <f>'[2]By Agency-SUM (C)'!D340</f>
        <v>35406</v>
      </c>
      <c r="E349" s="74">
        <f t="shared" si="119"/>
        <v>35406</v>
      </c>
      <c r="F349" s="74">
        <f t="shared" si="120"/>
        <v>0</v>
      </c>
      <c r="G349" s="74">
        <f t="shared" si="121"/>
        <v>35406</v>
      </c>
      <c r="H349" s="29">
        <f t="shared" si="118"/>
        <v>100</v>
      </c>
    </row>
    <row r="350" spans="1:8" ht="12.75">
      <c r="A350" s="72" t="s">
        <v>305</v>
      </c>
      <c r="B350" s="73">
        <f>'[2]By Agency-SUM (C)'!B341</f>
        <v>416352</v>
      </c>
      <c r="C350" s="73">
        <f>'[2]By Agency-SUM (C)'!C341</f>
        <v>19612</v>
      </c>
      <c r="D350" s="73">
        <f>'[2]By Agency-SUM (C)'!D341</f>
        <v>387174</v>
      </c>
      <c r="E350" s="74">
        <f t="shared" si="119"/>
        <v>406786</v>
      </c>
      <c r="F350" s="74">
        <f t="shared" si="120"/>
        <v>9566</v>
      </c>
      <c r="G350" s="74">
        <f t="shared" si="121"/>
        <v>396740</v>
      </c>
      <c r="H350" s="29">
        <f t="shared" si="118"/>
        <v>97.70242487126278</v>
      </c>
    </row>
    <row r="351" spans="1:8" ht="12.75">
      <c r="A351" s="72" t="s">
        <v>306</v>
      </c>
      <c r="B351" s="73">
        <f>'[2]By Agency-SUM (C)'!B342</f>
        <v>113669</v>
      </c>
      <c r="C351" s="73">
        <f>'[2]By Agency-SUM (C)'!C342</f>
        <v>97489</v>
      </c>
      <c r="D351" s="73">
        <f>'[2]By Agency-SUM (C)'!D342</f>
        <v>7208</v>
      </c>
      <c r="E351" s="74">
        <f t="shared" si="119"/>
        <v>104697</v>
      </c>
      <c r="F351" s="74">
        <f t="shared" si="120"/>
        <v>8972</v>
      </c>
      <c r="G351" s="74">
        <f t="shared" si="121"/>
        <v>16180</v>
      </c>
      <c r="H351" s="29">
        <f t="shared" si="118"/>
        <v>92.10690689633937</v>
      </c>
    </row>
    <row r="352" spans="1:18" ht="12.75">
      <c r="A352" s="72" t="s">
        <v>307</v>
      </c>
      <c r="B352" s="73">
        <f>'[2]By Agency-SUM (C)'!B343</f>
        <v>202566</v>
      </c>
      <c r="C352" s="73">
        <f>'[2]By Agency-SUM (C)'!C343</f>
        <v>252</v>
      </c>
      <c r="D352" s="73">
        <f>'[2]By Agency-SUM (C)'!D343</f>
        <v>202100</v>
      </c>
      <c r="E352" s="74">
        <f t="shared" si="119"/>
        <v>202352</v>
      </c>
      <c r="F352" s="74">
        <f t="shared" si="120"/>
        <v>214</v>
      </c>
      <c r="G352" s="74">
        <f t="shared" si="121"/>
        <v>202314</v>
      </c>
      <c r="H352" s="29">
        <f t="shared" si="118"/>
        <v>99.89435541996188</v>
      </c>
      <c r="N352" s="63"/>
      <c r="O352" s="63"/>
      <c r="P352" s="63"/>
      <c r="Q352" s="63"/>
      <c r="R352" s="63"/>
    </row>
    <row r="353" spans="1:8" ht="12.75">
      <c r="A353" s="72" t="s">
        <v>308</v>
      </c>
      <c r="B353" s="73">
        <f>'[2]By Agency-SUM (C)'!B344</f>
        <v>6649845</v>
      </c>
      <c r="C353" s="73">
        <f>'[2]By Agency-SUM (C)'!C344</f>
        <v>44099</v>
      </c>
      <c r="D353" s="73">
        <f>'[2]By Agency-SUM (C)'!D344</f>
        <v>6603476</v>
      </c>
      <c r="E353" s="74">
        <f t="shared" si="119"/>
        <v>6647575</v>
      </c>
      <c r="F353" s="74">
        <f t="shared" si="120"/>
        <v>2270</v>
      </c>
      <c r="G353" s="74">
        <f t="shared" si="121"/>
        <v>6605746</v>
      </c>
      <c r="H353" s="29">
        <f t="shared" si="118"/>
        <v>99.96586386599988</v>
      </c>
    </row>
    <row r="354" spans="1:8" ht="12.75">
      <c r="A354" s="72" t="s">
        <v>309</v>
      </c>
      <c r="B354" s="73">
        <f>'[2]By Agency-SUM (C)'!B345</f>
        <v>1382594</v>
      </c>
      <c r="C354" s="73">
        <f>'[2]By Agency-SUM (C)'!C345</f>
        <v>16811</v>
      </c>
      <c r="D354" s="73">
        <f>'[2]By Agency-SUM (C)'!D345</f>
        <v>1359132</v>
      </c>
      <c r="E354" s="74">
        <f t="shared" si="119"/>
        <v>1375943</v>
      </c>
      <c r="F354" s="74">
        <f t="shared" si="120"/>
        <v>6651</v>
      </c>
      <c r="G354" s="74">
        <f t="shared" si="121"/>
        <v>1365783</v>
      </c>
      <c r="H354" s="29">
        <f t="shared" si="118"/>
        <v>99.51894771711724</v>
      </c>
    </row>
    <row r="355" spans="1:8" ht="12.75">
      <c r="A355" s="72" t="s">
        <v>310</v>
      </c>
      <c r="B355" s="73">
        <f>'[2]By Agency-SUM (C)'!B346</f>
        <v>2363</v>
      </c>
      <c r="C355" s="73">
        <f>'[2]By Agency-SUM (C)'!C346</f>
        <v>1675</v>
      </c>
      <c r="D355" s="73">
        <f>'[2]By Agency-SUM (C)'!D346</f>
        <v>135</v>
      </c>
      <c r="E355" s="74">
        <f t="shared" si="119"/>
        <v>1810</v>
      </c>
      <c r="F355" s="74">
        <f t="shared" si="120"/>
        <v>553</v>
      </c>
      <c r="G355" s="74">
        <f t="shared" si="121"/>
        <v>688</v>
      </c>
      <c r="H355" s="29">
        <f t="shared" si="118"/>
        <v>76.59754549301735</v>
      </c>
    </row>
    <row r="356" spans="1:8" ht="12.75">
      <c r="A356" s="72" t="s">
        <v>311</v>
      </c>
      <c r="B356" s="73">
        <f>'[2]By Agency-SUM (C)'!B347</f>
        <v>166717</v>
      </c>
      <c r="C356" s="73">
        <f>'[2]By Agency-SUM (C)'!C347</f>
        <v>1947</v>
      </c>
      <c r="D356" s="73">
        <f>'[2]By Agency-SUM (C)'!D347</f>
        <v>163412</v>
      </c>
      <c r="E356" s="74">
        <f t="shared" si="119"/>
        <v>165359</v>
      </c>
      <c r="F356" s="74">
        <f t="shared" si="120"/>
        <v>1358</v>
      </c>
      <c r="G356" s="74">
        <f t="shared" si="121"/>
        <v>164770</v>
      </c>
      <c r="H356" s="29">
        <f t="shared" si="118"/>
        <v>99.18544599530942</v>
      </c>
    </row>
    <row r="357" spans="1:8" ht="12.75">
      <c r="A357" s="75"/>
      <c r="B357" s="6"/>
      <c r="C357" s="6"/>
      <c r="D357" s="6"/>
      <c r="E357" s="74">
        <f t="shared" si="119"/>
        <v>0</v>
      </c>
      <c r="F357" s="74">
        <f t="shared" si="120"/>
        <v>0</v>
      </c>
      <c r="G357" s="74">
        <f t="shared" si="121"/>
        <v>0</v>
      </c>
      <c r="H357" s="29" t="e">
        <f t="shared" si="118"/>
        <v>#DIV/0!</v>
      </c>
    </row>
    <row r="358" spans="1:8" ht="12.75">
      <c r="A358" s="70" t="s">
        <v>312</v>
      </c>
      <c r="B358" s="71">
        <f aca="true" t="shared" si="122" ref="B358:G358">SUM(B359:B364)</f>
        <v>976450</v>
      </c>
      <c r="C358" s="71">
        <f t="shared" si="122"/>
        <v>9453</v>
      </c>
      <c r="D358" s="71">
        <f t="shared" si="122"/>
        <v>965868</v>
      </c>
      <c r="E358" s="71">
        <f t="shared" si="122"/>
        <v>975321</v>
      </c>
      <c r="F358" s="71">
        <f t="shared" si="122"/>
        <v>1129</v>
      </c>
      <c r="G358" s="71">
        <f t="shared" si="122"/>
        <v>966997</v>
      </c>
      <c r="H358" s="29">
        <f t="shared" si="118"/>
        <v>99.88437708023964</v>
      </c>
    </row>
    <row r="359" spans="1:8" ht="12.75">
      <c r="A359" s="72" t="s">
        <v>313</v>
      </c>
      <c r="B359" s="73">
        <f>'[2]By Agency-SUM (C)'!B350</f>
        <v>265574</v>
      </c>
      <c r="C359" s="73">
        <f>'[2]By Agency-SUM (C)'!C350</f>
        <v>444</v>
      </c>
      <c r="D359" s="73">
        <f>'[2]By Agency-SUM (C)'!D350</f>
        <v>265130</v>
      </c>
      <c r="E359" s="74">
        <f t="shared" si="119"/>
        <v>265574</v>
      </c>
      <c r="F359" s="74">
        <f t="shared" si="120"/>
        <v>0</v>
      </c>
      <c r="G359" s="74">
        <f t="shared" si="121"/>
        <v>265130</v>
      </c>
      <c r="H359" s="29">
        <f t="shared" si="118"/>
        <v>100</v>
      </c>
    </row>
    <row r="360" spans="1:8" ht="12.75">
      <c r="A360" s="72" t="s">
        <v>314</v>
      </c>
      <c r="B360" s="73">
        <f>'[2]By Agency-SUM (C)'!B351</f>
        <v>92007</v>
      </c>
      <c r="C360" s="73">
        <f>'[2]By Agency-SUM (C)'!C351</f>
        <v>147</v>
      </c>
      <c r="D360" s="73">
        <f>'[2]By Agency-SUM (C)'!D351</f>
        <v>91242</v>
      </c>
      <c r="E360" s="74">
        <f t="shared" si="119"/>
        <v>91389</v>
      </c>
      <c r="F360" s="74">
        <f t="shared" si="120"/>
        <v>618</v>
      </c>
      <c r="G360" s="74">
        <f t="shared" si="121"/>
        <v>91860</v>
      </c>
      <c r="H360" s="29">
        <f t="shared" si="118"/>
        <v>99.32831197626267</v>
      </c>
    </row>
    <row r="361" spans="1:8" ht="12.75">
      <c r="A361" s="72" t="s">
        <v>315</v>
      </c>
      <c r="B361" s="73">
        <f>'[2]By Agency-SUM (C)'!B352</f>
        <v>215822</v>
      </c>
      <c r="C361" s="73">
        <f>'[2]By Agency-SUM (C)'!C352</f>
        <v>536</v>
      </c>
      <c r="D361" s="73">
        <f>'[2]By Agency-SUM (C)'!D352</f>
        <v>215215</v>
      </c>
      <c r="E361" s="74">
        <f t="shared" si="119"/>
        <v>215751</v>
      </c>
      <c r="F361" s="74">
        <f t="shared" si="120"/>
        <v>71</v>
      </c>
      <c r="G361" s="74">
        <f t="shared" si="121"/>
        <v>215286</v>
      </c>
      <c r="H361" s="29">
        <f t="shared" si="118"/>
        <v>99.96710251966898</v>
      </c>
    </row>
    <row r="362" spans="1:8" ht="12.75">
      <c r="A362" s="72" t="s">
        <v>316</v>
      </c>
      <c r="B362" s="73">
        <f>'[2]By Agency-SUM (C)'!B353</f>
        <v>29710</v>
      </c>
      <c r="C362" s="73">
        <f>'[2]By Agency-SUM (C)'!C353</f>
        <v>0</v>
      </c>
      <c r="D362" s="73">
        <f>'[2]By Agency-SUM (C)'!D353</f>
        <v>29710</v>
      </c>
      <c r="E362" s="74">
        <f t="shared" si="119"/>
        <v>29710</v>
      </c>
      <c r="F362" s="74">
        <f t="shared" si="120"/>
        <v>0</v>
      </c>
      <c r="G362" s="74">
        <f t="shared" si="121"/>
        <v>29710</v>
      </c>
      <c r="H362" s="29">
        <f t="shared" si="118"/>
        <v>100</v>
      </c>
    </row>
    <row r="363" spans="1:8" ht="12.75">
      <c r="A363" s="72" t="s">
        <v>317</v>
      </c>
      <c r="B363" s="73">
        <f>'[2]By Agency-SUM (C)'!B354</f>
        <v>212416</v>
      </c>
      <c r="C363" s="73">
        <f>'[2]By Agency-SUM (C)'!C354</f>
        <v>7183</v>
      </c>
      <c r="D363" s="73">
        <f>'[2]By Agency-SUM (C)'!D354</f>
        <v>205233</v>
      </c>
      <c r="E363" s="74">
        <f t="shared" si="119"/>
        <v>212416</v>
      </c>
      <c r="F363" s="74">
        <f t="shared" si="120"/>
        <v>0</v>
      </c>
      <c r="G363" s="74">
        <f t="shared" si="121"/>
        <v>205233</v>
      </c>
      <c r="H363" s="29">
        <f t="shared" si="118"/>
        <v>100</v>
      </c>
    </row>
    <row r="364" spans="1:8" ht="12.75">
      <c r="A364" s="72" t="s">
        <v>318</v>
      </c>
      <c r="B364" s="73">
        <f>'[2]By Agency-SUM (C)'!B355</f>
        <v>160921</v>
      </c>
      <c r="C364" s="73">
        <f>'[2]By Agency-SUM (C)'!C355</f>
        <v>1143</v>
      </c>
      <c r="D364" s="73">
        <f>'[2]By Agency-SUM (C)'!D355</f>
        <v>159338</v>
      </c>
      <c r="E364" s="74">
        <f t="shared" si="119"/>
        <v>160481</v>
      </c>
      <c r="F364" s="74">
        <f t="shared" si="120"/>
        <v>440</v>
      </c>
      <c r="G364" s="74">
        <f t="shared" si="121"/>
        <v>159778</v>
      </c>
      <c r="H364" s="29">
        <f t="shared" si="118"/>
        <v>99.72657390893669</v>
      </c>
    </row>
    <row r="365" spans="1:8" ht="12.75">
      <c r="A365" s="75"/>
      <c r="B365" s="6"/>
      <c r="C365" s="6"/>
      <c r="D365" s="6"/>
      <c r="E365" s="74">
        <f t="shared" si="119"/>
        <v>0</v>
      </c>
      <c r="F365" s="74">
        <f t="shared" si="120"/>
        <v>0</v>
      </c>
      <c r="G365" s="74">
        <f t="shared" si="121"/>
        <v>0</v>
      </c>
      <c r="H365" s="29" t="e">
        <f t="shared" si="118"/>
        <v>#DIV/0!</v>
      </c>
    </row>
    <row r="366" spans="1:18" ht="12.75">
      <c r="A366" s="70" t="s">
        <v>319</v>
      </c>
      <c r="B366" s="71">
        <f aca="true" t="shared" si="123" ref="B366:G366">SUM(B367:B372)</f>
        <v>563268</v>
      </c>
      <c r="C366" s="71">
        <f t="shared" si="123"/>
        <v>57234</v>
      </c>
      <c r="D366" s="71">
        <f t="shared" si="123"/>
        <v>486591</v>
      </c>
      <c r="E366" s="71">
        <f t="shared" si="123"/>
        <v>543825</v>
      </c>
      <c r="F366" s="71">
        <f t="shared" si="123"/>
        <v>19443</v>
      </c>
      <c r="G366" s="71">
        <f t="shared" si="123"/>
        <v>506034</v>
      </c>
      <c r="H366" s="29">
        <f t="shared" si="118"/>
        <v>96.54817955218475</v>
      </c>
      <c r="N366" s="63"/>
      <c r="O366" s="63"/>
      <c r="P366" s="63"/>
      <c r="Q366" s="63"/>
      <c r="R366" s="63"/>
    </row>
    <row r="367" spans="1:8" ht="12.75">
      <c r="A367" s="72" t="s">
        <v>320</v>
      </c>
      <c r="B367" s="73">
        <f>'[2]By Agency-SUM (C)'!B358</f>
        <v>64425</v>
      </c>
      <c r="C367" s="73">
        <f>'[2]By Agency-SUM (C)'!C358</f>
        <v>4555</v>
      </c>
      <c r="D367" s="73">
        <f>'[2]By Agency-SUM (C)'!D358</f>
        <v>59870</v>
      </c>
      <c r="E367" s="74">
        <f t="shared" si="119"/>
        <v>64425</v>
      </c>
      <c r="F367" s="74">
        <f t="shared" si="120"/>
        <v>0</v>
      </c>
      <c r="G367" s="74">
        <f t="shared" si="121"/>
        <v>59870</v>
      </c>
      <c r="H367" s="29">
        <f t="shared" si="118"/>
        <v>100</v>
      </c>
    </row>
    <row r="368" spans="1:8" ht="12.75">
      <c r="A368" s="72" t="s">
        <v>321</v>
      </c>
      <c r="B368" s="73">
        <f>'[2]By Agency-SUM (C)'!B359</f>
        <v>54263</v>
      </c>
      <c r="C368" s="73">
        <f>'[2]By Agency-SUM (C)'!C359</f>
        <v>36255</v>
      </c>
      <c r="D368" s="73">
        <f>'[2]By Agency-SUM (C)'!D359</f>
        <v>306</v>
      </c>
      <c r="E368" s="74">
        <f t="shared" si="119"/>
        <v>36561</v>
      </c>
      <c r="F368" s="74">
        <f t="shared" si="120"/>
        <v>17702</v>
      </c>
      <c r="G368" s="74">
        <f t="shared" si="121"/>
        <v>18008</v>
      </c>
      <c r="H368" s="29">
        <f t="shared" si="118"/>
        <v>67.37740265005621</v>
      </c>
    </row>
    <row r="369" spans="1:8" ht="12.75">
      <c r="A369" s="72" t="s">
        <v>322</v>
      </c>
      <c r="B369" s="73">
        <f>'[2]By Agency-SUM (C)'!B360</f>
        <v>195552</v>
      </c>
      <c r="C369" s="73">
        <f>'[2]By Agency-SUM (C)'!C360</f>
        <v>2302</v>
      </c>
      <c r="D369" s="73">
        <f>'[2]By Agency-SUM (C)'!D360</f>
        <v>192555</v>
      </c>
      <c r="E369" s="74">
        <f t="shared" si="119"/>
        <v>194857</v>
      </c>
      <c r="F369" s="74">
        <f t="shared" si="120"/>
        <v>695</v>
      </c>
      <c r="G369" s="74">
        <f t="shared" si="121"/>
        <v>193250</v>
      </c>
      <c r="H369" s="29">
        <f t="shared" si="118"/>
        <v>99.64459581083293</v>
      </c>
    </row>
    <row r="370" spans="1:8" ht="12.75">
      <c r="A370" s="72" t="s">
        <v>323</v>
      </c>
      <c r="B370" s="73">
        <f>'[2]By Agency-SUM (C)'!B361</f>
        <v>103818</v>
      </c>
      <c r="C370" s="73">
        <f>'[2]By Agency-SUM (C)'!C361</f>
        <v>5913</v>
      </c>
      <c r="D370" s="73">
        <f>'[2]By Agency-SUM (C)'!D361</f>
        <v>96863</v>
      </c>
      <c r="E370" s="74">
        <f t="shared" si="119"/>
        <v>102776</v>
      </c>
      <c r="F370" s="74">
        <f t="shared" si="120"/>
        <v>1042</v>
      </c>
      <c r="G370" s="74">
        <f t="shared" si="121"/>
        <v>97905</v>
      </c>
      <c r="H370" s="29">
        <f t="shared" si="118"/>
        <v>98.9963204839238</v>
      </c>
    </row>
    <row r="371" spans="1:8" ht="12.75">
      <c r="A371" s="72" t="s">
        <v>324</v>
      </c>
      <c r="B371" s="73">
        <f>'[2]By Agency-SUM (C)'!B362</f>
        <v>65191</v>
      </c>
      <c r="C371" s="73">
        <f>'[2]By Agency-SUM (C)'!C362</f>
        <v>8209</v>
      </c>
      <c r="D371" s="73">
        <f>'[2]By Agency-SUM (C)'!D362</f>
        <v>56978</v>
      </c>
      <c r="E371" s="74">
        <f t="shared" si="119"/>
        <v>65187</v>
      </c>
      <c r="F371" s="74">
        <f t="shared" si="120"/>
        <v>4</v>
      </c>
      <c r="G371" s="74">
        <f t="shared" si="121"/>
        <v>56982</v>
      </c>
      <c r="H371" s="29">
        <f t="shared" si="118"/>
        <v>99.99386418370634</v>
      </c>
    </row>
    <row r="372" spans="1:8" ht="12.75">
      <c r="A372" s="72" t="s">
        <v>325</v>
      </c>
      <c r="B372" s="73">
        <f>'[2]By Agency-SUM (C)'!B363</f>
        <v>80019</v>
      </c>
      <c r="C372" s="73">
        <f>'[2]By Agency-SUM (C)'!C363</f>
        <v>0</v>
      </c>
      <c r="D372" s="73">
        <f>'[2]By Agency-SUM (C)'!D363</f>
        <v>80019</v>
      </c>
      <c r="E372" s="74">
        <f t="shared" si="119"/>
        <v>80019</v>
      </c>
      <c r="F372" s="74">
        <f t="shared" si="120"/>
        <v>0</v>
      </c>
      <c r="G372" s="74">
        <f t="shared" si="121"/>
        <v>80019</v>
      </c>
      <c r="H372" s="29">
        <f t="shared" si="118"/>
        <v>100</v>
      </c>
    </row>
    <row r="373" spans="1:8" ht="12.75">
      <c r="A373" s="75"/>
      <c r="B373" s="6"/>
      <c r="C373" s="6"/>
      <c r="D373" s="6"/>
      <c r="E373" s="74">
        <f t="shared" si="119"/>
        <v>0</v>
      </c>
      <c r="F373" s="74">
        <f t="shared" si="120"/>
        <v>0</v>
      </c>
      <c r="G373" s="74">
        <f t="shared" si="121"/>
        <v>0</v>
      </c>
      <c r="H373" s="29" t="e">
        <f t="shared" si="118"/>
        <v>#DIV/0!</v>
      </c>
    </row>
    <row r="374" spans="1:8" ht="12.75">
      <c r="A374" s="70" t="s">
        <v>326</v>
      </c>
      <c r="B374" s="71">
        <f aca="true" t="shared" si="124" ref="B374:G374">SUM(B375:B379)</f>
        <v>864943</v>
      </c>
      <c r="C374" s="71">
        <f t="shared" si="124"/>
        <v>388898</v>
      </c>
      <c r="D374" s="71">
        <f t="shared" si="124"/>
        <v>407316</v>
      </c>
      <c r="E374" s="71">
        <f t="shared" si="124"/>
        <v>796214</v>
      </c>
      <c r="F374" s="71">
        <f t="shared" si="124"/>
        <v>68729</v>
      </c>
      <c r="G374" s="71">
        <f t="shared" si="124"/>
        <v>476045</v>
      </c>
      <c r="H374" s="29">
        <f t="shared" si="118"/>
        <v>92.05392725300973</v>
      </c>
    </row>
    <row r="375" spans="1:8" ht="12.75">
      <c r="A375" s="72" t="s">
        <v>327</v>
      </c>
      <c r="B375" s="73">
        <f>'[2]By Agency-SUM (C)'!B366</f>
        <v>27175</v>
      </c>
      <c r="C375" s="73">
        <f>'[2]By Agency-SUM (C)'!C366</f>
        <v>0</v>
      </c>
      <c r="D375" s="73">
        <f>'[2]By Agency-SUM (C)'!D366</f>
        <v>27175</v>
      </c>
      <c r="E375" s="74">
        <f t="shared" si="119"/>
        <v>27175</v>
      </c>
      <c r="F375" s="74">
        <f t="shared" si="120"/>
        <v>0</v>
      </c>
      <c r="G375" s="74">
        <f t="shared" si="121"/>
        <v>27175</v>
      </c>
      <c r="H375" s="29">
        <f t="shared" si="118"/>
        <v>100</v>
      </c>
    </row>
    <row r="376" spans="1:8" ht="12.75">
      <c r="A376" s="72" t="s">
        <v>328</v>
      </c>
      <c r="B376" s="73">
        <f>'[2]By Agency-SUM (C)'!B367</f>
        <v>259668</v>
      </c>
      <c r="C376" s="73">
        <f>'[2]By Agency-SUM (C)'!C367</f>
        <v>232299</v>
      </c>
      <c r="D376" s="73">
        <f>'[2]By Agency-SUM (C)'!D367</f>
        <v>531</v>
      </c>
      <c r="E376" s="74">
        <f t="shared" si="119"/>
        <v>232830</v>
      </c>
      <c r="F376" s="74">
        <f t="shared" si="120"/>
        <v>26838</v>
      </c>
      <c r="G376" s="74">
        <f t="shared" si="121"/>
        <v>27369</v>
      </c>
      <c r="H376" s="29">
        <f t="shared" si="118"/>
        <v>89.66449466241508</v>
      </c>
    </row>
    <row r="377" spans="1:8" ht="12.75">
      <c r="A377" s="72" t="s">
        <v>329</v>
      </c>
      <c r="B377" s="73">
        <f>'[2]By Agency-SUM (C)'!B368</f>
        <v>310283</v>
      </c>
      <c r="C377" s="73">
        <f>'[2]By Agency-SUM (C)'!C368</f>
        <v>5951</v>
      </c>
      <c r="D377" s="73">
        <f>'[2]By Agency-SUM (C)'!D368</f>
        <v>301670</v>
      </c>
      <c r="E377" s="74">
        <f t="shared" si="119"/>
        <v>307621</v>
      </c>
      <c r="F377" s="74">
        <f t="shared" si="120"/>
        <v>2662</v>
      </c>
      <c r="G377" s="74">
        <f t="shared" si="121"/>
        <v>304332</v>
      </c>
      <c r="H377" s="29">
        <f t="shared" si="118"/>
        <v>99.14207352642588</v>
      </c>
    </row>
    <row r="378" spans="1:8" ht="12.75">
      <c r="A378" s="72" t="s">
        <v>330</v>
      </c>
      <c r="B378" s="73">
        <f>'[2]By Agency-SUM (C)'!B369</f>
        <v>194608</v>
      </c>
      <c r="C378" s="73">
        <f>'[2]By Agency-SUM (C)'!C369</f>
        <v>148160</v>
      </c>
      <c r="D378" s="73">
        <f>'[2]By Agency-SUM (C)'!D369</f>
        <v>8826</v>
      </c>
      <c r="E378" s="74">
        <f t="shared" si="119"/>
        <v>156986</v>
      </c>
      <c r="F378" s="74">
        <f t="shared" si="120"/>
        <v>37622</v>
      </c>
      <c r="G378" s="74">
        <f t="shared" si="121"/>
        <v>46448</v>
      </c>
      <c r="H378" s="29">
        <f t="shared" si="118"/>
        <v>80.66780399572474</v>
      </c>
    </row>
    <row r="379" spans="1:8" ht="12.75">
      <c r="A379" s="72" t="s">
        <v>331</v>
      </c>
      <c r="B379" s="73">
        <f>'[2]By Agency-SUM (C)'!B370</f>
        <v>73209</v>
      </c>
      <c r="C379" s="73">
        <f>'[2]By Agency-SUM (C)'!C370</f>
        <v>2488</v>
      </c>
      <c r="D379" s="73">
        <f>'[2]By Agency-SUM (C)'!D370</f>
        <v>69114</v>
      </c>
      <c r="E379" s="74">
        <f t="shared" si="119"/>
        <v>71602</v>
      </c>
      <c r="F379" s="74">
        <f t="shared" si="120"/>
        <v>1607</v>
      </c>
      <c r="G379" s="74">
        <f t="shared" si="121"/>
        <v>70721</v>
      </c>
      <c r="H379" s="29">
        <f t="shared" si="118"/>
        <v>97.8049146962805</v>
      </c>
    </row>
    <row r="380" spans="1:8" ht="12.75">
      <c r="A380" s="75"/>
      <c r="B380" s="6"/>
      <c r="C380" s="6"/>
      <c r="D380" s="6"/>
      <c r="E380" s="74">
        <f t="shared" si="119"/>
        <v>0</v>
      </c>
      <c r="F380" s="74">
        <f t="shared" si="120"/>
        <v>0</v>
      </c>
      <c r="G380" s="74">
        <f t="shared" si="121"/>
        <v>0</v>
      </c>
      <c r="H380" s="29" t="e">
        <f t="shared" si="118"/>
        <v>#DIV/0!</v>
      </c>
    </row>
    <row r="381" spans="1:8" ht="12.75">
      <c r="A381" s="70" t="s">
        <v>332</v>
      </c>
      <c r="B381" s="71">
        <f aca="true" t="shared" si="125" ref="B381:G381">SUM(B382:B393)</f>
        <v>1403651</v>
      </c>
      <c r="C381" s="71">
        <f t="shared" si="125"/>
        <v>261572</v>
      </c>
      <c r="D381" s="71">
        <f t="shared" si="125"/>
        <v>1083382</v>
      </c>
      <c r="E381" s="71">
        <f t="shared" si="125"/>
        <v>1344954</v>
      </c>
      <c r="F381" s="71">
        <f t="shared" si="125"/>
        <v>58697</v>
      </c>
      <c r="G381" s="71">
        <f t="shared" si="125"/>
        <v>1142079</v>
      </c>
      <c r="H381" s="29">
        <f t="shared" si="118"/>
        <v>95.8182625168222</v>
      </c>
    </row>
    <row r="382" spans="1:8" ht="12.75">
      <c r="A382" s="72" t="s">
        <v>333</v>
      </c>
      <c r="B382" s="73">
        <f>'[2]By Agency-SUM (C)'!B373</f>
        <v>35277</v>
      </c>
      <c r="C382" s="73">
        <f>'[2]By Agency-SUM (C)'!C373</f>
        <v>2484</v>
      </c>
      <c r="D382" s="73">
        <f>'[2]By Agency-SUM (C)'!D373</f>
        <v>32793</v>
      </c>
      <c r="E382" s="74">
        <f t="shared" si="119"/>
        <v>35277</v>
      </c>
      <c r="F382" s="74">
        <f t="shared" si="120"/>
        <v>0</v>
      </c>
      <c r="G382" s="74">
        <f t="shared" si="121"/>
        <v>32793</v>
      </c>
      <c r="H382" s="29">
        <f t="shared" si="118"/>
        <v>100</v>
      </c>
    </row>
    <row r="383" spans="1:8" ht="12.75">
      <c r="A383" s="72" t="s">
        <v>334</v>
      </c>
      <c r="B383" s="73">
        <f>'[2]By Agency-SUM (C)'!B374</f>
        <v>130423</v>
      </c>
      <c r="C383" s="73">
        <f>'[2]By Agency-SUM (C)'!C374</f>
        <v>89244</v>
      </c>
      <c r="D383" s="73">
        <f>'[2]By Agency-SUM (C)'!D374</f>
        <v>4005</v>
      </c>
      <c r="E383" s="74">
        <f t="shared" si="119"/>
        <v>93249</v>
      </c>
      <c r="F383" s="74">
        <f t="shared" si="120"/>
        <v>37174</v>
      </c>
      <c r="G383" s="74">
        <f t="shared" si="121"/>
        <v>41179</v>
      </c>
      <c r="H383" s="29">
        <f t="shared" si="118"/>
        <v>71.49735859472639</v>
      </c>
    </row>
    <row r="384" spans="1:8" ht="12.75">
      <c r="A384" s="72" t="s">
        <v>335</v>
      </c>
      <c r="B384" s="73">
        <f>'[2]By Agency-SUM (C)'!B375</f>
        <v>55867</v>
      </c>
      <c r="C384" s="73">
        <f>'[2]By Agency-SUM (C)'!C375</f>
        <v>4016</v>
      </c>
      <c r="D384" s="73">
        <f>'[2]By Agency-SUM (C)'!D375</f>
        <v>51851</v>
      </c>
      <c r="E384" s="74">
        <f>SUM(C384:D384)</f>
        <v>55867</v>
      </c>
      <c r="F384" s="74">
        <f t="shared" si="120"/>
        <v>0</v>
      </c>
      <c r="G384" s="74">
        <f t="shared" si="121"/>
        <v>51851</v>
      </c>
      <c r="H384" s="29">
        <f t="shared" si="118"/>
        <v>100</v>
      </c>
    </row>
    <row r="385" spans="1:8" ht="12.75">
      <c r="A385" s="72" t="s">
        <v>336</v>
      </c>
      <c r="B385" s="73">
        <f>'[2]By Agency-SUM (C)'!B376</f>
        <v>178218</v>
      </c>
      <c r="C385" s="73">
        <f>'[2]By Agency-SUM (C)'!C376</f>
        <v>1986</v>
      </c>
      <c r="D385" s="73">
        <f>'[2]By Agency-SUM (C)'!D376</f>
        <v>174436</v>
      </c>
      <c r="E385" s="74">
        <f t="shared" si="119"/>
        <v>176422</v>
      </c>
      <c r="F385" s="74">
        <f t="shared" si="120"/>
        <v>1796</v>
      </c>
      <c r="G385" s="74">
        <f t="shared" si="121"/>
        <v>176232</v>
      </c>
      <c r="H385" s="29">
        <f t="shared" si="118"/>
        <v>98.99224545219899</v>
      </c>
    </row>
    <row r="386" spans="1:8" ht="12.75">
      <c r="A386" s="72" t="s">
        <v>337</v>
      </c>
      <c r="B386" s="73">
        <f>'[2]By Agency-SUM (C)'!B377</f>
        <v>307916</v>
      </c>
      <c r="C386" s="73">
        <f>'[2]By Agency-SUM (C)'!C377</f>
        <v>27695</v>
      </c>
      <c r="D386" s="73">
        <f>'[2]By Agency-SUM (C)'!D377</f>
        <v>274963</v>
      </c>
      <c r="E386" s="74">
        <f t="shared" si="119"/>
        <v>302658</v>
      </c>
      <c r="F386" s="74">
        <f t="shared" si="120"/>
        <v>5258</v>
      </c>
      <c r="G386" s="74">
        <f t="shared" si="121"/>
        <v>280221</v>
      </c>
      <c r="H386" s="29">
        <f t="shared" si="118"/>
        <v>98.29239143142935</v>
      </c>
    </row>
    <row r="387" spans="1:8" ht="12.75">
      <c r="A387" s="72" t="s">
        <v>338</v>
      </c>
      <c r="B387" s="73">
        <f>'[2]By Agency-SUM (C)'!B378</f>
        <v>84164</v>
      </c>
      <c r="C387" s="73">
        <f>'[2]By Agency-SUM (C)'!C378</f>
        <v>5844</v>
      </c>
      <c r="D387" s="73">
        <f>'[2]By Agency-SUM (C)'!D378</f>
        <v>77766</v>
      </c>
      <c r="E387" s="74">
        <f t="shared" si="119"/>
        <v>83610</v>
      </c>
      <c r="F387" s="74">
        <f t="shared" si="120"/>
        <v>554</v>
      </c>
      <c r="G387" s="74">
        <f t="shared" si="121"/>
        <v>78320</v>
      </c>
      <c r="H387" s="29">
        <f t="shared" si="118"/>
        <v>99.34176132313102</v>
      </c>
    </row>
    <row r="388" spans="1:8" ht="12.75">
      <c r="A388" s="72" t="s">
        <v>339</v>
      </c>
      <c r="B388" s="73">
        <f>'[2]By Agency-SUM (C)'!B379</f>
        <v>147524</v>
      </c>
      <c r="C388" s="73">
        <f>'[2]By Agency-SUM (C)'!C379</f>
        <v>144</v>
      </c>
      <c r="D388" s="73">
        <f>'[2]By Agency-SUM (C)'!D379</f>
        <v>147271</v>
      </c>
      <c r="E388" s="74">
        <f t="shared" si="119"/>
        <v>147415</v>
      </c>
      <c r="F388" s="74">
        <f t="shared" si="120"/>
        <v>109</v>
      </c>
      <c r="G388" s="74">
        <f t="shared" si="121"/>
        <v>147380</v>
      </c>
      <c r="H388" s="29">
        <f t="shared" si="118"/>
        <v>99.9261137170901</v>
      </c>
    </row>
    <row r="389" spans="1:8" ht="12.75">
      <c r="A389" s="72" t="s">
        <v>340</v>
      </c>
      <c r="B389" s="73">
        <f>'[2]By Agency-SUM (C)'!B380</f>
        <v>86224</v>
      </c>
      <c r="C389" s="73">
        <f>'[2]By Agency-SUM (C)'!C380</f>
        <v>5565</v>
      </c>
      <c r="D389" s="73">
        <f>'[2]By Agency-SUM (C)'!D380</f>
        <v>80544</v>
      </c>
      <c r="E389" s="74">
        <f t="shared" si="119"/>
        <v>86109</v>
      </c>
      <c r="F389" s="74">
        <f t="shared" si="120"/>
        <v>115</v>
      </c>
      <c r="G389" s="74">
        <f t="shared" si="121"/>
        <v>80659</v>
      </c>
      <c r="H389" s="29">
        <f t="shared" si="118"/>
        <v>99.86662646131008</v>
      </c>
    </row>
    <row r="390" spans="1:8" ht="12.75">
      <c r="A390" s="72" t="s">
        <v>341</v>
      </c>
      <c r="B390" s="73">
        <f>'[2]By Agency-SUM (C)'!B381</f>
        <v>75175</v>
      </c>
      <c r="C390" s="73">
        <f>'[2]By Agency-SUM (C)'!C381</f>
        <v>0</v>
      </c>
      <c r="D390" s="73">
        <f>'[2]By Agency-SUM (C)'!D381</f>
        <v>75175</v>
      </c>
      <c r="E390" s="74">
        <f t="shared" si="119"/>
        <v>75175</v>
      </c>
      <c r="F390" s="74">
        <f t="shared" si="120"/>
        <v>0</v>
      </c>
      <c r="G390" s="74">
        <f t="shared" si="121"/>
        <v>75175</v>
      </c>
      <c r="H390" s="29">
        <f t="shared" si="118"/>
        <v>100</v>
      </c>
    </row>
    <row r="391" spans="1:8" ht="12.75">
      <c r="A391" s="72" t="s">
        <v>342</v>
      </c>
      <c r="B391" s="73">
        <f>'[2]By Agency-SUM (C)'!B382</f>
        <v>89448</v>
      </c>
      <c r="C391" s="73">
        <f>'[2]By Agency-SUM (C)'!C382</f>
        <v>3133</v>
      </c>
      <c r="D391" s="73">
        <f>'[2]By Agency-SUM (C)'!D382</f>
        <v>84063</v>
      </c>
      <c r="E391" s="74">
        <f t="shared" si="119"/>
        <v>87196</v>
      </c>
      <c r="F391" s="74">
        <f t="shared" si="120"/>
        <v>2252</v>
      </c>
      <c r="G391" s="74">
        <f t="shared" si="121"/>
        <v>86315</v>
      </c>
      <c r="H391" s="29">
        <f t="shared" si="118"/>
        <v>97.48233610589394</v>
      </c>
    </row>
    <row r="392" spans="1:8" ht="12.75">
      <c r="A392" s="72" t="s">
        <v>343</v>
      </c>
      <c r="B392" s="73">
        <f>'[2]By Agency-SUM (C)'!B383</f>
        <v>76316</v>
      </c>
      <c r="C392" s="73">
        <f>'[2]By Agency-SUM (C)'!C383</f>
        <v>376</v>
      </c>
      <c r="D392" s="73">
        <f>'[2]By Agency-SUM (C)'!D383</f>
        <v>75940</v>
      </c>
      <c r="E392" s="74">
        <f t="shared" si="119"/>
        <v>76316</v>
      </c>
      <c r="F392" s="74">
        <f t="shared" si="120"/>
        <v>0</v>
      </c>
      <c r="G392" s="74">
        <f t="shared" si="121"/>
        <v>75940</v>
      </c>
      <c r="H392" s="29">
        <f t="shared" si="118"/>
        <v>100</v>
      </c>
    </row>
    <row r="393" spans="1:8" ht="12.75">
      <c r="A393" s="72" t="s">
        <v>344</v>
      </c>
      <c r="B393" s="73">
        <f>'[2]By Agency-SUM (C)'!B384</f>
        <v>137099</v>
      </c>
      <c r="C393" s="73">
        <f>'[2]By Agency-SUM (C)'!C384</f>
        <v>121085</v>
      </c>
      <c r="D393" s="73">
        <f>'[2]By Agency-SUM (C)'!D384</f>
        <v>4575</v>
      </c>
      <c r="E393" s="74">
        <f t="shared" si="119"/>
        <v>125660</v>
      </c>
      <c r="F393" s="74">
        <f t="shared" si="120"/>
        <v>11439</v>
      </c>
      <c r="G393" s="74">
        <f t="shared" si="121"/>
        <v>16014</v>
      </c>
      <c r="H393" s="29">
        <f t="shared" si="118"/>
        <v>91.6563942844222</v>
      </c>
    </row>
    <row r="394" spans="1:8" ht="12.75">
      <c r="A394" s="75"/>
      <c r="B394" s="6"/>
      <c r="C394" s="6"/>
      <c r="D394" s="6"/>
      <c r="E394" s="74">
        <f t="shared" si="119"/>
        <v>0</v>
      </c>
      <c r="F394" s="74">
        <f t="shared" si="120"/>
        <v>0</v>
      </c>
      <c r="G394" s="74">
        <f t="shared" si="121"/>
        <v>0</v>
      </c>
      <c r="H394" s="29" t="e">
        <f t="shared" si="118"/>
        <v>#DIV/0!</v>
      </c>
    </row>
    <row r="395" spans="1:8" ht="12.75">
      <c r="A395" s="70" t="s">
        <v>345</v>
      </c>
      <c r="B395" s="71">
        <f aca="true" t="shared" si="126" ref="B395:G395">SUM(B396:B400)</f>
        <v>695883</v>
      </c>
      <c r="C395" s="71">
        <f t="shared" si="126"/>
        <v>2427</v>
      </c>
      <c r="D395" s="71">
        <f t="shared" si="126"/>
        <v>693129</v>
      </c>
      <c r="E395" s="71">
        <f t="shared" si="126"/>
        <v>695556</v>
      </c>
      <c r="F395" s="71">
        <f t="shared" si="126"/>
        <v>327</v>
      </c>
      <c r="G395" s="71">
        <f t="shared" si="126"/>
        <v>693456</v>
      </c>
      <c r="H395" s="29">
        <f t="shared" si="118"/>
        <v>99.95300934208767</v>
      </c>
    </row>
    <row r="396" spans="1:8" ht="12.75">
      <c r="A396" s="72" t="s">
        <v>346</v>
      </c>
      <c r="B396" s="73">
        <f>'[2]By Agency-SUM (C)'!B387</f>
        <v>169250</v>
      </c>
      <c r="C396" s="73">
        <f>'[2]By Agency-SUM (C)'!C387</f>
        <v>0</v>
      </c>
      <c r="D396" s="73">
        <f>'[2]By Agency-SUM (C)'!D387</f>
        <v>169112</v>
      </c>
      <c r="E396" s="74">
        <f t="shared" si="119"/>
        <v>169112</v>
      </c>
      <c r="F396" s="74">
        <f t="shared" si="120"/>
        <v>138</v>
      </c>
      <c r="G396" s="74">
        <f t="shared" si="121"/>
        <v>169250</v>
      </c>
      <c r="H396" s="29">
        <f t="shared" si="118"/>
        <v>99.91846381093058</v>
      </c>
    </row>
    <row r="397" spans="1:8" ht="12.75">
      <c r="A397" s="72" t="s">
        <v>347</v>
      </c>
      <c r="B397" s="73">
        <f>'[2]By Agency-SUM (C)'!B388</f>
        <v>171411</v>
      </c>
      <c r="C397" s="73">
        <f>'[2]By Agency-SUM (C)'!C388</f>
        <v>1726</v>
      </c>
      <c r="D397" s="73">
        <f>'[2]By Agency-SUM (C)'!D388</f>
        <v>169591</v>
      </c>
      <c r="E397" s="74">
        <f t="shared" si="119"/>
        <v>171317</v>
      </c>
      <c r="F397" s="74">
        <f t="shared" si="120"/>
        <v>94</v>
      </c>
      <c r="G397" s="74">
        <f t="shared" si="121"/>
        <v>169685</v>
      </c>
      <c r="H397" s="29">
        <f t="shared" si="118"/>
        <v>99.94516104567384</v>
      </c>
    </row>
    <row r="398" spans="1:8" ht="12.75">
      <c r="A398" s="72" t="s">
        <v>348</v>
      </c>
      <c r="B398" s="73">
        <f>'[2]By Agency-SUM (C)'!B389</f>
        <v>107085</v>
      </c>
      <c r="C398" s="73">
        <f>'[2]By Agency-SUM (C)'!C389</f>
        <v>235</v>
      </c>
      <c r="D398" s="73">
        <f>'[2]By Agency-SUM (C)'!D389</f>
        <v>106850</v>
      </c>
      <c r="E398" s="74">
        <f t="shared" si="119"/>
        <v>107085</v>
      </c>
      <c r="F398" s="74">
        <f t="shared" si="120"/>
        <v>0</v>
      </c>
      <c r="G398" s="74">
        <f t="shared" si="121"/>
        <v>106850</v>
      </c>
      <c r="H398" s="29">
        <f t="shared" si="118"/>
        <v>100</v>
      </c>
    </row>
    <row r="399" spans="1:8" ht="12.75">
      <c r="A399" s="72" t="s">
        <v>349</v>
      </c>
      <c r="B399" s="73">
        <f>'[2]By Agency-SUM (C)'!B390</f>
        <v>90253</v>
      </c>
      <c r="C399" s="73">
        <f>'[2]By Agency-SUM (C)'!C390</f>
        <v>466</v>
      </c>
      <c r="D399" s="73">
        <f>'[2]By Agency-SUM (C)'!D390</f>
        <v>89692</v>
      </c>
      <c r="E399" s="74">
        <f t="shared" si="119"/>
        <v>90158</v>
      </c>
      <c r="F399" s="74">
        <f t="shared" si="120"/>
        <v>95</v>
      </c>
      <c r="G399" s="74">
        <f t="shared" si="121"/>
        <v>89787</v>
      </c>
      <c r="H399" s="29">
        <f t="shared" si="118"/>
        <v>99.8947403410413</v>
      </c>
    </row>
    <row r="400" spans="1:8" ht="12.75">
      <c r="A400" s="72" t="s">
        <v>350</v>
      </c>
      <c r="B400" s="73">
        <f>'[2]By Agency-SUM (C)'!B391</f>
        <v>157884</v>
      </c>
      <c r="C400" s="73">
        <f>'[2]By Agency-SUM (C)'!C391</f>
        <v>0</v>
      </c>
      <c r="D400" s="73">
        <f>'[2]By Agency-SUM (C)'!D391</f>
        <v>157884</v>
      </c>
      <c r="E400" s="74">
        <f t="shared" si="119"/>
        <v>157884</v>
      </c>
      <c r="F400" s="74">
        <f t="shared" si="120"/>
        <v>0</v>
      </c>
      <c r="G400" s="74">
        <f t="shared" si="121"/>
        <v>157884</v>
      </c>
      <c r="H400" s="29">
        <f t="shared" si="118"/>
        <v>100</v>
      </c>
    </row>
    <row r="401" spans="1:8" ht="12.75">
      <c r="A401" s="75"/>
      <c r="B401" s="6"/>
      <c r="C401" s="6"/>
      <c r="D401" s="6"/>
      <c r="E401" s="74">
        <f t="shared" si="119"/>
        <v>0</v>
      </c>
      <c r="F401" s="74">
        <f t="shared" si="120"/>
        <v>0</v>
      </c>
      <c r="G401" s="74">
        <f t="shared" si="121"/>
        <v>0</v>
      </c>
      <c r="H401" s="29" t="e">
        <f t="shared" si="118"/>
        <v>#DIV/0!</v>
      </c>
    </row>
    <row r="402" spans="1:8" ht="12.75">
      <c r="A402" s="70" t="s">
        <v>351</v>
      </c>
      <c r="B402" s="71">
        <f aca="true" t="shared" si="127" ref="B402:G402">SUM(B403:B408)</f>
        <v>492420</v>
      </c>
      <c r="C402" s="71">
        <f t="shared" si="127"/>
        <v>158407</v>
      </c>
      <c r="D402" s="71">
        <f t="shared" si="127"/>
        <v>295525</v>
      </c>
      <c r="E402" s="71">
        <f t="shared" si="127"/>
        <v>453932</v>
      </c>
      <c r="F402" s="71">
        <f t="shared" si="127"/>
        <v>38488</v>
      </c>
      <c r="G402" s="71">
        <f t="shared" si="127"/>
        <v>334013</v>
      </c>
      <c r="H402" s="29">
        <f t="shared" si="118"/>
        <v>92.18390804597702</v>
      </c>
    </row>
    <row r="403" spans="1:8" ht="12.75">
      <c r="A403" s="72" t="s">
        <v>352</v>
      </c>
      <c r="B403" s="73">
        <f>'[2]By Agency-SUM (C)'!B394</f>
        <v>45026</v>
      </c>
      <c r="C403" s="73">
        <f>'[2]By Agency-SUM (C)'!C394</f>
        <v>0</v>
      </c>
      <c r="D403" s="73">
        <f>'[2]By Agency-SUM (C)'!D394</f>
        <v>45026</v>
      </c>
      <c r="E403" s="74">
        <f t="shared" si="119"/>
        <v>45026</v>
      </c>
      <c r="F403" s="74">
        <f t="shared" si="120"/>
        <v>0</v>
      </c>
      <c r="G403" s="74">
        <f t="shared" si="121"/>
        <v>45026</v>
      </c>
      <c r="H403" s="29">
        <f t="shared" si="118"/>
        <v>100</v>
      </c>
    </row>
    <row r="404" spans="1:8" ht="12.75">
      <c r="A404" s="72" t="s">
        <v>353</v>
      </c>
      <c r="B404" s="73">
        <f>'[2]By Agency-SUM (C)'!B395</f>
        <v>75447</v>
      </c>
      <c r="C404" s="73">
        <f>'[2]By Agency-SUM (C)'!C395</f>
        <v>1197</v>
      </c>
      <c r="D404" s="73">
        <f>'[2]By Agency-SUM (C)'!D395</f>
        <v>74170</v>
      </c>
      <c r="E404" s="74">
        <f t="shared" si="119"/>
        <v>75367</v>
      </c>
      <c r="F404" s="74">
        <f t="shared" si="120"/>
        <v>80</v>
      </c>
      <c r="G404" s="74">
        <f t="shared" si="121"/>
        <v>74250</v>
      </c>
      <c r="H404" s="29">
        <f t="shared" si="118"/>
        <v>99.89396530014447</v>
      </c>
    </row>
    <row r="405" spans="1:8" ht="12.75">
      <c r="A405" s="72" t="s">
        <v>354</v>
      </c>
      <c r="B405" s="73">
        <f>'[2]By Agency-SUM (C)'!B396</f>
        <v>83022</v>
      </c>
      <c r="C405" s="73">
        <f>'[2]By Agency-SUM (C)'!C396</f>
        <v>0</v>
      </c>
      <c r="D405" s="73">
        <f>'[2]By Agency-SUM (C)'!D396</f>
        <v>83022</v>
      </c>
      <c r="E405" s="74">
        <f t="shared" si="119"/>
        <v>83022</v>
      </c>
      <c r="F405" s="74">
        <f t="shared" si="120"/>
        <v>0</v>
      </c>
      <c r="G405" s="74">
        <f t="shared" si="121"/>
        <v>83022</v>
      </c>
      <c r="H405" s="29">
        <f t="shared" si="118"/>
        <v>100</v>
      </c>
    </row>
    <row r="406" spans="1:8" ht="12.75">
      <c r="A406" s="72" t="s">
        <v>355</v>
      </c>
      <c r="B406" s="73">
        <f>'[2]By Agency-SUM (C)'!B397</f>
        <v>113233</v>
      </c>
      <c r="C406" s="73">
        <f>'[2]By Agency-SUM (C)'!C397</f>
        <v>82715</v>
      </c>
      <c r="D406" s="73">
        <f>'[2]By Agency-SUM (C)'!D397</f>
        <v>4472</v>
      </c>
      <c r="E406" s="74">
        <f t="shared" si="119"/>
        <v>87187</v>
      </c>
      <c r="F406" s="74">
        <f t="shared" si="120"/>
        <v>26046</v>
      </c>
      <c r="G406" s="74">
        <f t="shared" si="121"/>
        <v>30518</v>
      </c>
      <c r="H406" s="29">
        <f t="shared" si="118"/>
        <v>76.99787164519178</v>
      </c>
    </row>
    <row r="407" spans="1:8" ht="12.75">
      <c r="A407" s="72" t="s">
        <v>356</v>
      </c>
      <c r="B407" s="73">
        <f>'[2]By Agency-SUM (C)'!B398</f>
        <v>82735</v>
      </c>
      <c r="C407" s="73">
        <f>'[2]By Agency-SUM (C)'!C398</f>
        <v>121</v>
      </c>
      <c r="D407" s="73">
        <f>'[2]By Agency-SUM (C)'!D398</f>
        <v>82614</v>
      </c>
      <c r="E407" s="74">
        <f t="shared" si="119"/>
        <v>82735</v>
      </c>
      <c r="F407" s="74">
        <f t="shared" si="120"/>
        <v>0</v>
      </c>
      <c r="G407" s="74">
        <f t="shared" si="121"/>
        <v>82614</v>
      </c>
      <c r="H407" s="29">
        <f t="shared" si="118"/>
        <v>100</v>
      </c>
    </row>
    <row r="408" spans="1:8" ht="12.75">
      <c r="A408" s="72" t="s">
        <v>357</v>
      </c>
      <c r="B408" s="73">
        <f>'[2]By Agency-SUM (C)'!B399</f>
        <v>92957</v>
      </c>
      <c r="C408" s="73">
        <f>'[2]By Agency-SUM (C)'!C399</f>
        <v>74374</v>
      </c>
      <c r="D408" s="73">
        <f>'[2]By Agency-SUM (C)'!D399</f>
        <v>6221</v>
      </c>
      <c r="E408" s="74">
        <f t="shared" si="119"/>
        <v>80595</v>
      </c>
      <c r="F408" s="74">
        <f t="shared" si="120"/>
        <v>12362</v>
      </c>
      <c r="G408" s="74">
        <f t="shared" si="121"/>
        <v>18583</v>
      </c>
      <c r="H408" s="29">
        <f aca="true" t="shared" si="128" ref="H408:H471">E408/B408*100</f>
        <v>86.70137805652077</v>
      </c>
    </row>
    <row r="409" spans="1:8" ht="12.75">
      <c r="A409" s="75"/>
      <c r="B409" s="6"/>
      <c r="C409" s="6"/>
      <c r="D409" s="6"/>
      <c r="E409" s="74">
        <f aca="true" t="shared" si="129" ref="E409:E472">SUM(C409:D409)</f>
        <v>0</v>
      </c>
      <c r="F409" s="74">
        <f aca="true" t="shared" si="130" ref="F409:F472">B409-E409</f>
        <v>0</v>
      </c>
      <c r="G409" s="74">
        <f aca="true" t="shared" si="131" ref="G409:G472">B409-C409</f>
        <v>0</v>
      </c>
      <c r="H409" s="29" t="e">
        <f t="shared" si="128"/>
        <v>#DIV/0!</v>
      </c>
    </row>
    <row r="410" spans="1:8" ht="12.75">
      <c r="A410" s="70" t="s">
        <v>358</v>
      </c>
      <c r="B410" s="71">
        <f aca="true" t="shared" si="132" ref="B410:G410">SUM(B411:B419)</f>
        <v>942257</v>
      </c>
      <c r="C410" s="71">
        <f t="shared" si="132"/>
        <v>74969</v>
      </c>
      <c r="D410" s="71">
        <f t="shared" si="132"/>
        <v>862144</v>
      </c>
      <c r="E410" s="71">
        <f t="shared" si="132"/>
        <v>937113</v>
      </c>
      <c r="F410" s="71">
        <f t="shared" si="132"/>
        <v>5144</v>
      </c>
      <c r="G410" s="71">
        <f t="shared" si="132"/>
        <v>867288</v>
      </c>
      <c r="H410" s="29">
        <f t="shared" si="128"/>
        <v>99.4540767540066</v>
      </c>
    </row>
    <row r="411" spans="1:8" ht="12.75">
      <c r="A411" s="72" t="s">
        <v>359</v>
      </c>
      <c r="B411" s="73">
        <f>'[2]By Agency-SUM (C)'!B402</f>
        <v>35846</v>
      </c>
      <c r="C411" s="73">
        <f>'[2]By Agency-SUM (C)'!C402</f>
        <v>0</v>
      </c>
      <c r="D411" s="73">
        <f>'[2]By Agency-SUM (C)'!D402</f>
        <v>35846</v>
      </c>
      <c r="E411" s="74">
        <f t="shared" si="129"/>
        <v>35846</v>
      </c>
      <c r="F411" s="74">
        <f t="shared" si="130"/>
        <v>0</v>
      </c>
      <c r="G411" s="74">
        <f t="shared" si="131"/>
        <v>35846</v>
      </c>
      <c r="H411" s="29">
        <f t="shared" si="128"/>
        <v>100</v>
      </c>
    </row>
    <row r="412" spans="1:8" ht="12.75">
      <c r="A412" s="72" t="s">
        <v>360</v>
      </c>
      <c r="B412" s="73">
        <f>'[2]By Agency-SUM (C)'!B403</f>
        <v>270289</v>
      </c>
      <c r="C412" s="73">
        <f>'[2]By Agency-SUM (C)'!C403</f>
        <v>1419</v>
      </c>
      <c r="D412" s="73">
        <f>'[2]By Agency-SUM (C)'!D403</f>
        <v>268867</v>
      </c>
      <c r="E412" s="74">
        <f t="shared" si="129"/>
        <v>270286</v>
      </c>
      <c r="F412" s="74">
        <f t="shared" si="130"/>
        <v>3</v>
      </c>
      <c r="G412" s="74">
        <f t="shared" si="131"/>
        <v>268870</v>
      </c>
      <c r="H412" s="29">
        <f t="shared" si="128"/>
        <v>99.99889007691766</v>
      </c>
    </row>
    <row r="413" spans="1:8" ht="12.75">
      <c r="A413" s="72" t="s">
        <v>361</v>
      </c>
      <c r="B413" s="73">
        <f>'[2]By Agency-SUM (C)'!B404</f>
        <v>81511</v>
      </c>
      <c r="C413" s="73">
        <f>'[2]By Agency-SUM (C)'!C404</f>
        <v>73148</v>
      </c>
      <c r="D413" s="73">
        <f>'[2]By Agency-SUM (C)'!D404</f>
        <v>3222</v>
      </c>
      <c r="E413" s="74">
        <f t="shared" si="129"/>
        <v>76370</v>
      </c>
      <c r="F413" s="74">
        <f t="shared" si="130"/>
        <v>5141</v>
      </c>
      <c r="G413" s="74">
        <f t="shared" si="131"/>
        <v>8363</v>
      </c>
      <c r="H413" s="29">
        <f t="shared" si="128"/>
        <v>93.69287580817313</v>
      </c>
    </row>
    <row r="414" spans="1:8" ht="12.75">
      <c r="A414" s="72" t="s">
        <v>362</v>
      </c>
      <c r="B414" s="73">
        <f>'[2]By Agency-SUM (C)'!B405</f>
        <v>45071</v>
      </c>
      <c r="C414" s="73">
        <f>'[2]By Agency-SUM (C)'!C405</f>
        <v>0</v>
      </c>
      <c r="D414" s="73">
        <f>'[2]By Agency-SUM (C)'!D405</f>
        <v>45071</v>
      </c>
      <c r="E414" s="74">
        <f t="shared" si="129"/>
        <v>45071</v>
      </c>
      <c r="F414" s="74">
        <f t="shared" si="130"/>
        <v>0</v>
      </c>
      <c r="G414" s="74">
        <f t="shared" si="131"/>
        <v>45071</v>
      </c>
      <c r="H414" s="29">
        <f t="shared" si="128"/>
        <v>100</v>
      </c>
    </row>
    <row r="415" spans="1:8" ht="12.75">
      <c r="A415" s="72" t="s">
        <v>363</v>
      </c>
      <c r="B415" s="73">
        <f>'[2]By Agency-SUM (C)'!B406</f>
        <v>119464</v>
      </c>
      <c r="C415" s="73">
        <f>'[2]By Agency-SUM (C)'!C406</f>
        <v>0</v>
      </c>
      <c r="D415" s="73">
        <f>'[2]By Agency-SUM (C)'!D406</f>
        <v>119464</v>
      </c>
      <c r="E415" s="74">
        <f t="shared" si="129"/>
        <v>119464</v>
      </c>
      <c r="F415" s="74">
        <f t="shared" si="130"/>
        <v>0</v>
      </c>
      <c r="G415" s="74">
        <f t="shared" si="131"/>
        <v>119464</v>
      </c>
      <c r="H415" s="29">
        <f t="shared" si="128"/>
        <v>100</v>
      </c>
    </row>
    <row r="416" spans="1:8" ht="12.75">
      <c r="A416" s="72" t="s">
        <v>364</v>
      </c>
      <c r="B416" s="73">
        <f>'[2]By Agency-SUM (C)'!B407</f>
        <v>141870</v>
      </c>
      <c r="C416" s="73">
        <f>'[2]By Agency-SUM (C)'!C407</f>
        <v>0</v>
      </c>
      <c r="D416" s="73">
        <f>'[2]By Agency-SUM (C)'!D407</f>
        <v>141870</v>
      </c>
      <c r="E416" s="74">
        <f t="shared" si="129"/>
        <v>141870</v>
      </c>
      <c r="F416" s="74">
        <f t="shared" si="130"/>
        <v>0</v>
      </c>
      <c r="G416" s="74">
        <f t="shared" si="131"/>
        <v>141870</v>
      </c>
      <c r="H416" s="29">
        <f t="shared" si="128"/>
        <v>100</v>
      </c>
    </row>
    <row r="417" spans="1:8" ht="12.75">
      <c r="A417" s="72" t="s">
        <v>365</v>
      </c>
      <c r="B417" s="73">
        <f>'[2]By Agency-SUM (C)'!B408</f>
        <v>38140</v>
      </c>
      <c r="C417" s="73">
        <f>'[2]By Agency-SUM (C)'!C408</f>
        <v>0</v>
      </c>
      <c r="D417" s="73">
        <f>'[2]By Agency-SUM (C)'!D408</f>
        <v>38140</v>
      </c>
      <c r="E417" s="74">
        <f t="shared" si="129"/>
        <v>38140</v>
      </c>
      <c r="F417" s="74">
        <f t="shared" si="130"/>
        <v>0</v>
      </c>
      <c r="G417" s="74">
        <f t="shared" si="131"/>
        <v>38140</v>
      </c>
      <c r="H417" s="29">
        <f t="shared" si="128"/>
        <v>100</v>
      </c>
    </row>
    <row r="418" spans="1:8" ht="12.75">
      <c r="A418" s="72" t="s">
        <v>366</v>
      </c>
      <c r="B418" s="73">
        <f>'[2]By Agency-SUM (C)'!B409</f>
        <v>98107</v>
      </c>
      <c r="C418" s="73">
        <f>'[2]By Agency-SUM (C)'!C409</f>
        <v>402</v>
      </c>
      <c r="D418" s="73">
        <f>'[2]By Agency-SUM (C)'!D409</f>
        <v>97705</v>
      </c>
      <c r="E418" s="74">
        <f t="shared" si="129"/>
        <v>98107</v>
      </c>
      <c r="F418" s="74">
        <f t="shared" si="130"/>
        <v>0</v>
      </c>
      <c r="G418" s="74">
        <f t="shared" si="131"/>
        <v>97705</v>
      </c>
      <c r="H418" s="29">
        <f t="shared" si="128"/>
        <v>100</v>
      </c>
    </row>
    <row r="419" spans="1:8" ht="12.75">
      <c r="A419" s="72" t="s">
        <v>367</v>
      </c>
      <c r="B419" s="73">
        <f>'[2]By Agency-SUM (C)'!B410</f>
        <v>111959</v>
      </c>
      <c r="C419" s="73">
        <f>'[2]By Agency-SUM (C)'!C410</f>
        <v>0</v>
      </c>
      <c r="D419" s="73">
        <f>'[2]By Agency-SUM (C)'!D410</f>
        <v>111959</v>
      </c>
      <c r="E419" s="74">
        <f t="shared" si="129"/>
        <v>111959</v>
      </c>
      <c r="F419" s="74">
        <f t="shared" si="130"/>
        <v>0</v>
      </c>
      <c r="G419" s="74">
        <f t="shared" si="131"/>
        <v>111959</v>
      </c>
      <c r="H419" s="29">
        <f t="shared" si="128"/>
        <v>100</v>
      </c>
    </row>
    <row r="420" spans="1:8" ht="12.75">
      <c r="A420" s="75"/>
      <c r="B420" s="6"/>
      <c r="C420" s="6"/>
      <c r="D420" s="6"/>
      <c r="E420" s="74">
        <f t="shared" si="129"/>
        <v>0</v>
      </c>
      <c r="F420" s="74">
        <f t="shared" si="130"/>
        <v>0</v>
      </c>
      <c r="G420" s="74">
        <f t="shared" si="131"/>
        <v>0</v>
      </c>
      <c r="H420" s="29" t="e">
        <f t="shared" si="128"/>
        <v>#DIV/0!</v>
      </c>
    </row>
    <row r="421" spans="1:8" ht="12.75">
      <c r="A421" s="70" t="s">
        <v>368</v>
      </c>
      <c r="B421" s="71">
        <f aca="true" t="shared" si="133" ref="B421:G421">SUM(B422:B432)</f>
        <v>1407227</v>
      </c>
      <c r="C421" s="71">
        <f t="shared" si="133"/>
        <v>603594</v>
      </c>
      <c r="D421" s="71">
        <f t="shared" si="133"/>
        <v>750808</v>
      </c>
      <c r="E421" s="71">
        <f t="shared" si="133"/>
        <v>1354402</v>
      </c>
      <c r="F421" s="71">
        <f t="shared" si="133"/>
        <v>52825</v>
      </c>
      <c r="G421" s="71">
        <f t="shared" si="133"/>
        <v>803633</v>
      </c>
      <c r="H421" s="29">
        <f t="shared" si="128"/>
        <v>96.24616355428086</v>
      </c>
    </row>
    <row r="422" spans="1:8" ht="12.75">
      <c r="A422" s="76" t="s">
        <v>369</v>
      </c>
      <c r="B422" s="73">
        <f>'[2]By Agency-SUM (C)'!B413</f>
        <v>150338</v>
      </c>
      <c r="C422" s="73">
        <f>'[2]By Agency-SUM (C)'!C413</f>
        <v>0</v>
      </c>
      <c r="D422" s="73">
        <f>'[2]By Agency-SUM (C)'!D413</f>
        <v>150338</v>
      </c>
      <c r="E422" s="74">
        <f t="shared" si="129"/>
        <v>150338</v>
      </c>
      <c r="F422" s="74">
        <f t="shared" si="130"/>
        <v>0</v>
      </c>
      <c r="G422" s="74">
        <f t="shared" si="131"/>
        <v>150338</v>
      </c>
      <c r="H422" s="29">
        <f t="shared" si="128"/>
        <v>100</v>
      </c>
    </row>
    <row r="423" spans="1:8" ht="12.75">
      <c r="A423" s="76" t="s">
        <v>370</v>
      </c>
      <c r="B423" s="73">
        <f>'[2]By Agency-SUM (C)'!B414</f>
        <v>213804</v>
      </c>
      <c r="C423" s="73">
        <f>'[2]By Agency-SUM (C)'!C414</f>
        <v>191667</v>
      </c>
      <c r="D423" s="73">
        <f>'[2]By Agency-SUM (C)'!D414</f>
        <v>2940</v>
      </c>
      <c r="E423" s="74">
        <f t="shared" si="129"/>
        <v>194607</v>
      </c>
      <c r="F423" s="74">
        <f t="shared" si="130"/>
        <v>19197</v>
      </c>
      <c r="G423" s="74">
        <f t="shared" si="131"/>
        <v>22137</v>
      </c>
      <c r="H423" s="29">
        <f t="shared" si="128"/>
        <v>91.02121569287759</v>
      </c>
    </row>
    <row r="424" spans="1:8" ht="12.75">
      <c r="A424" s="76" t="s">
        <v>371</v>
      </c>
      <c r="B424" s="73">
        <f>'[2]By Agency-SUM (C)'!B415</f>
        <v>77285</v>
      </c>
      <c r="C424" s="73">
        <f>'[2]By Agency-SUM (C)'!C415</f>
        <v>0</v>
      </c>
      <c r="D424" s="73">
        <f>'[2]By Agency-SUM (C)'!D415</f>
        <v>77285</v>
      </c>
      <c r="E424" s="74">
        <f t="shared" si="129"/>
        <v>77285</v>
      </c>
      <c r="F424" s="74">
        <f t="shared" si="130"/>
        <v>0</v>
      </c>
      <c r="G424" s="74">
        <f t="shared" si="131"/>
        <v>77285</v>
      </c>
      <c r="H424" s="29">
        <f t="shared" si="128"/>
        <v>100</v>
      </c>
    </row>
    <row r="425" spans="1:8" ht="12.75">
      <c r="A425" s="76" t="s">
        <v>372</v>
      </c>
      <c r="B425" s="73">
        <f>'[2]By Agency-SUM (C)'!B416</f>
        <v>46401</v>
      </c>
      <c r="C425" s="73">
        <f>'[2]By Agency-SUM (C)'!C416</f>
        <v>1030</v>
      </c>
      <c r="D425" s="73">
        <f>'[2]By Agency-SUM (C)'!D416</f>
        <v>45371</v>
      </c>
      <c r="E425" s="74">
        <f t="shared" si="129"/>
        <v>46401</v>
      </c>
      <c r="F425" s="74">
        <f t="shared" si="130"/>
        <v>0</v>
      </c>
      <c r="G425" s="74">
        <f t="shared" si="131"/>
        <v>45371</v>
      </c>
      <c r="H425" s="29">
        <f t="shared" si="128"/>
        <v>100</v>
      </c>
    </row>
    <row r="426" spans="1:8" ht="12.75">
      <c r="A426" s="76" t="s">
        <v>373</v>
      </c>
      <c r="B426" s="73">
        <f>'[2]By Agency-SUM (C)'!B417</f>
        <v>29674</v>
      </c>
      <c r="C426" s="73">
        <f>'[2]By Agency-SUM (C)'!C417</f>
        <v>270</v>
      </c>
      <c r="D426" s="73">
        <f>'[2]By Agency-SUM (C)'!D417</f>
        <v>29404</v>
      </c>
      <c r="E426" s="74">
        <f t="shared" si="129"/>
        <v>29674</v>
      </c>
      <c r="F426" s="74">
        <f t="shared" si="130"/>
        <v>0</v>
      </c>
      <c r="G426" s="74">
        <f t="shared" si="131"/>
        <v>29404</v>
      </c>
      <c r="H426" s="29">
        <f t="shared" si="128"/>
        <v>100</v>
      </c>
    </row>
    <row r="427" spans="1:8" ht="12.75">
      <c r="A427" s="76" t="s">
        <v>374</v>
      </c>
      <c r="B427" s="73">
        <f>'[2]By Agency-SUM (C)'!B418</f>
        <v>82526</v>
      </c>
      <c r="C427" s="73">
        <f>'[2]By Agency-SUM (C)'!C418</f>
        <v>0</v>
      </c>
      <c r="D427" s="73">
        <f>'[2]By Agency-SUM (C)'!D418</f>
        <v>82526</v>
      </c>
      <c r="E427" s="74">
        <f t="shared" si="129"/>
        <v>82526</v>
      </c>
      <c r="F427" s="74">
        <f t="shared" si="130"/>
        <v>0</v>
      </c>
      <c r="G427" s="74">
        <f t="shared" si="131"/>
        <v>82526</v>
      </c>
      <c r="H427" s="29">
        <f t="shared" si="128"/>
        <v>100</v>
      </c>
    </row>
    <row r="428" spans="1:8" ht="12.75">
      <c r="A428" s="77" t="s">
        <v>375</v>
      </c>
      <c r="B428" s="73">
        <f>'[2]By Agency-SUM (C)'!B419</f>
        <v>172266</v>
      </c>
      <c r="C428" s="73">
        <f>'[2]By Agency-SUM (C)'!C419</f>
        <v>1167</v>
      </c>
      <c r="D428" s="73">
        <f>'[2]By Agency-SUM (C)'!D419</f>
        <v>171099</v>
      </c>
      <c r="E428" s="74">
        <f t="shared" si="129"/>
        <v>172266</v>
      </c>
      <c r="F428" s="74">
        <f t="shared" si="130"/>
        <v>0</v>
      </c>
      <c r="G428" s="74">
        <f t="shared" si="131"/>
        <v>171099</v>
      </c>
      <c r="H428" s="29">
        <f t="shared" si="128"/>
        <v>100</v>
      </c>
    </row>
    <row r="429" spans="1:8" ht="12.75">
      <c r="A429" s="76" t="s">
        <v>376</v>
      </c>
      <c r="B429" s="73">
        <f>'[2]By Agency-SUM (C)'!B420</f>
        <v>35927</v>
      </c>
      <c r="C429" s="73">
        <f>'[2]By Agency-SUM (C)'!C420</f>
        <v>0</v>
      </c>
      <c r="D429" s="73">
        <f>'[2]By Agency-SUM (C)'!D420</f>
        <v>35927</v>
      </c>
      <c r="E429" s="74">
        <f t="shared" si="129"/>
        <v>35927</v>
      </c>
      <c r="F429" s="74">
        <f t="shared" si="130"/>
        <v>0</v>
      </c>
      <c r="G429" s="74">
        <f t="shared" si="131"/>
        <v>35927</v>
      </c>
      <c r="H429" s="29">
        <f t="shared" si="128"/>
        <v>100</v>
      </c>
    </row>
    <row r="430" spans="1:8" ht="12.75">
      <c r="A430" s="76" t="s">
        <v>377</v>
      </c>
      <c r="B430" s="73">
        <f>'[2]By Agency-SUM (C)'!B421</f>
        <v>93442</v>
      </c>
      <c r="C430" s="73">
        <f>'[2]By Agency-SUM (C)'!C421</f>
        <v>58535</v>
      </c>
      <c r="D430" s="73">
        <f>'[2]By Agency-SUM (C)'!D421</f>
        <v>3471</v>
      </c>
      <c r="E430" s="74">
        <f t="shared" si="129"/>
        <v>62006</v>
      </c>
      <c r="F430" s="74">
        <f t="shared" si="130"/>
        <v>31436</v>
      </c>
      <c r="G430" s="74">
        <f t="shared" si="131"/>
        <v>34907</v>
      </c>
      <c r="H430" s="29">
        <f t="shared" si="128"/>
        <v>66.35774063055158</v>
      </c>
    </row>
    <row r="431" spans="1:8" ht="12.75">
      <c r="A431" s="76" t="s">
        <v>378</v>
      </c>
      <c r="B431" s="73">
        <f>'[2]By Agency-SUM (C)'!B422</f>
        <v>147150</v>
      </c>
      <c r="C431" s="73">
        <f>'[2]By Agency-SUM (C)'!C422</f>
        <v>0</v>
      </c>
      <c r="D431" s="73">
        <f>'[2]By Agency-SUM (C)'!D422</f>
        <v>147150</v>
      </c>
      <c r="E431" s="74">
        <f t="shared" si="129"/>
        <v>147150</v>
      </c>
      <c r="F431" s="74">
        <f t="shared" si="130"/>
        <v>0</v>
      </c>
      <c r="G431" s="74">
        <f t="shared" si="131"/>
        <v>147150</v>
      </c>
      <c r="H431" s="29">
        <f t="shared" si="128"/>
        <v>100</v>
      </c>
    </row>
    <row r="432" spans="1:8" ht="12.75">
      <c r="A432" s="76" t="s">
        <v>379</v>
      </c>
      <c r="B432" s="73">
        <f>'[2]By Agency-SUM (C)'!B423</f>
        <v>358414</v>
      </c>
      <c r="C432" s="73">
        <f>'[2]By Agency-SUM (C)'!C423</f>
        <v>350925</v>
      </c>
      <c r="D432" s="73">
        <f>'[2]By Agency-SUM (C)'!D423</f>
        <v>5297</v>
      </c>
      <c r="E432" s="74">
        <f t="shared" si="129"/>
        <v>356222</v>
      </c>
      <c r="F432" s="74">
        <f t="shared" si="130"/>
        <v>2192</v>
      </c>
      <c r="G432" s="74">
        <f t="shared" si="131"/>
        <v>7489</v>
      </c>
      <c r="H432" s="29">
        <f t="shared" si="128"/>
        <v>99.38841674711367</v>
      </c>
    </row>
    <row r="433" spans="1:8" ht="12.75">
      <c r="A433" s="75"/>
      <c r="B433" s="6"/>
      <c r="C433" s="6"/>
      <c r="D433" s="6"/>
      <c r="E433" s="74">
        <f t="shared" si="129"/>
        <v>0</v>
      </c>
      <c r="F433" s="74">
        <f t="shared" si="130"/>
        <v>0</v>
      </c>
      <c r="G433" s="74">
        <f t="shared" si="131"/>
        <v>0</v>
      </c>
      <c r="H433" s="29" t="e">
        <f t="shared" si="128"/>
        <v>#DIV/0!</v>
      </c>
    </row>
    <row r="434" spans="1:8" ht="12.75">
      <c r="A434" s="70" t="s">
        <v>380</v>
      </c>
      <c r="B434" s="71">
        <f aca="true" t="shared" si="134" ref="B434:G434">SUM(B435:B439)</f>
        <v>592182</v>
      </c>
      <c r="C434" s="71">
        <f t="shared" si="134"/>
        <v>406991</v>
      </c>
      <c r="D434" s="71">
        <f t="shared" si="134"/>
        <v>146522</v>
      </c>
      <c r="E434" s="71">
        <f t="shared" si="134"/>
        <v>553513</v>
      </c>
      <c r="F434" s="71">
        <f t="shared" si="134"/>
        <v>38669</v>
      </c>
      <c r="G434" s="71">
        <f t="shared" si="134"/>
        <v>185191</v>
      </c>
      <c r="H434" s="29">
        <f t="shared" si="128"/>
        <v>93.47008183295</v>
      </c>
    </row>
    <row r="435" spans="1:8" ht="12.75">
      <c r="A435" s="76" t="s">
        <v>381</v>
      </c>
      <c r="B435" s="73">
        <f>'[2]By Agency-SUM (C)'!B426</f>
        <v>161443</v>
      </c>
      <c r="C435" s="73">
        <f>'[2]By Agency-SUM (C)'!C426</f>
        <v>134777</v>
      </c>
      <c r="D435" s="73">
        <f>'[2]By Agency-SUM (C)'!D426</f>
        <v>0</v>
      </c>
      <c r="E435" s="74">
        <f t="shared" si="129"/>
        <v>134777</v>
      </c>
      <c r="F435" s="74">
        <f t="shared" si="130"/>
        <v>26666</v>
      </c>
      <c r="G435" s="74">
        <f t="shared" si="131"/>
        <v>26666</v>
      </c>
      <c r="H435" s="29">
        <f t="shared" si="128"/>
        <v>83.48271526173325</v>
      </c>
    </row>
    <row r="436" spans="1:8" ht="12.75">
      <c r="A436" s="76" t="s">
        <v>382</v>
      </c>
      <c r="B436" s="73">
        <f>'[2]By Agency-SUM (C)'!B427</f>
        <v>93015</v>
      </c>
      <c r="C436" s="73">
        <f>'[2]By Agency-SUM (C)'!C427</f>
        <v>69901</v>
      </c>
      <c r="D436" s="73">
        <f>'[2]By Agency-SUM (C)'!D427</f>
        <v>11632</v>
      </c>
      <c r="E436" s="74">
        <f t="shared" si="129"/>
        <v>81533</v>
      </c>
      <c r="F436" s="74">
        <f t="shared" si="130"/>
        <v>11482</v>
      </c>
      <c r="G436" s="74">
        <f t="shared" si="131"/>
        <v>23114</v>
      </c>
      <c r="H436" s="29">
        <f t="shared" si="128"/>
        <v>87.65575444820728</v>
      </c>
    </row>
    <row r="437" spans="1:8" ht="12.75">
      <c r="A437" s="76" t="s">
        <v>383</v>
      </c>
      <c r="B437" s="73">
        <f>'[2]By Agency-SUM (C)'!B428</f>
        <v>203485</v>
      </c>
      <c r="C437" s="73">
        <f>'[2]By Agency-SUM (C)'!C428</f>
        <v>202313</v>
      </c>
      <c r="D437" s="73">
        <f>'[2]By Agency-SUM (C)'!D428</f>
        <v>651</v>
      </c>
      <c r="E437" s="74">
        <f t="shared" si="129"/>
        <v>202964</v>
      </c>
      <c r="F437" s="74">
        <f t="shared" si="130"/>
        <v>521</v>
      </c>
      <c r="G437" s="74">
        <f t="shared" si="131"/>
        <v>1172</v>
      </c>
      <c r="H437" s="29">
        <f t="shared" si="128"/>
        <v>99.74396147136153</v>
      </c>
    </row>
    <row r="438" spans="1:8" ht="12.75">
      <c r="A438" s="76" t="s">
        <v>384</v>
      </c>
      <c r="B438" s="73">
        <f>'[2]By Agency-SUM (C)'!B429</f>
        <v>106048</v>
      </c>
      <c r="C438" s="73">
        <f>'[2]By Agency-SUM (C)'!C429</f>
        <v>0</v>
      </c>
      <c r="D438" s="73">
        <f>'[2]By Agency-SUM (C)'!D429</f>
        <v>106048</v>
      </c>
      <c r="E438" s="74">
        <f t="shared" si="129"/>
        <v>106048</v>
      </c>
      <c r="F438" s="74">
        <f t="shared" si="130"/>
        <v>0</v>
      </c>
      <c r="G438" s="74">
        <f t="shared" si="131"/>
        <v>106048</v>
      </c>
      <c r="H438" s="29">
        <f t="shared" si="128"/>
        <v>100</v>
      </c>
    </row>
    <row r="439" spans="1:8" ht="12.75">
      <c r="A439" s="76" t="s">
        <v>385</v>
      </c>
      <c r="B439" s="73">
        <f>'[2]By Agency-SUM (C)'!B430</f>
        <v>28191</v>
      </c>
      <c r="C439" s="73">
        <f>'[2]By Agency-SUM (C)'!C430</f>
        <v>0</v>
      </c>
      <c r="D439" s="73">
        <f>'[2]By Agency-SUM (C)'!D430</f>
        <v>28191</v>
      </c>
      <c r="E439" s="74">
        <f t="shared" si="129"/>
        <v>28191</v>
      </c>
      <c r="F439" s="74">
        <f t="shared" si="130"/>
        <v>0</v>
      </c>
      <c r="G439" s="74">
        <f t="shared" si="131"/>
        <v>28191</v>
      </c>
      <c r="H439" s="29">
        <f t="shared" si="128"/>
        <v>100</v>
      </c>
    </row>
    <row r="440" spans="1:8" ht="12.75">
      <c r="A440" s="75"/>
      <c r="B440" s="6"/>
      <c r="C440" s="6"/>
      <c r="D440" s="6"/>
      <c r="E440" s="74">
        <f t="shared" si="129"/>
        <v>0</v>
      </c>
      <c r="F440" s="74">
        <f t="shared" si="130"/>
        <v>0</v>
      </c>
      <c r="G440" s="74">
        <f t="shared" si="131"/>
        <v>0</v>
      </c>
      <c r="H440" s="29" t="e">
        <f t="shared" si="128"/>
        <v>#DIV/0!</v>
      </c>
    </row>
    <row r="441" spans="1:8" ht="12.75">
      <c r="A441" s="70" t="s">
        <v>386</v>
      </c>
      <c r="B441" s="71">
        <f aca="true" t="shared" si="135" ref="B441:G441">SUM(B442:B451)</f>
        <v>1194872</v>
      </c>
      <c r="C441" s="71">
        <f t="shared" si="135"/>
        <v>611432</v>
      </c>
      <c r="D441" s="71">
        <f t="shared" si="135"/>
        <v>487515</v>
      </c>
      <c r="E441" s="71">
        <f t="shared" si="135"/>
        <v>1098947</v>
      </c>
      <c r="F441" s="71">
        <f t="shared" si="135"/>
        <v>95925</v>
      </c>
      <c r="G441" s="71">
        <f t="shared" si="135"/>
        <v>583440</v>
      </c>
      <c r="H441" s="29">
        <f t="shared" si="128"/>
        <v>91.97194343829297</v>
      </c>
    </row>
    <row r="442" spans="1:8" ht="12.75">
      <c r="A442" s="76" t="s">
        <v>387</v>
      </c>
      <c r="B442" s="73">
        <f>'[2]By Agency-SUM (C)'!B433</f>
        <v>159295</v>
      </c>
      <c r="C442" s="73">
        <f>'[2]By Agency-SUM (C)'!C433</f>
        <v>135098</v>
      </c>
      <c r="D442" s="73">
        <f>'[2]By Agency-SUM (C)'!D433</f>
        <v>294</v>
      </c>
      <c r="E442" s="74">
        <f t="shared" si="129"/>
        <v>135392</v>
      </c>
      <c r="F442" s="74">
        <f t="shared" si="130"/>
        <v>23903</v>
      </c>
      <c r="G442" s="74">
        <f t="shared" si="131"/>
        <v>24197</v>
      </c>
      <c r="H442" s="29">
        <f t="shared" si="128"/>
        <v>84.9945070466744</v>
      </c>
    </row>
    <row r="443" spans="1:8" ht="12.75">
      <c r="A443" s="76" t="s">
        <v>388</v>
      </c>
      <c r="B443" s="73">
        <f>'[2]By Agency-SUM (C)'!B434</f>
        <v>149809</v>
      </c>
      <c r="C443" s="73">
        <f>'[2]By Agency-SUM (C)'!C434</f>
        <v>133814</v>
      </c>
      <c r="D443" s="73">
        <f>'[2]By Agency-SUM (C)'!D434</f>
        <v>6026</v>
      </c>
      <c r="E443" s="74">
        <f t="shared" si="129"/>
        <v>139840</v>
      </c>
      <c r="F443" s="74">
        <f t="shared" si="130"/>
        <v>9969</v>
      </c>
      <c r="G443" s="74">
        <f t="shared" si="131"/>
        <v>15995</v>
      </c>
      <c r="H443" s="29">
        <f t="shared" si="128"/>
        <v>93.34552663725142</v>
      </c>
    </row>
    <row r="444" spans="1:8" ht="12.75">
      <c r="A444" s="76" t="s">
        <v>389</v>
      </c>
      <c r="B444" s="73">
        <f>'[2]By Agency-SUM (C)'!B435</f>
        <v>86033</v>
      </c>
      <c r="C444" s="73">
        <f>'[2]By Agency-SUM (C)'!C435</f>
        <v>82155</v>
      </c>
      <c r="D444" s="73">
        <f>'[2]By Agency-SUM (C)'!D435</f>
        <v>1364</v>
      </c>
      <c r="E444" s="74">
        <f t="shared" si="129"/>
        <v>83519</v>
      </c>
      <c r="F444" s="74">
        <f t="shared" si="130"/>
        <v>2514</v>
      </c>
      <c r="G444" s="74">
        <f t="shared" si="131"/>
        <v>3878</v>
      </c>
      <c r="H444" s="29">
        <f t="shared" si="128"/>
        <v>97.07786547022654</v>
      </c>
    </row>
    <row r="445" spans="1:8" ht="12.75">
      <c r="A445" s="76" t="s">
        <v>390</v>
      </c>
      <c r="B445" s="73">
        <f>'[2]By Agency-SUM (C)'!B436</f>
        <v>72272</v>
      </c>
      <c r="C445" s="73">
        <f>'[2]By Agency-SUM (C)'!C436</f>
        <v>0</v>
      </c>
      <c r="D445" s="73">
        <f>'[2]By Agency-SUM (C)'!D436</f>
        <v>72272</v>
      </c>
      <c r="E445" s="74">
        <f t="shared" si="129"/>
        <v>72272</v>
      </c>
      <c r="F445" s="74">
        <f t="shared" si="130"/>
        <v>0</v>
      </c>
      <c r="G445" s="74">
        <f t="shared" si="131"/>
        <v>72272</v>
      </c>
      <c r="H445" s="29">
        <f t="shared" si="128"/>
        <v>100</v>
      </c>
    </row>
    <row r="446" spans="1:8" ht="12.75">
      <c r="A446" s="76" t="s">
        <v>391</v>
      </c>
      <c r="B446" s="73">
        <f>'[2]By Agency-SUM (C)'!B437</f>
        <v>62784</v>
      </c>
      <c r="C446" s="73">
        <f>'[2]By Agency-SUM (C)'!C437</f>
        <v>0</v>
      </c>
      <c r="D446" s="73">
        <f>'[2]By Agency-SUM (C)'!D437</f>
        <v>61206</v>
      </c>
      <c r="E446" s="74">
        <f t="shared" si="129"/>
        <v>61206</v>
      </c>
      <c r="F446" s="74">
        <f t="shared" si="130"/>
        <v>1578</v>
      </c>
      <c r="G446" s="74">
        <f t="shared" si="131"/>
        <v>62784</v>
      </c>
      <c r="H446" s="29">
        <f t="shared" si="128"/>
        <v>97.48662079510704</v>
      </c>
    </row>
    <row r="447" spans="1:8" ht="12.75">
      <c r="A447" s="76" t="s">
        <v>392</v>
      </c>
      <c r="B447" s="73">
        <f>'[2]By Agency-SUM (C)'!B438</f>
        <v>58452</v>
      </c>
      <c r="C447" s="73">
        <f>'[2]By Agency-SUM (C)'!C438</f>
        <v>41425</v>
      </c>
      <c r="D447" s="73">
        <f>'[2]By Agency-SUM (C)'!D438</f>
        <v>2804</v>
      </c>
      <c r="E447" s="74">
        <f t="shared" si="129"/>
        <v>44229</v>
      </c>
      <c r="F447" s="74">
        <f t="shared" si="130"/>
        <v>14223</v>
      </c>
      <c r="G447" s="74">
        <f t="shared" si="131"/>
        <v>17027</v>
      </c>
      <c r="H447" s="29">
        <f t="shared" si="128"/>
        <v>75.66721412440978</v>
      </c>
    </row>
    <row r="448" spans="1:8" ht="12.75">
      <c r="A448" s="76" t="s">
        <v>393</v>
      </c>
      <c r="B448" s="73">
        <f>'[2]By Agency-SUM (C)'!B439</f>
        <v>99102</v>
      </c>
      <c r="C448" s="73">
        <f>'[2]By Agency-SUM (C)'!C439</f>
        <v>73228</v>
      </c>
      <c r="D448" s="73">
        <f>'[2]By Agency-SUM (C)'!D439</f>
        <v>2203</v>
      </c>
      <c r="E448" s="74">
        <f t="shared" si="129"/>
        <v>75431</v>
      </c>
      <c r="F448" s="74">
        <f t="shared" si="130"/>
        <v>23671</v>
      </c>
      <c r="G448" s="74">
        <f t="shared" si="131"/>
        <v>25874</v>
      </c>
      <c r="H448" s="29">
        <f t="shared" si="128"/>
        <v>76.11450828439385</v>
      </c>
    </row>
    <row r="449" spans="1:8" ht="12.75">
      <c r="A449" s="76" t="s">
        <v>394</v>
      </c>
      <c r="B449" s="73">
        <f>'[2]By Agency-SUM (C)'!B440</f>
        <v>105486</v>
      </c>
      <c r="C449" s="73">
        <f>'[2]By Agency-SUM (C)'!C440</f>
        <v>315</v>
      </c>
      <c r="D449" s="73">
        <f>'[2]By Agency-SUM (C)'!D440</f>
        <v>105171</v>
      </c>
      <c r="E449" s="74">
        <f t="shared" si="129"/>
        <v>105486</v>
      </c>
      <c r="F449" s="74">
        <f t="shared" si="130"/>
        <v>0</v>
      </c>
      <c r="G449" s="74">
        <f t="shared" si="131"/>
        <v>105171</v>
      </c>
      <c r="H449" s="29">
        <f t="shared" si="128"/>
        <v>100</v>
      </c>
    </row>
    <row r="450" spans="1:8" ht="12.75">
      <c r="A450" s="76" t="s">
        <v>395</v>
      </c>
      <c r="B450" s="73">
        <f>'[2]By Agency-SUM (C)'!B441</f>
        <v>165545</v>
      </c>
      <c r="C450" s="73">
        <f>'[2]By Agency-SUM (C)'!C441</f>
        <v>145397</v>
      </c>
      <c r="D450" s="73">
        <f>'[2]By Agency-SUM (C)'!D441</f>
        <v>81</v>
      </c>
      <c r="E450" s="74">
        <f t="shared" si="129"/>
        <v>145478</v>
      </c>
      <c r="F450" s="74">
        <f t="shared" si="130"/>
        <v>20067</v>
      </c>
      <c r="G450" s="74">
        <f t="shared" si="131"/>
        <v>20148</v>
      </c>
      <c r="H450" s="29">
        <f t="shared" si="128"/>
        <v>87.87822042344982</v>
      </c>
    </row>
    <row r="451" spans="1:8" ht="12.75">
      <c r="A451" s="72" t="s">
        <v>396</v>
      </c>
      <c r="B451" s="73">
        <f>'[2]By Agency-SUM (C)'!B442</f>
        <v>236094</v>
      </c>
      <c r="C451" s="73">
        <f>'[2]By Agency-SUM (C)'!C442</f>
        <v>0</v>
      </c>
      <c r="D451" s="73">
        <f>'[2]By Agency-SUM (C)'!D442</f>
        <v>236094</v>
      </c>
      <c r="E451" s="74">
        <f t="shared" si="129"/>
        <v>236094</v>
      </c>
      <c r="F451" s="74">
        <f t="shared" si="130"/>
        <v>0</v>
      </c>
      <c r="G451" s="74">
        <f t="shared" si="131"/>
        <v>236094</v>
      </c>
      <c r="H451" s="29">
        <f t="shared" si="128"/>
        <v>100</v>
      </c>
    </row>
    <row r="452" spans="1:8" ht="12.75">
      <c r="A452" s="75"/>
      <c r="B452" s="6"/>
      <c r="C452" s="6"/>
      <c r="D452" s="6"/>
      <c r="E452" s="74">
        <f t="shared" si="129"/>
        <v>0</v>
      </c>
      <c r="F452" s="74">
        <f t="shared" si="130"/>
        <v>0</v>
      </c>
      <c r="G452" s="74">
        <f t="shared" si="131"/>
        <v>0</v>
      </c>
      <c r="H452" s="29" t="e">
        <f t="shared" si="128"/>
        <v>#DIV/0!</v>
      </c>
    </row>
    <row r="453" spans="1:8" ht="12.75">
      <c r="A453" s="70" t="s">
        <v>397</v>
      </c>
      <c r="B453" s="71">
        <f aca="true" t="shared" si="136" ref="B453:G453">SUM(B454:B461)</f>
        <v>575770</v>
      </c>
      <c r="C453" s="71">
        <f t="shared" si="136"/>
        <v>82478</v>
      </c>
      <c r="D453" s="71">
        <f t="shared" si="136"/>
        <v>476620</v>
      </c>
      <c r="E453" s="71">
        <f t="shared" si="136"/>
        <v>559098</v>
      </c>
      <c r="F453" s="71">
        <f t="shared" si="136"/>
        <v>16672</v>
      </c>
      <c r="G453" s="71">
        <f t="shared" si="136"/>
        <v>493292</v>
      </c>
      <c r="H453" s="29">
        <f t="shared" si="128"/>
        <v>97.1043993261198</v>
      </c>
    </row>
    <row r="454" spans="1:8" ht="12.75">
      <c r="A454" s="72" t="s">
        <v>398</v>
      </c>
      <c r="B454" s="73">
        <f>'[2]By Agency-SUM (C)'!B445</f>
        <v>29676</v>
      </c>
      <c r="C454" s="73">
        <f>'[2]By Agency-SUM (C)'!C445</f>
        <v>26039</v>
      </c>
      <c r="D454" s="73">
        <f>'[2]By Agency-SUM (C)'!D445</f>
        <v>37</v>
      </c>
      <c r="E454" s="74">
        <f t="shared" si="129"/>
        <v>26076</v>
      </c>
      <c r="F454" s="74">
        <f t="shared" si="130"/>
        <v>3600</v>
      </c>
      <c r="G454" s="74">
        <f t="shared" si="131"/>
        <v>3637</v>
      </c>
      <c r="H454" s="29">
        <f t="shared" si="128"/>
        <v>87.86898503841488</v>
      </c>
    </row>
    <row r="455" spans="1:8" ht="12.75">
      <c r="A455" s="76" t="s">
        <v>399</v>
      </c>
      <c r="B455" s="73">
        <f>'[2]By Agency-SUM (C)'!B446</f>
        <v>47717</v>
      </c>
      <c r="C455" s="73">
        <f>'[2]By Agency-SUM (C)'!C446</f>
        <v>0</v>
      </c>
      <c r="D455" s="73">
        <f>'[2]By Agency-SUM (C)'!D446</f>
        <v>47456</v>
      </c>
      <c r="E455" s="74">
        <f t="shared" si="129"/>
        <v>47456</v>
      </c>
      <c r="F455" s="74">
        <f t="shared" si="130"/>
        <v>261</v>
      </c>
      <c r="G455" s="74">
        <f t="shared" si="131"/>
        <v>47717</v>
      </c>
      <c r="H455" s="29">
        <f t="shared" si="128"/>
        <v>99.45302512731313</v>
      </c>
    </row>
    <row r="456" spans="1:8" ht="12.75">
      <c r="A456" s="76" t="s">
        <v>400</v>
      </c>
      <c r="B456" s="73">
        <f>'[2]By Agency-SUM (C)'!B447</f>
        <v>135735</v>
      </c>
      <c r="C456" s="73">
        <f>'[2]By Agency-SUM (C)'!C447</f>
        <v>0</v>
      </c>
      <c r="D456" s="73">
        <f>'[2]By Agency-SUM (C)'!D447</f>
        <v>135735</v>
      </c>
      <c r="E456" s="74">
        <f t="shared" si="129"/>
        <v>135735</v>
      </c>
      <c r="F456" s="74">
        <f t="shared" si="130"/>
        <v>0</v>
      </c>
      <c r="G456" s="74">
        <f t="shared" si="131"/>
        <v>135735</v>
      </c>
      <c r="H456" s="29">
        <f t="shared" si="128"/>
        <v>100</v>
      </c>
    </row>
    <row r="457" spans="1:8" ht="12.75">
      <c r="A457" s="76" t="s">
        <v>401</v>
      </c>
      <c r="B457" s="73">
        <f>'[2]By Agency-SUM (C)'!B448</f>
        <v>42738</v>
      </c>
      <c r="C457" s="73">
        <f>'[2]By Agency-SUM (C)'!C448</f>
        <v>883</v>
      </c>
      <c r="D457" s="73">
        <f>'[2]By Agency-SUM (C)'!D448</f>
        <v>41855</v>
      </c>
      <c r="E457" s="74">
        <f t="shared" si="129"/>
        <v>42738</v>
      </c>
      <c r="F457" s="74">
        <f t="shared" si="130"/>
        <v>0</v>
      </c>
      <c r="G457" s="74">
        <f t="shared" si="131"/>
        <v>41855</v>
      </c>
      <c r="H457" s="29">
        <f t="shared" si="128"/>
        <v>100</v>
      </c>
    </row>
    <row r="458" spans="1:8" ht="12.75">
      <c r="A458" s="76" t="s">
        <v>402</v>
      </c>
      <c r="B458" s="73">
        <f>'[2]By Agency-SUM (C)'!B449</f>
        <v>29504</v>
      </c>
      <c r="C458" s="73">
        <f>'[2]By Agency-SUM (C)'!C449</f>
        <v>765</v>
      </c>
      <c r="D458" s="73">
        <f>'[2]By Agency-SUM (C)'!D449</f>
        <v>28739</v>
      </c>
      <c r="E458" s="74">
        <f t="shared" si="129"/>
        <v>29504</v>
      </c>
      <c r="F458" s="74">
        <f t="shared" si="130"/>
        <v>0</v>
      </c>
      <c r="G458" s="74">
        <f t="shared" si="131"/>
        <v>28739</v>
      </c>
      <c r="H458" s="29">
        <f t="shared" si="128"/>
        <v>100</v>
      </c>
    </row>
    <row r="459" spans="1:8" ht="12.75">
      <c r="A459" s="76" t="s">
        <v>403</v>
      </c>
      <c r="B459" s="73">
        <f>'[2]By Agency-SUM (C)'!B450</f>
        <v>170396</v>
      </c>
      <c r="C459" s="73">
        <f>'[2]By Agency-SUM (C)'!C450</f>
        <v>0</v>
      </c>
      <c r="D459" s="73">
        <f>'[2]By Agency-SUM (C)'!D450</f>
        <v>170396</v>
      </c>
      <c r="E459" s="74">
        <f t="shared" si="129"/>
        <v>170396</v>
      </c>
      <c r="F459" s="74">
        <f t="shared" si="130"/>
        <v>0</v>
      </c>
      <c r="G459" s="74">
        <f t="shared" si="131"/>
        <v>170396</v>
      </c>
      <c r="H459" s="29">
        <f t="shared" si="128"/>
        <v>100</v>
      </c>
    </row>
    <row r="460" spans="1:8" ht="12.75">
      <c r="A460" s="76" t="s">
        <v>404</v>
      </c>
      <c r="B460" s="73">
        <f>'[2]By Agency-SUM (C)'!B451</f>
        <v>52148</v>
      </c>
      <c r="C460" s="73">
        <f>'[2]By Agency-SUM (C)'!C451</f>
        <v>0</v>
      </c>
      <c r="D460" s="73">
        <f>'[2]By Agency-SUM (C)'!D451</f>
        <v>52075</v>
      </c>
      <c r="E460" s="74">
        <f t="shared" si="129"/>
        <v>52075</v>
      </c>
      <c r="F460" s="74">
        <f t="shared" si="130"/>
        <v>73</v>
      </c>
      <c r="G460" s="74">
        <f t="shared" si="131"/>
        <v>52148</v>
      </c>
      <c r="H460" s="29">
        <f t="shared" si="128"/>
        <v>99.86001380685741</v>
      </c>
    </row>
    <row r="461" spans="1:8" ht="12.75">
      <c r="A461" s="76" t="s">
        <v>405</v>
      </c>
      <c r="B461" s="73">
        <f>'[2]By Agency-SUM (C)'!B452</f>
        <v>67856</v>
      </c>
      <c r="C461" s="73">
        <f>'[2]By Agency-SUM (C)'!C452</f>
        <v>54791</v>
      </c>
      <c r="D461" s="73">
        <f>'[2]By Agency-SUM (C)'!D452</f>
        <v>327</v>
      </c>
      <c r="E461" s="74">
        <f t="shared" si="129"/>
        <v>55118</v>
      </c>
      <c r="F461" s="74">
        <f t="shared" si="130"/>
        <v>12738</v>
      </c>
      <c r="G461" s="74">
        <f t="shared" si="131"/>
        <v>13065</v>
      </c>
      <c r="H461" s="29">
        <f t="shared" si="128"/>
        <v>81.22789436453667</v>
      </c>
    </row>
    <row r="462" spans="1:8" ht="12.75">
      <c r="A462" s="75"/>
      <c r="B462" s="6"/>
      <c r="C462" s="6"/>
      <c r="D462" s="6"/>
      <c r="E462" s="74">
        <f t="shared" si="129"/>
        <v>0</v>
      </c>
      <c r="F462" s="74">
        <f t="shared" si="130"/>
        <v>0</v>
      </c>
      <c r="G462" s="74">
        <f t="shared" si="131"/>
        <v>0</v>
      </c>
      <c r="H462" s="29" t="e">
        <f t="shared" si="128"/>
        <v>#DIV/0!</v>
      </c>
    </row>
    <row r="463" spans="1:8" ht="12.75">
      <c r="A463" s="70" t="s">
        <v>406</v>
      </c>
      <c r="B463" s="71">
        <f aca="true" t="shared" si="137" ref="B463:G463">SUM(B464:B469)</f>
        <v>492772</v>
      </c>
      <c r="C463" s="71">
        <f t="shared" si="137"/>
        <v>145096</v>
      </c>
      <c r="D463" s="71">
        <f t="shared" si="137"/>
        <v>327874</v>
      </c>
      <c r="E463" s="71">
        <f t="shared" si="137"/>
        <v>472970</v>
      </c>
      <c r="F463" s="71">
        <f t="shared" si="137"/>
        <v>19802</v>
      </c>
      <c r="G463" s="71">
        <f t="shared" si="137"/>
        <v>347676</v>
      </c>
      <c r="H463" s="29">
        <f t="shared" si="128"/>
        <v>95.9815086896171</v>
      </c>
    </row>
    <row r="464" spans="1:8" ht="12.75">
      <c r="A464" s="76" t="s">
        <v>407</v>
      </c>
      <c r="B464" s="73">
        <f>'[2]By Agency-SUM (C)'!B455</f>
        <v>81114</v>
      </c>
      <c r="C464" s="73">
        <f>'[2]By Agency-SUM (C)'!C455</f>
        <v>0</v>
      </c>
      <c r="D464" s="73">
        <f>'[2]By Agency-SUM (C)'!D455</f>
        <v>81114</v>
      </c>
      <c r="E464" s="74">
        <f t="shared" si="129"/>
        <v>81114</v>
      </c>
      <c r="F464" s="74">
        <f t="shared" si="130"/>
        <v>0</v>
      </c>
      <c r="G464" s="74">
        <f t="shared" si="131"/>
        <v>81114</v>
      </c>
      <c r="H464" s="29">
        <f t="shared" si="128"/>
        <v>100</v>
      </c>
    </row>
    <row r="465" spans="1:8" ht="12.75">
      <c r="A465" s="76" t="s">
        <v>408</v>
      </c>
      <c r="B465" s="73">
        <f>'[2]By Agency-SUM (C)'!B456</f>
        <v>27898</v>
      </c>
      <c r="C465" s="73">
        <f>'[2]By Agency-SUM (C)'!C456</f>
        <v>1785</v>
      </c>
      <c r="D465" s="73">
        <f>'[2]By Agency-SUM (C)'!D456</f>
        <v>26113</v>
      </c>
      <c r="E465" s="74">
        <f t="shared" si="129"/>
        <v>27898</v>
      </c>
      <c r="F465" s="74">
        <f t="shared" si="130"/>
        <v>0</v>
      </c>
      <c r="G465" s="74">
        <f t="shared" si="131"/>
        <v>26113</v>
      </c>
      <c r="H465" s="29">
        <f t="shared" si="128"/>
        <v>100</v>
      </c>
    </row>
    <row r="466" spans="1:8" ht="12.75">
      <c r="A466" s="76" t="s">
        <v>409</v>
      </c>
      <c r="B466" s="73">
        <f>'[2]By Agency-SUM (C)'!B457</f>
        <v>220198</v>
      </c>
      <c r="C466" s="73">
        <f>'[2]By Agency-SUM (C)'!C457</f>
        <v>396</v>
      </c>
      <c r="D466" s="73">
        <f>'[2]By Agency-SUM (C)'!D457</f>
        <v>219416</v>
      </c>
      <c r="E466" s="74">
        <f t="shared" si="129"/>
        <v>219812</v>
      </c>
      <c r="F466" s="74">
        <f t="shared" si="130"/>
        <v>386</v>
      </c>
      <c r="G466" s="74">
        <f t="shared" si="131"/>
        <v>219802</v>
      </c>
      <c r="H466" s="29">
        <f t="shared" si="128"/>
        <v>99.82470322164598</v>
      </c>
    </row>
    <row r="467" spans="1:8" ht="12.75">
      <c r="A467" s="76" t="s">
        <v>410</v>
      </c>
      <c r="B467" s="73">
        <f>'[2]By Agency-SUM (C)'!B458</f>
        <v>106065</v>
      </c>
      <c r="C467" s="73">
        <f>'[2]By Agency-SUM (C)'!C458</f>
        <v>95938</v>
      </c>
      <c r="D467" s="73">
        <f>'[2]By Agency-SUM (C)'!D458</f>
        <v>98</v>
      </c>
      <c r="E467" s="74">
        <f t="shared" si="129"/>
        <v>96036</v>
      </c>
      <c r="F467" s="74">
        <f t="shared" si="130"/>
        <v>10029</v>
      </c>
      <c r="G467" s="74">
        <f t="shared" si="131"/>
        <v>10127</v>
      </c>
      <c r="H467" s="29">
        <f t="shared" si="128"/>
        <v>90.54447744307735</v>
      </c>
    </row>
    <row r="468" spans="1:8" ht="12.75">
      <c r="A468" s="76" t="s">
        <v>411</v>
      </c>
      <c r="B468" s="73">
        <f>'[2]By Agency-SUM (C)'!B459</f>
        <v>34495</v>
      </c>
      <c r="C468" s="73">
        <f>'[2]By Agency-SUM (C)'!C459</f>
        <v>29064</v>
      </c>
      <c r="D468" s="73">
        <f>'[2]By Agency-SUM (C)'!D459</f>
        <v>942</v>
      </c>
      <c r="E468" s="74">
        <f t="shared" si="129"/>
        <v>30006</v>
      </c>
      <c r="F468" s="74">
        <f t="shared" si="130"/>
        <v>4489</v>
      </c>
      <c r="G468" s="74">
        <f t="shared" si="131"/>
        <v>5431</v>
      </c>
      <c r="H468" s="29">
        <f t="shared" si="128"/>
        <v>86.98651978547616</v>
      </c>
    </row>
    <row r="469" spans="1:8" ht="12.75">
      <c r="A469" s="76" t="s">
        <v>412</v>
      </c>
      <c r="B469" s="73">
        <f>'[2]By Agency-SUM (C)'!B460</f>
        <v>23002</v>
      </c>
      <c r="C469" s="73">
        <f>'[2]By Agency-SUM (C)'!C460</f>
        <v>17913</v>
      </c>
      <c r="D469" s="73">
        <f>'[2]By Agency-SUM (C)'!D460</f>
        <v>191</v>
      </c>
      <c r="E469" s="74">
        <f t="shared" si="129"/>
        <v>18104</v>
      </c>
      <c r="F469" s="74">
        <f t="shared" si="130"/>
        <v>4898</v>
      </c>
      <c r="G469" s="74">
        <f t="shared" si="131"/>
        <v>5089</v>
      </c>
      <c r="H469" s="29">
        <f t="shared" si="128"/>
        <v>78.70619946091644</v>
      </c>
    </row>
    <row r="470" spans="1:8" ht="12.75">
      <c r="A470" s="75"/>
      <c r="B470" s="6"/>
      <c r="C470" s="6"/>
      <c r="D470" s="6"/>
      <c r="E470" s="74">
        <f t="shared" si="129"/>
        <v>0</v>
      </c>
      <c r="F470" s="74">
        <f t="shared" si="130"/>
        <v>0</v>
      </c>
      <c r="G470" s="74">
        <f t="shared" si="131"/>
        <v>0</v>
      </c>
      <c r="H470" s="29" t="e">
        <f t="shared" si="128"/>
        <v>#DIV/0!</v>
      </c>
    </row>
    <row r="471" spans="1:8" ht="12.75">
      <c r="A471" s="70" t="s">
        <v>413</v>
      </c>
      <c r="B471" s="71">
        <f aca="true" t="shared" si="138" ref="B471:G471">SUM(B472:B476)</f>
        <v>351233</v>
      </c>
      <c r="C471" s="71">
        <f t="shared" si="138"/>
        <v>53495</v>
      </c>
      <c r="D471" s="71">
        <f t="shared" si="138"/>
        <v>287323</v>
      </c>
      <c r="E471" s="71">
        <f t="shared" si="138"/>
        <v>340818</v>
      </c>
      <c r="F471" s="71">
        <f t="shared" si="138"/>
        <v>10415</v>
      </c>
      <c r="G471" s="71">
        <f t="shared" si="138"/>
        <v>297738</v>
      </c>
      <c r="H471" s="29">
        <f t="shared" si="128"/>
        <v>97.0347319300863</v>
      </c>
    </row>
    <row r="472" spans="1:8" ht="12.75">
      <c r="A472" s="76" t="s">
        <v>414</v>
      </c>
      <c r="B472" s="73">
        <f>'[2]By Agency-SUM (C)'!B463</f>
        <v>45616</v>
      </c>
      <c r="C472" s="73">
        <f>'[2]By Agency-SUM (C)'!C463</f>
        <v>0</v>
      </c>
      <c r="D472" s="73">
        <f>'[2]By Agency-SUM (C)'!D463</f>
        <v>45616</v>
      </c>
      <c r="E472" s="74">
        <f t="shared" si="129"/>
        <v>45616</v>
      </c>
      <c r="F472" s="74">
        <f t="shared" si="130"/>
        <v>0</v>
      </c>
      <c r="G472" s="74">
        <f t="shared" si="131"/>
        <v>45616</v>
      </c>
      <c r="H472" s="29">
        <f aca="true" t="shared" si="139" ref="H472:H489">E472/B472*100</f>
        <v>100</v>
      </c>
    </row>
    <row r="473" spans="1:8" ht="12.75">
      <c r="A473" s="76" t="s">
        <v>415</v>
      </c>
      <c r="B473" s="73">
        <f>'[2]By Agency-SUM (C)'!B464</f>
        <v>47241</v>
      </c>
      <c r="C473" s="73">
        <f>'[2]By Agency-SUM (C)'!C464</f>
        <v>119</v>
      </c>
      <c r="D473" s="73">
        <f>'[2]By Agency-SUM (C)'!D464</f>
        <v>47122</v>
      </c>
      <c r="E473" s="74">
        <f aca="true" t="shared" si="140" ref="E473:E489">SUM(C473:D473)</f>
        <v>47241</v>
      </c>
      <c r="F473" s="74">
        <f aca="true" t="shared" si="141" ref="F473:F489">B473-E473</f>
        <v>0</v>
      </c>
      <c r="G473" s="74">
        <f aca="true" t="shared" si="142" ref="G473:G489">B473-C473</f>
        <v>47122</v>
      </c>
      <c r="H473" s="29">
        <f t="shared" si="139"/>
        <v>100</v>
      </c>
    </row>
    <row r="474" spans="1:8" ht="12.75">
      <c r="A474" s="76" t="s">
        <v>416</v>
      </c>
      <c r="B474" s="73">
        <f>'[2]By Agency-SUM (C)'!B465</f>
        <v>65598</v>
      </c>
      <c r="C474" s="73">
        <f>'[2]By Agency-SUM (C)'!C465</f>
        <v>53300</v>
      </c>
      <c r="D474" s="73">
        <f>'[2]By Agency-SUM (C)'!D465</f>
        <v>1883</v>
      </c>
      <c r="E474" s="74">
        <f t="shared" si="140"/>
        <v>55183</v>
      </c>
      <c r="F474" s="74">
        <f t="shared" si="141"/>
        <v>10415</v>
      </c>
      <c r="G474" s="74">
        <f t="shared" si="142"/>
        <v>12298</v>
      </c>
      <c r="H474" s="29">
        <f t="shared" si="139"/>
        <v>84.12299155462057</v>
      </c>
    </row>
    <row r="475" spans="1:8" ht="12.75">
      <c r="A475" s="76" t="s">
        <v>417</v>
      </c>
      <c r="B475" s="73">
        <f>'[2]By Agency-SUM (C)'!B466</f>
        <v>40948</v>
      </c>
      <c r="C475" s="73">
        <f>'[2]By Agency-SUM (C)'!C466</f>
        <v>0</v>
      </c>
      <c r="D475" s="73">
        <f>'[2]By Agency-SUM (C)'!D466</f>
        <v>40948</v>
      </c>
      <c r="E475" s="74">
        <f t="shared" si="140"/>
        <v>40948</v>
      </c>
      <c r="F475" s="74">
        <f t="shared" si="141"/>
        <v>0</v>
      </c>
      <c r="G475" s="74">
        <f t="shared" si="142"/>
        <v>40948</v>
      </c>
      <c r="H475" s="29">
        <f t="shared" si="139"/>
        <v>100</v>
      </c>
    </row>
    <row r="476" spans="1:8" ht="12.75">
      <c r="A476" s="76" t="s">
        <v>418</v>
      </c>
      <c r="B476" s="73">
        <f>'[2]By Agency-SUM (C)'!B467</f>
        <v>151830</v>
      </c>
      <c r="C476" s="73">
        <f>'[2]By Agency-SUM (C)'!C467</f>
        <v>76</v>
      </c>
      <c r="D476" s="73">
        <f>'[2]By Agency-SUM (C)'!D467</f>
        <v>151754</v>
      </c>
      <c r="E476" s="74">
        <f t="shared" si="140"/>
        <v>151830</v>
      </c>
      <c r="F476" s="74">
        <f t="shared" si="141"/>
        <v>0</v>
      </c>
      <c r="G476" s="74">
        <f t="shared" si="142"/>
        <v>151754</v>
      </c>
      <c r="H476" s="29">
        <f t="shared" si="139"/>
        <v>100</v>
      </c>
    </row>
    <row r="477" spans="1:8" ht="12.75">
      <c r="A477" s="75"/>
      <c r="B477" s="6"/>
      <c r="C477" s="6"/>
      <c r="D477" s="6"/>
      <c r="E477" s="74">
        <f t="shared" si="140"/>
        <v>0</v>
      </c>
      <c r="F477" s="74">
        <f t="shared" si="141"/>
        <v>0</v>
      </c>
      <c r="G477" s="74">
        <f t="shared" si="142"/>
        <v>0</v>
      </c>
      <c r="H477" s="29" t="e">
        <f t="shared" si="139"/>
        <v>#DIV/0!</v>
      </c>
    </row>
    <row r="478" spans="1:8" ht="12.75">
      <c r="A478" s="70" t="s">
        <v>419</v>
      </c>
      <c r="B478" s="71">
        <f aca="true" t="shared" si="143" ref="B478:G478">SUM(B479:B483)</f>
        <v>466966</v>
      </c>
      <c r="C478" s="71">
        <f t="shared" si="143"/>
        <v>73115</v>
      </c>
      <c r="D478" s="71">
        <f t="shared" si="143"/>
        <v>355450</v>
      </c>
      <c r="E478" s="71">
        <f t="shared" si="143"/>
        <v>428565</v>
      </c>
      <c r="F478" s="71">
        <f t="shared" si="143"/>
        <v>38401</v>
      </c>
      <c r="G478" s="71">
        <f t="shared" si="143"/>
        <v>393851</v>
      </c>
      <c r="H478" s="29">
        <f t="shared" si="139"/>
        <v>91.77648908057546</v>
      </c>
    </row>
    <row r="479" spans="1:8" ht="12.75">
      <c r="A479" s="72" t="s">
        <v>420</v>
      </c>
      <c r="B479" s="73">
        <f>'[2]By Agency-SUM (C)'!B470</f>
        <v>25707</v>
      </c>
      <c r="C479" s="73">
        <f>'[2]By Agency-SUM (C)'!C470</f>
        <v>0</v>
      </c>
      <c r="D479" s="73">
        <f>'[2]By Agency-SUM (C)'!D470</f>
        <v>25707</v>
      </c>
      <c r="E479" s="74">
        <f t="shared" si="140"/>
        <v>25707</v>
      </c>
      <c r="F479" s="74">
        <f t="shared" si="141"/>
        <v>0</v>
      </c>
      <c r="G479" s="74">
        <f t="shared" si="142"/>
        <v>25707</v>
      </c>
      <c r="H479" s="29">
        <f t="shared" si="139"/>
        <v>100</v>
      </c>
    </row>
    <row r="480" spans="1:8" ht="12.75">
      <c r="A480" s="76" t="s">
        <v>421</v>
      </c>
      <c r="B480" s="73">
        <f>'[2]By Agency-SUM (C)'!B471</f>
        <v>49786</v>
      </c>
      <c r="C480" s="73">
        <f>'[2]By Agency-SUM (C)'!C471</f>
        <v>0</v>
      </c>
      <c r="D480" s="73">
        <f>'[2]By Agency-SUM (C)'!D471</f>
        <v>49786</v>
      </c>
      <c r="E480" s="74">
        <f t="shared" si="140"/>
        <v>49786</v>
      </c>
      <c r="F480" s="74">
        <f t="shared" si="141"/>
        <v>0</v>
      </c>
      <c r="G480" s="74">
        <f t="shared" si="142"/>
        <v>49786</v>
      </c>
      <c r="H480" s="29">
        <f t="shared" si="139"/>
        <v>100</v>
      </c>
    </row>
    <row r="481" spans="1:8" ht="12.75">
      <c r="A481" s="76" t="s">
        <v>422</v>
      </c>
      <c r="B481" s="73">
        <f>'[2]By Agency-SUM (C)'!B472</f>
        <v>69707</v>
      </c>
      <c r="C481" s="73">
        <f>'[2]By Agency-SUM (C)'!C472</f>
        <v>0</v>
      </c>
      <c r="D481" s="73">
        <f>'[2]By Agency-SUM (C)'!D472</f>
        <v>69707</v>
      </c>
      <c r="E481" s="74">
        <f t="shared" si="140"/>
        <v>69707</v>
      </c>
      <c r="F481" s="74">
        <f t="shared" si="141"/>
        <v>0</v>
      </c>
      <c r="G481" s="74">
        <f t="shared" si="142"/>
        <v>69707</v>
      </c>
      <c r="H481" s="29">
        <f t="shared" si="139"/>
        <v>100</v>
      </c>
    </row>
    <row r="482" spans="1:8" ht="12.75">
      <c r="A482" s="76" t="s">
        <v>423</v>
      </c>
      <c r="B482" s="73">
        <f>'[2]By Agency-SUM (C)'!B473</f>
        <v>119157</v>
      </c>
      <c r="C482" s="73">
        <f>'[2]By Agency-SUM (C)'!C473</f>
        <v>71642</v>
      </c>
      <c r="D482" s="73">
        <f>'[2]By Agency-SUM (C)'!D473</f>
        <v>9114</v>
      </c>
      <c r="E482" s="74">
        <f t="shared" si="140"/>
        <v>80756</v>
      </c>
      <c r="F482" s="74">
        <f t="shared" si="141"/>
        <v>38401</v>
      </c>
      <c r="G482" s="74">
        <f t="shared" si="142"/>
        <v>47515</v>
      </c>
      <c r="H482" s="29">
        <f t="shared" si="139"/>
        <v>67.77277037857617</v>
      </c>
    </row>
    <row r="483" spans="1:8" ht="12.75">
      <c r="A483" s="76" t="s">
        <v>424</v>
      </c>
      <c r="B483" s="73">
        <f>'[2]By Agency-SUM (C)'!B474</f>
        <v>202609</v>
      </c>
      <c r="C483" s="73">
        <f>'[2]By Agency-SUM (C)'!C474</f>
        <v>1473</v>
      </c>
      <c r="D483" s="73">
        <f>'[2]By Agency-SUM (C)'!D474</f>
        <v>201136</v>
      </c>
      <c r="E483" s="74">
        <f t="shared" si="140"/>
        <v>202609</v>
      </c>
      <c r="F483" s="74">
        <f t="shared" si="141"/>
        <v>0</v>
      </c>
      <c r="G483" s="74">
        <f t="shared" si="142"/>
        <v>201136</v>
      </c>
      <c r="H483" s="29">
        <f t="shared" si="139"/>
        <v>100</v>
      </c>
    </row>
    <row r="484" spans="1:8" ht="12.75">
      <c r="A484" s="75"/>
      <c r="B484" s="6"/>
      <c r="C484" s="6"/>
      <c r="D484" s="6"/>
      <c r="E484" s="74">
        <f t="shared" si="140"/>
        <v>0</v>
      </c>
      <c r="F484" s="74">
        <f t="shared" si="141"/>
        <v>0</v>
      </c>
      <c r="G484" s="74">
        <f t="shared" si="142"/>
        <v>0</v>
      </c>
      <c r="H484" s="29" t="e">
        <f t="shared" si="139"/>
        <v>#DIV/0!</v>
      </c>
    </row>
    <row r="485" spans="1:8" ht="12.75">
      <c r="A485" s="70" t="s">
        <v>425</v>
      </c>
      <c r="B485" s="71">
        <f aca="true" t="shared" si="144" ref="B485:G485">SUM(B486:B489)</f>
        <v>352032</v>
      </c>
      <c r="C485" s="71">
        <f t="shared" si="144"/>
        <v>72638</v>
      </c>
      <c r="D485" s="71">
        <f t="shared" si="144"/>
        <v>270308</v>
      </c>
      <c r="E485" s="71">
        <f t="shared" si="144"/>
        <v>342946</v>
      </c>
      <c r="F485" s="71">
        <f t="shared" si="144"/>
        <v>9086</v>
      </c>
      <c r="G485" s="71">
        <f t="shared" si="144"/>
        <v>279394</v>
      </c>
      <c r="H485" s="29">
        <f t="shared" si="139"/>
        <v>97.4189846377602</v>
      </c>
    </row>
    <row r="486" spans="1:8" ht="12.75">
      <c r="A486" s="76" t="s">
        <v>426</v>
      </c>
      <c r="B486" s="73">
        <f>'[2]By Agency-SUM (C)'!B477</f>
        <v>38806</v>
      </c>
      <c r="C486" s="73">
        <f>'[2]By Agency-SUM (C)'!C477</f>
        <v>0</v>
      </c>
      <c r="D486" s="73">
        <f>'[2]By Agency-SUM (C)'!D477</f>
        <v>38806</v>
      </c>
      <c r="E486" s="74">
        <f t="shared" si="140"/>
        <v>38806</v>
      </c>
      <c r="F486" s="74">
        <f t="shared" si="141"/>
        <v>0</v>
      </c>
      <c r="G486" s="74">
        <f t="shared" si="142"/>
        <v>38806</v>
      </c>
      <c r="H486" s="29">
        <f t="shared" si="139"/>
        <v>100</v>
      </c>
    </row>
    <row r="487" spans="1:8" ht="12.75">
      <c r="A487" s="76" t="s">
        <v>427</v>
      </c>
      <c r="B487" s="73">
        <f>'[2]By Agency-SUM (C)'!B478</f>
        <v>84455</v>
      </c>
      <c r="C487" s="73">
        <f>'[2]By Agency-SUM (C)'!C478</f>
        <v>72638</v>
      </c>
      <c r="D487" s="73">
        <f>'[2]By Agency-SUM (C)'!D478</f>
        <v>2936</v>
      </c>
      <c r="E487" s="74">
        <f t="shared" si="140"/>
        <v>75574</v>
      </c>
      <c r="F487" s="74">
        <f t="shared" si="141"/>
        <v>8881</v>
      </c>
      <c r="G487" s="74">
        <f t="shared" si="142"/>
        <v>11817</v>
      </c>
      <c r="H487" s="29">
        <f t="shared" si="139"/>
        <v>89.48434077319283</v>
      </c>
    </row>
    <row r="488" spans="1:8" ht="12.75">
      <c r="A488" s="76" t="s">
        <v>428</v>
      </c>
      <c r="B488" s="73">
        <f>'[2]By Agency-SUM (C)'!B479</f>
        <v>111347</v>
      </c>
      <c r="C488" s="73">
        <f>'[2]By Agency-SUM (C)'!C479</f>
        <v>0</v>
      </c>
      <c r="D488" s="73">
        <f>'[2]By Agency-SUM (C)'!D479</f>
        <v>111347</v>
      </c>
      <c r="E488" s="74">
        <f t="shared" si="140"/>
        <v>111347</v>
      </c>
      <c r="F488" s="74">
        <f t="shared" si="141"/>
        <v>0</v>
      </c>
      <c r="G488" s="74">
        <f t="shared" si="142"/>
        <v>111347</v>
      </c>
      <c r="H488" s="29">
        <f t="shared" si="139"/>
        <v>100</v>
      </c>
    </row>
    <row r="489" spans="1:8" ht="12.75">
      <c r="A489" s="76" t="s">
        <v>429</v>
      </c>
      <c r="B489" s="73">
        <f>'[2]By Agency-SUM (C)'!B480</f>
        <v>117424</v>
      </c>
      <c r="C489" s="73">
        <f>'[2]By Agency-SUM (C)'!C480</f>
        <v>0</v>
      </c>
      <c r="D489" s="73">
        <f>'[2]By Agency-SUM (C)'!D480</f>
        <v>117219</v>
      </c>
      <c r="E489" s="74">
        <f t="shared" si="140"/>
        <v>117219</v>
      </c>
      <c r="F489" s="74">
        <f t="shared" si="141"/>
        <v>205</v>
      </c>
      <c r="G489" s="74">
        <f t="shared" si="142"/>
        <v>117424</v>
      </c>
      <c r="H489" s="29">
        <f t="shared" si="139"/>
        <v>99.82541899441341</v>
      </c>
    </row>
    <row r="713" spans="14:18" ht="11.25">
      <c r="N713" s="63"/>
      <c r="O713" s="63"/>
      <c r="P713" s="63"/>
      <c r="Q713" s="63"/>
      <c r="R713" s="63"/>
    </row>
    <row r="759" spans="14:18" ht="11.25">
      <c r="N759" s="63"/>
      <c r="O759" s="63"/>
      <c r="P759" s="63"/>
      <c r="Q759" s="63"/>
      <c r="R759" s="63"/>
    </row>
    <row r="785" spans="14:18" ht="11.25">
      <c r="N785" s="63"/>
      <c r="O785" s="63"/>
      <c r="P785" s="63"/>
      <c r="Q785" s="63"/>
      <c r="R785" s="63"/>
    </row>
    <row r="890" spans="14:18" ht="11.25">
      <c r="N890" s="63"/>
      <c r="O890" s="63"/>
      <c r="P890" s="63"/>
      <c r="Q890" s="63"/>
      <c r="R890" s="63"/>
    </row>
    <row r="926" spans="14:18" ht="11.25">
      <c r="N926" s="63"/>
      <c r="O926" s="63"/>
      <c r="P926" s="63"/>
      <c r="Q926" s="63"/>
      <c r="R926" s="63"/>
    </row>
    <row r="937" spans="14:18" ht="11.25">
      <c r="N937" s="63"/>
      <c r="O937" s="63"/>
      <c r="P937" s="63"/>
      <c r="Q937" s="63"/>
      <c r="R937" s="63"/>
    </row>
    <row r="941" spans="15:16" ht="11.25">
      <c r="O941" s="78"/>
      <c r="P941" s="78"/>
    </row>
    <row r="942" spans="15:16" ht="11.25">
      <c r="O942" s="78"/>
      <c r="P942" s="78"/>
    </row>
    <row r="943" spans="14:17" ht="11.25">
      <c r="N943" s="79"/>
      <c r="O943" s="78"/>
      <c r="P943" s="78"/>
      <c r="Q943" s="78"/>
    </row>
    <row r="944" spans="15:17" ht="11.25">
      <c r="O944" s="78"/>
      <c r="P944" s="78"/>
      <c r="Q944" s="78"/>
    </row>
    <row r="945" spans="15:17" ht="11.25">
      <c r="O945" s="78"/>
      <c r="P945" s="78"/>
      <c r="Q945" s="78"/>
    </row>
    <row r="946" spans="15:17" ht="11.25">
      <c r="O946" s="78"/>
      <c r="P946" s="78"/>
      <c r="Q946" s="78"/>
    </row>
    <row r="947" spans="15:17" ht="11.25">
      <c r="O947" s="79"/>
      <c r="P947" s="79"/>
      <c r="Q947" s="78"/>
    </row>
    <row r="948" spans="15:17" ht="11.25">
      <c r="O948" s="78"/>
      <c r="P948" s="78"/>
      <c r="Q948" s="78"/>
    </row>
    <row r="949" spans="15:17" ht="11.25">
      <c r="O949" s="78"/>
      <c r="P949" s="78"/>
      <c r="Q949" s="78"/>
    </row>
    <row r="950" spans="15:17" ht="11.25">
      <c r="O950" s="78"/>
      <c r="P950" s="78"/>
      <c r="Q950" s="78"/>
    </row>
    <row r="951" ht="11.25">
      <c r="Q951" s="78"/>
    </row>
    <row r="952" spans="15:17" ht="11.25">
      <c r="O952" s="78"/>
      <c r="P952" s="78"/>
      <c r="Q952" s="78"/>
    </row>
    <row r="953" spans="14:17" ht="11.25">
      <c r="N953" s="79"/>
      <c r="O953" s="78"/>
      <c r="P953" s="78"/>
      <c r="Q953" s="78"/>
    </row>
    <row r="954" ht="11.25">
      <c r="Q954" s="78"/>
    </row>
    <row r="955" ht="11.25">
      <c r="Q955" s="78"/>
    </row>
    <row r="956" spans="15:17" ht="11.25">
      <c r="O956" s="78"/>
      <c r="P956" s="78"/>
      <c r="Q956" s="78"/>
    </row>
    <row r="957" spans="15:17" ht="11.25">
      <c r="O957" s="78"/>
      <c r="P957" s="78"/>
      <c r="Q957" s="78"/>
    </row>
    <row r="959" spans="15:17" ht="11.25">
      <c r="O959" s="78"/>
      <c r="P959" s="78"/>
      <c r="Q959" s="78"/>
    </row>
    <row r="961" spans="15:17" ht="11.25">
      <c r="O961" s="78"/>
      <c r="P961" s="78"/>
      <c r="Q961" s="78"/>
    </row>
    <row r="962" spans="15:17" ht="11.25">
      <c r="O962" s="78"/>
      <c r="P962" s="78"/>
      <c r="Q962" s="78"/>
    </row>
    <row r="963" spans="15:17" ht="11.25">
      <c r="O963" s="78"/>
      <c r="P963" s="78"/>
      <c r="Q963" s="78"/>
    </row>
    <row r="964" spans="15:17" ht="11.25">
      <c r="O964" s="78"/>
      <c r="P964" s="78"/>
      <c r="Q964" s="78"/>
    </row>
    <row r="965" spans="15:17" ht="11.25">
      <c r="O965" s="78"/>
      <c r="P965" s="78"/>
      <c r="Q965" s="78"/>
    </row>
    <row r="966" spans="15:17" ht="11.25">
      <c r="O966" s="78"/>
      <c r="P966" s="78"/>
      <c r="Q966" s="78"/>
    </row>
    <row r="967" spans="15:17" ht="11.25">
      <c r="O967" s="78"/>
      <c r="P967" s="78"/>
      <c r="Q967" s="78"/>
    </row>
    <row r="968" spans="15:17" ht="11.25">
      <c r="O968" s="78"/>
      <c r="P968" s="78"/>
      <c r="Q968" s="78"/>
    </row>
    <row r="969" spans="15:17" ht="11.25">
      <c r="O969" s="78"/>
      <c r="P969" s="78"/>
      <c r="Q969" s="78"/>
    </row>
    <row r="971" spans="15:17" ht="11.25">
      <c r="O971" s="78"/>
      <c r="P971" s="78"/>
      <c r="Q971" s="78"/>
    </row>
    <row r="973" spans="15:17" ht="11.25">
      <c r="O973" s="78"/>
      <c r="P973" s="78"/>
      <c r="Q973" s="78"/>
    </row>
    <row r="978" spans="14:18" ht="11.25">
      <c r="N978" s="63"/>
      <c r="O978" s="63"/>
      <c r="P978" s="63"/>
      <c r="Q978" s="63"/>
      <c r="R978" s="63"/>
    </row>
    <row r="990" spans="14:18" ht="11.25">
      <c r="N990" s="63"/>
      <c r="R990" s="63"/>
    </row>
    <row r="1214" spans="15:17" ht="11.25">
      <c r="O1214" s="63"/>
      <c r="P1214" s="63"/>
      <c r="Q1214" s="63"/>
    </row>
    <row r="1243" spans="14:18" ht="11.25">
      <c r="N1243" s="63"/>
      <c r="R1243" s="63"/>
    </row>
    <row r="1244" ht="11.25">
      <c r="N1244" s="64" t="s">
        <v>430</v>
      </c>
    </row>
    <row r="1361" spans="15:17" ht="11.25">
      <c r="O1361" s="80"/>
      <c r="P1361" s="80"/>
      <c r="Q1361" s="80"/>
    </row>
    <row r="1363" spans="15:17" ht="11.25">
      <c r="O1363" s="80"/>
      <c r="P1363" s="80"/>
      <c r="Q1363" s="80"/>
    </row>
    <row r="1365" spans="15:17" ht="11.25">
      <c r="O1365" s="63"/>
      <c r="P1365" s="63"/>
      <c r="Q1365" s="63"/>
    </row>
    <row r="1383" spans="14:18" ht="11.25">
      <c r="N1383" s="80"/>
      <c r="R1383" s="80"/>
    </row>
    <row r="1385" spans="14:18" ht="11.25">
      <c r="N1385" s="80"/>
      <c r="R1385" s="80"/>
    </row>
    <row r="1386" spans="14:18" ht="11.25">
      <c r="N1386" s="80"/>
      <c r="R1386" s="80"/>
    </row>
    <row r="1387" spans="14:18" ht="11.25">
      <c r="N1387" s="80"/>
      <c r="R1387" s="80"/>
    </row>
    <row r="1389" spans="14:18" ht="11.25">
      <c r="N1389" s="63"/>
      <c r="R1389" s="63"/>
    </row>
    <row r="1428" spans="15:17" ht="11.25">
      <c r="O1428" s="63"/>
      <c r="P1428" s="63"/>
      <c r="Q1428" s="63"/>
    </row>
    <row r="1440" spans="14:18" ht="11.25">
      <c r="N1440" s="63"/>
      <c r="R1440" s="63"/>
    </row>
    <row r="1694" spans="15:17" ht="11.25">
      <c r="O1694" s="63"/>
      <c r="P1694" s="63"/>
      <c r="Q1694" s="63"/>
    </row>
    <row r="1695" spans="15:17" ht="11.25">
      <c r="O1695" s="63"/>
      <c r="P1695" s="63"/>
      <c r="Q1695" s="63"/>
    </row>
    <row r="1706" spans="14:18" ht="11.25">
      <c r="N1706" s="81"/>
      <c r="O1706" s="81"/>
      <c r="P1706" s="81"/>
      <c r="Q1706" s="81"/>
      <c r="R1706" s="81"/>
    </row>
    <row r="1707" spans="14:18" ht="11.25">
      <c r="N1707" s="81"/>
      <c r="O1707" s="81"/>
      <c r="P1707" s="81"/>
      <c r="Q1707" s="81"/>
      <c r="R1707" s="81"/>
    </row>
    <row r="1708" spans="14:18" ht="11.25">
      <c r="N1708" s="79"/>
      <c r="O1708" s="79"/>
      <c r="P1708" s="79"/>
      <c r="Q1708" s="79"/>
      <c r="R1708" s="79"/>
    </row>
    <row r="1709" spans="14:18" ht="11.25">
      <c r="N1709" s="79"/>
      <c r="O1709" s="79"/>
      <c r="P1709" s="79"/>
      <c r="Q1709" s="79"/>
      <c r="R1709" s="79"/>
    </row>
    <row r="1710" spans="14:18" ht="11.25">
      <c r="N1710" s="79"/>
      <c r="O1710" s="79"/>
      <c r="P1710" s="79"/>
      <c r="Q1710" s="79"/>
      <c r="R1710" s="79"/>
    </row>
    <row r="1711" spans="14:18" ht="11.25">
      <c r="N1711" s="79"/>
      <c r="O1711" s="79"/>
      <c r="P1711" s="79"/>
      <c r="Q1711" s="79"/>
      <c r="R1711" s="79"/>
    </row>
    <row r="1712" spans="14:18" ht="11.25">
      <c r="N1712" s="79"/>
      <c r="O1712" s="79"/>
      <c r="P1712" s="79"/>
      <c r="Q1712" s="79"/>
      <c r="R1712" s="79"/>
    </row>
    <row r="1713" spans="14:18" ht="11.25">
      <c r="N1713" s="79"/>
      <c r="O1713" s="79"/>
      <c r="P1713" s="79"/>
      <c r="Q1713" s="79"/>
      <c r="R1713" s="79"/>
    </row>
    <row r="1714" spans="14:18" ht="11.25">
      <c r="N1714" s="79"/>
      <c r="O1714" s="79"/>
      <c r="P1714" s="79"/>
      <c r="Q1714" s="79"/>
      <c r="R1714" s="79"/>
    </row>
    <row r="1715" spans="14:18" ht="11.25">
      <c r="N1715" s="82"/>
      <c r="O1715" s="82"/>
      <c r="P1715" s="82"/>
      <c r="Q1715" s="82"/>
      <c r="R1715" s="82"/>
    </row>
    <row r="1716" spans="14:18" ht="11.25">
      <c r="N1716" s="82"/>
      <c r="O1716" s="82"/>
      <c r="P1716" s="82"/>
      <c r="Q1716" s="82"/>
      <c r="R1716" s="82"/>
    </row>
    <row r="1717" spans="14:18" ht="11.25">
      <c r="N1717" s="82"/>
      <c r="O1717" s="82"/>
      <c r="P1717" s="82"/>
      <c r="Q1717" s="82"/>
      <c r="R1717" s="82"/>
    </row>
    <row r="1718" spans="14:18" ht="11.25">
      <c r="N1718" s="82"/>
      <c r="O1718" s="82"/>
      <c r="P1718" s="82"/>
      <c r="Q1718" s="82"/>
      <c r="R1718" s="82"/>
    </row>
    <row r="1719" spans="14:18" ht="11.25">
      <c r="N1719" s="82"/>
      <c r="O1719" s="82"/>
      <c r="P1719" s="82"/>
      <c r="Q1719" s="82"/>
      <c r="R1719" s="82"/>
    </row>
    <row r="1720" spans="14:18" ht="11.25">
      <c r="N1720" s="82"/>
      <c r="O1720" s="82"/>
      <c r="P1720" s="82"/>
      <c r="Q1720" s="82"/>
      <c r="R1720" s="82"/>
    </row>
    <row r="1721" spans="14:18" ht="11.25">
      <c r="N1721" s="82"/>
      <c r="O1721" s="82"/>
      <c r="P1721" s="82"/>
      <c r="Q1721" s="82"/>
      <c r="R1721" s="82"/>
    </row>
    <row r="1722" spans="14:18" ht="11.25">
      <c r="N1722" s="82"/>
      <c r="O1722" s="82"/>
      <c r="P1722" s="82"/>
      <c r="Q1722" s="82"/>
      <c r="R1722" s="82"/>
    </row>
    <row r="1723" spans="14:18" ht="11.25">
      <c r="N1723" s="82"/>
      <c r="O1723" s="82"/>
      <c r="P1723" s="82"/>
      <c r="Q1723" s="82"/>
      <c r="R1723" s="82"/>
    </row>
    <row r="1724" spans="14:18" ht="11.25">
      <c r="N1724" s="82"/>
      <c r="O1724" s="82"/>
      <c r="P1724" s="82"/>
      <c r="Q1724" s="82"/>
      <c r="R1724" s="82"/>
    </row>
    <row r="1725" spans="14:18" ht="11.25">
      <c r="N1725" s="82"/>
      <c r="O1725" s="82"/>
      <c r="P1725" s="82"/>
      <c r="Q1725" s="82"/>
      <c r="R1725" s="82"/>
    </row>
    <row r="1726" spans="14:18" ht="11.25">
      <c r="N1726" s="82"/>
      <c r="O1726" s="82"/>
      <c r="P1726" s="82"/>
      <c r="Q1726" s="82"/>
      <c r="R1726" s="82"/>
    </row>
    <row r="1727" spans="14:18" ht="11.25">
      <c r="N1727" s="82"/>
      <c r="O1727" s="82"/>
      <c r="P1727" s="82"/>
      <c r="Q1727" s="82"/>
      <c r="R1727" s="82"/>
    </row>
    <row r="1728" spans="14:18" ht="11.25">
      <c r="N1728" s="82"/>
      <c r="O1728" s="82"/>
      <c r="P1728" s="82"/>
      <c r="Q1728" s="82"/>
      <c r="R1728" s="82"/>
    </row>
    <row r="1729" spans="14:18" ht="11.25">
      <c r="N1729" s="79"/>
      <c r="O1729" s="79"/>
      <c r="P1729" s="79"/>
      <c r="Q1729" s="79"/>
      <c r="R1729" s="79"/>
    </row>
    <row r="1730" spans="14:18" ht="11.25">
      <c r="N1730" s="79"/>
      <c r="O1730" s="79"/>
      <c r="P1730" s="79"/>
      <c r="Q1730" s="79"/>
      <c r="R1730" s="79"/>
    </row>
    <row r="1731" spans="14:18" ht="11.25">
      <c r="N1731" s="79"/>
      <c r="O1731" s="79"/>
      <c r="P1731" s="79"/>
      <c r="Q1731" s="79"/>
      <c r="R1731" s="79"/>
    </row>
    <row r="1732" spans="14:18" ht="11.25">
      <c r="N1732" s="79"/>
      <c r="O1732" s="79"/>
      <c r="P1732" s="79"/>
      <c r="Q1732" s="79"/>
      <c r="R1732" s="79"/>
    </row>
    <row r="1733" spans="14:18" ht="11.25">
      <c r="N1733" s="79"/>
      <c r="O1733" s="79"/>
      <c r="P1733" s="82"/>
      <c r="Q1733" s="82"/>
      <c r="R1733" s="82"/>
    </row>
    <row r="1734" spans="14:18" ht="11.25">
      <c r="N1734" s="79"/>
      <c r="O1734" s="79"/>
      <c r="P1734" s="82"/>
      <c r="Q1734" s="82"/>
      <c r="R1734" s="82"/>
    </row>
    <row r="1735" spans="14:18" ht="11.25">
      <c r="N1735" s="79"/>
      <c r="O1735" s="79"/>
      <c r="P1735" s="82"/>
      <c r="Q1735" s="82"/>
      <c r="R1735" s="82"/>
    </row>
    <row r="1736" spans="14:18" ht="11.25">
      <c r="N1736" s="79"/>
      <c r="O1736" s="79"/>
      <c r="P1736" s="83"/>
      <c r="Q1736" s="82"/>
      <c r="R1736" s="82"/>
    </row>
    <row r="1737" spans="14:18" ht="11.25">
      <c r="N1737" s="79"/>
      <c r="O1737" s="79"/>
      <c r="P1737" s="82"/>
      <c r="Q1737" s="82"/>
      <c r="R1737" s="82"/>
    </row>
    <row r="1738" spans="14:18" ht="11.25">
      <c r="N1738" s="79"/>
      <c r="O1738" s="79"/>
      <c r="P1738" s="79"/>
      <c r="Q1738" s="79"/>
      <c r="R1738" s="79"/>
    </row>
    <row r="1739" spans="14:18" ht="11.25">
      <c r="N1739" s="79"/>
      <c r="O1739" s="79"/>
      <c r="P1739" s="82"/>
      <c r="Q1739" s="82"/>
      <c r="R1739" s="82"/>
    </row>
    <row r="1740" spans="14:18" ht="11.25">
      <c r="N1740" s="79"/>
      <c r="O1740" s="79"/>
      <c r="P1740" s="82"/>
      <c r="Q1740" s="82"/>
      <c r="R1740" s="82"/>
    </row>
    <row r="1741" spans="14:18" ht="11.25">
      <c r="N1741" s="79"/>
      <c r="O1741" s="79"/>
      <c r="P1741" s="79"/>
      <c r="Q1741" s="79"/>
      <c r="R1741" s="79"/>
    </row>
    <row r="1742" spans="14:18" ht="11.25">
      <c r="N1742" s="79"/>
      <c r="O1742" s="79"/>
      <c r="P1742" s="79"/>
      <c r="Q1742" s="79"/>
      <c r="R1742" s="79"/>
    </row>
    <row r="1743" spans="14:18" ht="11.25">
      <c r="N1743" s="79"/>
      <c r="O1743" s="79"/>
      <c r="P1743" s="79"/>
      <c r="Q1743" s="79"/>
      <c r="R1743" s="79"/>
    </row>
    <row r="1744" spans="14:18" ht="11.25">
      <c r="N1744" s="84"/>
      <c r="O1744" s="84"/>
      <c r="P1744" s="84"/>
      <c r="Q1744" s="79"/>
      <c r="R1744" s="79"/>
    </row>
    <row r="1745" spans="14:18" ht="11.25">
      <c r="N1745" s="84"/>
      <c r="O1745" s="84"/>
      <c r="P1745" s="84"/>
      <c r="Q1745" s="79"/>
      <c r="R1745" s="79"/>
    </row>
    <row r="1746" spans="14:18" ht="11.25">
      <c r="N1746" s="79"/>
      <c r="O1746" s="79"/>
      <c r="P1746" s="79"/>
      <c r="Q1746" s="79"/>
      <c r="R1746" s="79"/>
    </row>
    <row r="1747" spans="14:18" ht="11.25">
      <c r="N1747" s="79"/>
      <c r="O1747" s="79"/>
      <c r="P1747" s="79"/>
      <c r="Q1747" s="79"/>
      <c r="R1747" s="79"/>
    </row>
    <row r="1748" spans="14:18" ht="11.25">
      <c r="N1748" s="79"/>
      <c r="O1748" s="79"/>
      <c r="P1748" s="79"/>
      <c r="Q1748" s="79"/>
      <c r="R1748" s="79"/>
    </row>
    <row r="1749" spans="14:18" ht="11.25">
      <c r="N1749" s="79"/>
      <c r="O1749" s="79"/>
      <c r="P1749" s="79"/>
      <c r="Q1749" s="79"/>
      <c r="R1749" s="79"/>
    </row>
    <row r="1750" spans="14:18" ht="11.25">
      <c r="N1750" s="79"/>
      <c r="O1750" s="79"/>
      <c r="P1750" s="79"/>
      <c r="Q1750" s="79"/>
      <c r="R1750" s="79"/>
    </row>
    <row r="1751" spans="14:18" ht="11.25">
      <c r="N1751" s="79"/>
      <c r="O1751" s="79"/>
      <c r="P1751" s="79"/>
      <c r="Q1751" s="79"/>
      <c r="R1751" s="79"/>
    </row>
    <row r="1752" spans="14:18" ht="11.25">
      <c r="N1752" s="79"/>
      <c r="O1752" s="79"/>
      <c r="P1752" s="79"/>
      <c r="Q1752" s="79"/>
      <c r="R1752" s="79"/>
    </row>
    <row r="1753" spans="14:18" ht="11.25">
      <c r="N1753" s="79"/>
      <c r="O1753" s="79"/>
      <c r="P1753" s="79"/>
      <c r="Q1753" s="79"/>
      <c r="R1753" s="79"/>
    </row>
    <row r="1754" spans="14:18" ht="11.25">
      <c r="N1754" s="79"/>
      <c r="O1754" s="79"/>
      <c r="P1754" s="79"/>
      <c r="Q1754" s="79"/>
      <c r="R1754" s="79"/>
    </row>
    <row r="1755" spans="14:18" ht="11.25">
      <c r="N1755" s="79"/>
      <c r="O1755" s="79"/>
      <c r="P1755" s="79"/>
      <c r="Q1755" s="79"/>
      <c r="R1755" s="79"/>
    </row>
    <row r="1756" spans="14:18" ht="11.25">
      <c r="N1756" s="79"/>
      <c r="O1756" s="79"/>
      <c r="P1756" s="79"/>
      <c r="Q1756" s="79"/>
      <c r="R1756" s="79"/>
    </row>
    <row r="1757" spans="14:18" ht="11.25">
      <c r="N1757" s="79"/>
      <c r="O1757" s="79"/>
      <c r="P1757" s="79"/>
      <c r="Q1757" s="79"/>
      <c r="R1757" s="79"/>
    </row>
    <row r="1758" spans="14:18" ht="11.25">
      <c r="N1758" s="79"/>
      <c r="O1758" s="79"/>
      <c r="P1758" s="79"/>
      <c r="Q1758" s="79"/>
      <c r="R1758" s="79"/>
    </row>
    <row r="1759" spans="14:18" ht="11.25">
      <c r="N1759" s="79"/>
      <c r="O1759" s="79"/>
      <c r="P1759" s="79"/>
      <c r="Q1759" s="79"/>
      <c r="R1759" s="79"/>
    </row>
    <row r="1760" spans="14:18" ht="11.25">
      <c r="N1760" s="79"/>
      <c r="O1760" s="79"/>
      <c r="P1760" s="79"/>
      <c r="Q1760" s="79"/>
      <c r="R1760" s="79"/>
    </row>
    <row r="1761" spans="14:18" ht="11.25">
      <c r="N1761" s="79"/>
      <c r="O1761" s="79"/>
      <c r="P1761" s="79"/>
      <c r="Q1761" s="79"/>
      <c r="R1761" s="79"/>
    </row>
    <row r="1762" spans="14:18" ht="11.25">
      <c r="N1762" s="79"/>
      <c r="O1762" s="79"/>
      <c r="P1762" s="79"/>
      <c r="Q1762" s="79"/>
      <c r="R1762" s="79"/>
    </row>
    <row r="1763" spans="14:18" ht="11.25">
      <c r="N1763" s="79"/>
      <c r="O1763" s="79"/>
      <c r="P1763" s="79"/>
      <c r="Q1763" s="79"/>
      <c r="R1763" s="79"/>
    </row>
    <row r="1764" spans="14:18" ht="11.25">
      <c r="N1764" s="79"/>
      <c r="O1764" s="79"/>
      <c r="P1764" s="79"/>
      <c r="Q1764" s="79"/>
      <c r="R1764" s="79"/>
    </row>
    <row r="1765" spans="14:18" ht="11.25">
      <c r="N1765" s="79"/>
      <c r="O1765" s="79"/>
      <c r="P1765" s="79"/>
      <c r="Q1765" s="79"/>
      <c r="R1765" s="79"/>
    </row>
    <row r="1766" spans="14:18" ht="11.25">
      <c r="N1766" s="79"/>
      <c r="O1766" s="79"/>
      <c r="P1766" s="79"/>
      <c r="Q1766" s="79"/>
      <c r="R1766" s="79"/>
    </row>
    <row r="1767" spans="14:18" ht="11.25">
      <c r="N1767" s="79"/>
      <c r="O1767" s="79"/>
      <c r="P1767" s="79"/>
      <c r="Q1767" s="79"/>
      <c r="R1767" s="79"/>
    </row>
    <row r="1768" spans="14:18" ht="11.25">
      <c r="N1768" s="79"/>
      <c r="O1768" s="79"/>
      <c r="P1768" s="79"/>
      <c r="Q1768" s="79"/>
      <c r="R1768" s="79"/>
    </row>
    <row r="1814" ht="11.25">
      <c r="O1814" s="9"/>
    </row>
    <row r="1815" ht="11.25">
      <c r="O1815" s="9"/>
    </row>
    <row r="1816" ht="11.25">
      <c r="O1816" s="9"/>
    </row>
    <row r="1817" spans="14:18" ht="12.75">
      <c r="N1817" s="85"/>
      <c r="O1817" s="66"/>
      <c r="P1817" s="68"/>
      <c r="Q1817" s="68"/>
      <c r="R1817" s="68"/>
    </row>
    <row r="1818" spans="14:18" ht="12.75">
      <c r="N1818" s="85"/>
      <c r="O1818" s="66"/>
      <c r="P1818" s="68"/>
      <c r="Q1818" s="68"/>
      <c r="R1818" s="68"/>
    </row>
    <row r="1819" spans="14:18" ht="12.75">
      <c r="N1819" s="85"/>
      <c r="O1819" s="66"/>
      <c r="P1819" s="68"/>
      <c r="Q1819" s="68"/>
      <c r="R1819" s="68"/>
    </row>
    <row r="1820" spans="14:18" ht="12.75">
      <c r="N1820" s="85"/>
      <c r="O1820" s="66"/>
      <c r="P1820" s="68"/>
      <c r="Q1820" s="68"/>
      <c r="R1820" s="68"/>
    </row>
    <row r="1821" spans="14:18" ht="12.75">
      <c r="N1821" s="85"/>
      <c r="O1821" s="66"/>
      <c r="P1821" s="68"/>
      <c r="Q1821" s="68"/>
      <c r="R1821" s="68"/>
    </row>
    <row r="1822" spans="14:18" ht="12.75">
      <c r="N1822" s="85"/>
      <c r="O1822" s="66"/>
      <c r="P1822" s="68"/>
      <c r="Q1822" s="68"/>
      <c r="R1822" s="68"/>
    </row>
    <row r="1823" spans="14:18" ht="12.75">
      <c r="N1823" s="85"/>
      <c r="O1823" s="69"/>
      <c r="P1823" s="69"/>
      <c r="Q1823" s="68"/>
      <c r="R1823" s="68"/>
    </row>
    <row r="1824" spans="14:18" ht="12.75">
      <c r="N1824" s="85"/>
      <c r="O1824" s="69"/>
      <c r="P1824" s="69"/>
      <c r="Q1824" s="69"/>
      <c r="R1824" s="68"/>
    </row>
    <row r="1825" spans="14:18" ht="12.75">
      <c r="N1825" s="85"/>
      <c r="O1825" s="69"/>
      <c r="P1825" s="69"/>
      <c r="Q1825" s="69"/>
      <c r="R1825" s="68"/>
    </row>
    <row r="1826" spans="14:18" ht="12.75">
      <c r="N1826" s="85"/>
      <c r="O1826" s="66"/>
      <c r="P1826" s="69"/>
      <c r="Q1826" s="69"/>
      <c r="R1826" s="69"/>
    </row>
    <row r="1827" spans="14:18" ht="12.75">
      <c r="N1827" s="85"/>
      <c r="O1827" s="69"/>
      <c r="P1827" s="69"/>
      <c r="Q1827" s="68"/>
      <c r="R1827" s="68"/>
    </row>
    <row r="1828" spans="14:18" ht="12.75">
      <c r="N1828" s="85"/>
      <c r="O1828" s="66"/>
      <c r="P1828" s="68"/>
      <c r="Q1828" s="68"/>
      <c r="R1828" s="68"/>
    </row>
    <row r="1829" spans="14:18" ht="12.75">
      <c r="N1829" s="85"/>
      <c r="O1829" s="66"/>
      <c r="P1829" s="69"/>
      <c r="Q1829" s="69"/>
      <c r="R1829" s="69"/>
    </row>
    <row r="1830" spans="14:18" ht="12.75">
      <c r="N1830" s="85"/>
      <c r="O1830" s="66"/>
      <c r="P1830" s="69"/>
      <c r="Q1830" s="68"/>
      <c r="R1830" s="68"/>
    </row>
    <row r="1831" spans="14:18" ht="12.75">
      <c r="N1831" s="85"/>
      <c r="O1831" s="66"/>
      <c r="P1831" s="69"/>
      <c r="Q1831" s="68"/>
      <c r="R1831" s="68"/>
    </row>
    <row r="1832" spans="14:18" ht="12.75">
      <c r="N1832" s="85"/>
      <c r="O1832" s="66"/>
      <c r="P1832" s="69"/>
      <c r="Q1832" s="68"/>
      <c r="R1832" s="68"/>
    </row>
    <row r="1833" spans="14:18" ht="12.75">
      <c r="N1833" s="85"/>
      <c r="O1833" s="69"/>
      <c r="P1833" s="69"/>
      <c r="Q1833" s="68"/>
      <c r="R1833" s="68"/>
    </row>
    <row r="1834" spans="14:18" ht="12.75">
      <c r="N1834" s="85"/>
      <c r="O1834" s="66"/>
      <c r="P1834" s="68"/>
      <c r="Q1834" s="68"/>
      <c r="R1834" s="68"/>
    </row>
    <row r="1835" spans="14:18" ht="12.75">
      <c r="N1835" s="85"/>
      <c r="O1835" s="69"/>
      <c r="P1835" s="68"/>
      <c r="Q1835" s="69"/>
      <c r="R1835" s="68"/>
    </row>
    <row r="1836" spans="14:18" ht="12.75">
      <c r="N1836" s="85"/>
      <c r="O1836" s="69"/>
      <c r="P1836" s="68"/>
      <c r="Q1836" s="69"/>
      <c r="R1836" s="68"/>
    </row>
    <row r="1837" spans="14:18" ht="12.75">
      <c r="N1837" s="85"/>
      <c r="O1837" s="69"/>
      <c r="P1837" s="69"/>
      <c r="Q1837" s="68"/>
      <c r="R1837" s="68"/>
    </row>
    <row r="1838" spans="14:18" ht="12.75">
      <c r="N1838" s="85"/>
      <c r="O1838" s="66"/>
      <c r="P1838" s="68"/>
      <c r="Q1838" s="68"/>
      <c r="R1838" s="68"/>
    </row>
    <row r="1839" spans="14:18" ht="12.75">
      <c r="N1839" s="85"/>
      <c r="O1839" s="69"/>
      <c r="P1839" s="69"/>
      <c r="Q1839" s="68"/>
      <c r="R1839" s="68"/>
    </row>
    <row r="1840" spans="14:18" ht="12.75">
      <c r="N1840" s="85"/>
      <c r="O1840" s="69"/>
      <c r="P1840" s="69"/>
      <c r="Q1840" s="68"/>
      <c r="R1840" s="68"/>
    </row>
    <row r="1841" spans="14:18" ht="12.75">
      <c r="N1841" s="85"/>
      <c r="O1841" s="69"/>
      <c r="P1841" s="69"/>
      <c r="Q1841" s="68"/>
      <c r="R1841" s="68"/>
    </row>
    <row r="1842" spans="14:18" ht="12.75">
      <c r="N1842" s="85"/>
      <c r="O1842" s="69"/>
      <c r="P1842" s="69"/>
      <c r="Q1842" s="68"/>
      <c r="R1842" s="68"/>
    </row>
    <row r="1843" spans="14:18" ht="12.75">
      <c r="N1843" s="85"/>
      <c r="O1843" s="69"/>
      <c r="P1843" s="69"/>
      <c r="Q1843" s="68"/>
      <c r="R1843" s="68"/>
    </row>
    <row r="1844" spans="14:18" ht="12.75">
      <c r="N1844" s="85"/>
      <c r="O1844" s="69"/>
      <c r="P1844" s="69"/>
      <c r="Q1844" s="68"/>
      <c r="R1844" s="68"/>
    </row>
    <row r="1845" spans="14:18" ht="12.75">
      <c r="N1845" s="85"/>
      <c r="O1845" s="69"/>
      <c r="P1845" s="69"/>
      <c r="Q1845" s="68"/>
      <c r="R1845" s="68"/>
    </row>
    <row r="1846" spans="14:18" ht="12.75">
      <c r="N1846" s="85"/>
      <c r="O1846" s="69"/>
      <c r="P1846" s="69"/>
      <c r="Q1846" s="68"/>
      <c r="R1846" s="68"/>
    </row>
    <row r="1847" spans="14:18" ht="12.75">
      <c r="N1847" s="85"/>
      <c r="O1847" s="69"/>
      <c r="P1847" s="69"/>
      <c r="Q1847" s="68"/>
      <c r="R1847" s="68"/>
    </row>
    <row r="1848" spans="14:18" ht="12.75">
      <c r="N1848" s="85"/>
      <c r="O1848" s="69"/>
      <c r="P1848" s="69"/>
      <c r="Q1848" s="68"/>
      <c r="R1848" s="68"/>
    </row>
    <row r="1849" spans="14:18" ht="12.75">
      <c r="N1849" s="85"/>
      <c r="O1849" s="69"/>
      <c r="P1849" s="69"/>
      <c r="Q1849" s="68"/>
      <c r="R1849" s="68"/>
    </row>
    <row r="1850" spans="14:18" ht="12.75">
      <c r="N1850" s="85"/>
      <c r="O1850" s="69"/>
      <c r="P1850" s="69"/>
      <c r="Q1850" s="68"/>
      <c r="R1850" s="68"/>
    </row>
    <row r="1851" spans="14:18" ht="12.75">
      <c r="N1851" s="85"/>
      <c r="O1851" s="69"/>
      <c r="P1851" s="69"/>
      <c r="Q1851" s="68"/>
      <c r="R1851" s="68"/>
    </row>
    <row r="1852" spans="14:18" ht="12.75">
      <c r="N1852" s="85"/>
      <c r="O1852" s="69"/>
      <c r="P1852" s="69"/>
      <c r="Q1852" s="68"/>
      <c r="R1852" s="68"/>
    </row>
    <row r="1853" spans="14:18" ht="12.75">
      <c r="N1853" s="85"/>
      <c r="O1853" s="69"/>
      <c r="P1853" s="69"/>
      <c r="Q1853" s="68"/>
      <c r="R1853" s="68"/>
    </row>
    <row r="1854" spans="14:18" ht="12.75">
      <c r="N1854" s="85"/>
      <c r="O1854" s="69"/>
      <c r="P1854" s="69"/>
      <c r="Q1854" s="68"/>
      <c r="R1854" s="68"/>
    </row>
    <row r="1855" spans="14:18" ht="12.75">
      <c r="N1855" s="85"/>
      <c r="O1855" s="69"/>
      <c r="P1855" s="69"/>
      <c r="Q1855" s="68"/>
      <c r="R1855" s="68"/>
    </row>
    <row r="1856" spans="14:18" ht="12.75">
      <c r="N1856" s="85"/>
      <c r="O1856" s="69"/>
      <c r="P1856" s="69"/>
      <c r="Q1856" s="68"/>
      <c r="R1856" s="68"/>
    </row>
    <row r="1857" spans="14:18" ht="12.75">
      <c r="N1857" s="85"/>
      <c r="O1857" s="66"/>
      <c r="P1857" s="69"/>
      <c r="Q1857" s="69"/>
      <c r="R1857" s="69"/>
    </row>
    <row r="1858" spans="14:18" ht="12.75">
      <c r="N1858" s="85"/>
      <c r="O1858" s="69"/>
      <c r="P1858" s="69"/>
      <c r="Q1858" s="68"/>
      <c r="R1858" s="68"/>
    </row>
    <row r="1859" spans="14:18" ht="12.75">
      <c r="N1859" s="85"/>
      <c r="O1859" s="66"/>
      <c r="P1859" s="68"/>
      <c r="Q1859" s="68"/>
      <c r="R1859" s="68"/>
    </row>
    <row r="1860" spans="14:18" ht="12.75">
      <c r="N1860" s="85"/>
      <c r="O1860" s="69"/>
      <c r="P1860" s="69"/>
      <c r="Q1860" s="68"/>
      <c r="R1860" s="68"/>
    </row>
    <row r="1861" spans="14:18" ht="12.75">
      <c r="N1861" s="85"/>
      <c r="O1861" s="69"/>
      <c r="P1861" s="69"/>
      <c r="Q1861" s="68"/>
      <c r="R1861" s="68"/>
    </row>
    <row r="1862" spans="14:18" ht="12.75">
      <c r="N1862" s="85"/>
      <c r="O1862" s="66"/>
      <c r="P1862" s="69"/>
      <c r="Q1862" s="69"/>
      <c r="R1862" s="69"/>
    </row>
    <row r="1863" spans="14:18" ht="12.75">
      <c r="N1863" s="85"/>
      <c r="O1863" s="69"/>
      <c r="P1863" s="69"/>
      <c r="Q1863" s="68"/>
      <c r="R1863" s="68"/>
    </row>
    <row r="1864" spans="14:18" ht="12.75">
      <c r="N1864" s="85"/>
      <c r="O1864" s="66"/>
      <c r="P1864" s="68"/>
      <c r="Q1864" s="68"/>
      <c r="R1864" s="68"/>
    </row>
    <row r="1865" spans="14:18" ht="12.75">
      <c r="N1865" s="85"/>
      <c r="O1865" s="69"/>
      <c r="P1865" s="69"/>
      <c r="Q1865" s="68"/>
      <c r="R1865" s="68"/>
    </row>
    <row r="1866" spans="14:18" ht="12.75">
      <c r="N1866" s="85"/>
      <c r="O1866" s="69"/>
      <c r="P1866" s="69"/>
      <c r="Q1866" s="68"/>
      <c r="R1866" s="68"/>
    </row>
    <row r="1867" spans="14:18" ht="12.75">
      <c r="N1867" s="85"/>
      <c r="O1867" s="69"/>
      <c r="P1867" s="69"/>
      <c r="Q1867" s="68"/>
      <c r="R1867" s="68"/>
    </row>
    <row r="1868" spans="14:18" ht="12.75">
      <c r="N1868" s="85"/>
      <c r="O1868" s="69"/>
      <c r="P1868" s="69"/>
      <c r="Q1868" s="68"/>
      <c r="R1868" s="68"/>
    </row>
    <row r="1869" spans="14:18" ht="12.75">
      <c r="N1869" s="85"/>
      <c r="O1869" s="69"/>
      <c r="P1869" s="69"/>
      <c r="Q1869" s="68"/>
      <c r="R1869" s="68"/>
    </row>
    <row r="1870" spans="14:18" ht="12.75">
      <c r="N1870" s="85"/>
      <c r="O1870" s="69"/>
      <c r="P1870" s="69"/>
      <c r="Q1870" s="68"/>
      <c r="R1870" s="68"/>
    </row>
    <row r="1871" spans="14:18" ht="12.75">
      <c r="N1871" s="85"/>
      <c r="O1871" s="69"/>
      <c r="P1871" s="69"/>
      <c r="Q1871" s="68"/>
      <c r="R1871" s="68"/>
    </row>
    <row r="1872" spans="14:18" ht="12.75">
      <c r="N1872" s="85"/>
      <c r="O1872" s="69"/>
      <c r="P1872" s="69"/>
      <c r="Q1872" s="68"/>
      <c r="R1872" s="68"/>
    </row>
    <row r="1873" spans="14:18" ht="12.75">
      <c r="N1873" s="85"/>
      <c r="O1873" s="69"/>
      <c r="P1873" s="69"/>
      <c r="Q1873" s="68"/>
      <c r="R1873" s="68"/>
    </row>
    <row r="1874" spans="14:18" ht="12.75">
      <c r="N1874" s="85"/>
      <c r="O1874" s="69"/>
      <c r="P1874" s="69"/>
      <c r="Q1874" s="68"/>
      <c r="R1874" s="68"/>
    </row>
    <row r="1875" spans="14:18" ht="12.75">
      <c r="N1875" s="85"/>
      <c r="O1875" s="69"/>
      <c r="P1875" s="69"/>
      <c r="Q1875" s="68"/>
      <c r="R1875" s="68"/>
    </row>
    <row r="1876" spans="14:18" ht="12.75">
      <c r="N1876" s="85"/>
      <c r="O1876" s="69"/>
      <c r="P1876" s="69"/>
      <c r="Q1876" s="68"/>
      <c r="R1876" s="68"/>
    </row>
    <row r="1877" spans="14:18" ht="12.75">
      <c r="N1877" s="85"/>
      <c r="O1877" s="69"/>
      <c r="P1877" s="69"/>
      <c r="Q1877" s="68"/>
      <c r="R1877" s="68"/>
    </row>
    <row r="1878" spans="14:18" ht="12.75">
      <c r="N1878" s="85"/>
      <c r="O1878" s="69"/>
      <c r="P1878" s="69"/>
      <c r="Q1878" s="68"/>
      <c r="R1878" s="68"/>
    </row>
    <row r="1879" spans="14:18" ht="12.75">
      <c r="N1879" s="85"/>
      <c r="O1879" s="66"/>
      <c r="P1879" s="69"/>
      <c r="Q1879" s="69"/>
      <c r="R1879" s="69"/>
    </row>
    <row r="1880" spans="14:18" ht="12.75">
      <c r="N1880" s="85"/>
      <c r="O1880" s="69"/>
      <c r="P1880" s="69"/>
      <c r="Q1880" s="68"/>
      <c r="R1880" s="68"/>
    </row>
    <row r="1881" spans="14:18" ht="12.75">
      <c r="N1881" s="85"/>
      <c r="O1881" s="66"/>
      <c r="P1881" s="68"/>
      <c r="Q1881" s="68"/>
      <c r="R1881" s="68"/>
    </row>
    <row r="1882" spans="14:18" ht="12.75">
      <c r="N1882" s="85"/>
      <c r="O1882" s="69"/>
      <c r="P1882" s="69"/>
      <c r="Q1882" s="68"/>
      <c r="R1882" s="68"/>
    </row>
    <row r="1883" spans="14:18" ht="12.75">
      <c r="N1883" s="85"/>
      <c r="O1883" s="69"/>
      <c r="P1883" s="69"/>
      <c r="Q1883" s="68"/>
      <c r="R1883" s="68"/>
    </row>
    <row r="1884" spans="14:18" ht="12.75">
      <c r="N1884" s="85"/>
      <c r="O1884" s="69"/>
      <c r="P1884" s="69"/>
      <c r="Q1884" s="68"/>
      <c r="R1884" s="68"/>
    </row>
    <row r="1885" spans="14:18" ht="12.75">
      <c r="N1885" s="85"/>
      <c r="O1885" s="69"/>
      <c r="P1885" s="69"/>
      <c r="Q1885" s="68"/>
      <c r="R1885" s="68"/>
    </row>
    <row r="1886" spans="14:18" ht="12.75">
      <c r="N1886" s="85"/>
      <c r="O1886" s="69"/>
      <c r="P1886" s="69"/>
      <c r="Q1886" s="68"/>
      <c r="R1886" s="68"/>
    </row>
    <row r="1887" spans="14:18" ht="12.75">
      <c r="N1887" s="85"/>
      <c r="O1887" s="69"/>
      <c r="P1887" s="69"/>
      <c r="Q1887" s="68"/>
      <c r="R1887" s="68"/>
    </row>
    <row r="1888" spans="14:18" ht="12.75">
      <c r="N1888" s="85"/>
      <c r="O1888" s="66"/>
      <c r="P1888" s="69"/>
      <c r="Q1888" s="69"/>
      <c r="R1888" s="69"/>
    </row>
    <row r="1889" spans="14:18" ht="12.75">
      <c r="N1889" s="85"/>
      <c r="O1889" s="69"/>
      <c r="P1889" s="69"/>
      <c r="Q1889" s="68"/>
      <c r="R1889" s="68"/>
    </row>
    <row r="1890" spans="14:18" ht="12.75">
      <c r="N1890" s="85"/>
      <c r="O1890" s="66"/>
      <c r="P1890" s="68"/>
      <c r="Q1890" s="68"/>
      <c r="R1890" s="68"/>
    </row>
    <row r="1891" spans="14:18" ht="12.75">
      <c r="N1891" s="85"/>
      <c r="O1891" s="69"/>
      <c r="P1891" s="69"/>
      <c r="Q1891" s="68"/>
      <c r="R1891" s="68"/>
    </row>
    <row r="1892" spans="14:18" ht="12.75">
      <c r="N1892" s="85"/>
      <c r="O1892" s="69"/>
      <c r="P1892" s="69"/>
      <c r="Q1892" s="68"/>
      <c r="R1892" s="68"/>
    </row>
    <row r="1893" spans="14:18" ht="12.75">
      <c r="N1893" s="85"/>
      <c r="O1893" s="69"/>
      <c r="P1893" s="69"/>
      <c r="Q1893" s="68"/>
      <c r="R1893" s="68"/>
    </row>
    <row r="1894" spans="14:18" ht="12.75">
      <c r="N1894" s="85"/>
      <c r="O1894" s="69"/>
      <c r="P1894" s="69"/>
      <c r="Q1894" s="68"/>
      <c r="R1894" s="68"/>
    </row>
    <row r="1895" spans="14:18" ht="12.75">
      <c r="N1895" s="85"/>
      <c r="O1895" s="69"/>
      <c r="P1895" s="69"/>
      <c r="Q1895" s="68"/>
      <c r="R1895" s="68"/>
    </row>
    <row r="1896" spans="14:18" ht="12.75">
      <c r="N1896" s="85"/>
      <c r="O1896" s="69"/>
      <c r="P1896" s="69"/>
      <c r="Q1896" s="68"/>
      <c r="R1896" s="68"/>
    </row>
    <row r="1897" spans="14:18" ht="12.75">
      <c r="N1897" s="85"/>
      <c r="O1897" s="69"/>
      <c r="P1897" s="69"/>
      <c r="Q1897" s="68"/>
      <c r="R1897" s="68"/>
    </row>
    <row r="1898" spans="14:18" ht="12.75">
      <c r="N1898" s="85"/>
      <c r="O1898" s="69"/>
      <c r="P1898" s="69"/>
      <c r="Q1898" s="68"/>
      <c r="R1898" s="68"/>
    </row>
    <row r="1899" spans="14:18" ht="12.75">
      <c r="N1899" s="85"/>
      <c r="O1899" s="66"/>
      <c r="P1899" s="69"/>
      <c r="Q1899" s="69"/>
      <c r="R1899" s="69"/>
    </row>
    <row r="1900" spans="14:18" ht="12.75">
      <c r="N1900" s="85"/>
      <c r="O1900" s="69"/>
      <c r="P1900" s="69"/>
      <c r="Q1900" s="68"/>
      <c r="R1900" s="68"/>
    </row>
    <row r="1901" spans="14:18" ht="12.75">
      <c r="N1901" s="85"/>
      <c r="O1901" s="66"/>
      <c r="P1901" s="68"/>
      <c r="Q1901" s="68"/>
      <c r="R1901" s="68"/>
    </row>
    <row r="1902" spans="14:18" ht="12.75">
      <c r="N1902" s="85"/>
      <c r="O1902" s="69"/>
      <c r="P1902" s="69"/>
      <c r="Q1902" s="68"/>
      <c r="R1902" s="68"/>
    </row>
    <row r="1903" spans="14:18" ht="12.75">
      <c r="N1903" s="85"/>
      <c r="O1903" s="69"/>
      <c r="P1903" s="69"/>
      <c r="Q1903" s="68"/>
      <c r="R1903" s="68"/>
    </row>
    <row r="1904" spans="14:18" ht="12.75">
      <c r="N1904" s="85"/>
      <c r="O1904" s="66"/>
      <c r="P1904" s="68"/>
      <c r="Q1904" s="68"/>
      <c r="R1904" s="68"/>
    </row>
    <row r="1905" spans="14:18" ht="12.75">
      <c r="N1905" s="85"/>
      <c r="O1905" s="69"/>
      <c r="P1905" s="69"/>
      <c r="Q1905" s="68"/>
      <c r="R1905" s="68"/>
    </row>
    <row r="1906" spans="14:18" ht="12.75">
      <c r="N1906" s="85"/>
      <c r="O1906" s="69"/>
      <c r="P1906" s="69"/>
      <c r="Q1906" s="68"/>
      <c r="R1906" s="68"/>
    </row>
    <row r="1907" spans="14:18" ht="12.75">
      <c r="N1907" s="85"/>
      <c r="O1907" s="69"/>
      <c r="P1907" s="69"/>
      <c r="Q1907" s="68"/>
      <c r="R1907" s="68"/>
    </row>
    <row r="1908" spans="14:18" ht="12.75">
      <c r="N1908" s="85"/>
      <c r="O1908" s="69"/>
      <c r="P1908" s="69"/>
      <c r="Q1908" s="68"/>
      <c r="R1908" s="68"/>
    </row>
    <row r="1909" spans="14:18" ht="12.75">
      <c r="N1909" s="85"/>
      <c r="O1909" s="66"/>
      <c r="P1909" s="69"/>
      <c r="Q1909" s="69"/>
      <c r="R1909" s="69"/>
    </row>
    <row r="1910" spans="14:18" ht="12.75">
      <c r="N1910" s="85"/>
      <c r="O1910" s="69"/>
      <c r="P1910" s="69"/>
      <c r="Q1910" s="68"/>
      <c r="R1910" s="68"/>
    </row>
    <row r="1911" spans="14:18" ht="12.75">
      <c r="N1911" s="85"/>
      <c r="O1911" s="66"/>
      <c r="P1911" s="68"/>
      <c r="Q1911" s="68"/>
      <c r="R1911" s="68"/>
    </row>
    <row r="1912" spans="14:18" ht="12.75">
      <c r="N1912" s="85"/>
      <c r="O1912" s="69"/>
      <c r="P1912" s="69"/>
      <c r="Q1912" s="68"/>
      <c r="R1912" s="68"/>
    </row>
    <row r="1913" spans="14:18" ht="12.75">
      <c r="N1913" s="85"/>
      <c r="O1913" s="69"/>
      <c r="P1913" s="69"/>
      <c r="Q1913" s="68"/>
      <c r="R1913" s="68"/>
    </row>
    <row r="1914" spans="14:18" ht="12.75">
      <c r="N1914" s="85"/>
      <c r="O1914" s="66"/>
      <c r="P1914" s="69"/>
      <c r="Q1914" s="69"/>
      <c r="R1914" s="69"/>
    </row>
    <row r="1915" spans="14:18" ht="12.75">
      <c r="N1915" s="85"/>
      <c r="O1915" s="69"/>
      <c r="P1915" s="69"/>
      <c r="Q1915" s="68"/>
      <c r="R1915" s="68"/>
    </row>
    <row r="1916" spans="14:18" ht="12.75">
      <c r="N1916" s="85"/>
      <c r="O1916" s="66"/>
      <c r="P1916" s="68"/>
      <c r="Q1916" s="68"/>
      <c r="R1916" s="68"/>
    </row>
    <row r="1917" spans="14:18" ht="12.75">
      <c r="N1917" s="85"/>
      <c r="O1917" s="66"/>
      <c r="P1917" s="69"/>
      <c r="Q1917" s="69"/>
      <c r="R1917" s="69"/>
    </row>
    <row r="1918" spans="14:18" ht="12.75">
      <c r="N1918" s="85"/>
      <c r="O1918" s="69"/>
      <c r="P1918" s="69"/>
      <c r="Q1918" s="68"/>
      <c r="R1918" s="68"/>
    </row>
    <row r="1919" spans="14:18" ht="12.75">
      <c r="N1919" s="85"/>
      <c r="O1919" s="69"/>
      <c r="P1919" s="69"/>
      <c r="Q1919" s="68"/>
      <c r="R1919" s="68"/>
    </row>
    <row r="1920" spans="14:18" ht="12.75">
      <c r="N1920" s="85"/>
      <c r="O1920" s="69"/>
      <c r="P1920" s="69"/>
      <c r="Q1920" s="68"/>
      <c r="R1920" s="68"/>
    </row>
    <row r="1921" spans="14:18" ht="12.75">
      <c r="N1921" s="85"/>
      <c r="O1921" s="66"/>
      <c r="P1921" s="68"/>
      <c r="Q1921" s="68"/>
      <c r="R1921" s="68"/>
    </row>
    <row r="1922" spans="14:18" ht="12.75">
      <c r="N1922" s="85"/>
      <c r="O1922" s="69"/>
      <c r="P1922" s="69"/>
      <c r="Q1922" s="68"/>
      <c r="R1922" s="68"/>
    </row>
    <row r="1923" spans="14:18" ht="12.75">
      <c r="N1923" s="85"/>
      <c r="O1923" s="69"/>
      <c r="P1923" s="69"/>
      <c r="Q1923" s="68"/>
      <c r="R1923" s="68"/>
    </row>
    <row r="1924" spans="14:18" ht="12.75">
      <c r="N1924" s="85"/>
      <c r="O1924" s="66"/>
      <c r="P1924" s="69"/>
      <c r="Q1924" s="69"/>
      <c r="R1924" s="69"/>
    </row>
    <row r="1925" spans="14:18" ht="12.75">
      <c r="N1925" s="85"/>
      <c r="O1925" s="69"/>
      <c r="P1925" s="69"/>
      <c r="Q1925" s="68"/>
      <c r="R1925" s="68"/>
    </row>
    <row r="1926" spans="14:18" ht="12.75">
      <c r="N1926" s="85"/>
      <c r="O1926" s="66"/>
      <c r="P1926" s="68"/>
      <c r="Q1926" s="68"/>
      <c r="R1926" s="68"/>
    </row>
    <row r="1927" spans="14:18" ht="12.75">
      <c r="N1927" s="85"/>
      <c r="O1927" s="69"/>
      <c r="P1927" s="69"/>
      <c r="Q1927" s="68"/>
      <c r="R1927" s="68"/>
    </row>
    <row r="1928" spans="14:18" ht="12.75">
      <c r="N1928" s="85"/>
      <c r="O1928" s="69"/>
      <c r="P1928" s="69"/>
      <c r="Q1928" s="68"/>
      <c r="R1928" s="68"/>
    </row>
    <row r="1929" spans="14:18" ht="12.75">
      <c r="N1929" s="85"/>
      <c r="O1929" s="69"/>
      <c r="P1929" s="69"/>
      <c r="Q1929" s="68"/>
      <c r="R1929" s="68"/>
    </row>
    <row r="1930" spans="14:18" ht="12.75">
      <c r="N1930" s="85"/>
      <c r="O1930" s="69"/>
      <c r="P1930" s="69"/>
      <c r="Q1930" s="68"/>
      <c r="R1930" s="68"/>
    </row>
    <row r="1931" spans="14:18" ht="12.75">
      <c r="N1931" s="85"/>
      <c r="O1931" s="69"/>
      <c r="P1931" s="69"/>
      <c r="Q1931" s="68"/>
      <c r="R1931" s="68"/>
    </row>
    <row r="1932" spans="14:18" ht="12.75">
      <c r="N1932" s="85"/>
      <c r="O1932" s="69"/>
      <c r="P1932" s="69"/>
      <c r="Q1932" s="68"/>
      <c r="R1932" s="68"/>
    </row>
    <row r="1933" spans="14:18" ht="12.75">
      <c r="N1933" s="85"/>
      <c r="O1933" s="69"/>
      <c r="P1933" s="69"/>
      <c r="Q1933" s="68"/>
      <c r="R1933" s="68"/>
    </row>
    <row r="1934" spans="14:18" ht="12.75">
      <c r="N1934" s="85"/>
      <c r="O1934" s="69"/>
      <c r="P1934" s="69"/>
      <c r="Q1934" s="68"/>
      <c r="R1934" s="68"/>
    </row>
    <row r="1935" spans="14:18" ht="12.75">
      <c r="N1935" s="85"/>
      <c r="O1935" s="69"/>
      <c r="P1935" s="69"/>
      <c r="Q1935" s="68"/>
      <c r="R1935" s="68"/>
    </row>
    <row r="1936" spans="14:18" ht="12.75">
      <c r="N1936" s="85"/>
      <c r="O1936" s="69"/>
      <c r="P1936" s="69"/>
      <c r="Q1936" s="68"/>
      <c r="R1936" s="68"/>
    </row>
    <row r="1937" spans="14:18" ht="12.75">
      <c r="N1937" s="85"/>
      <c r="O1937" s="69"/>
      <c r="P1937" s="69"/>
      <c r="Q1937" s="68"/>
      <c r="R1937" s="68"/>
    </row>
    <row r="1938" spans="14:18" ht="12.75">
      <c r="N1938" s="85"/>
      <c r="O1938" s="69"/>
      <c r="P1938" s="69"/>
      <c r="Q1938" s="68"/>
      <c r="R1938" s="68"/>
    </row>
    <row r="1939" spans="14:18" ht="12.75">
      <c r="N1939" s="85"/>
      <c r="O1939" s="69"/>
      <c r="P1939" s="69"/>
      <c r="Q1939" s="68"/>
      <c r="R1939" s="68"/>
    </row>
    <row r="1940" spans="14:18" ht="12.75">
      <c r="N1940" s="85"/>
      <c r="O1940" s="69"/>
      <c r="P1940" s="69"/>
      <c r="Q1940" s="68"/>
      <c r="R1940" s="68"/>
    </row>
    <row r="1941" spans="14:18" ht="12.75">
      <c r="N1941" s="85"/>
      <c r="O1941" s="69"/>
      <c r="P1941" s="69"/>
      <c r="Q1941" s="68"/>
      <c r="R1941" s="68"/>
    </row>
    <row r="1942" spans="14:18" ht="12.75">
      <c r="N1942" s="85"/>
      <c r="O1942" s="69"/>
      <c r="P1942" s="69"/>
      <c r="Q1942" s="68"/>
      <c r="R1942" s="68"/>
    </row>
    <row r="1943" spans="14:18" ht="12.75">
      <c r="N1943" s="85"/>
      <c r="O1943" s="69"/>
      <c r="P1943" s="69"/>
      <c r="Q1943" s="68"/>
      <c r="R1943" s="68"/>
    </row>
    <row r="1944" spans="14:18" ht="12.75">
      <c r="N1944" s="85"/>
      <c r="O1944" s="69"/>
      <c r="P1944" s="69"/>
      <c r="Q1944" s="68"/>
      <c r="R1944" s="68"/>
    </row>
    <row r="1945" spans="14:18" ht="12.75">
      <c r="N1945" s="85"/>
      <c r="O1945" s="69"/>
      <c r="P1945" s="69"/>
      <c r="Q1945" s="68"/>
      <c r="R1945" s="68"/>
    </row>
    <row r="1946" spans="14:18" ht="12.75">
      <c r="N1946" s="85"/>
      <c r="O1946" s="69"/>
      <c r="P1946" s="69"/>
      <c r="Q1946" s="68"/>
      <c r="R1946" s="68"/>
    </row>
    <row r="1947" spans="14:18" ht="12.75">
      <c r="N1947" s="85"/>
      <c r="O1947" s="69"/>
      <c r="P1947" s="69"/>
      <c r="Q1947" s="68"/>
      <c r="R1947" s="68"/>
    </row>
    <row r="1948" spans="14:18" ht="12.75">
      <c r="N1948" s="85"/>
      <c r="O1948" s="69"/>
      <c r="P1948" s="69"/>
      <c r="Q1948" s="68"/>
      <c r="R1948" s="68"/>
    </row>
    <row r="1949" spans="14:18" ht="12.75">
      <c r="N1949" s="85"/>
      <c r="O1949" s="69"/>
      <c r="P1949" s="69"/>
      <c r="Q1949" s="68"/>
      <c r="R1949" s="68"/>
    </row>
    <row r="1950" spans="14:18" ht="12.75">
      <c r="N1950" s="85"/>
      <c r="O1950" s="69"/>
      <c r="P1950" s="69"/>
      <c r="Q1950" s="68"/>
      <c r="R1950" s="68"/>
    </row>
    <row r="1951" spans="14:18" ht="12.75">
      <c r="N1951" s="85"/>
      <c r="O1951" s="69"/>
      <c r="P1951" s="69"/>
      <c r="Q1951" s="68"/>
      <c r="R1951" s="68"/>
    </row>
    <row r="1952" spans="14:18" ht="12.75">
      <c r="N1952" s="85"/>
      <c r="O1952" s="69"/>
      <c r="P1952" s="69"/>
      <c r="Q1952" s="68"/>
      <c r="R1952" s="68"/>
    </row>
    <row r="1953" spans="14:18" ht="12.75">
      <c r="N1953" s="85"/>
      <c r="O1953" s="69"/>
      <c r="P1953" s="69"/>
      <c r="Q1953" s="68"/>
      <c r="R1953" s="68"/>
    </row>
    <row r="1954" spans="14:18" ht="12.75">
      <c r="N1954" s="85"/>
      <c r="O1954" s="69"/>
      <c r="P1954" s="69"/>
      <c r="Q1954" s="68"/>
      <c r="R1954" s="68"/>
    </row>
    <row r="1955" spans="14:18" ht="12.75">
      <c r="N1955" s="85"/>
      <c r="O1955" s="69"/>
      <c r="P1955" s="69"/>
      <c r="Q1955" s="68"/>
      <c r="R1955" s="68"/>
    </row>
    <row r="1956" spans="14:18" ht="12.75">
      <c r="N1956" s="85"/>
      <c r="O1956" s="69"/>
      <c r="P1956" s="69"/>
      <c r="Q1956" s="68"/>
      <c r="R1956" s="68"/>
    </row>
    <row r="1957" spans="14:18" ht="12.75">
      <c r="N1957" s="85"/>
      <c r="O1957" s="69"/>
      <c r="P1957" s="69"/>
      <c r="Q1957" s="68"/>
      <c r="R1957" s="68"/>
    </row>
    <row r="1958" spans="14:18" ht="12.75">
      <c r="N1958" s="85"/>
      <c r="O1958" s="69"/>
      <c r="P1958" s="69"/>
      <c r="Q1958" s="68"/>
      <c r="R1958" s="68"/>
    </row>
    <row r="1959" spans="14:18" ht="12.75">
      <c r="N1959" s="85"/>
      <c r="O1959" s="69"/>
      <c r="P1959" s="69"/>
      <c r="Q1959" s="68"/>
      <c r="R1959" s="68"/>
    </row>
    <row r="1960" spans="14:18" ht="12.75">
      <c r="N1960" s="85"/>
      <c r="O1960" s="69"/>
      <c r="P1960" s="69"/>
      <c r="Q1960" s="68"/>
      <c r="R1960" s="68"/>
    </row>
    <row r="1961" spans="14:18" ht="12.75">
      <c r="N1961" s="85"/>
      <c r="O1961" s="69"/>
      <c r="P1961" s="69"/>
      <c r="Q1961" s="68"/>
      <c r="R1961" s="68"/>
    </row>
    <row r="1962" spans="14:18" ht="12.75">
      <c r="N1962" s="85"/>
      <c r="O1962" s="69"/>
      <c r="P1962" s="69"/>
      <c r="Q1962" s="68"/>
      <c r="R1962" s="68"/>
    </row>
    <row r="1963" spans="14:18" ht="12.75">
      <c r="N1963" s="85"/>
      <c r="O1963" s="69"/>
      <c r="P1963" s="69"/>
      <c r="Q1963" s="68"/>
      <c r="R1963" s="68"/>
    </row>
    <row r="1964" spans="14:18" ht="12.75">
      <c r="N1964" s="85"/>
      <c r="O1964" s="69"/>
      <c r="P1964" s="69"/>
      <c r="Q1964" s="68"/>
      <c r="R1964" s="68"/>
    </row>
    <row r="1965" spans="14:18" ht="12.75">
      <c r="N1965" s="85"/>
      <c r="O1965" s="69"/>
      <c r="P1965" s="69"/>
      <c r="Q1965" s="68"/>
      <c r="R1965" s="68"/>
    </row>
    <row r="1966" spans="14:18" ht="12.75">
      <c r="N1966" s="85"/>
      <c r="O1966" s="69"/>
      <c r="P1966" s="69"/>
      <c r="Q1966" s="68"/>
      <c r="R1966" s="68"/>
    </row>
    <row r="1967" spans="14:18" ht="12.75">
      <c r="N1967" s="85"/>
      <c r="O1967" s="69"/>
      <c r="P1967" s="69"/>
      <c r="Q1967" s="68"/>
      <c r="R1967" s="68"/>
    </row>
    <row r="1968" spans="14:18" ht="12.75">
      <c r="N1968" s="85"/>
      <c r="O1968" s="69"/>
      <c r="P1968" s="69"/>
      <c r="Q1968" s="68"/>
      <c r="R1968" s="68"/>
    </row>
    <row r="1969" spans="14:18" ht="12.75">
      <c r="N1969" s="85"/>
      <c r="O1969" s="69"/>
      <c r="P1969" s="69"/>
      <c r="Q1969" s="68"/>
      <c r="R1969" s="68"/>
    </row>
    <row r="1970" spans="14:18" ht="12.75">
      <c r="N1970" s="85"/>
      <c r="O1970" s="69"/>
      <c r="P1970" s="69"/>
      <c r="Q1970" s="68"/>
      <c r="R1970" s="68"/>
    </row>
    <row r="1971" spans="14:18" ht="12.75">
      <c r="N1971" s="85"/>
      <c r="O1971" s="69"/>
      <c r="P1971" s="69"/>
      <c r="Q1971" s="68"/>
      <c r="R1971" s="68"/>
    </row>
    <row r="1972" spans="14:18" ht="12.75">
      <c r="N1972" s="85"/>
      <c r="O1972" s="69"/>
      <c r="P1972" s="69"/>
      <c r="Q1972" s="68"/>
      <c r="R1972" s="68"/>
    </row>
    <row r="1973" spans="14:18" ht="12.75">
      <c r="N1973" s="85"/>
      <c r="O1973" s="69"/>
      <c r="P1973" s="69"/>
      <c r="Q1973" s="68"/>
      <c r="R1973" s="68"/>
    </row>
    <row r="1974" spans="14:18" ht="12.75">
      <c r="N1974" s="85"/>
      <c r="O1974" s="69"/>
      <c r="P1974" s="69"/>
      <c r="Q1974" s="68"/>
      <c r="R1974" s="68"/>
    </row>
    <row r="1975" spans="14:18" ht="12.75">
      <c r="N1975" s="85"/>
      <c r="O1975" s="69"/>
      <c r="P1975" s="69"/>
      <c r="Q1975" s="68"/>
      <c r="R1975" s="68"/>
    </row>
    <row r="1976" spans="14:18" ht="12.75">
      <c r="N1976" s="85"/>
      <c r="O1976" s="69"/>
      <c r="P1976" s="69"/>
      <c r="Q1976" s="68"/>
      <c r="R1976" s="68"/>
    </row>
    <row r="1977" spans="14:18" ht="12.75">
      <c r="N1977" s="85"/>
      <c r="O1977" s="69"/>
      <c r="P1977" s="69"/>
      <c r="Q1977" s="68"/>
      <c r="R1977" s="68"/>
    </row>
    <row r="1978" spans="14:18" ht="12.75">
      <c r="N1978" s="85"/>
      <c r="O1978" s="69"/>
      <c r="P1978" s="69"/>
      <c r="Q1978" s="68"/>
      <c r="R1978" s="68"/>
    </row>
    <row r="1979" spans="14:18" ht="12.75">
      <c r="N1979" s="85"/>
      <c r="O1979" s="69"/>
      <c r="P1979" s="69"/>
      <c r="Q1979" s="68"/>
      <c r="R1979" s="68"/>
    </row>
    <row r="1980" spans="14:18" ht="12.75">
      <c r="N1980" s="85"/>
      <c r="O1980" s="69"/>
      <c r="P1980" s="69"/>
      <c r="Q1980" s="68"/>
      <c r="R1980" s="68"/>
    </row>
    <row r="1981" spans="14:18" ht="12.75">
      <c r="N1981" s="85"/>
      <c r="O1981" s="69"/>
      <c r="P1981" s="69"/>
      <c r="Q1981" s="68"/>
      <c r="R1981" s="68"/>
    </row>
    <row r="1982" spans="14:18" ht="12.75">
      <c r="N1982" s="85"/>
      <c r="O1982" s="69"/>
      <c r="P1982" s="69"/>
      <c r="Q1982" s="68"/>
      <c r="R1982" s="68"/>
    </row>
    <row r="1983" spans="14:18" ht="12.75">
      <c r="N1983" s="85"/>
      <c r="O1983" s="69"/>
      <c r="P1983" s="69"/>
      <c r="Q1983" s="68"/>
      <c r="R1983" s="68"/>
    </row>
    <row r="1984" spans="14:18" ht="12.75">
      <c r="N1984" s="85"/>
      <c r="O1984" s="69"/>
      <c r="P1984" s="69"/>
      <c r="Q1984" s="68"/>
      <c r="R1984" s="68"/>
    </row>
    <row r="1985" spans="14:18" ht="12.75">
      <c r="N1985" s="85"/>
      <c r="O1985" s="69"/>
      <c r="P1985" s="69"/>
      <c r="Q1985" s="68"/>
      <c r="R1985" s="68"/>
    </row>
    <row r="1986" spans="14:18" ht="12.75">
      <c r="N1986" s="85"/>
      <c r="O1986" s="69"/>
      <c r="P1986" s="69"/>
      <c r="Q1986" s="68"/>
      <c r="R1986" s="68"/>
    </row>
    <row r="1987" spans="14:18" ht="12.75">
      <c r="N1987" s="85"/>
      <c r="O1987" s="69"/>
      <c r="P1987" s="69"/>
      <c r="Q1987" s="68"/>
      <c r="R1987" s="68"/>
    </row>
    <row r="1988" spans="14:18" ht="12.75">
      <c r="N1988" s="85"/>
      <c r="O1988" s="69"/>
      <c r="P1988" s="69"/>
      <c r="Q1988" s="68"/>
      <c r="R1988" s="68"/>
    </row>
    <row r="1989" spans="14:18" ht="12.75">
      <c r="N1989" s="85"/>
      <c r="O1989" s="69"/>
      <c r="P1989" s="69"/>
      <c r="Q1989" s="68"/>
      <c r="R1989" s="68"/>
    </row>
    <row r="1990" spans="14:18" ht="12.75">
      <c r="N1990" s="85"/>
      <c r="O1990" s="69"/>
      <c r="P1990" s="69"/>
      <c r="Q1990" s="68"/>
      <c r="R1990" s="68"/>
    </row>
    <row r="1991" spans="14:18" ht="12.75">
      <c r="N1991" s="85"/>
      <c r="O1991" s="69"/>
      <c r="P1991" s="69"/>
      <c r="Q1991" s="68"/>
      <c r="R1991" s="68"/>
    </row>
    <row r="1992" spans="14:18" ht="12.75">
      <c r="N1992" s="85"/>
      <c r="O1992" s="69"/>
      <c r="P1992" s="69"/>
      <c r="Q1992" s="68"/>
      <c r="R1992" s="68"/>
    </row>
    <row r="1993" spans="14:18" ht="12.75">
      <c r="N1993" s="85"/>
      <c r="O1993" s="69"/>
      <c r="P1993" s="69"/>
      <c r="Q1993" s="68"/>
      <c r="R1993" s="68"/>
    </row>
    <row r="1994" spans="14:18" ht="12.75">
      <c r="N1994" s="85"/>
      <c r="O1994" s="69"/>
      <c r="P1994" s="69"/>
      <c r="Q1994" s="68"/>
      <c r="R1994" s="68"/>
    </row>
    <row r="1995" spans="14:18" ht="12.75">
      <c r="N1995" s="85"/>
      <c r="O1995" s="69"/>
      <c r="P1995" s="69"/>
      <c r="Q1995" s="68"/>
      <c r="R1995" s="68"/>
    </row>
    <row r="1996" spans="14:18" ht="12.75">
      <c r="N1996" s="85"/>
      <c r="O1996" s="69"/>
      <c r="P1996" s="69"/>
      <c r="Q1996" s="68"/>
      <c r="R1996" s="68"/>
    </row>
    <row r="1997" spans="14:18" ht="12.75">
      <c r="N1997" s="85"/>
      <c r="O1997" s="69"/>
      <c r="P1997" s="69"/>
      <c r="Q1997" s="68"/>
      <c r="R1997" s="68"/>
    </row>
    <row r="1998" spans="14:18" ht="12.75">
      <c r="N1998" s="85"/>
      <c r="O1998" s="69"/>
      <c r="P1998" s="69"/>
      <c r="Q1998" s="68"/>
      <c r="R1998" s="68"/>
    </row>
    <row r="1999" spans="14:18" ht="12.75">
      <c r="N1999" s="85"/>
      <c r="O1999" s="69"/>
      <c r="P1999" s="69"/>
      <c r="Q1999" s="68"/>
      <c r="R1999" s="68"/>
    </row>
    <row r="2000" spans="14:18" ht="12.75">
      <c r="N2000" s="85"/>
      <c r="O2000" s="69"/>
      <c r="P2000" s="69"/>
      <c r="Q2000" s="68"/>
      <c r="R2000" s="68"/>
    </row>
    <row r="2001" spans="14:18" ht="12.75">
      <c r="N2001" s="85"/>
      <c r="O2001" s="69"/>
      <c r="P2001" s="69"/>
      <c r="Q2001" s="68"/>
      <c r="R2001" s="68"/>
    </row>
    <row r="2002" spans="14:18" ht="12.75">
      <c r="N2002" s="85"/>
      <c r="O2002" s="69"/>
      <c r="P2002" s="69"/>
      <c r="Q2002" s="68"/>
      <c r="R2002" s="68"/>
    </row>
    <row r="2003" spans="14:18" ht="12.75">
      <c r="N2003" s="85"/>
      <c r="O2003" s="69"/>
      <c r="P2003" s="69"/>
      <c r="Q2003" s="68"/>
      <c r="R2003" s="68"/>
    </row>
    <row r="2004" spans="14:18" ht="12.75">
      <c r="N2004" s="85"/>
      <c r="O2004" s="69"/>
      <c r="P2004" s="69"/>
      <c r="Q2004" s="68"/>
      <c r="R2004" s="68"/>
    </row>
    <row r="2005" spans="14:18" ht="12.75">
      <c r="N2005" s="85"/>
      <c r="O2005" s="69"/>
      <c r="P2005" s="69"/>
      <c r="Q2005" s="68"/>
      <c r="R2005" s="68"/>
    </row>
    <row r="2006" spans="14:18" ht="12.75">
      <c r="N2006" s="85"/>
      <c r="O2006" s="69"/>
      <c r="P2006" s="69"/>
      <c r="Q2006" s="68"/>
      <c r="R2006" s="68"/>
    </row>
    <row r="2007" spans="14:18" ht="12.75">
      <c r="N2007" s="85"/>
      <c r="O2007" s="69"/>
      <c r="P2007" s="69"/>
      <c r="Q2007" s="68"/>
      <c r="R2007" s="68"/>
    </row>
    <row r="2008" spans="14:18" ht="12.75">
      <c r="N2008" s="85"/>
      <c r="O2008" s="69"/>
      <c r="P2008" s="69"/>
      <c r="Q2008" s="68"/>
      <c r="R2008" s="68"/>
    </row>
    <row r="2009" spans="14:18" ht="12.75">
      <c r="N2009" s="85"/>
      <c r="O2009" s="69"/>
      <c r="P2009" s="69"/>
      <c r="Q2009" s="68"/>
      <c r="R2009" s="68"/>
    </row>
    <row r="2010" spans="14:18" ht="12.75">
      <c r="N2010" s="85"/>
      <c r="O2010" s="69"/>
      <c r="P2010" s="69"/>
      <c r="Q2010" s="68"/>
      <c r="R2010" s="68"/>
    </row>
    <row r="2011" spans="14:18" ht="12.75">
      <c r="N2011" s="85"/>
      <c r="O2011" s="69"/>
      <c r="P2011" s="69"/>
      <c r="Q2011" s="68"/>
      <c r="R2011" s="68"/>
    </row>
    <row r="2012" spans="14:18" ht="12.75">
      <c r="N2012" s="85"/>
      <c r="O2012" s="69"/>
      <c r="P2012" s="69"/>
      <c r="Q2012" s="68"/>
      <c r="R2012" s="68"/>
    </row>
    <row r="2013" spans="14:18" ht="12.75">
      <c r="N2013" s="85"/>
      <c r="O2013" s="69"/>
      <c r="P2013" s="69"/>
      <c r="Q2013" s="68"/>
      <c r="R2013" s="68"/>
    </row>
    <row r="2014" spans="14:18" ht="12.75">
      <c r="N2014" s="85"/>
      <c r="O2014" s="66"/>
      <c r="P2014" s="69"/>
      <c r="Q2014" s="69"/>
      <c r="R2014" s="69"/>
    </row>
    <row r="2015" spans="14:18" ht="12.75">
      <c r="N2015" s="85"/>
      <c r="O2015" s="66"/>
      <c r="P2015" s="69"/>
      <c r="Q2015" s="69"/>
      <c r="R2015" s="69"/>
    </row>
    <row r="2016" spans="14:18" ht="12.75">
      <c r="N2016" s="85"/>
      <c r="O2016" s="66"/>
      <c r="P2016" s="68"/>
      <c r="Q2016" s="68"/>
      <c r="R2016" s="68"/>
    </row>
    <row r="2017" spans="14:18" ht="12.75">
      <c r="N2017" s="85"/>
      <c r="O2017" s="69"/>
      <c r="P2017" s="69"/>
      <c r="Q2017" s="68"/>
      <c r="R2017" s="68"/>
    </row>
    <row r="2018" spans="14:18" ht="12.75">
      <c r="N2018" s="85"/>
      <c r="O2018" s="69"/>
      <c r="P2018" s="69"/>
      <c r="Q2018" s="68"/>
      <c r="R2018" s="68"/>
    </row>
    <row r="2019" spans="14:18" ht="12.75">
      <c r="N2019" s="85"/>
      <c r="O2019" s="66"/>
      <c r="P2019" s="68"/>
      <c r="Q2019" s="68"/>
      <c r="R2019" s="68"/>
    </row>
    <row r="2020" spans="14:18" ht="12.75">
      <c r="N2020" s="85"/>
      <c r="O2020" s="69"/>
      <c r="P2020" s="69"/>
      <c r="Q2020" s="68"/>
      <c r="R2020" s="68"/>
    </row>
    <row r="2021" spans="14:18" ht="12.75">
      <c r="N2021" s="85"/>
      <c r="O2021" s="69"/>
      <c r="P2021" s="69"/>
      <c r="Q2021" s="68"/>
      <c r="R2021" s="68"/>
    </row>
    <row r="2022" spans="14:18" ht="12.75">
      <c r="N2022" s="85"/>
      <c r="O2022" s="69"/>
      <c r="P2022" s="69"/>
      <c r="Q2022" s="68"/>
      <c r="R2022" s="68"/>
    </row>
    <row r="2023" spans="14:18" ht="12.75">
      <c r="N2023" s="85"/>
      <c r="O2023" s="66"/>
      <c r="P2023" s="69"/>
      <c r="Q2023" s="69"/>
      <c r="R2023" s="69"/>
    </row>
    <row r="2024" spans="14:18" ht="12.75">
      <c r="N2024" s="85"/>
      <c r="O2024" s="69"/>
      <c r="P2024" s="69"/>
      <c r="Q2024" s="68"/>
      <c r="R2024" s="68"/>
    </row>
    <row r="2025" spans="14:18" ht="12.75">
      <c r="N2025" s="85"/>
      <c r="O2025" s="69"/>
      <c r="P2025" s="69"/>
      <c r="Q2025" s="68"/>
      <c r="R2025" s="68"/>
    </row>
    <row r="2026" spans="14:18" ht="12.75">
      <c r="N2026" s="85"/>
      <c r="O2026" s="69"/>
      <c r="P2026" s="69"/>
      <c r="Q2026" s="68"/>
      <c r="R2026" s="68"/>
    </row>
    <row r="2027" spans="14:18" ht="12.75">
      <c r="N2027" s="85"/>
      <c r="O2027" s="69"/>
      <c r="P2027" s="69"/>
      <c r="Q2027" s="68"/>
      <c r="R2027" s="68"/>
    </row>
    <row r="2028" spans="14:18" ht="12.75">
      <c r="N2028" s="85"/>
      <c r="O2028" s="66"/>
      <c r="P2028" s="68"/>
      <c r="Q2028" s="68"/>
      <c r="R2028" s="68"/>
    </row>
    <row r="2029" spans="14:18" ht="12.75">
      <c r="N2029" s="85"/>
      <c r="O2029" s="66"/>
      <c r="P2029" s="68"/>
      <c r="Q2029" s="68"/>
      <c r="R2029" s="68"/>
    </row>
    <row r="2030" spans="14:18" ht="12.75">
      <c r="N2030" s="85"/>
      <c r="O2030" s="69"/>
      <c r="P2030" s="69"/>
      <c r="Q2030" s="68"/>
      <c r="R2030" s="68"/>
    </row>
    <row r="2031" spans="14:18" ht="12.75">
      <c r="N2031" s="85"/>
      <c r="O2031" s="69"/>
      <c r="P2031" s="69"/>
      <c r="Q2031" s="68"/>
      <c r="R2031" s="68"/>
    </row>
    <row r="2032" spans="14:18" ht="12.75">
      <c r="N2032" s="85"/>
      <c r="O2032" s="69"/>
      <c r="P2032" s="69"/>
      <c r="Q2032" s="68"/>
      <c r="R2032" s="68"/>
    </row>
    <row r="2033" spans="14:18" ht="12.75">
      <c r="N2033" s="85"/>
      <c r="O2033" s="69"/>
      <c r="P2033" s="69"/>
      <c r="Q2033" s="68"/>
      <c r="R2033" s="68"/>
    </row>
    <row r="2034" spans="14:18" ht="12.75">
      <c r="N2034" s="85"/>
      <c r="O2034" s="69"/>
      <c r="P2034" s="69"/>
      <c r="Q2034" s="68"/>
      <c r="R2034" s="68"/>
    </row>
    <row r="2035" spans="14:18" ht="12.75">
      <c r="N2035" s="85"/>
      <c r="O2035" s="66"/>
      <c r="P2035" s="69"/>
      <c r="Q2035" s="69"/>
      <c r="R2035" s="69"/>
    </row>
    <row r="2036" spans="14:18" ht="12.75">
      <c r="N2036" s="85"/>
      <c r="O2036" s="69"/>
      <c r="P2036" s="69"/>
      <c r="Q2036" s="68"/>
      <c r="R2036" s="68"/>
    </row>
    <row r="2037" spans="14:18" ht="12.75">
      <c r="N2037" s="68"/>
      <c r="O2037" s="69"/>
      <c r="P2037" s="69"/>
      <c r="Q2037" s="68"/>
      <c r="R2037" s="68"/>
    </row>
    <row r="2038" spans="14:18" ht="12.75">
      <c r="N2038" s="85"/>
      <c r="O2038" s="69"/>
      <c r="P2038" s="68"/>
      <c r="Q2038" s="68"/>
      <c r="R2038" s="68"/>
    </row>
    <row r="2039" spans="14:18" ht="12.75">
      <c r="N2039" s="68"/>
      <c r="O2039" s="69"/>
      <c r="P2039" s="68"/>
      <c r="Q2039" s="68"/>
      <c r="R2039" s="68"/>
    </row>
    <row r="2040" spans="14:18" ht="12.75">
      <c r="N2040" s="68"/>
      <c r="O2040" s="69"/>
      <c r="P2040" s="68"/>
      <c r="Q2040" s="68"/>
      <c r="R2040" s="68"/>
    </row>
    <row r="2041" spans="14:18" ht="12.75">
      <c r="N2041" s="68"/>
      <c r="O2041" s="69"/>
      <c r="P2041" s="68"/>
      <c r="Q2041" s="68"/>
      <c r="R2041" s="68"/>
    </row>
    <row r="2042" spans="14:18" ht="12.75">
      <c r="N2042" s="68"/>
      <c r="O2042" s="69"/>
      <c r="P2042" s="68"/>
      <c r="Q2042" s="68"/>
      <c r="R2042" s="68"/>
    </row>
    <row r="2043" spans="14:18" ht="12.75">
      <c r="N2043" s="68"/>
      <c r="O2043" s="69"/>
      <c r="P2043" s="68"/>
      <c r="Q2043" s="68"/>
      <c r="R2043" s="68"/>
    </row>
    <row r="2044" spans="14:18" ht="12.75">
      <c r="N2044" s="85"/>
      <c r="O2044" s="69"/>
      <c r="P2044" s="69"/>
      <c r="Q2044" s="69"/>
      <c r="R2044" s="69"/>
    </row>
    <row r="2045" spans="14:18" ht="12.75">
      <c r="N2045" s="68"/>
      <c r="O2045" s="69"/>
      <c r="P2045" s="68"/>
      <c r="Q2045" s="68"/>
      <c r="R2045" s="68"/>
    </row>
    <row r="2046" ht="11.25">
      <c r="O2046" s="9"/>
    </row>
    <row r="2047" ht="11.25">
      <c r="O2047" s="9"/>
    </row>
    <row r="2048" ht="11.25">
      <c r="O2048" s="9"/>
    </row>
    <row r="2049" ht="11.25">
      <c r="O2049" s="9"/>
    </row>
    <row r="2050" ht="11.25">
      <c r="O2050" s="9"/>
    </row>
    <row r="2051" ht="11.25">
      <c r="O2051" s="9"/>
    </row>
    <row r="2052" ht="11.25">
      <c r="O2052" s="9"/>
    </row>
    <row r="2053" ht="11.25">
      <c r="O2053" s="9"/>
    </row>
    <row r="2054" ht="11.25">
      <c r="O2054" s="9"/>
    </row>
    <row r="2055" ht="11.25">
      <c r="O2055" s="9"/>
    </row>
    <row r="2056" ht="11.25">
      <c r="O2056" s="9"/>
    </row>
  </sheetData>
  <sheetProtection/>
  <mergeCells count="8">
    <mergeCell ref="A333:H333"/>
    <mergeCell ref="A335:H335"/>
    <mergeCell ref="A5:A7"/>
    <mergeCell ref="B6:B7"/>
    <mergeCell ref="C6:E6"/>
    <mergeCell ref="F6:F7"/>
    <mergeCell ref="G6:G7"/>
    <mergeCell ref="H6:H7"/>
  </mergeCells>
  <printOptions horizontalCentered="1"/>
  <pageMargins left="0.4" right="0.4" top="0.3" bottom="0.25" header="0.2" footer="0.2"/>
  <pageSetup horizontalDpi="600" verticalDpi="600" orientation="portrait" paperSize="9" scale="79" r:id="rId1"/>
  <rowBreaks count="2" manualBreakCount="2">
    <brk id="86" max="7" man="1"/>
    <brk id="252" max="255" man="1"/>
  </rowBreaks>
</worksheet>
</file>

<file path=xl/worksheets/sheet3.xml><?xml version="1.0" encoding="utf-8"?>
<worksheet xmlns="http://schemas.openxmlformats.org/spreadsheetml/2006/main" xmlns:r="http://schemas.openxmlformats.org/officeDocument/2006/relationships">
  <sheetPr>
    <tabColor indexed="34"/>
  </sheetPr>
  <dimension ref="A1:M8"/>
  <sheetViews>
    <sheetView zoomScalePageLayoutView="0" workbookViewId="0" topLeftCell="A1">
      <selection activeCell="A7" sqref="A7"/>
    </sheetView>
  </sheetViews>
  <sheetFormatPr defaultColWidth="9.140625" defaultRowHeight="12.75"/>
  <cols>
    <col min="1" max="1" width="38.7109375" style="0" customWidth="1"/>
    <col min="2" max="2" width="11.57421875" style="0" bestFit="1" customWidth="1"/>
    <col min="3" max="3" width="10.00390625" style="0" bestFit="1" customWidth="1"/>
    <col min="4" max="6" width="10.00390625" style="0" customWidth="1"/>
    <col min="7" max="7" width="12.28125" style="0" customWidth="1"/>
    <col min="9" max="9" width="9.421875" style="0" bestFit="1" customWidth="1"/>
    <col min="10" max="10" width="10.28125" style="0" bestFit="1" customWidth="1"/>
    <col min="13" max="13" width="11.00390625" style="0" customWidth="1"/>
  </cols>
  <sheetData>
    <row r="1" ht="12.75">
      <c r="A1" t="s">
        <v>13</v>
      </c>
    </row>
    <row r="2" ht="12.75">
      <c r="A2" t="s">
        <v>0</v>
      </c>
    </row>
    <row r="3" spans="1:9" ht="12.75">
      <c r="A3" t="s">
        <v>1</v>
      </c>
      <c r="I3" t="s">
        <v>2</v>
      </c>
    </row>
    <row r="4" spans="2:13" ht="12.75">
      <c r="B4" s="1" t="s">
        <v>3</v>
      </c>
      <c r="C4" s="1" t="s">
        <v>4</v>
      </c>
      <c r="D4" s="1" t="s">
        <v>5</v>
      </c>
      <c r="E4" s="1" t="s">
        <v>6</v>
      </c>
      <c r="F4" s="1" t="s">
        <v>9</v>
      </c>
      <c r="G4" s="1" t="s">
        <v>10</v>
      </c>
      <c r="I4" s="1" t="s">
        <v>3</v>
      </c>
      <c r="J4" s="1" t="s">
        <v>4</v>
      </c>
      <c r="K4" s="1" t="s">
        <v>5</v>
      </c>
      <c r="L4" s="1" t="s">
        <v>6</v>
      </c>
      <c r="M4" s="1" t="s">
        <v>9</v>
      </c>
    </row>
    <row r="5" spans="1:13" ht="12.75">
      <c r="A5" t="s">
        <v>7</v>
      </c>
      <c r="B5" s="2">
        <v>149935.61</v>
      </c>
      <c r="C5" s="2">
        <v>150700.298</v>
      </c>
      <c r="D5" s="2">
        <v>163692.65</v>
      </c>
      <c r="E5" s="2">
        <v>185936.587</v>
      </c>
      <c r="F5" s="2">
        <v>191265.865</v>
      </c>
      <c r="G5" s="2">
        <f>SUM(B5:F5)</f>
        <v>841531.01</v>
      </c>
      <c r="H5" s="2"/>
      <c r="I5" s="2">
        <f>B5</f>
        <v>149935.61</v>
      </c>
      <c r="J5" s="2">
        <f aca="true" t="shared" si="0" ref="J5:M6">+I5+C5</f>
        <v>300635.908</v>
      </c>
      <c r="K5" s="2">
        <f t="shared" si="0"/>
        <v>464328.55799999996</v>
      </c>
      <c r="L5" s="2">
        <f t="shared" si="0"/>
        <v>650265.145</v>
      </c>
      <c r="M5" s="2">
        <f t="shared" si="0"/>
        <v>841531.01</v>
      </c>
    </row>
    <row r="6" spans="1:13" ht="12.75">
      <c r="A6" t="s">
        <v>8</v>
      </c>
      <c r="B6" s="2">
        <v>111023.224</v>
      </c>
      <c r="C6" s="2">
        <v>132431.357</v>
      </c>
      <c r="D6" s="2">
        <v>200691.598</v>
      </c>
      <c r="E6" s="2">
        <v>151134.962</v>
      </c>
      <c r="F6" s="2">
        <v>180036.236</v>
      </c>
      <c r="G6" s="2">
        <f>SUM(B6:F6)</f>
        <v>775317.3770000001</v>
      </c>
      <c r="H6" s="2"/>
      <c r="I6" s="2">
        <f>B6</f>
        <v>111023.224</v>
      </c>
      <c r="J6" s="2">
        <f t="shared" si="0"/>
        <v>243454.581</v>
      </c>
      <c r="K6" s="2">
        <f t="shared" si="0"/>
        <v>444146.179</v>
      </c>
      <c r="L6" s="2">
        <f t="shared" si="0"/>
        <v>595281.1410000001</v>
      </c>
      <c r="M6" s="2">
        <f t="shared" si="0"/>
        <v>775317.3770000001</v>
      </c>
    </row>
    <row r="7" spans="1:13" ht="12.75">
      <c r="A7" t="s">
        <v>11</v>
      </c>
      <c r="B7" s="113">
        <f aca="true" t="shared" si="1" ref="B7:G7">+B6/B5*100</f>
        <v>74.04726869087338</v>
      </c>
      <c r="C7" s="113">
        <f t="shared" si="1"/>
        <v>87.87730267129264</v>
      </c>
      <c r="D7" s="113">
        <f t="shared" si="1"/>
        <v>122.60269352350275</v>
      </c>
      <c r="E7" s="113">
        <f t="shared" si="1"/>
        <v>81.28306775900968</v>
      </c>
      <c r="F7" s="113">
        <f t="shared" si="1"/>
        <v>94.1287856042687</v>
      </c>
      <c r="G7" s="113">
        <f t="shared" si="1"/>
        <v>92.13176553054177</v>
      </c>
      <c r="H7" s="113"/>
      <c r="I7" s="113"/>
      <c r="J7" s="113"/>
      <c r="K7" s="113"/>
      <c r="L7" s="113"/>
      <c r="M7" s="113"/>
    </row>
    <row r="8" spans="1:13" ht="12.75">
      <c r="A8" t="s">
        <v>12</v>
      </c>
      <c r="B8" s="113">
        <f>I8</f>
        <v>74.04726869087338</v>
      </c>
      <c r="C8" s="113">
        <f>J8</f>
        <v>80.97987449988841</v>
      </c>
      <c r="D8" s="113">
        <f>K8</f>
        <v>95.65342715793071</v>
      </c>
      <c r="E8" s="113">
        <f>L8</f>
        <v>91.54437164243211</v>
      </c>
      <c r="F8" s="113">
        <f>M8</f>
        <v>92.13176553054177</v>
      </c>
      <c r="G8" s="113"/>
      <c r="H8" s="113"/>
      <c r="I8" s="113">
        <f>+I6/I5*100</f>
        <v>74.04726869087338</v>
      </c>
      <c r="J8" s="113">
        <f>+J6/J5*100</f>
        <v>80.97987449988841</v>
      </c>
      <c r="K8" s="113">
        <f>+K6/K5*100</f>
        <v>95.65342715793071</v>
      </c>
      <c r="L8" s="113">
        <f>+L6/L5*100</f>
        <v>91.54437164243211</v>
      </c>
      <c r="M8" s="113">
        <f>+M6/M5*100</f>
        <v>92.13176553054177</v>
      </c>
    </row>
  </sheetData>
  <sheetProtection/>
  <printOptions/>
  <pageMargins left="0.75" right="0.75" top="0.61" bottom="0.7"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mdcruz</dc:creator>
  <cp:keywords/>
  <dc:description/>
  <cp:lastModifiedBy>kdumpa</cp:lastModifiedBy>
  <cp:lastPrinted>2016-06-09T09:56:09Z</cp:lastPrinted>
  <dcterms:created xsi:type="dcterms:W3CDTF">2014-06-18T02:22:11Z</dcterms:created>
  <dcterms:modified xsi:type="dcterms:W3CDTF">2016-06-10T08:29:04Z</dcterms:modified>
  <cp:category/>
  <cp:version/>
  <cp:contentType/>
  <cp:contentStatus/>
</cp:coreProperties>
</file>