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By Department-As of April" sheetId="1" state="hidden" r:id="rId1"/>
    <sheet name="By Agency-As of April" sheetId="2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0">'By Department-As of April'!$A$1:$N$63</definedName>
    <definedName name="_xlnm.Print_Area" localSheetId="2">'Graph'!$A$10:$I$49</definedName>
    <definedName name="_xlnm.Print_Titles" localSheetId="1">'By Agency-As of April'!$1:$8</definedName>
    <definedName name="Z_32FD75DB_C2F2_4294_8471_7CD68BDD134B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  <definedName name="Z_92A72121_270A_4D07_961C_15515D7CE906_.wvu.Cols" localSheetId="1" hidden="1">'By Agency-As of April'!#REF!,'By Agency-As of April'!#REF!,'By Agency-As of April'!#REF!,'By Agency-As of April'!#REF!,'By Agency-As of April'!#REF!</definedName>
    <definedName name="Z_92A72121_270A_4D07_961C_15515D7CE906_.wvu.PrintArea" localSheetId="1" hidden="1">'By Agency-As of April'!#REF!</definedName>
    <definedName name="Z_92A72121_270A_4D07_961C_15515D7CE906_.wvu.PrintTitles" localSheetId="1" hidden="1">'By Agency-As of April'!#REF!</definedName>
    <definedName name="Z_92A72121_270A_4D07_961C_15515D7CE906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  <definedName name="Z_A36966C3_2B91_49EA_8368_0F103F951C33_.wvu.Cols" localSheetId="1" hidden="1">'By Agency-As of April'!#REF!,'By Agency-As of April'!#REF!,'By Agency-As of April'!#REF!,'By Agency-As of April'!#REF!</definedName>
    <definedName name="Z_A36966C3_2B91_49EA_8368_0F103F951C33_.wvu.PrintArea" localSheetId="1" hidden="1">'By Agency-As of April'!#REF!</definedName>
    <definedName name="Z_A36966C3_2B91_49EA_8368_0F103F951C33_.wvu.PrintTitles" localSheetId="1" hidden="1">'By Agency-As of April'!#REF!</definedName>
    <definedName name="Z_A36966C3_2B91_49EA_8368_0F103F951C33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</definedNames>
  <calcPr fullCalcOnLoad="1"/>
</workbook>
</file>

<file path=xl/sharedStrings.xml><?xml version="1.0" encoding="utf-8"?>
<sst xmlns="http://schemas.openxmlformats.org/spreadsheetml/2006/main" count="377" uniqueCount="351">
  <si>
    <t>AS OF APRIL 30, 2014</t>
  </si>
  <si>
    <t>(in thousand pesos)</t>
  </si>
  <si>
    <t>DEPARTMENT</t>
  </si>
  <si>
    <t xml:space="preserve">UNUSED NCAs </t>
  </si>
  <si>
    <t>Q1</t>
  </si>
  <si>
    <t>APRIL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</si>
  <si>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</si>
  <si>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</si>
  <si>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</si>
  <si>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</si>
  <si>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</si>
  <si>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</si>
  <si>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</si>
  <si>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</si>
  <si>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</si>
  <si>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</si>
  <si>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</si>
  <si>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</si>
  <si>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</si>
  <si>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</si>
  <si>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</si>
  <si>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</si>
  <si>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</si>
  <si>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</si>
  <si>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</si>
  <si>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</si>
  <si>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</si>
  <si>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</si>
  <si>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</si>
  <si>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</si>
  <si>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</si>
  <si>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</si>
  <si>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</si>
  <si>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</si>
  <si>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</si>
  <si>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</si>
  <si>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</si>
  <si>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</si>
  <si>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</si>
  <si>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</si>
  <si>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</si>
  <si>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</si>
  <si>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</si>
  <si>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</si>
  <si>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</si>
  <si>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April 2014</t>
  </si>
  <si>
    <t>/2</t>
  </si>
  <si>
    <t>NCAs credited by MDS-Government Servicing Banks inclusive of Lapsed NCA, but net of NCAs for Trust and Working Fund</t>
  </si>
  <si>
    <t>/3</t>
  </si>
  <si>
    <t>Refers to checks issued/ADA chargeable against NCAs credited</t>
  </si>
  <si>
    <t>/4</t>
  </si>
  <si>
    <t>Percent of NCAs utilized over NCA releases</t>
  </si>
  <si>
    <t>/5</t>
  </si>
  <si>
    <t>/6</t>
  </si>
  <si>
    <t>ALGU: Releases on IRA and special shares</t>
  </si>
  <si>
    <t>/7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</si>
  <si>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</si>
  <si>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</si>
  <si>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</si>
  <si>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</si>
  <si>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</si>
  <si>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  <family val="0"/>
      </rPr>
      <t xml:space="preserve"> </t>
    </r>
  </si>
  <si>
    <r>
      <t xml:space="preserve">     Owned and Controlled Corporations </t>
    </r>
    <r>
      <rPr>
        <vertAlign val="superscript"/>
        <sz val="10"/>
        <rFont val="Arial"/>
        <family val="2"/>
      </rPr>
      <t>/7</t>
    </r>
  </si>
  <si>
    <r>
      <t xml:space="preserve">Allotment to Local Government Units </t>
    </r>
    <r>
      <rPr>
        <vertAlign val="superscript"/>
        <sz val="10"/>
        <rFont val="Arial"/>
        <family val="2"/>
      </rPr>
      <t>/6</t>
    </r>
  </si>
  <si>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</si>
  <si>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</si>
  <si>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</si>
  <si>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</si>
  <si>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</si>
  <si>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</si>
  <si>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</si>
  <si>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</si>
  <si>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</si>
  <si>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</si>
  <si>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</si>
  <si>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</si>
  <si>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</si>
  <si>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</si>
  <si>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</si>
  <si>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</si>
  <si>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</si>
  <si>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</si>
  <si>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</si>
  <si>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</si>
  <si>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</si>
  <si>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</si>
  <si>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</si>
  <si>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</si>
  <si>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</si>
  <si>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</si>
  <si>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</si>
  <si>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</si>
  <si>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</si>
  <si>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</si>
  <si>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</si>
  <si>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</si>
  <si>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</si>
  <si>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</si>
  <si>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</si>
  <si>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</si>
  <si>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</si>
  <si>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</si>
  <si>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</si>
  <si>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</si>
  <si>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</si>
  <si>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</si>
  <si>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</si>
  <si>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</si>
  <si>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</si>
  <si>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</si>
  <si>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</si>
  <si>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</si>
  <si>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</si>
  <si>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</si>
  <si>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</si>
  <si>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</si>
  <si>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</si>
  <si>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</si>
  <si>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</si>
  <si>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</si>
  <si>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</si>
  <si>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</si>
  <si>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</si>
  <si>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</si>
  <si>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</si>
  <si>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</si>
  <si>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</si>
  <si>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</si>
  <si>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</si>
  <si>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</si>
  <si>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</si>
  <si>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</si>
  <si>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</si>
  <si>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</si>
  <si>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</si>
  <si>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</si>
  <si>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</si>
  <si>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</si>
  <si>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</si>
  <si>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</si>
  <si>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</si>
  <si>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</si>
  <si>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</si>
  <si>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</si>
  <si>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</si>
  <si>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</si>
  <si>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</si>
  <si>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</si>
  <si>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</si>
  <si>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</si>
  <si>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</si>
  <si>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</si>
  <si>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</si>
  <si>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</si>
  <si>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</si>
  <si>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</si>
  <si>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</si>
  <si>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</si>
  <si>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</si>
  <si>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</si>
  <si>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</si>
  <si>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</si>
  <si>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</si>
  <si>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</si>
  <si>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</si>
  <si>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</si>
  <si>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</si>
  <si>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</si>
  <si>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</si>
  <si>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</si>
  <si>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</si>
  <si>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</si>
  <si>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</si>
  <si>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</si>
  <si>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</si>
  <si>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</si>
  <si>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</si>
  <si>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</si>
  <si>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</si>
  <si>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</si>
  <si>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</si>
  <si>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</si>
  <si>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</si>
  <si>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</si>
  <si>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</si>
  <si>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</si>
  <si>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</si>
  <si>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</si>
  <si>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</si>
  <si>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</si>
  <si>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</si>
  <si>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</si>
  <si>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</si>
  <si>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</si>
  <si>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</si>
  <si>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</si>
  <si>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</si>
  <si>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</si>
  <si>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</si>
  <si>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</si>
  <si>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</si>
  <si>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</si>
  <si>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</si>
  <si>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</si>
  <si>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</si>
  <si>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</si>
  <si>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</si>
  <si>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</si>
  <si>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</si>
  <si>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</si>
  <si>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</si>
  <si>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</si>
  <si>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</si>
  <si>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</si>
  <si>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</si>
  <si>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</si>
  <si>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</si>
  <si>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</si>
  <si>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</si>
  <si>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</si>
  <si>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</si>
  <si>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</si>
  <si>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</si>
  <si>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</si>
  <si>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</si>
  <si>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</si>
  <si>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</si>
  <si>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</si>
  <si>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</si>
  <si>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</si>
  <si>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</si>
  <si>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</si>
  <si>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</si>
  <si>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</si>
  <si>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</si>
  <si>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</si>
  <si>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</si>
  <si>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</si>
  <si>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</si>
  <si>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</si>
  <si>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</si>
  <si>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</si>
  <si>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</si>
  <si>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</si>
  <si>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</si>
  <si>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</si>
  <si>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</si>
  <si>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</si>
  <si>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</si>
  <si>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</si>
  <si>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</si>
  <si>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</si>
  <si>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</si>
  <si>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</si>
  <si>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</si>
  <si>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</si>
  <si>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</si>
  <si>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</si>
  <si>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</si>
  <si>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</si>
  <si>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</si>
  <si>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</si>
  <si>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</si>
  <si>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</si>
  <si>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</si>
  <si>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</si>
  <si>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</si>
  <si>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</si>
  <si>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</si>
  <si>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</si>
  <si>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</si>
  <si>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</si>
  <si>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</si>
  <si>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</si>
  <si>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</si>
  <si>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</si>
  <si>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</si>
  <si>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</si>
  <si>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</si>
  <si>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</si>
  <si>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</si>
  <si>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</si>
  <si>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</si>
  <si>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</si>
  <si>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</si>
  <si>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</si>
  <si>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</si>
  <si>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</si>
  <si>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</si>
  <si>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</si>
  <si>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</si>
  <si>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</si>
  <si>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</si>
  <si>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</si>
  <si>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</si>
  <si>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</si>
  <si>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</si>
  <si>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</si>
  <si>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</si>
  <si>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</si>
  <si>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</si>
  <si>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</si>
  <si>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</si>
  <si>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</si>
  <si>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</si>
  <si>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</si>
  <si>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</si>
  <si>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</si>
  <si>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</si>
  <si>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</si>
  <si>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</si>
  <si>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</si>
  <si>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</si>
  <si>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AUTOMATIC</t>
  </si>
  <si>
    <t>APPROPRIATION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</si>
  <si>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</si>
  <si>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</si>
  <si>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</si>
  <si>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</si>
  <si>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</si>
  <si>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</si>
  <si>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</si>
  <si>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</si>
  <si>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</si>
  <si>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</si>
  <si>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</si>
  <si>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</si>
  <si>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</si>
  <si>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</si>
  <si>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</si>
  <si>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</si>
  <si>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</si>
  <si>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</si>
  <si>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</si>
  <si>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t>All Departments</t>
  </si>
  <si>
    <t>in millions</t>
  </si>
  <si>
    <t>CUMULATIVE</t>
  </si>
  <si>
    <t>JAN</t>
  </si>
  <si>
    <t>FEB</t>
  </si>
  <si>
    <t>MAR</t>
  </si>
  <si>
    <t>AS OF MAR</t>
  </si>
  <si>
    <t>Monthly NCA Credited</t>
  </si>
  <si>
    <t>Monthly NCA Utilized</t>
  </si>
  <si>
    <t>NCA UtilIzed / NCAs Credited - Flow</t>
  </si>
  <si>
    <t>NCA UtilIzed / NCAs Credited - Cumulative</t>
  </si>
  <si>
    <t>NCAs CREDITED VS NCA UTILIZATION, JANUARY-APRIL 2014</t>
  </si>
  <si>
    <t>APR</t>
  </si>
  <si>
    <t>As of end
APRIL</t>
  </si>
  <si>
    <t>As of April 30, 2014</t>
  </si>
  <si>
    <t>DBM: inclusive of grants from AECID and 50% GSIS Premium deficiency of DepEd</t>
  </si>
  <si>
    <t>Department of Education</t>
  </si>
</sst>
</file>

<file path=xl/styles.xml><?xml version="1.0" encoding="utf-8"?>
<styleSheet xmlns="http://schemas.openxmlformats.org/spreadsheetml/2006/main">
  <numFmts count="4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?_);_(@_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%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_);_(* \(#,##0.00000\);_(* &quot;-&quot;??_);_(@_)"/>
    <numFmt numFmtId="190" formatCode="_(* #,##0_);_(* \(#,##0\);_(* &quot;-&quot;?_);_(@_)"/>
    <numFmt numFmtId="191" formatCode="_(* #,##0.0_);_(* \(#,##0.0\);_(* &quot;-&quot;_);_(@_)"/>
    <numFmt numFmtId="192" formatCode="_(* #,##0.00_);_(* \(#,##0.00\);_(* &quot;-&quot;_);_(@_)"/>
    <numFmt numFmtId="193" formatCode="_(* #,##0_);_(* \(#,##0\);_(* &quot;-&quot;????_);_(@_)"/>
    <numFmt numFmtId="194" formatCode="_(* #,##0.00_);_(* \(#,##0.00\);_(* &quot;-&quot;?_);_(@_)"/>
    <numFmt numFmtId="195" formatCode="0.0"/>
    <numFmt numFmtId="196" formatCode="_(* #,##0_);_(* \(#,##0\);_(* &quot;-&quot;???_);_(@_)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/>
    </xf>
    <xf numFmtId="171" fontId="18" fillId="24" borderId="0" xfId="42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7" fillId="24" borderId="0" xfId="0" applyFont="1" applyFill="1" applyBorder="1" applyAlignment="1">
      <alignment horizontal="left"/>
    </xf>
    <xf numFmtId="41" fontId="18" fillId="24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28" fillId="24" borderId="0" xfId="0" applyFont="1" applyFill="1" applyBorder="1" applyAlignment="1">
      <alignment horizontal="left"/>
    </xf>
    <xf numFmtId="41" fontId="18" fillId="24" borderId="0" xfId="0" applyNumberFormat="1" applyFont="1" applyFill="1" applyAlignment="1">
      <alignment/>
    </xf>
    <xf numFmtId="0" fontId="28" fillId="24" borderId="0" xfId="0" applyFont="1" applyFill="1" applyBorder="1" applyAlignment="1">
      <alignment/>
    </xf>
    <xf numFmtId="41" fontId="18" fillId="24" borderId="0" xfId="0" applyNumberFormat="1" applyFont="1" applyFill="1" applyBorder="1" applyAlignment="1">
      <alignment/>
    </xf>
    <xf numFmtId="0" fontId="30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171" fontId="28" fillId="20" borderId="12" xfId="4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71" fontId="18" fillId="0" borderId="0" xfId="42" applyNumberFormat="1" applyFont="1" applyBorder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 horizontal="left"/>
    </xf>
    <xf numFmtId="171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71" fontId="18" fillId="0" borderId="0" xfId="42" applyNumberFormat="1" applyFont="1" applyAlignment="1">
      <alignment/>
    </xf>
    <xf numFmtId="0" fontId="18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171" fontId="18" fillId="0" borderId="11" xfId="42" applyNumberFormat="1" applyFont="1" applyBorder="1" applyAlignment="1">
      <alignment/>
    </xf>
    <xf numFmtId="0" fontId="18" fillId="0" borderId="0" xfId="0" applyFont="1" applyAlignment="1" quotePrefix="1">
      <alignment horizontal="left"/>
    </xf>
    <xf numFmtId="0" fontId="33" fillId="0" borderId="0" xfId="0" applyFont="1" applyAlignment="1">
      <alignment/>
    </xf>
    <xf numFmtId="37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37" fontId="18" fillId="0" borderId="0" xfId="42" applyNumberFormat="1" applyFont="1" applyAlignment="1">
      <alignment/>
    </xf>
    <xf numFmtId="0" fontId="18" fillId="0" borderId="0" xfId="0" applyFont="1" applyFill="1" applyAlignment="1">
      <alignment horizontal="left"/>
    </xf>
    <xf numFmtId="171" fontId="0" fillId="0" borderId="0" xfId="42" applyNumberFormat="1" applyFont="1" applyBorder="1" applyAlignment="1">
      <alignment/>
    </xf>
    <xf numFmtId="0" fontId="28" fillId="0" borderId="0" xfId="0" applyFont="1" applyAlignment="1">
      <alignment wrapText="1"/>
    </xf>
    <xf numFmtId="171" fontId="18" fillId="0" borderId="13" xfId="42" applyNumberFormat="1" applyFont="1" applyBorder="1" applyAlignment="1">
      <alignment/>
    </xf>
    <xf numFmtId="0" fontId="28" fillId="0" borderId="0" xfId="0" applyFont="1" applyAlignment="1">
      <alignment/>
    </xf>
    <xf numFmtId="41" fontId="18" fillId="0" borderId="0" xfId="42" applyNumberFormat="1" applyFont="1" applyAlignment="1">
      <alignment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171" fontId="18" fillId="0" borderId="13" xfId="42" applyNumberFormat="1" applyFont="1" applyBorder="1" applyAlignment="1">
      <alignment horizontal="right"/>
    </xf>
    <xf numFmtId="0" fontId="28" fillId="0" borderId="0" xfId="0" applyFont="1" applyFill="1" applyAlignment="1">
      <alignment/>
    </xf>
    <xf numFmtId="171" fontId="28" fillId="0" borderId="14" xfId="42" applyNumberFormat="1" applyFont="1" applyFill="1" applyBorder="1" applyAlignment="1">
      <alignment/>
    </xf>
    <xf numFmtId="0" fontId="18" fillId="0" borderId="0" xfId="0" applyFont="1" applyAlignment="1">
      <alignment/>
    </xf>
    <xf numFmtId="0" fontId="3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8" fillId="20" borderId="15" xfId="0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horizontal="center" vertical="center"/>
    </xf>
    <xf numFmtId="0" fontId="28" fillId="20" borderId="17" xfId="0" applyFont="1" applyFill="1" applyBorder="1" applyAlignment="1">
      <alignment horizontal="center" vertical="center"/>
    </xf>
    <xf numFmtId="171" fontId="28" fillId="20" borderId="18" xfId="42" applyNumberFormat="1" applyFont="1" applyFill="1" applyBorder="1" applyAlignment="1">
      <alignment horizontal="center"/>
    </xf>
    <xf numFmtId="171" fontId="28" fillId="20" borderId="19" xfId="42" applyNumberFormat="1" applyFont="1" applyFill="1" applyBorder="1" applyAlignment="1">
      <alignment horizontal="center"/>
    </xf>
    <xf numFmtId="171" fontId="28" fillId="20" borderId="20" xfId="42" applyNumberFormat="1" applyFont="1" applyFill="1" applyBorder="1" applyAlignment="1">
      <alignment horizontal="center"/>
    </xf>
    <xf numFmtId="171" fontId="28" fillId="20" borderId="21" xfId="42" applyNumberFormat="1" applyFont="1" applyFill="1" applyBorder="1" applyAlignment="1">
      <alignment horizontal="center"/>
    </xf>
    <xf numFmtId="171" fontId="28" fillId="20" borderId="11" xfId="42" applyNumberFormat="1" applyFont="1" applyFill="1" applyBorder="1" applyAlignment="1">
      <alignment horizontal="center"/>
    </xf>
    <xf numFmtId="171" fontId="28" fillId="20" borderId="12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JANUARY-APRIL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4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13875"/>
          <c:w val="0.963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Graph!$B$4:$E$4</c:f>
              <c:strCache/>
            </c:strRef>
          </c:cat>
          <c:val>
            <c:numRef>
              <c:f>Graph!$B$5:$E$5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Graph!$B$4:$E$4</c:f>
              <c:strCache/>
            </c:strRef>
          </c:cat>
          <c:val>
            <c:numRef>
              <c:f>Graph!$B$6:$E$6</c:f>
              <c:numCache/>
            </c:numRef>
          </c:val>
        </c:ser>
        <c:axId val="35885544"/>
        <c:axId val="54534441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Graph!$B$4:$E$4</c:f>
              <c:strCache/>
            </c:strRef>
          </c:cat>
          <c:val>
            <c:numRef>
              <c:f>Graph!$B$7:$E$7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Graph!$B$4:$E$4</c:f>
              <c:strCache/>
            </c:strRef>
          </c:cat>
          <c:val>
            <c:numRef>
              <c:f>Graph!$B$8:$E$8</c:f>
              <c:numCache/>
            </c:numRef>
          </c:val>
          <c:smooth val="0"/>
        </c:ser>
        <c:axId val="21047922"/>
        <c:axId val="55213571"/>
      </c:lineChart>
      <c:catAx>
        <c:axId val="3588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At val="0"/>
        <c:auto val="0"/>
        <c:lblOffset val="100"/>
        <c:tickLblSkip val="1"/>
        <c:noMultiLvlLbl val="0"/>
      </c:catAx>
      <c:valAx>
        <c:axId val="54534441"/>
        <c:scaling>
          <c:orientation val="minMax"/>
          <c:max val="20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54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At val="1"/>
        <c:crossBetween val="between"/>
        <c:dispUnits/>
        <c:majorUnit val="15000"/>
        <c:minorUnit val="10000"/>
      </c:valAx>
      <c:catAx>
        <c:axId val="21047922"/>
        <c:scaling>
          <c:orientation val="minMax"/>
        </c:scaling>
        <c:axPos val="b"/>
        <c:delete val="1"/>
        <c:majorTickMark val="out"/>
        <c:minorTickMark val="none"/>
        <c:tickLblPos val="nextTo"/>
        <c:crossAx val="55213571"/>
        <c:crossesAt val="85"/>
        <c:auto val="0"/>
        <c:lblOffset val="100"/>
        <c:tickLblSkip val="1"/>
        <c:noMultiLvlLbl val="0"/>
      </c:catAx>
      <c:valAx>
        <c:axId val="55213571"/>
        <c:scaling>
          <c:orientation val="minMax"/>
          <c:max val="110"/>
          <c:min val="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8</xdr:col>
      <xdr:colOff>485775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23825" y="1628775"/>
        <a:ext cx="79248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bank%20reports\2014\2014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4\ACTUAL%20DISBURSEMENT%20(as%20of%20April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46">
          <cell r="G46">
            <v>513264645</v>
          </cell>
        </row>
        <row r="51">
          <cell r="F51">
            <v>2210945</v>
          </cell>
          <cell r="G51">
            <v>790913</v>
          </cell>
        </row>
        <row r="52">
          <cell r="F52">
            <v>946761</v>
          </cell>
          <cell r="G52">
            <v>358803</v>
          </cell>
        </row>
        <row r="53">
          <cell r="F53">
            <v>44750</v>
          </cell>
          <cell r="G53">
            <v>16912</v>
          </cell>
        </row>
        <row r="54">
          <cell r="F54">
            <v>3723267</v>
          </cell>
          <cell r="G54">
            <v>1238153</v>
          </cell>
        </row>
        <row r="55">
          <cell r="F55">
            <v>14495192</v>
          </cell>
          <cell r="G55">
            <v>5500866</v>
          </cell>
        </row>
        <row r="56">
          <cell r="F56">
            <v>3145852</v>
          </cell>
          <cell r="G56">
            <v>118183</v>
          </cell>
        </row>
        <row r="57">
          <cell r="F57">
            <v>59059387</v>
          </cell>
          <cell r="G57">
            <v>25409415</v>
          </cell>
        </row>
        <row r="58">
          <cell r="F58">
            <v>7284738</v>
          </cell>
          <cell r="G58">
            <v>2786536</v>
          </cell>
        </row>
        <row r="59">
          <cell r="F59">
            <v>203256</v>
          </cell>
          <cell r="G59">
            <v>62561</v>
          </cell>
        </row>
        <row r="60">
          <cell r="F60">
            <v>5677037</v>
          </cell>
          <cell r="G60">
            <v>1712644</v>
          </cell>
        </row>
        <row r="61">
          <cell r="F61">
            <v>2889699</v>
          </cell>
          <cell r="G61">
            <v>5090386</v>
          </cell>
        </row>
        <row r="62">
          <cell r="F62">
            <v>2979694</v>
          </cell>
          <cell r="G62">
            <v>756566</v>
          </cell>
        </row>
        <row r="63">
          <cell r="F63">
            <v>8458743</v>
          </cell>
          <cell r="G63">
            <v>3349060</v>
          </cell>
        </row>
        <row r="64">
          <cell r="F64">
            <v>29958847</v>
          </cell>
          <cell r="G64">
            <v>15667446</v>
          </cell>
        </row>
        <row r="65">
          <cell r="F65">
            <v>2891212</v>
          </cell>
          <cell r="G65">
            <v>1103954</v>
          </cell>
        </row>
        <row r="66">
          <cell r="F66">
            <v>2117306</v>
          </cell>
          <cell r="G66">
            <v>1072073</v>
          </cell>
        </row>
        <row r="67">
          <cell r="F67">
            <v>38164262</v>
          </cell>
          <cell r="G67">
            <v>12198843</v>
          </cell>
        </row>
        <row r="68">
          <cell r="F68">
            <v>44992567</v>
          </cell>
          <cell r="G68">
            <v>20048056</v>
          </cell>
        </row>
        <row r="69">
          <cell r="F69">
            <v>3567314</v>
          </cell>
          <cell r="G69">
            <v>1494045</v>
          </cell>
        </row>
        <row r="70">
          <cell r="F70">
            <v>25480420</v>
          </cell>
          <cell r="G70">
            <v>3234961</v>
          </cell>
        </row>
        <row r="71">
          <cell r="F71">
            <v>507767</v>
          </cell>
          <cell r="G71">
            <v>183162</v>
          </cell>
        </row>
        <row r="72">
          <cell r="F72">
            <v>1094535</v>
          </cell>
          <cell r="G72">
            <v>333248</v>
          </cell>
        </row>
        <row r="73">
          <cell r="F73">
            <v>5969236</v>
          </cell>
          <cell r="G73">
            <v>2185088</v>
          </cell>
        </row>
        <row r="74">
          <cell r="F74">
            <v>722570</v>
          </cell>
          <cell r="G74">
            <v>338616</v>
          </cell>
        </row>
        <row r="75">
          <cell r="F75">
            <v>279085</v>
          </cell>
          <cell r="G75">
            <v>189158</v>
          </cell>
        </row>
        <row r="76">
          <cell r="F76">
            <v>3020977</v>
          </cell>
          <cell r="G76">
            <v>2268110</v>
          </cell>
        </row>
        <row r="77">
          <cell r="F77">
            <v>662</v>
          </cell>
          <cell r="G77">
            <v>360</v>
          </cell>
        </row>
        <row r="78">
          <cell r="F78">
            <v>4620017</v>
          </cell>
          <cell r="G78">
            <v>1633721</v>
          </cell>
        </row>
        <row r="79">
          <cell r="F79">
            <v>346324</v>
          </cell>
          <cell r="G79">
            <v>137100</v>
          </cell>
        </row>
        <row r="80">
          <cell r="F80">
            <v>1991505</v>
          </cell>
          <cell r="G80">
            <v>712035</v>
          </cell>
        </row>
        <row r="81">
          <cell r="F81">
            <v>625584</v>
          </cell>
          <cell r="G81">
            <v>1237738</v>
          </cell>
        </row>
        <row r="82">
          <cell r="F82">
            <v>377889</v>
          </cell>
          <cell r="G82">
            <v>151170</v>
          </cell>
        </row>
        <row r="83">
          <cell r="F83">
            <v>81599</v>
          </cell>
          <cell r="G83">
            <v>28103</v>
          </cell>
        </row>
        <row r="84">
          <cell r="F84">
            <v>3783977</v>
          </cell>
          <cell r="G84">
            <v>1692910</v>
          </cell>
        </row>
        <row r="85">
          <cell r="F85">
            <v>1824847</v>
          </cell>
          <cell r="G85">
            <v>54097</v>
          </cell>
        </row>
        <row r="86">
          <cell r="F86">
            <v>85601599</v>
          </cell>
          <cell r="G86">
            <v>30527115</v>
          </cell>
        </row>
        <row r="87">
          <cell r="F87">
            <v>152</v>
          </cell>
          <cell r="G87">
            <v>403400</v>
          </cell>
        </row>
        <row r="88">
          <cell r="F88">
            <v>30020</v>
          </cell>
          <cell r="G88">
            <v>9544</v>
          </cell>
        </row>
        <row r="89">
          <cell r="F89">
            <v>369169594</v>
          </cell>
          <cell r="G89">
            <v>144095051</v>
          </cell>
        </row>
      </sheetData>
      <sheetData sheetId="13">
        <row r="8">
          <cell r="G8">
            <v>2759111</v>
          </cell>
        </row>
        <row r="9">
          <cell r="G9">
            <v>600880</v>
          </cell>
        </row>
        <row r="10">
          <cell r="G10">
            <v>57617</v>
          </cell>
        </row>
        <row r="11">
          <cell r="G11">
            <v>3742159</v>
          </cell>
        </row>
        <row r="12">
          <cell r="G12">
            <v>14189957</v>
          </cell>
        </row>
        <row r="13">
          <cell r="G13">
            <v>3199745</v>
          </cell>
        </row>
        <row r="14">
          <cell r="G14">
            <v>76490081</v>
          </cell>
        </row>
        <row r="15">
          <cell r="G15">
            <v>9487307</v>
          </cell>
        </row>
        <row r="16">
          <cell r="G16">
            <v>251726</v>
          </cell>
        </row>
        <row r="17">
          <cell r="G17">
            <v>6230219</v>
          </cell>
        </row>
        <row r="18">
          <cell r="G18">
            <v>3347389</v>
          </cell>
        </row>
        <row r="19">
          <cell r="G19">
            <v>2566085</v>
          </cell>
        </row>
        <row r="20">
          <cell r="G20">
            <v>9337370</v>
          </cell>
        </row>
        <row r="21">
          <cell r="G21">
            <v>37564610</v>
          </cell>
        </row>
        <row r="22">
          <cell r="G22">
            <v>3506020</v>
          </cell>
        </row>
        <row r="23">
          <cell r="G23">
            <v>2410563</v>
          </cell>
        </row>
        <row r="24">
          <cell r="G24">
            <v>48579334</v>
          </cell>
        </row>
        <row r="25">
          <cell r="G25">
            <v>38830201</v>
          </cell>
        </row>
        <row r="26">
          <cell r="G26">
            <v>3869582</v>
          </cell>
        </row>
        <row r="27">
          <cell r="G27">
            <v>21629486</v>
          </cell>
        </row>
        <row r="28">
          <cell r="G28">
            <v>549997</v>
          </cell>
        </row>
        <row r="29">
          <cell r="G29">
            <v>1152150</v>
          </cell>
        </row>
        <row r="30">
          <cell r="G30">
            <v>6278202</v>
          </cell>
        </row>
        <row r="31">
          <cell r="G31">
            <v>782520</v>
          </cell>
        </row>
        <row r="32">
          <cell r="G32">
            <v>361563</v>
          </cell>
        </row>
        <row r="33">
          <cell r="G33">
            <v>2422995</v>
          </cell>
        </row>
        <row r="34">
          <cell r="G34">
            <v>919</v>
          </cell>
        </row>
        <row r="35">
          <cell r="G35">
            <v>6085495</v>
          </cell>
        </row>
        <row r="36">
          <cell r="G36">
            <v>405493</v>
          </cell>
        </row>
        <row r="37">
          <cell r="G37">
            <v>2280037</v>
          </cell>
        </row>
        <row r="38">
          <cell r="G38">
            <v>1692071</v>
          </cell>
        </row>
        <row r="39">
          <cell r="G39">
            <v>501129</v>
          </cell>
        </row>
        <row r="40">
          <cell r="G40">
            <v>100391</v>
          </cell>
        </row>
        <row r="41">
          <cell r="G41">
            <v>4915288</v>
          </cell>
        </row>
        <row r="42">
          <cell r="G42">
            <v>1709643</v>
          </cell>
        </row>
        <row r="43">
          <cell r="G43">
            <v>114174806</v>
          </cell>
        </row>
        <row r="44">
          <cell r="G44">
            <v>156014</v>
          </cell>
        </row>
        <row r="45">
          <cell r="G45">
            <v>32157</v>
          </cell>
        </row>
        <row r="46">
          <cell r="G46">
            <v>432250312</v>
          </cell>
        </row>
        <row r="51">
          <cell r="F51">
            <v>2111080</v>
          </cell>
          <cell r="G51">
            <v>648031</v>
          </cell>
        </row>
        <row r="52">
          <cell r="F52">
            <v>386450</v>
          </cell>
          <cell r="G52">
            <v>214430</v>
          </cell>
        </row>
        <row r="53">
          <cell r="F53">
            <v>44541</v>
          </cell>
          <cell r="G53">
            <v>13076</v>
          </cell>
        </row>
        <row r="54">
          <cell r="F54">
            <v>2613485</v>
          </cell>
          <cell r="G54">
            <v>1128674</v>
          </cell>
        </row>
        <row r="55">
          <cell r="F55">
            <v>12392410</v>
          </cell>
          <cell r="G55">
            <v>1797547</v>
          </cell>
        </row>
        <row r="56">
          <cell r="F56">
            <v>3127438</v>
          </cell>
          <cell r="G56">
            <v>72307</v>
          </cell>
        </row>
        <row r="57">
          <cell r="F57">
            <v>56314545</v>
          </cell>
          <cell r="G57">
            <v>20175536</v>
          </cell>
        </row>
        <row r="58">
          <cell r="F58">
            <v>7162491</v>
          </cell>
          <cell r="G58">
            <v>2324816</v>
          </cell>
        </row>
        <row r="59">
          <cell r="F59">
            <v>195392</v>
          </cell>
          <cell r="G59">
            <v>56334</v>
          </cell>
        </row>
        <row r="60">
          <cell r="F60">
            <v>5517617</v>
          </cell>
          <cell r="G60">
            <v>712602</v>
          </cell>
        </row>
        <row r="61">
          <cell r="F61">
            <v>2300355</v>
          </cell>
          <cell r="G61">
            <v>1047034</v>
          </cell>
        </row>
        <row r="62">
          <cell r="F62">
            <v>2276591</v>
          </cell>
          <cell r="G62">
            <v>289494</v>
          </cell>
        </row>
        <row r="63">
          <cell r="F63">
            <v>7441025</v>
          </cell>
          <cell r="G63">
            <v>1896345</v>
          </cell>
        </row>
        <row r="64">
          <cell r="F64">
            <v>28483037</v>
          </cell>
          <cell r="G64">
            <v>9081573</v>
          </cell>
        </row>
        <row r="65">
          <cell r="F65">
            <v>2759545</v>
          </cell>
          <cell r="G65">
            <v>746475</v>
          </cell>
        </row>
        <row r="66">
          <cell r="F66">
            <v>1925748</v>
          </cell>
          <cell r="G66">
            <v>484815</v>
          </cell>
        </row>
        <row r="67">
          <cell r="F67">
            <v>37524388</v>
          </cell>
          <cell r="G67">
            <v>11054946</v>
          </cell>
        </row>
        <row r="68">
          <cell r="F68">
            <v>29637695</v>
          </cell>
          <cell r="G68">
            <v>9192506</v>
          </cell>
        </row>
        <row r="69">
          <cell r="F69">
            <v>3389012</v>
          </cell>
          <cell r="G69">
            <v>480570</v>
          </cell>
        </row>
        <row r="70">
          <cell r="F70">
            <v>20463396</v>
          </cell>
          <cell r="G70">
            <v>1166090</v>
          </cell>
        </row>
        <row r="71">
          <cell r="F71">
            <v>417353</v>
          </cell>
          <cell r="G71">
            <v>132644</v>
          </cell>
        </row>
        <row r="72">
          <cell r="F72">
            <v>974899</v>
          </cell>
          <cell r="G72">
            <v>177251</v>
          </cell>
        </row>
        <row r="73">
          <cell r="F73">
            <v>4705908</v>
          </cell>
          <cell r="G73">
            <v>1572294</v>
          </cell>
        </row>
        <row r="74">
          <cell r="F74">
            <v>597406</v>
          </cell>
          <cell r="G74">
            <v>185114</v>
          </cell>
        </row>
        <row r="75">
          <cell r="F75">
            <v>270327</v>
          </cell>
          <cell r="G75">
            <v>91236</v>
          </cell>
        </row>
        <row r="76">
          <cell r="F76">
            <v>1853586</v>
          </cell>
          <cell r="G76">
            <v>569409</v>
          </cell>
        </row>
        <row r="77">
          <cell r="F77">
            <v>662</v>
          </cell>
          <cell r="G77">
            <v>257</v>
          </cell>
        </row>
        <row r="78">
          <cell r="F78">
            <v>4609794</v>
          </cell>
          <cell r="G78">
            <v>1475701</v>
          </cell>
        </row>
        <row r="79">
          <cell r="F79">
            <v>344012</v>
          </cell>
          <cell r="G79">
            <v>61481</v>
          </cell>
        </row>
        <row r="80">
          <cell r="F80">
            <v>1672245</v>
          </cell>
          <cell r="G80">
            <v>607792</v>
          </cell>
        </row>
        <row r="81">
          <cell r="F81">
            <v>622162</v>
          </cell>
          <cell r="G81">
            <v>1069909</v>
          </cell>
        </row>
        <row r="82">
          <cell r="F82">
            <v>377725</v>
          </cell>
          <cell r="G82">
            <v>123404</v>
          </cell>
        </row>
        <row r="83">
          <cell r="F83">
            <v>80422</v>
          </cell>
          <cell r="G83">
            <v>19969</v>
          </cell>
        </row>
        <row r="84">
          <cell r="F84">
            <v>3701044</v>
          </cell>
          <cell r="G84">
            <v>1214244</v>
          </cell>
        </row>
        <row r="85">
          <cell r="F85">
            <v>1661710</v>
          </cell>
          <cell r="G85">
            <v>47933</v>
          </cell>
        </row>
        <row r="86">
          <cell r="F86">
            <v>85600702</v>
          </cell>
          <cell r="G86">
            <v>28574104</v>
          </cell>
        </row>
        <row r="87">
          <cell r="F87">
            <v>152</v>
          </cell>
          <cell r="G87">
            <v>155862</v>
          </cell>
        </row>
        <row r="88">
          <cell r="F88">
            <v>26568</v>
          </cell>
          <cell r="G88">
            <v>5589</v>
          </cell>
        </row>
        <row r="89">
          <cell r="F89">
            <v>333582918</v>
          </cell>
          <cell r="G89">
            <v>98667394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website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2">
        <row r="11">
          <cell r="B11">
            <v>962617</v>
          </cell>
          <cell r="C11">
            <v>805796</v>
          </cell>
          <cell r="D11">
            <v>23925</v>
          </cell>
        </row>
        <row r="12">
          <cell r="B12">
            <v>27312</v>
          </cell>
          <cell r="C12">
            <v>26013</v>
          </cell>
          <cell r="D12">
            <v>1292</v>
          </cell>
        </row>
        <row r="13">
          <cell r="B13">
            <v>120476</v>
          </cell>
          <cell r="C13">
            <v>103307</v>
          </cell>
          <cell r="D13">
            <v>9379</v>
          </cell>
        </row>
        <row r="14">
          <cell r="B14">
            <v>1849387</v>
          </cell>
          <cell r="C14">
            <v>1480741</v>
          </cell>
          <cell r="D14">
            <v>266601</v>
          </cell>
        </row>
        <row r="15">
          <cell r="B15">
            <v>42066</v>
          </cell>
          <cell r="C15">
            <v>35042</v>
          </cell>
          <cell r="D15">
            <v>7015</v>
          </cell>
        </row>
        <row r="18">
          <cell r="B18">
            <v>1305564</v>
          </cell>
          <cell r="C18">
            <v>492281</v>
          </cell>
          <cell r="D18">
            <v>108599</v>
          </cell>
        </row>
        <row r="21">
          <cell r="B21">
            <v>61662</v>
          </cell>
          <cell r="C21">
            <v>51375</v>
          </cell>
          <cell r="D21">
            <v>6242</v>
          </cell>
        </row>
        <row r="24">
          <cell r="B24">
            <v>4956134</v>
          </cell>
          <cell r="C24">
            <v>2768674</v>
          </cell>
          <cell r="D24">
            <v>968199</v>
          </cell>
        </row>
        <row r="27">
          <cell r="B27">
            <v>16124233</v>
          </cell>
          <cell r="C27">
            <v>10587178</v>
          </cell>
          <cell r="D27">
            <v>1086358</v>
          </cell>
        </row>
        <row r="28">
          <cell r="B28">
            <v>20569</v>
          </cell>
          <cell r="C28">
            <v>11438</v>
          </cell>
          <cell r="D28">
            <v>512</v>
          </cell>
        </row>
        <row r="29">
          <cell r="B29">
            <v>2885530</v>
          </cell>
          <cell r="C29">
            <v>1375754</v>
          </cell>
          <cell r="D29">
            <v>369787</v>
          </cell>
        </row>
        <row r="30">
          <cell r="B30">
            <v>85725</v>
          </cell>
          <cell r="C30">
            <v>77963</v>
          </cell>
          <cell r="D30">
            <v>6532</v>
          </cell>
        </row>
        <row r="31">
          <cell r="B31">
            <v>19449</v>
          </cell>
          <cell r="C31">
            <v>9581</v>
          </cell>
          <cell r="D31">
            <v>809</v>
          </cell>
        </row>
        <row r="32">
          <cell r="B32">
            <v>118649</v>
          </cell>
          <cell r="C32">
            <v>65402</v>
          </cell>
          <cell r="D32">
            <v>50022</v>
          </cell>
        </row>
        <row r="33">
          <cell r="B33">
            <v>81712</v>
          </cell>
          <cell r="C33">
            <v>58434</v>
          </cell>
          <cell r="D33">
            <v>3446</v>
          </cell>
        </row>
        <row r="34">
          <cell r="B34">
            <v>31005</v>
          </cell>
          <cell r="C34">
            <v>28523</v>
          </cell>
          <cell r="D34">
            <v>1584</v>
          </cell>
        </row>
        <row r="35">
          <cell r="B35">
            <v>34159</v>
          </cell>
          <cell r="C35">
            <v>24120</v>
          </cell>
          <cell r="D35">
            <v>4229</v>
          </cell>
        </row>
        <row r="36">
          <cell r="B36">
            <v>250334</v>
          </cell>
          <cell r="C36">
            <v>146835</v>
          </cell>
          <cell r="D36">
            <v>8359</v>
          </cell>
        </row>
        <row r="37">
          <cell r="B37">
            <v>226585</v>
          </cell>
          <cell r="C37">
            <v>185502</v>
          </cell>
          <cell r="D37">
            <v>2612</v>
          </cell>
        </row>
        <row r="40">
          <cell r="B40">
            <v>3251938</v>
          </cell>
          <cell r="C40">
            <v>3184954</v>
          </cell>
          <cell r="D40">
            <v>8237</v>
          </cell>
        </row>
        <row r="41">
          <cell r="B41">
            <v>12097</v>
          </cell>
          <cell r="C41">
            <v>6152</v>
          </cell>
          <cell r="D41">
            <v>402</v>
          </cell>
        </row>
        <row r="44">
          <cell r="B44">
            <v>83569085</v>
          </cell>
          <cell r="C44">
            <v>73884483</v>
          </cell>
          <cell r="D44">
            <v>2223816</v>
          </cell>
        </row>
        <row r="45">
          <cell r="B45">
            <v>7503</v>
          </cell>
          <cell r="C45">
            <v>4854</v>
          </cell>
          <cell r="D45">
            <v>415</v>
          </cell>
        </row>
        <row r="46">
          <cell r="B46">
            <v>4064</v>
          </cell>
          <cell r="C46">
            <v>2277</v>
          </cell>
          <cell r="D46">
            <v>45</v>
          </cell>
        </row>
        <row r="47">
          <cell r="B47">
            <v>585216</v>
          </cell>
          <cell r="C47">
            <v>137455</v>
          </cell>
          <cell r="D47">
            <v>21393</v>
          </cell>
        </row>
        <row r="48">
          <cell r="B48">
            <v>283270</v>
          </cell>
          <cell r="C48">
            <v>96432</v>
          </cell>
          <cell r="D48">
            <v>99247</v>
          </cell>
        </row>
        <row r="49">
          <cell r="B49">
            <v>19664</v>
          </cell>
          <cell r="C49">
            <v>18220</v>
          </cell>
          <cell r="D49">
            <v>1444</v>
          </cell>
        </row>
        <row r="51">
          <cell r="B51">
            <v>10071274</v>
          </cell>
          <cell r="C51">
            <v>8973752</v>
          </cell>
          <cell r="D51">
            <v>513555</v>
          </cell>
        </row>
        <row r="54">
          <cell r="B54">
            <v>265817</v>
          </cell>
          <cell r="C54">
            <v>244331</v>
          </cell>
          <cell r="D54">
            <v>7395</v>
          </cell>
        </row>
        <row r="57">
          <cell r="B57">
            <v>6149979</v>
          </cell>
          <cell r="C57">
            <v>3127335</v>
          </cell>
          <cell r="D57">
            <v>2018977</v>
          </cell>
        </row>
        <row r="58">
          <cell r="B58">
            <v>284966</v>
          </cell>
          <cell r="C58">
            <v>215385</v>
          </cell>
          <cell r="D58">
            <v>56506</v>
          </cell>
        </row>
        <row r="59">
          <cell r="B59">
            <v>324079</v>
          </cell>
          <cell r="C59">
            <v>188060</v>
          </cell>
          <cell r="D59">
            <v>27489</v>
          </cell>
        </row>
        <row r="60">
          <cell r="B60">
            <v>582909</v>
          </cell>
          <cell r="C60">
            <v>486316</v>
          </cell>
          <cell r="D60">
            <v>68975</v>
          </cell>
        </row>
        <row r="61">
          <cell r="B61">
            <v>23461</v>
          </cell>
          <cell r="C61">
            <v>17982</v>
          </cell>
          <cell r="D61">
            <v>1231</v>
          </cell>
        </row>
        <row r="62">
          <cell r="B62">
            <v>24287</v>
          </cell>
          <cell r="C62">
            <v>19733</v>
          </cell>
          <cell r="D62">
            <v>2230</v>
          </cell>
        </row>
        <row r="65">
          <cell r="B65">
            <v>181927</v>
          </cell>
          <cell r="C65">
            <v>157634</v>
          </cell>
          <cell r="D65">
            <v>9735</v>
          </cell>
        </row>
        <row r="66">
          <cell r="B66">
            <v>680256</v>
          </cell>
          <cell r="C66">
            <v>478918</v>
          </cell>
          <cell r="D66">
            <v>70628</v>
          </cell>
        </row>
        <row r="67">
          <cell r="B67">
            <v>4190347</v>
          </cell>
          <cell r="C67">
            <v>1647305</v>
          </cell>
          <cell r="D67">
            <v>86170</v>
          </cell>
        </row>
        <row r="68">
          <cell r="B68">
            <v>40522</v>
          </cell>
          <cell r="C68">
            <v>34886</v>
          </cell>
          <cell r="D68">
            <v>1924</v>
          </cell>
        </row>
        <row r="69">
          <cell r="B69">
            <v>2533969</v>
          </cell>
          <cell r="C69">
            <v>495536</v>
          </cell>
          <cell r="D69">
            <v>32937</v>
          </cell>
        </row>
        <row r="70">
          <cell r="B70">
            <v>3424</v>
          </cell>
          <cell r="C70">
            <v>2815</v>
          </cell>
          <cell r="D70">
            <v>341</v>
          </cell>
        </row>
        <row r="71">
          <cell r="B71">
            <v>112473</v>
          </cell>
          <cell r="C71">
            <v>92154</v>
          </cell>
          <cell r="D71">
            <v>7172</v>
          </cell>
        </row>
        <row r="72">
          <cell r="B72">
            <v>67719</v>
          </cell>
          <cell r="C72">
            <v>58311</v>
          </cell>
          <cell r="D72">
            <v>3795</v>
          </cell>
        </row>
        <row r="73">
          <cell r="B73">
            <v>14825</v>
          </cell>
          <cell r="C73">
            <v>13837</v>
          </cell>
          <cell r="D73">
            <v>588</v>
          </cell>
        </row>
        <row r="74">
          <cell r="B74">
            <v>2328</v>
          </cell>
          <cell r="C74">
            <v>409</v>
          </cell>
          <cell r="D74">
            <v>0</v>
          </cell>
        </row>
        <row r="75">
          <cell r="B75">
            <v>152295</v>
          </cell>
          <cell r="C75">
            <v>149383</v>
          </cell>
          <cell r="D75">
            <v>2911</v>
          </cell>
        </row>
        <row r="78">
          <cell r="B78">
            <v>3708204</v>
          </cell>
          <cell r="C78">
            <v>2430504</v>
          </cell>
          <cell r="D78">
            <v>112420</v>
          </cell>
        </row>
        <row r="79">
          <cell r="B79">
            <v>17552</v>
          </cell>
          <cell r="C79">
            <v>13767</v>
          </cell>
          <cell r="D79">
            <v>820</v>
          </cell>
        </row>
        <row r="80">
          <cell r="B80">
            <v>3265</v>
          </cell>
          <cell r="C80">
            <v>785</v>
          </cell>
          <cell r="D80">
            <v>2427</v>
          </cell>
        </row>
        <row r="81">
          <cell r="B81">
            <v>7239</v>
          </cell>
          <cell r="C81">
            <v>4128</v>
          </cell>
          <cell r="D81">
            <v>1234</v>
          </cell>
        </row>
        <row r="84">
          <cell r="B84">
            <v>11612472</v>
          </cell>
          <cell r="C84">
            <v>8593074</v>
          </cell>
          <cell r="D84">
            <v>619777</v>
          </cell>
        </row>
        <row r="85">
          <cell r="B85">
            <v>98828</v>
          </cell>
          <cell r="C85">
            <v>61460</v>
          </cell>
          <cell r="D85">
            <v>10667</v>
          </cell>
        </row>
        <row r="86">
          <cell r="B86">
            <v>96503</v>
          </cell>
          <cell r="C86">
            <v>47872</v>
          </cell>
          <cell r="D86">
            <v>4520</v>
          </cell>
        </row>
        <row r="89">
          <cell r="B89">
            <v>5273295</v>
          </cell>
          <cell r="C89">
            <v>1910622</v>
          </cell>
          <cell r="D89">
            <v>261460</v>
          </cell>
        </row>
        <row r="90">
          <cell r="B90">
            <v>3256514</v>
          </cell>
          <cell r="C90">
            <v>3012176</v>
          </cell>
          <cell r="D90">
            <v>126154</v>
          </cell>
        </row>
        <row r="91">
          <cell r="B91">
            <v>2319847</v>
          </cell>
          <cell r="C91">
            <v>2099430</v>
          </cell>
          <cell r="D91">
            <v>52560</v>
          </cell>
        </row>
        <row r="92">
          <cell r="B92">
            <v>47667</v>
          </cell>
          <cell r="C92">
            <v>40250</v>
          </cell>
          <cell r="D92">
            <v>2237</v>
          </cell>
        </row>
        <row r="93">
          <cell r="B93">
            <v>325469</v>
          </cell>
          <cell r="C93">
            <v>281986</v>
          </cell>
          <cell r="D93">
            <v>32083</v>
          </cell>
        </row>
        <row r="94">
          <cell r="B94">
            <v>33964636</v>
          </cell>
          <cell r="C94">
            <v>27078931</v>
          </cell>
          <cell r="D94">
            <v>2240857</v>
          </cell>
        </row>
        <row r="95">
          <cell r="B95">
            <v>438865</v>
          </cell>
          <cell r="C95">
            <v>393929</v>
          </cell>
          <cell r="D95">
            <v>31935</v>
          </cell>
        </row>
        <row r="98">
          <cell r="B98">
            <v>1299161</v>
          </cell>
          <cell r="C98">
            <v>1006270</v>
          </cell>
          <cell r="D98">
            <v>91424</v>
          </cell>
        </row>
        <row r="99">
          <cell r="B99">
            <v>597706</v>
          </cell>
          <cell r="C99">
            <v>503374</v>
          </cell>
          <cell r="D99">
            <v>48482</v>
          </cell>
        </row>
        <row r="100">
          <cell r="B100">
            <v>199625</v>
          </cell>
          <cell r="C100">
            <v>165374</v>
          </cell>
          <cell r="D100">
            <v>15457</v>
          </cell>
        </row>
        <row r="101">
          <cell r="B101">
            <v>358313</v>
          </cell>
          <cell r="C101">
            <v>263514</v>
          </cell>
          <cell r="D101">
            <v>26040</v>
          </cell>
        </row>
        <row r="102">
          <cell r="B102">
            <v>317711</v>
          </cell>
          <cell r="C102">
            <v>266253</v>
          </cell>
          <cell r="D102">
            <v>8402</v>
          </cell>
        </row>
        <row r="103">
          <cell r="B103">
            <v>47290</v>
          </cell>
          <cell r="C103">
            <v>41671</v>
          </cell>
          <cell r="D103">
            <v>3193</v>
          </cell>
        </row>
        <row r="104">
          <cell r="B104">
            <v>368999</v>
          </cell>
          <cell r="C104">
            <v>268625</v>
          </cell>
          <cell r="D104">
            <v>16890</v>
          </cell>
        </row>
        <row r="105">
          <cell r="B105">
            <v>189189</v>
          </cell>
          <cell r="C105">
            <v>154711</v>
          </cell>
          <cell r="D105">
            <v>16234</v>
          </cell>
        </row>
        <row r="106">
          <cell r="B106">
            <v>38008</v>
          </cell>
          <cell r="C106">
            <v>29559</v>
          </cell>
          <cell r="D106">
            <v>3715</v>
          </cell>
        </row>
        <row r="107">
          <cell r="B107">
            <v>579164</v>
          </cell>
          <cell r="C107">
            <v>498351</v>
          </cell>
          <cell r="D107">
            <v>78481</v>
          </cell>
        </row>
        <row r="110">
          <cell r="B110">
            <v>1545631</v>
          </cell>
          <cell r="C110">
            <v>1066734</v>
          </cell>
          <cell r="D110">
            <v>113592</v>
          </cell>
        </row>
        <row r="111">
          <cell r="B111">
            <v>9436</v>
          </cell>
          <cell r="C111">
            <v>7572</v>
          </cell>
          <cell r="D111">
            <v>329</v>
          </cell>
        </row>
        <row r="112">
          <cell r="B112">
            <v>61890</v>
          </cell>
          <cell r="C112">
            <v>48005</v>
          </cell>
          <cell r="D112">
            <v>4573</v>
          </cell>
        </row>
        <row r="113">
          <cell r="B113">
            <v>223152</v>
          </cell>
          <cell r="C113">
            <v>183969</v>
          </cell>
          <cell r="D113">
            <v>8689</v>
          </cell>
        </row>
        <row r="114">
          <cell r="B114">
            <v>32255</v>
          </cell>
          <cell r="C114">
            <v>10870</v>
          </cell>
          <cell r="D114">
            <v>386</v>
          </cell>
        </row>
        <row r="115">
          <cell r="B115">
            <v>56738</v>
          </cell>
          <cell r="C115">
            <v>46201</v>
          </cell>
          <cell r="D115">
            <v>5315</v>
          </cell>
        </row>
        <row r="116">
          <cell r="B116">
            <v>151628</v>
          </cell>
          <cell r="C116">
            <v>101389</v>
          </cell>
          <cell r="D116">
            <v>13608</v>
          </cell>
        </row>
        <row r="117">
          <cell r="B117">
            <v>246235</v>
          </cell>
          <cell r="C117">
            <v>155445</v>
          </cell>
          <cell r="D117">
            <v>27567</v>
          </cell>
        </row>
        <row r="118">
          <cell r="B118">
            <v>862414</v>
          </cell>
          <cell r="C118">
            <v>585697</v>
          </cell>
          <cell r="D118">
            <v>30622</v>
          </cell>
        </row>
        <row r="122">
          <cell r="B122">
            <v>121158</v>
          </cell>
          <cell r="C122">
            <v>100796</v>
          </cell>
          <cell r="D122">
            <v>5002</v>
          </cell>
        </row>
        <row r="123">
          <cell r="B123">
            <v>133640</v>
          </cell>
          <cell r="C123">
            <v>120610</v>
          </cell>
          <cell r="D123">
            <v>2549</v>
          </cell>
        </row>
        <row r="124">
          <cell r="B124">
            <v>23826</v>
          </cell>
          <cell r="C124">
            <v>22250</v>
          </cell>
          <cell r="D124">
            <v>1062</v>
          </cell>
        </row>
        <row r="125">
          <cell r="B125">
            <v>193319</v>
          </cell>
          <cell r="C125">
            <v>141443</v>
          </cell>
          <cell r="D125">
            <v>3306</v>
          </cell>
        </row>
        <row r="127">
          <cell r="B127">
            <v>3692582</v>
          </cell>
          <cell r="C127">
            <v>3610290</v>
          </cell>
          <cell r="D127">
            <v>40897</v>
          </cell>
        </row>
        <row r="128">
          <cell r="B128">
            <v>276257</v>
          </cell>
          <cell r="C128">
            <v>229216</v>
          </cell>
          <cell r="D128">
            <v>19088</v>
          </cell>
        </row>
        <row r="130">
          <cell r="B130">
            <v>13166822</v>
          </cell>
          <cell r="C130">
            <v>11683086</v>
          </cell>
          <cell r="D130">
            <v>1232620</v>
          </cell>
        </row>
        <row r="131">
          <cell r="B131">
            <v>3966387</v>
          </cell>
          <cell r="C131">
            <v>3618317</v>
          </cell>
          <cell r="D131">
            <v>242623</v>
          </cell>
        </row>
        <row r="132">
          <cell r="B132">
            <v>3913130</v>
          </cell>
          <cell r="C132">
            <v>3659558</v>
          </cell>
          <cell r="D132">
            <v>74973</v>
          </cell>
        </row>
        <row r="134">
          <cell r="B134">
            <v>24875984</v>
          </cell>
          <cell r="C134">
            <v>23663030</v>
          </cell>
          <cell r="D134">
            <v>108618</v>
          </cell>
        </row>
        <row r="137">
          <cell r="B137">
            <v>65031387</v>
          </cell>
          <cell r="C137">
            <v>37689546</v>
          </cell>
          <cell r="D137">
            <v>1131984</v>
          </cell>
        </row>
        <row r="140">
          <cell r="B140">
            <v>1840142</v>
          </cell>
          <cell r="C140">
            <v>618310</v>
          </cell>
          <cell r="D140">
            <v>533545</v>
          </cell>
        </row>
        <row r="141">
          <cell r="B141">
            <v>57664</v>
          </cell>
          <cell r="C141">
            <v>46196</v>
          </cell>
          <cell r="D141">
            <v>152</v>
          </cell>
        </row>
        <row r="142">
          <cell r="B142">
            <v>92197</v>
          </cell>
          <cell r="C142">
            <v>42992</v>
          </cell>
          <cell r="D142">
            <v>2738</v>
          </cell>
        </row>
        <row r="143">
          <cell r="B143">
            <v>47799</v>
          </cell>
          <cell r="C143">
            <v>42476</v>
          </cell>
          <cell r="D143">
            <v>4087</v>
          </cell>
        </row>
        <row r="144">
          <cell r="B144">
            <v>127745</v>
          </cell>
          <cell r="C144">
            <v>116089</v>
          </cell>
          <cell r="D144">
            <v>6235</v>
          </cell>
        </row>
        <row r="145">
          <cell r="B145">
            <v>367040</v>
          </cell>
          <cell r="C145">
            <v>324318</v>
          </cell>
          <cell r="D145">
            <v>28036</v>
          </cell>
        </row>
        <row r="146">
          <cell r="B146">
            <v>309565</v>
          </cell>
          <cell r="C146">
            <v>120060</v>
          </cell>
          <cell r="D146">
            <v>20635</v>
          </cell>
        </row>
        <row r="147">
          <cell r="B147">
            <v>21829</v>
          </cell>
          <cell r="C147">
            <v>18225</v>
          </cell>
          <cell r="D147">
            <v>753</v>
          </cell>
        </row>
        <row r="148">
          <cell r="B148">
            <v>29732</v>
          </cell>
          <cell r="C148">
            <v>19365</v>
          </cell>
          <cell r="D148">
            <v>4707</v>
          </cell>
        </row>
        <row r="149">
          <cell r="B149">
            <v>260431</v>
          </cell>
          <cell r="C149">
            <v>196073</v>
          </cell>
          <cell r="D149">
            <v>64345</v>
          </cell>
        </row>
        <row r="150">
          <cell r="B150">
            <v>465927</v>
          </cell>
          <cell r="C150">
            <v>208757</v>
          </cell>
          <cell r="D150">
            <v>186733</v>
          </cell>
        </row>
        <row r="151">
          <cell r="B151">
            <v>167268</v>
          </cell>
          <cell r="C151">
            <v>84768</v>
          </cell>
          <cell r="D151">
            <v>38768</v>
          </cell>
        </row>
        <row r="152">
          <cell r="B152">
            <v>323069</v>
          </cell>
          <cell r="C152">
            <v>205858</v>
          </cell>
          <cell r="D152">
            <v>73619</v>
          </cell>
        </row>
        <row r="153">
          <cell r="B153">
            <v>62255</v>
          </cell>
          <cell r="C153">
            <v>58547</v>
          </cell>
          <cell r="D153">
            <v>3503</v>
          </cell>
        </row>
        <row r="154">
          <cell r="B154">
            <v>43466</v>
          </cell>
          <cell r="C154">
            <v>37547</v>
          </cell>
          <cell r="D154">
            <v>4488</v>
          </cell>
        </row>
        <row r="155">
          <cell r="B155">
            <v>299237</v>
          </cell>
          <cell r="C155">
            <v>204568</v>
          </cell>
          <cell r="D155">
            <v>14358</v>
          </cell>
        </row>
        <row r="156">
          <cell r="B156">
            <v>18473</v>
          </cell>
          <cell r="C156">
            <v>14340</v>
          </cell>
          <cell r="D156">
            <v>2422</v>
          </cell>
        </row>
        <row r="157">
          <cell r="B157">
            <v>478044</v>
          </cell>
          <cell r="C157">
            <v>474668</v>
          </cell>
          <cell r="D157">
            <v>2934</v>
          </cell>
        </row>
        <row r="158">
          <cell r="B158">
            <v>22103</v>
          </cell>
          <cell r="C158">
            <v>15964</v>
          </cell>
          <cell r="D158">
            <v>2382</v>
          </cell>
        </row>
        <row r="159">
          <cell r="B159">
            <v>27373</v>
          </cell>
          <cell r="C159">
            <v>24313</v>
          </cell>
          <cell r="D159">
            <v>1708</v>
          </cell>
        </row>
        <row r="162">
          <cell r="B162">
            <v>28652707</v>
          </cell>
          <cell r="C162">
            <v>20229859</v>
          </cell>
          <cell r="D162">
            <v>1345469</v>
          </cell>
        </row>
        <row r="163">
          <cell r="B163">
            <v>14592</v>
          </cell>
          <cell r="C163">
            <v>10425</v>
          </cell>
          <cell r="D163">
            <v>2223</v>
          </cell>
        </row>
        <row r="164">
          <cell r="B164">
            <v>10219</v>
          </cell>
          <cell r="C164">
            <v>8281</v>
          </cell>
          <cell r="D164">
            <v>1166</v>
          </cell>
        </row>
        <row r="165">
          <cell r="B165">
            <v>11835</v>
          </cell>
          <cell r="C165">
            <v>9179</v>
          </cell>
          <cell r="D165">
            <v>1894</v>
          </cell>
        </row>
        <row r="166">
          <cell r="B166">
            <v>26028</v>
          </cell>
          <cell r="C166">
            <v>20855</v>
          </cell>
          <cell r="D166">
            <v>135</v>
          </cell>
        </row>
        <row r="169">
          <cell r="B169">
            <v>607061</v>
          </cell>
          <cell r="C169">
            <v>408381</v>
          </cell>
          <cell r="D169">
            <v>79112</v>
          </cell>
        </row>
        <row r="170">
          <cell r="B170">
            <v>11070</v>
          </cell>
          <cell r="C170">
            <v>10784</v>
          </cell>
          <cell r="D170">
            <v>263</v>
          </cell>
        </row>
        <row r="171">
          <cell r="B171">
            <v>72798</v>
          </cell>
          <cell r="C171">
            <v>42641</v>
          </cell>
          <cell r="D171">
            <v>8816</v>
          </cell>
        </row>
        <row r="174">
          <cell r="B174">
            <v>1194101</v>
          </cell>
          <cell r="C174">
            <v>898791</v>
          </cell>
          <cell r="D174">
            <v>67481</v>
          </cell>
        </row>
        <row r="175">
          <cell r="B175">
            <v>141037</v>
          </cell>
          <cell r="C175">
            <v>107699</v>
          </cell>
          <cell r="D175">
            <v>10371</v>
          </cell>
        </row>
        <row r="176">
          <cell r="B176">
            <v>32663</v>
          </cell>
          <cell r="C176">
            <v>22022</v>
          </cell>
          <cell r="D176">
            <v>6910</v>
          </cell>
        </row>
        <row r="177">
          <cell r="B177">
            <v>13072</v>
          </cell>
          <cell r="C177">
            <v>8919</v>
          </cell>
          <cell r="D177">
            <v>576</v>
          </cell>
        </row>
        <row r="178">
          <cell r="B178">
            <v>23951</v>
          </cell>
          <cell r="C178">
            <v>9990</v>
          </cell>
          <cell r="D178">
            <v>2573</v>
          </cell>
        </row>
        <row r="179">
          <cell r="B179">
            <v>22959</v>
          </cell>
          <cell r="C179">
            <v>14551</v>
          </cell>
          <cell r="D179">
            <v>2267</v>
          </cell>
        </row>
        <row r="182">
          <cell r="B182">
            <v>5733309</v>
          </cell>
          <cell r="C182">
            <v>4198655</v>
          </cell>
          <cell r="D182">
            <v>76353</v>
          </cell>
        </row>
        <row r="183">
          <cell r="B183">
            <v>21044</v>
          </cell>
          <cell r="C183">
            <v>17768</v>
          </cell>
          <cell r="D183">
            <v>1139</v>
          </cell>
        </row>
        <row r="184">
          <cell r="B184">
            <v>286165</v>
          </cell>
          <cell r="C184">
            <v>189692</v>
          </cell>
          <cell r="D184">
            <v>61346</v>
          </cell>
        </row>
        <row r="185">
          <cell r="B185">
            <v>5102</v>
          </cell>
          <cell r="C185">
            <v>4539</v>
          </cell>
          <cell r="D185">
            <v>360</v>
          </cell>
        </row>
        <row r="186">
          <cell r="B186">
            <v>200307</v>
          </cell>
          <cell r="C186">
            <v>131855</v>
          </cell>
          <cell r="D186">
            <v>15462</v>
          </cell>
        </row>
        <row r="187">
          <cell r="B187">
            <v>1900470</v>
          </cell>
          <cell r="C187">
            <v>1553806</v>
          </cell>
          <cell r="D187">
            <v>19603</v>
          </cell>
        </row>
        <row r="188">
          <cell r="B188">
            <v>7927</v>
          </cell>
          <cell r="C188">
            <v>6836</v>
          </cell>
          <cell r="D188">
            <v>788</v>
          </cell>
        </row>
        <row r="191">
          <cell r="B191">
            <v>287612</v>
          </cell>
          <cell r="C191">
            <v>226520</v>
          </cell>
          <cell r="D191">
            <v>20151</v>
          </cell>
        </row>
        <row r="192">
          <cell r="B192">
            <v>38959</v>
          </cell>
          <cell r="C192">
            <v>26810</v>
          </cell>
          <cell r="D192">
            <v>5562</v>
          </cell>
        </row>
        <row r="193">
          <cell r="B193">
            <v>649615</v>
          </cell>
          <cell r="C193">
            <v>422635</v>
          </cell>
          <cell r="D193">
            <v>18900</v>
          </cell>
        </row>
        <row r="194">
          <cell r="B194">
            <v>6237</v>
          </cell>
          <cell r="C194">
            <v>3892</v>
          </cell>
          <cell r="D194">
            <v>626</v>
          </cell>
        </row>
        <row r="195">
          <cell r="B195">
            <v>32855</v>
          </cell>
          <cell r="C195">
            <v>22335</v>
          </cell>
          <cell r="D195">
            <v>3259</v>
          </cell>
        </row>
        <row r="196">
          <cell r="B196">
            <v>14989</v>
          </cell>
          <cell r="C196">
            <v>6467</v>
          </cell>
          <cell r="D196">
            <v>7656</v>
          </cell>
        </row>
        <row r="197">
          <cell r="B197">
            <v>30919</v>
          </cell>
          <cell r="C197">
            <v>16227</v>
          </cell>
          <cell r="D197">
            <v>1480</v>
          </cell>
        </row>
        <row r="200">
          <cell r="B200">
            <v>78439</v>
          </cell>
          <cell r="C200">
            <v>55836</v>
          </cell>
          <cell r="D200">
            <v>11564</v>
          </cell>
        </row>
        <row r="201">
          <cell r="B201">
            <v>111485</v>
          </cell>
          <cell r="C201">
            <v>78879</v>
          </cell>
          <cell r="D201">
            <v>3786</v>
          </cell>
        </row>
        <row r="202">
          <cell r="B202">
            <v>14128</v>
          </cell>
          <cell r="C202">
            <v>12161</v>
          </cell>
          <cell r="D202">
            <v>1859</v>
          </cell>
        </row>
        <row r="203">
          <cell r="B203">
            <v>52549</v>
          </cell>
          <cell r="C203">
            <v>45876</v>
          </cell>
          <cell r="D203">
            <v>4758</v>
          </cell>
        </row>
        <row r="204">
          <cell r="B204">
            <v>34204</v>
          </cell>
          <cell r="C204">
            <v>28181</v>
          </cell>
          <cell r="D204">
            <v>6022</v>
          </cell>
        </row>
        <row r="205">
          <cell r="B205">
            <v>80718</v>
          </cell>
          <cell r="C205">
            <v>69285</v>
          </cell>
          <cell r="D205">
            <v>11380</v>
          </cell>
        </row>
        <row r="206">
          <cell r="B206">
            <v>96720</v>
          </cell>
          <cell r="C206">
            <v>29874</v>
          </cell>
          <cell r="D206">
            <v>2102</v>
          </cell>
        </row>
        <row r="209">
          <cell r="B209">
            <v>8392</v>
          </cell>
          <cell r="C209">
            <v>6594</v>
          </cell>
          <cell r="D209">
            <v>280</v>
          </cell>
        </row>
        <row r="210">
          <cell r="B210">
            <v>24921</v>
          </cell>
          <cell r="C210">
            <v>17759</v>
          </cell>
          <cell r="D210">
            <v>1318</v>
          </cell>
        </row>
        <row r="211">
          <cell r="B211">
            <v>28048</v>
          </cell>
          <cell r="C211">
            <v>17122</v>
          </cell>
          <cell r="D211">
            <v>3628</v>
          </cell>
        </row>
        <row r="212">
          <cell r="B212">
            <v>2920166</v>
          </cell>
          <cell r="C212">
            <v>292754</v>
          </cell>
          <cell r="D212">
            <v>106560</v>
          </cell>
        </row>
        <row r="213">
          <cell r="B213">
            <v>17378</v>
          </cell>
          <cell r="C213">
            <v>13008</v>
          </cell>
          <cell r="D213">
            <v>749</v>
          </cell>
        </row>
        <row r="214">
          <cell r="B214">
            <v>33544</v>
          </cell>
          <cell r="C214">
            <v>29417</v>
          </cell>
          <cell r="D214">
            <v>4125</v>
          </cell>
        </row>
        <row r="215">
          <cell r="B215">
            <v>123029</v>
          </cell>
          <cell r="C215">
            <v>65071</v>
          </cell>
          <cell r="D215">
            <v>7426</v>
          </cell>
        </row>
        <row r="216">
          <cell r="B216">
            <v>30156</v>
          </cell>
          <cell r="C216">
            <v>26358</v>
          </cell>
          <cell r="D216">
            <v>2218</v>
          </cell>
        </row>
        <row r="217">
          <cell r="B217">
            <v>23010</v>
          </cell>
          <cell r="C217">
            <v>19269</v>
          </cell>
          <cell r="D217">
            <v>2812</v>
          </cell>
        </row>
        <row r="218">
          <cell r="B218">
            <v>36855</v>
          </cell>
          <cell r="C218">
            <v>23875</v>
          </cell>
          <cell r="D218">
            <v>1975</v>
          </cell>
        </row>
        <row r="219">
          <cell r="B219">
            <v>115984</v>
          </cell>
          <cell r="C219">
            <v>72799</v>
          </cell>
          <cell r="D219">
            <v>8260</v>
          </cell>
        </row>
        <row r="220">
          <cell r="B220">
            <v>35711</v>
          </cell>
          <cell r="C220">
            <v>21997</v>
          </cell>
          <cell r="D220">
            <v>5532</v>
          </cell>
        </row>
        <row r="221">
          <cell r="B221">
            <v>36588</v>
          </cell>
          <cell r="C221">
            <v>29429</v>
          </cell>
          <cell r="D221">
            <v>2345</v>
          </cell>
        </row>
        <row r="222">
          <cell r="B222">
            <v>28830</v>
          </cell>
          <cell r="C222">
            <v>24088</v>
          </cell>
          <cell r="D222">
            <v>333</v>
          </cell>
        </row>
        <row r="223">
          <cell r="B223">
            <v>47709</v>
          </cell>
          <cell r="C223">
            <v>33852</v>
          </cell>
          <cell r="D223">
            <v>1861</v>
          </cell>
        </row>
        <row r="225">
          <cell r="B225">
            <v>121246</v>
          </cell>
          <cell r="C225">
            <v>103779</v>
          </cell>
          <cell r="D225">
            <v>15827</v>
          </cell>
        </row>
        <row r="226">
          <cell r="B226">
            <v>142126</v>
          </cell>
          <cell r="C226">
            <v>62705</v>
          </cell>
          <cell r="D226">
            <v>2713</v>
          </cell>
        </row>
        <row r="227">
          <cell r="B227">
            <v>33878</v>
          </cell>
          <cell r="C227">
            <v>31504</v>
          </cell>
          <cell r="D227">
            <v>1814</v>
          </cell>
        </row>
        <row r="228">
          <cell r="B228">
            <v>43103</v>
          </cell>
          <cell r="C228">
            <v>23543</v>
          </cell>
          <cell r="D228">
            <v>1294</v>
          </cell>
        </row>
        <row r="229">
          <cell r="B229">
            <v>240175</v>
          </cell>
          <cell r="C229">
            <v>186827</v>
          </cell>
          <cell r="D229">
            <v>14049</v>
          </cell>
        </row>
        <row r="230">
          <cell r="B230">
            <v>154130</v>
          </cell>
          <cell r="C230">
            <v>137394</v>
          </cell>
          <cell r="D230">
            <v>15646</v>
          </cell>
        </row>
        <row r="231">
          <cell r="B231">
            <v>175417</v>
          </cell>
          <cell r="C231">
            <v>148633</v>
          </cell>
          <cell r="D231">
            <v>15283</v>
          </cell>
        </row>
        <row r="232">
          <cell r="B232">
            <v>28170</v>
          </cell>
          <cell r="C232">
            <v>22816</v>
          </cell>
          <cell r="D232">
            <v>5346</v>
          </cell>
        </row>
        <row r="233">
          <cell r="B233">
            <v>112994</v>
          </cell>
          <cell r="C233">
            <v>94465</v>
          </cell>
          <cell r="D233">
            <v>6950</v>
          </cell>
        </row>
        <row r="234">
          <cell r="B234">
            <v>170374</v>
          </cell>
          <cell r="C234">
            <v>151420</v>
          </cell>
          <cell r="D234">
            <v>11380</v>
          </cell>
        </row>
        <row r="235">
          <cell r="B235">
            <v>16079</v>
          </cell>
          <cell r="C235">
            <v>10064</v>
          </cell>
          <cell r="D235">
            <v>1558</v>
          </cell>
        </row>
        <row r="236">
          <cell r="B236">
            <v>39564</v>
          </cell>
          <cell r="C236">
            <v>30875</v>
          </cell>
          <cell r="D236">
            <v>1282</v>
          </cell>
        </row>
        <row r="237">
          <cell r="B237">
            <v>16310</v>
          </cell>
          <cell r="C237">
            <v>15290</v>
          </cell>
          <cell r="D237">
            <v>425</v>
          </cell>
        </row>
        <row r="238">
          <cell r="B238">
            <v>281042</v>
          </cell>
          <cell r="C238">
            <v>252657</v>
          </cell>
          <cell r="D238">
            <v>22334</v>
          </cell>
        </row>
        <row r="239">
          <cell r="B239">
            <v>25571</v>
          </cell>
          <cell r="C239">
            <v>24224</v>
          </cell>
          <cell r="D239">
            <v>1346</v>
          </cell>
        </row>
        <row r="240">
          <cell r="B240">
            <v>54911</v>
          </cell>
          <cell r="C240">
            <v>42031</v>
          </cell>
          <cell r="D240">
            <v>8654</v>
          </cell>
        </row>
        <row r="241">
          <cell r="B241">
            <v>36739</v>
          </cell>
          <cell r="C241">
            <v>32934</v>
          </cell>
          <cell r="D241">
            <v>1901</v>
          </cell>
        </row>
        <row r="242">
          <cell r="B242">
            <v>21840</v>
          </cell>
          <cell r="C242">
            <v>12889</v>
          </cell>
          <cell r="D242">
            <v>649</v>
          </cell>
        </row>
        <row r="243">
          <cell r="B243">
            <v>13182</v>
          </cell>
          <cell r="C243">
            <v>10796</v>
          </cell>
          <cell r="D243">
            <v>589</v>
          </cell>
        </row>
        <row r="244">
          <cell r="B244">
            <v>91479</v>
          </cell>
          <cell r="C244">
            <v>83234</v>
          </cell>
          <cell r="D244">
            <v>5218</v>
          </cell>
        </row>
        <row r="247">
          <cell r="B247">
            <v>5476887</v>
          </cell>
          <cell r="C247">
            <v>4385213</v>
          </cell>
          <cell r="D247">
            <v>530075</v>
          </cell>
        </row>
        <row r="250">
          <cell r="B250">
            <v>1022</v>
          </cell>
          <cell r="C250">
            <v>871</v>
          </cell>
          <cell r="D250">
            <v>48</v>
          </cell>
        </row>
        <row r="253">
          <cell r="B253">
            <v>5541771</v>
          </cell>
          <cell r="C253">
            <v>4423758</v>
          </cell>
          <cell r="D253">
            <v>1040553</v>
          </cell>
        </row>
        <row r="254">
          <cell r="B254">
            <v>27393</v>
          </cell>
          <cell r="C254">
            <v>22018</v>
          </cell>
          <cell r="D254">
            <v>696</v>
          </cell>
        </row>
        <row r="255">
          <cell r="B255">
            <v>120002</v>
          </cell>
          <cell r="C255">
            <v>105412</v>
          </cell>
          <cell r="D255">
            <v>4809</v>
          </cell>
        </row>
        <row r="256">
          <cell r="B256">
            <v>487461</v>
          </cell>
          <cell r="C256">
            <v>394650</v>
          </cell>
          <cell r="D256">
            <v>24028</v>
          </cell>
        </row>
        <row r="257">
          <cell r="B257">
            <v>77111</v>
          </cell>
          <cell r="C257">
            <v>64169</v>
          </cell>
          <cell r="D257">
            <v>5402</v>
          </cell>
        </row>
        <row r="260">
          <cell r="B260">
            <v>458727</v>
          </cell>
          <cell r="C260">
            <v>373329</v>
          </cell>
          <cell r="D260">
            <v>10087</v>
          </cell>
        </row>
        <row r="261">
          <cell r="B261">
            <v>24697</v>
          </cell>
          <cell r="C261">
            <v>19085</v>
          </cell>
          <cell r="D261">
            <v>2992</v>
          </cell>
        </row>
        <row r="264">
          <cell r="B264">
            <v>2703540</v>
          </cell>
          <cell r="C264">
            <v>2201484</v>
          </cell>
          <cell r="D264">
            <v>78553</v>
          </cell>
        </row>
        <row r="267">
          <cell r="B267">
            <v>1863322</v>
          </cell>
          <cell r="C267">
            <v>1559011</v>
          </cell>
          <cell r="D267">
            <v>133060</v>
          </cell>
        </row>
        <row r="270">
          <cell r="B270">
            <v>529059</v>
          </cell>
          <cell r="C270">
            <v>450010</v>
          </cell>
          <cell r="D270">
            <v>51119</v>
          </cell>
        </row>
        <row r="273">
          <cell r="B273">
            <v>109702</v>
          </cell>
          <cell r="C273">
            <v>97316</v>
          </cell>
          <cell r="D273">
            <v>3075</v>
          </cell>
        </row>
        <row r="278">
          <cell r="B278">
            <v>1878944</v>
          </cell>
          <cell r="C278">
            <v>1709643</v>
          </cell>
          <cell r="D278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403552</v>
          </cell>
          <cell r="C285">
            <v>142998</v>
          </cell>
          <cell r="D285">
            <v>13016</v>
          </cell>
        </row>
        <row r="287">
          <cell r="B287">
            <v>132630</v>
          </cell>
          <cell r="C287">
            <v>95825</v>
          </cell>
          <cell r="D287">
            <v>3109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116128714</v>
          </cell>
          <cell r="C316">
            <v>114162908</v>
          </cell>
          <cell r="D316">
            <v>11898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view="pageBreakPreview" zoomScaleSheetLayoutView="100" zoomScalePageLayoutView="0" workbookViewId="0" topLeftCell="A1">
      <pane xSplit="2" ySplit="6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1" sqref="C61"/>
    </sheetView>
  </sheetViews>
  <sheetFormatPr defaultColWidth="9.140625" defaultRowHeight="12.75"/>
  <cols>
    <col min="1" max="1" width="2.140625" style="2" customWidth="1"/>
    <col min="2" max="2" width="44.421875" style="2" customWidth="1"/>
    <col min="3" max="11" width="14.28125" style="1" customWidth="1"/>
    <col min="12" max="14" width="12.140625" style="1" customWidth="1"/>
    <col min="15" max="16384" width="9.140625" style="1" customWidth="1"/>
  </cols>
  <sheetData>
    <row r="1" spans="1:14" ht="14.25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12.75">
      <c r="A2" s="2" t="s">
        <v>0</v>
      </c>
    </row>
    <row r="3" ht="12.75">
      <c r="A3" s="2" t="s">
        <v>1</v>
      </c>
    </row>
    <row r="5" spans="1:14" s="4" customFormat="1" ht="21" customHeight="1">
      <c r="A5" s="72" t="s">
        <v>2</v>
      </c>
      <c r="B5" s="72"/>
      <c r="C5" s="71" t="s">
        <v>58</v>
      </c>
      <c r="D5" s="71"/>
      <c r="E5" s="71"/>
      <c r="F5" s="71" t="s">
        <v>59</v>
      </c>
      <c r="G5" s="71"/>
      <c r="H5" s="71"/>
      <c r="I5" s="71" t="s">
        <v>3</v>
      </c>
      <c r="J5" s="71"/>
      <c r="K5" s="71"/>
      <c r="L5" s="71" t="s">
        <v>60</v>
      </c>
      <c r="M5" s="71"/>
      <c r="N5" s="71"/>
    </row>
    <row r="6" spans="1:14" s="4" customFormat="1" ht="25.5">
      <c r="A6" s="72"/>
      <c r="B6" s="72"/>
      <c r="C6" s="3" t="s">
        <v>4</v>
      </c>
      <c r="D6" s="3" t="s">
        <v>5</v>
      </c>
      <c r="E6" s="3" t="s">
        <v>347</v>
      </c>
      <c r="F6" s="3" t="s">
        <v>4</v>
      </c>
      <c r="G6" s="3" t="s">
        <v>5</v>
      </c>
      <c r="H6" s="3" t="s">
        <v>347</v>
      </c>
      <c r="I6" s="3" t="s">
        <v>4</v>
      </c>
      <c r="J6" s="3" t="s">
        <v>5</v>
      </c>
      <c r="K6" s="3" t="s">
        <v>347</v>
      </c>
      <c r="L6" s="3" t="s">
        <v>4</v>
      </c>
      <c r="M6" s="3" t="s">
        <v>5</v>
      </c>
      <c r="N6" s="3" t="s">
        <v>347</v>
      </c>
    </row>
    <row r="7" spans="1:14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21" s="11" customFormat="1" ht="12.75">
      <c r="A8" s="8" t="s">
        <v>6</v>
      </c>
      <c r="B8" s="8"/>
      <c r="C8" s="9">
        <f aca="true" t="shared" si="0" ref="C8:K8">+C10+C47</f>
        <v>369169594</v>
      </c>
      <c r="D8" s="9">
        <f t="shared" si="0"/>
        <v>144095051</v>
      </c>
      <c r="E8" s="9">
        <f t="shared" si="0"/>
        <v>513264645</v>
      </c>
      <c r="F8" s="9">
        <f t="shared" si="0"/>
        <v>333582918</v>
      </c>
      <c r="G8" s="9">
        <f t="shared" si="0"/>
        <v>98667394</v>
      </c>
      <c r="H8" s="9">
        <f t="shared" si="0"/>
        <v>432250312</v>
      </c>
      <c r="I8" s="9">
        <f t="shared" si="0"/>
        <v>35586676</v>
      </c>
      <c r="J8" s="9">
        <f t="shared" si="0"/>
        <v>45427657</v>
      </c>
      <c r="K8" s="9">
        <f t="shared" si="0"/>
        <v>81014333</v>
      </c>
      <c r="L8" s="10">
        <f>+F8/C8*100</f>
        <v>90.36034479047589</v>
      </c>
      <c r="M8" s="10">
        <f>+G8/D8*100</f>
        <v>68.473825655539</v>
      </c>
      <c r="N8" s="10">
        <f>+H8/E8*100</f>
        <v>84.21587502875832</v>
      </c>
      <c r="P8" s="11" t="b">
        <f>+C8='[1]NCA RELEASES (2)'!F89</f>
        <v>1</v>
      </c>
      <c r="Q8" s="11" t="b">
        <f>+D8='[1]NCA RELEASES (2)'!G89</f>
        <v>1</v>
      </c>
      <c r="R8" s="11" t="b">
        <f>+E8='[1]NCA RELEASES (2)'!F89+'[1]NCA RELEASES (2)'!G89</f>
        <v>1</v>
      </c>
      <c r="S8" s="11" t="b">
        <f>+F8='[1]all(net trust &amp;WF) (2)'!F89</f>
        <v>1</v>
      </c>
      <c r="T8" s="11" t="b">
        <f>+G8='[1]all(net trust &amp;WF) (2)'!G89</f>
        <v>1</v>
      </c>
      <c r="U8" s="11" t="b">
        <f>+H8='[1]all(net trust &amp;WF) (2)'!G46</f>
        <v>1</v>
      </c>
    </row>
    <row r="9" spans="3:14" ht="12.75">
      <c r="C9" s="6"/>
      <c r="D9" s="6"/>
      <c r="E9" s="6"/>
      <c r="F9" s="6"/>
      <c r="G9" s="6"/>
      <c r="H9" s="6"/>
      <c r="I9" s="6"/>
      <c r="J9" s="6"/>
      <c r="K9" s="6"/>
      <c r="L9" s="12"/>
      <c r="M9" s="12"/>
      <c r="N9" s="12"/>
    </row>
    <row r="10" spans="1:14" ht="15">
      <c r="A10" s="2" t="s">
        <v>7</v>
      </c>
      <c r="C10" s="13">
        <f aca="true" t="shared" si="1" ref="C10:K10">SUM(C12:C45)</f>
        <v>281742996</v>
      </c>
      <c r="D10" s="13">
        <f t="shared" si="1"/>
        <v>113110439</v>
      </c>
      <c r="E10" s="13">
        <f t="shared" si="1"/>
        <v>394853435</v>
      </c>
      <c r="F10" s="13">
        <f t="shared" si="1"/>
        <v>246320354</v>
      </c>
      <c r="G10" s="13">
        <f t="shared" si="1"/>
        <v>69889495</v>
      </c>
      <c r="H10" s="13">
        <f t="shared" si="1"/>
        <v>316209849</v>
      </c>
      <c r="I10" s="13">
        <f t="shared" si="1"/>
        <v>35422642</v>
      </c>
      <c r="J10" s="13">
        <f t="shared" si="1"/>
        <v>43220944</v>
      </c>
      <c r="K10" s="13">
        <f t="shared" si="1"/>
        <v>78643586</v>
      </c>
      <c r="L10" s="12">
        <f>+F10/C10*100</f>
        <v>87.42732117464953</v>
      </c>
      <c r="M10" s="12">
        <f>+G10/D10*100</f>
        <v>61.78872225931331</v>
      </c>
      <c r="N10" s="12">
        <f>+H10/E10*100</f>
        <v>80.0828411179961</v>
      </c>
    </row>
    <row r="11" spans="3:14" ht="12.75">
      <c r="C11" s="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</row>
    <row r="12" spans="2:21" ht="12.75">
      <c r="B12" s="14" t="s">
        <v>8</v>
      </c>
      <c r="C12" s="6">
        <f>+'[1]NCA RELEASES (2)'!F51</f>
        <v>2210945</v>
      </c>
      <c r="D12" s="6">
        <f>+'[1]NCA RELEASES (2)'!G51</f>
        <v>790913</v>
      </c>
      <c r="E12" s="6">
        <f aca="true" t="shared" si="2" ref="E12:E45">SUM(C12:D12)</f>
        <v>3001858</v>
      </c>
      <c r="F12" s="6">
        <f>+'[1]all(net trust &amp;WF) (2)'!F51</f>
        <v>2111080</v>
      </c>
      <c r="G12" s="6">
        <f>+'[1]all(net trust &amp;WF) (2)'!G51</f>
        <v>648031</v>
      </c>
      <c r="H12" s="6">
        <f aca="true" t="shared" si="3" ref="H12:H45">SUM(F12:G12)</f>
        <v>2759111</v>
      </c>
      <c r="I12" s="6">
        <f aca="true" t="shared" si="4" ref="I12:I45">+C12-F12</f>
        <v>99865</v>
      </c>
      <c r="J12" s="6">
        <f aca="true" t="shared" si="5" ref="J12:J45">+D12-G12</f>
        <v>142882</v>
      </c>
      <c r="K12" s="6">
        <f aca="true" t="shared" si="6" ref="K12:K45">SUM(I12:J12)</f>
        <v>242747</v>
      </c>
      <c r="L12" s="12">
        <f aca="true" t="shared" si="7" ref="L12:L45">+F12/C12*100</f>
        <v>95.48315313135333</v>
      </c>
      <c r="M12" s="12">
        <f aca="true" t="shared" si="8" ref="M12:M45">+G12/D12*100</f>
        <v>81.93454905912535</v>
      </c>
      <c r="N12" s="12">
        <f aca="true" t="shared" si="9" ref="N12:N45">+H12/E12*100</f>
        <v>91.91344160849714</v>
      </c>
      <c r="P12" s="1" t="b">
        <f>+C12='[1]NCA RELEASES (2)'!F51</f>
        <v>1</v>
      </c>
      <c r="Q12" s="1" t="b">
        <f>+D12='[1]NCA RELEASES (2)'!G51</f>
        <v>1</v>
      </c>
      <c r="R12" s="1" t="b">
        <f>+E12='[1]NCA RELEASES (2)'!F51+'[1]NCA RELEASES (2)'!G51</f>
        <v>1</v>
      </c>
      <c r="S12" s="1" t="b">
        <f>+F12='[1]all(net trust &amp;WF) (2)'!F51</f>
        <v>1</v>
      </c>
      <c r="T12" s="1" t="b">
        <f>+G12='[1]all(net trust &amp;WF) (2)'!G51</f>
        <v>1</v>
      </c>
      <c r="U12" s="1" t="b">
        <f>+H12='[1]all(net trust &amp;WF) (2)'!G8</f>
        <v>1</v>
      </c>
    </row>
    <row r="13" spans="2:21" ht="12.75">
      <c r="B13" s="14" t="s">
        <v>9</v>
      </c>
      <c r="C13" s="6">
        <f>+'[1]NCA RELEASES (2)'!F52</f>
        <v>946761</v>
      </c>
      <c r="D13" s="6">
        <f>+'[1]NCA RELEASES (2)'!G52</f>
        <v>358803</v>
      </c>
      <c r="E13" s="6">
        <f t="shared" si="2"/>
        <v>1305564</v>
      </c>
      <c r="F13" s="6">
        <f>+'[1]all(net trust &amp;WF) (2)'!F52</f>
        <v>386450</v>
      </c>
      <c r="G13" s="6">
        <f>+'[1]all(net trust &amp;WF) (2)'!G52</f>
        <v>214430</v>
      </c>
      <c r="H13" s="6">
        <f t="shared" si="3"/>
        <v>600880</v>
      </c>
      <c r="I13" s="6">
        <f t="shared" si="4"/>
        <v>560311</v>
      </c>
      <c r="J13" s="6">
        <f t="shared" si="5"/>
        <v>144373</v>
      </c>
      <c r="K13" s="6">
        <f t="shared" si="6"/>
        <v>704684</v>
      </c>
      <c r="L13" s="12">
        <f t="shared" si="7"/>
        <v>40.81811565960153</v>
      </c>
      <c r="M13" s="12">
        <f t="shared" si="8"/>
        <v>59.7625995323339</v>
      </c>
      <c r="N13" s="12">
        <f t="shared" si="9"/>
        <v>46.02455337310158</v>
      </c>
      <c r="P13" s="1" t="b">
        <f>+C13='[1]NCA RELEASES (2)'!F52</f>
        <v>1</v>
      </c>
      <c r="Q13" s="1" t="b">
        <f>+D13='[1]NCA RELEASES (2)'!G52</f>
        <v>1</v>
      </c>
      <c r="R13" s="1" t="b">
        <f>+E13='[1]NCA RELEASES (2)'!F52+'[1]NCA RELEASES (2)'!G52</f>
        <v>1</v>
      </c>
      <c r="S13" s="1" t="b">
        <f>+F13='[1]all(net trust &amp;WF) (2)'!F52</f>
        <v>1</v>
      </c>
      <c r="T13" s="1" t="b">
        <f>+G13='[1]all(net trust &amp;WF) (2)'!G52</f>
        <v>1</v>
      </c>
      <c r="U13" s="1" t="b">
        <f>+H13='[1]all(net trust &amp;WF) (2)'!G9</f>
        <v>1</v>
      </c>
    </row>
    <row r="14" spans="2:21" ht="12.75">
      <c r="B14" s="14" t="s">
        <v>10</v>
      </c>
      <c r="C14" s="6">
        <f>+'[1]NCA RELEASES (2)'!F53</f>
        <v>44750</v>
      </c>
      <c r="D14" s="6">
        <f>+'[1]NCA RELEASES (2)'!G53</f>
        <v>16912</v>
      </c>
      <c r="E14" s="6">
        <f t="shared" si="2"/>
        <v>61662</v>
      </c>
      <c r="F14" s="6">
        <f>+'[1]all(net trust &amp;WF) (2)'!F53</f>
        <v>44541</v>
      </c>
      <c r="G14" s="6">
        <f>+'[1]all(net trust &amp;WF) (2)'!G53</f>
        <v>13076</v>
      </c>
      <c r="H14" s="6">
        <f t="shared" si="3"/>
        <v>57617</v>
      </c>
      <c r="I14" s="6">
        <f t="shared" si="4"/>
        <v>209</v>
      </c>
      <c r="J14" s="6">
        <f t="shared" si="5"/>
        <v>3836</v>
      </c>
      <c r="K14" s="6">
        <f t="shared" si="6"/>
        <v>4045</v>
      </c>
      <c r="L14" s="12">
        <f t="shared" si="7"/>
        <v>99.53296089385475</v>
      </c>
      <c r="M14" s="12">
        <f t="shared" si="8"/>
        <v>77.31788079470199</v>
      </c>
      <c r="N14" s="12">
        <f t="shared" si="9"/>
        <v>93.44004411144627</v>
      </c>
      <c r="P14" s="1" t="b">
        <f>+C14='[1]NCA RELEASES (2)'!F53</f>
        <v>1</v>
      </c>
      <c r="Q14" s="1" t="b">
        <f>+D14='[1]NCA RELEASES (2)'!G53</f>
        <v>1</v>
      </c>
      <c r="R14" s="1" t="b">
        <f>+E14='[1]NCA RELEASES (2)'!F53+'[1]NCA RELEASES (2)'!G53</f>
        <v>1</v>
      </c>
      <c r="S14" s="1" t="b">
        <f>+F14='[1]all(net trust &amp;WF) (2)'!F53</f>
        <v>1</v>
      </c>
      <c r="T14" s="1" t="b">
        <f>+G14='[1]all(net trust &amp;WF) (2)'!G53</f>
        <v>1</v>
      </c>
      <c r="U14" s="1" t="b">
        <f>+H14='[1]all(net trust &amp;WF) (2)'!G10</f>
        <v>1</v>
      </c>
    </row>
    <row r="15" spans="2:21" ht="12.75">
      <c r="B15" s="14" t="s">
        <v>11</v>
      </c>
      <c r="C15" s="6">
        <f>+'[1]NCA RELEASES (2)'!F54</f>
        <v>3723267</v>
      </c>
      <c r="D15" s="6">
        <f>+'[1]NCA RELEASES (2)'!G54</f>
        <v>1238153</v>
      </c>
      <c r="E15" s="6">
        <f t="shared" si="2"/>
        <v>4961420</v>
      </c>
      <c r="F15" s="6">
        <f>+'[1]all(net trust &amp;WF) (2)'!F54</f>
        <v>2613485</v>
      </c>
      <c r="G15" s="6">
        <f>+'[1]all(net trust &amp;WF) (2)'!G54</f>
        <v>1128674</v>
      </c>
      <c r="H15" s="6">
        <f t="shared" si="3"/>
        <v>3742159</v>
      </c>
      <c r="I15" s="6">
        <f t="shared" si="4"/>
        <v>1109782</v>
      </c>
      <c r="J15" s="6">
        <f t="shared" si="5"/>
        <v>109479</v>
      </c>
      <c r="K15" s="6">
        <f t="shared" si="6"/>
        <v>1219261</v>
      </c>
      <c r="L15" s="12">
        <f t="shared" si="7"/>
        <v>70.193327526605</v>
      </c>
      <c r="M15" s="12">
        <f t="shared" si="8"/>
        <v>91.15787790361935</v>
      </c>
      <c r="N15" s="12">
        <f t="shared" si="9"/>
        <v>75.42516053871674</v>
      </c>
      <c r="P15" s="1" t="b">
        <f>+C15='[1]NCA RELEASES (2)'!F54</f>
        <v>1</v>
      </c>
      <c r="Q15" s="1" t="b">
        <f>+D15='[1]NCA RELEASES (2)'!G54</f>
        <v>1</v>
      </c>
      <c r="R15" s="1" t="b">
        <f>+E15='[1]NCA RELEASES (2)'!F54+'[1]NCA RELEASES (2)'!G54</f>
        <v>1</v>
      </c>
      <c r="S15" s="1" t="b">
        <f>+F15='[1]all(net trust &amp;WF) (2)'!F54</f>
        <v>1</v>
      </c>
      <c r="T15" s="1" t="b">
        <f>+G15='[1]all(net trust &amp;WF) (2)'!G54</f>
        <v>1</v>
      </c>
      <c r="U15" s="1" t="b">
        <f>+H15='[1]all(net trust &amp;WF) (2)'!G11</f>
        <v>1</v>
      </c>
    </row>
    <row r="16" spans="2:21" ht="12.75">
      <c r="B16" s="14" t="s">
        <v>12</v>
      </c>
      <c r="C16" s="6">
        <f>+'[1]NCA RELEASES (2)'!F55</f>
        <v>14495192</v>
      </c>
      <c r="D16" s="6">
        <f>+'[1]NCA RELEASES (2)'!G55</f>
        <v>5500866</v>
      </c>
      <c r="E16" s="6">
        <f t="shared" si="2"/>
        <v>19996058</v>
      </c>
      <c r="F16" s="6">
        <f>+'[1]all(net trust &amp;WF) (2)'!F55</f>
        <v>12392410</v>
      </c>
      <c r="G16" s="6">
        <f>+'[1]all(net trust &amp;WF) (2)'!G55</f>
        <v>1797547</v>
      </c>
      <c r="H16" s="6">
        <f t="shared" si="3"/>
        <v>14189957</v>
      </c>
      <c r="I16" s="6">
        <f t="shared" si="4"/>
        <v>2102782</v>
      </c>
      <c r="J16" s="6">
        <f t="shared" si="5"/>
        <v>3703319</v>
      </c>
      <c r="K16" s="6">
        <f t="shared" si="6"/>
        <v>5806101</v>
      </c>
      <c r="L16" s="12">
        <f t="shared" si="7"/>
        <v>85.4932449325266</v>
      </c>
      <c r="M16" s="12">
        <f t="shared" si="8"/>
        <v>32.677527502033314</v>
      </c>
      <c r="N16" s="12">
        <f t="shared" si="9"/>
        <v>70.9637719594532</v>
      </c>
      <c r="P16" s="1" t="b">
        <f>+C16='[1]NCA RELEASES (2)'!F55</f>
        <v>1</v>
      </c>
      <c r="Q16" s="1" t="b">
        <f>+D16='[1]NCA RELEASES (2)'!G55</f>
        <v>1</v>
      </c>
      <c r="R16" s="1" t="b">
        <f>+E16='[1]NCA RELEASES (2)'!F55+'[1]NCA RELEASES (2)'!G55</f>
        <v>1</v>
      </c>
      <c r="S16" s="1" t="b">
        <f>+F16='[1]all(net trust &amp;WF) (2)'!F55</f>
        <v>1</v>
      </c>
      <c r="T16" s="1" t="b">
        <f>+G16='[1]all(net trust &amp;WF) (2)'!G55</f>
        <v>1</v>
      </c>
      <c r="U16" s="1" t="b">
        <f>+H16='[1]all(net trust &amp;WF) (2)'!G12</f>
        <v>1</v>
      </c>
    </row>
    <row r="17" spans="2:21" ht="14.25">
      <c r="B17" s="14" t="s">
        <v>61</v>
      </c>
      <c r="C17" s="6">
        <f>+'[1]NCA RELEASES (2)'!F56</f>
        <v>3145852</v>
      </c>
      <c r="D17" s="6">
        <f>+'[1]NCA RELEASES (2)'!G56</f>
        <v>118183</v>
      </c>
      <c r="E17" s="6">
        <f t="shared" si="2"/>
        <v>3264035</v>
      </c>
      <c r="F17" s="6">
        <f>+'[1]all(net trust &amp;WF) (2)'!F56</f>
        <v>3127438</v>
      </c>
      <c r="G17" s="6">
        <f>+'[1]all(net trust &amp;WF) (2)'!G56</f>
        <v>72307</v>
      </c>
      <c r="H17" s="6">
        <f t="shared" si="3"/>
        <v>3199745</v>
      </c>
      <c r="I17" s="6">
        <f t="shared" si="4"/>
        <v>18414</v>
      </c>
      <c r="J17" s="6">
        <f t="shared" si="5"/>
        <v>45876</v>
      </c>
      <c r="K17" s="6">
        <f t="shared" si="6"/>
        <v>64290</v>
      </c>
      <c r="L17" s="12">
        <f t="shared" si="7"/>
        <v>99.4146577779247</v>
      </c>
      <c r="M17" s="12">
        <f t="shared" si="8"/>
        <v>61.18223433150284</v>
      </c>
      <c r="N17" s="12">
        <f t="shared" si="9"/>
        <v>98.03035200296566</v>
      </c>
      <c r="P17" s="1" t="b">
        <f>+C17='[1]NCA RELEASES (2)'!F56</f>
        <v>1</v>
      </c>
      <c r="Q17" s="1" t="b">
        <f>+D17='[1]NCA RELEASES (2)'!G56</f>
        <v>1</v>
      </c>
      <c r="R17" s="1" t="b">
        <f>+E17='[1]NCA RELEASES (2)'!F56+'[1]NCA RELEASES (2)'!G56</f>
        <v>1</v>
      </c>
      <c r="S17" s="1" t="b">
        <f>+F17='[1]all(net trust &amp;WF) (2)'!F56</f>
        <v>1</v>
      </c>
      <c r="T17" s="1" t="b">
        <f>+G17='[1]all(net trust &amp;WF) (2)'!G56</f>
        <v>1</v>
      </c>
      <c r="U17" s="1" t="b">
        <f>+H17='[1]all(net trust &amp;WF) (2)'!G13</f>
        <v>1</v>
      </c>
    </row>
    <row r="18" spans="2:21" ht="12.75">
      <c r="B18" s="14" t="s">
        <v>350</v>
      </c>
      <c r="C18" s="6">
        <f>+'[1]NCA RELEASES (2)'!F57</f>
        <v>59059387</v>
      </c>
      <c r="D18" s="6">
        <f>+'[1]NCA RELEASES (2)'!G57</f>
        <v>25409415</v>
      </c>
      <c r="E18" s="6">
        <f t="shared" si="2"/>
        <v>84468802</v>
      </c>
      <c r="F18" s="6">
        <f>+'[1]all(net trust &amp;WF) (2)'!F57</f>
        <v>56314545</v>
      </c>
      <c r="G18" s="6">
        <f>+'[1]all(net trust &amp;WF) (2)'!G57</f>
        <v>20175536</v>
      </c>
      <c r="H18" s="6">
        <f t="shared" si="3"/>
        <v>76490081</v>
      </c>
      <c r="I18" s="6">
        <f t="shared" si="4"/>
        <v>2744842</v>
      </c>
      <c r="J18" s="6">
        <f t="shared" si="5"/>
        <v>5233879</v>
      </c>
      <c r="K18" s="6">
        <f t="shared" si="6"/>
        <v>7978721</v>
      </c>
      <c r="L18" s="12">
        <f t="shared" si="7"/>
        <v>95.3524035053056</v>
      </c>
      <c r="M18" s="12">
        <f t="shared" si="8"/>
        <v>79.401812280999</v>
      </c>
      <c r="N18" s="12">
        <f t="shared" si="9"/>
        <v>90.55423918525564</v>
      </c>
      <c r="P18" s="1" t="b">
        <f>+C18='[1]NCA RELEASES (2)'!F57</f>
        <v>1</v>
      </c>
      <c r="Q18" s="1" t="b">
        <f>+D18='[1]NCA RELEASES (2)'!G57</f>
        <v>1</v>
      </c>
      <c r="R18" s="1" t="b">
        <f>+E18='[1]NCA RELEASES (2)'!F57+'[1]NCA RELEASES (2)'!G57</f>
        <v>1</v>
      </c>
      <c r="S18" s="1" t="b">
        <f>+F18='[1]all(net trust &amp;WF) (2)'!F57</f>
        <v>1</v>
      </c>
      <c r="T18" s="1" t="b">
        <f>+G18='[1]all(net trust &amp;WF) (2)'!G57</f>
        <v>1</v>
      </c>
      <c r="U18" s="1" t="b">
        <f>+H18='[1]all(net trust &amp;WF) (2)'!G14</f>
        <v>1</v>
      </c>
    </row>
    <row r="19" spans="2:21" ht="12.75">
      <c r="B19" s="14" t="s">
        <v>13</v>
      </c>
      <c r="C19" s="6">
        <f>+'[1]NCA RELEASES (2)'!F58</f>
        <v>7284738</v>
      </c>
      <c r="D19" s="6">
        <f>+'[1]NCA RELEASES (2)'!G58</f>
        <v>2786536</v>
      </c>
      <c r="E19" s="6">
        <f t="shared" si="2"/>
        <v>10071274</v>
      </c>
      <c r="F19" s="6">
        <f>+'[1]all(net trust &amp;WF) (2)'!F58</f>
        <v>7162491</v>
      </c>
      <c r="G19" s="6">
        <f>+'[1]all(net trust &amp;WF) (2)'!G58</f>
        <v>2324816</v>
      </c>
      <c r="H19" s="6">
        <f t="shared" si="3"/>
        <v>9487307</v>
      </c>
      <c r="I19" s="6">
        <f t="shared" si="4"/>
        <v>122247</v>
      </c>
      <c r="J19" s="6">
        <f t="shared" si="5"/>
        <v>461720</v>
      </c>
      <c r="K19" s="6">
        <f t="shared" si="6"/>
        <v>583967</v>
      </c>
      <c r="L19" s="12">
        <f t="shared" si="7"/>
        <v>98.32187513126759</v>
      </c>
      <c r="M19" s="12">
        <f t="shared" si="8"/>
        <v>83.43032352713189</v>
      </c>
      <c r="N19" s="12">
        <f t="shared" si="9"/>
        <v>94.20165710912045</v>
      </c>
      <c r="P19" s="1" t="b">
        <f>+C19='[1]NCA RELEASES (2)'!F58</f>
        <v>1</v>
      </c>
      <c r="Q19" s="1" t="b">
        <f>+D19='[1]NCA RELEASES (2)'!G58</f>
        <v>1</v>
      </c>
      <c r="R19" s="1" t="b">
        <f>+E19='[1]NCA RELEASES (2)'!F58+'[1]NCA RELEASES (2)'!G58</f>
        <v>1</v>
      </c>
      <c r="S19" s="1" t="b">
        <f>+F19='[1]all(net trust &amp;WF) (2)'!F58</f>
        <v>1</v>
      </c>
      <c r="T19" s="1" t="b">
        <f>+G19='[1]all(net trust &amp;WF) (2)'!G58</f>
        <v>1</v>
      </c>
      <c r="U19" s="1" t="b">
        <f>+H19='[1]all(net trust &amp;WF) (2)'!G15</f>
        <v>1</v>
      </c>
    </row>
    <row r="20" spans="2:21" ht="12.75">
      <c r="B20" s="14" t="s">
        <v>14</v>
      </c>
      <c r="C20" s="6">
        <f>+'[1]NCA RELEASES (2)'!F59</f>
        <v>203256</v>
      </c>
      <c r="D20" s="6">
        <f>+'[1]NCA RELEASES (2)'!G59</f>
        <v>62561</v>
      </c>
      <c r="E20" s="6">
        <f t="shared" si="2"/>
        <v>265817</v>
      </c>
      <c r="F20" s="6">
        <f>+'[1]all(net trust &amp;WF) (2)'!F59</f>
        <v>195392</v>
      </c>
      <c r="G20" s="6">
        <f>+'[1]all(net trust &amp;WF) (2)'!G59</f>
        <v>56334</v>
      </c>
      <c r="H20" s="6">
        <f t="shared" si="3"/>
        <v>251726</v>
      </c>
      <c r="I20" s="6">
        <f t="shared" si="4"/>
        <v>7864</v>
      </c>
      <c r="J20" s="6">
        <f t="shared" si="5"/>
        <v>6227</v>
      </c>
      <c r="K20" s="6">
        <f t="shared" si="6"/>
        <v>14091</v>
      </c>
      <c r="L20" s="12">
        <f t="shared" si="7"/>
        <v>96.13098752312355</v>
      </c>
      <c r="M20" s="12">
        <f t="shared" si="8"/>
        <v>90.0465146017487</v>
      </c>
      <c r="N20" s="12">
        <f t="shared" si="9"/>
        <v>94.69898463980859</v>
      </c>
      <c r="P20" s="1" t="b">
        <f>+C20='[1]NCA RELEASES (2)'!F59</f>
        <v>1</v>
      </c>
      <c r="Q20" s="1" t="b">
        <f>+D20='[1]NCA RELEASES (2)'!G59</f>
        <v>1</v>
      </c>
      <c r="R20" s="1" t="b">
        <f>+E20='[1]NCA RELEASES (2)'!F59+'[1]NCA RELEASES (2)'!G59</f>
        <v>1</v>
      </c>
      <c r="S20" s="1" t="b">
        <f>+F20='[1]all(net trust &amp;WF) (2)'!F59</f>
        <v>1</v>
      </c>
      <c r="T20" s="1" t="b">
        <f>+G20='[1]all(net trust &amp;WF) (2)'!G59</f>
        <v>1</v>
      </c>
      <c r="U20" s="1" t="b">
        <f>+H20='[1]all(net trust &amp;WF) (2)'!G16</f>
        <v>1</v>
      </c>
    </row>
    <row r="21" spans="2:21" ht="12.75">
      <c r="B21" s="14" t="s">
        <v>15</v>
      </c>
      <c r="C21" s="6">
        <f>+'[1]NCA RELEASES (2)'!F60</f>
        <v>5677037</v>
      </c>
      <c r="D21" s="6">
        <f>+'[1]NCA RELEASES (2)'!G60</f>
        <v>1712644</v>
      </c>
      <c r="E21" s="6">
        <f t="shared" si="2"/>
        <v>7389681</v>
      </c>
      <c r="F21" s="6">
        <f>+'[1]all(net trust &amp;WF) (2)'!F60</f>
        <v>5517617</v>
      </c>
      <c r="G21" s="6">
        <f>+'[1]all(net trust &amp;WF) (2)'!G60</f>
        <v>712602</v>
      </c>
      <c r="H21" s="6">
        <f t="shared" si="3"/>
        <v>6230219</v>
      </c>
      <c r="I21" s="6">
        <f t="shared" si="4"/>
        <v>159420</v>
      </c>
      <c r="J21" s="6">
        <f t="shared" si="5"/>
        <v>1000042</v>
      </c>
      <c r="K21" s="6">
        <f t="shared" si="6"/>
        <v>1159462</v>
      </c>
      <c r="L21" s="12">
        <f t="shared" si="7"/>
        <v>97.19184497124115</v>
      </c>
      <c r="M21" s="12">
        <f t="shared" si="8"/>
        <v>41.60829687897777</v>
      </c>
      <c r="N21" s="12">
        <f t="shared" si="9"/>
        <v>84.30971512843382</v>
      </c>
      <c r="P21" s="1" t="b">
        <f>+C21='[1]NCA RELEASES (2)'!F60</f>
        <v>1</v>
      </c>
      <c r="Q21" s="1" t="b">
        <f>+D21='[1]NCA RELEASES (2)'!G60</f>
        <v>1</v>
      </c>
      <c r="R21" s="1" t="b">
        <f>+E21='[1]NCA RELEASES (2)'!F60+'[1]NCA RELEASES (2)'!G60</f>
        <v>1</v>
      </c>
      <c r="S21" s="1" t="b">
        <f>+F21='[1]all(net trust &amp;WF) (2)'!F60</f>
        <v>1</v>
      </c>
      <c r="T21" s="1" t="b">
        <f>+G21='[1]all(net trust &amp;WF) (2)'!G60</f>
        <v>1</v>
      </c>
      <c r="U21" s="1" t="b">
        <f>+H21='[1]all(net trust &amp;WF) (2)'!G17</f>
        <v>1</v>
      </c>
    </row>
    <row r="22" spans="2:21" ht="12.75">
      <c r="B22" s="14" t="s">
        <v>16</v>
      </c>
      <c r="C22" s="6">
        <f>+'[1]NCA RELEASES (2)'!F61</f>
        <v>2889699</v>
      </c>
      <c r="D22" s="6">
        <f>+'[1]NCA RELEASES (2)'!G61</f>
        <v>5090386</v>
      </c>
      <c r="E22" s="6">
        <f t="shared" si="2"/>
        <v>7980085</v>
      </c>
      <c r="F22" s="6">
        <f>+'[1]all(net trust &amp;WF) (2)'!F61</f>
        <v>2300355</v>
      </c>
      <c r="G22" s="6">
        <f>+'[1]all(net trust &amp;WF) (2)'!G61</f>
        <v>1047034</v>
      </c>
      <c r="H22" s="6">
        <f t="shared" si="3"/>
        <v>3347389</v>
      </c>
      <c r="I22" s="6">
        <f t="shared" si="4"/>
        <v>589344</v>
      </c>
      <c r="J22" s="6">
        <f t="shared" si="5"/>
        <v>4043352</v>
      </c>
      <c r="K22" s="6">
        <f t="shared" si="6"/>
        <v>4632696</v>
      </c>
      <c r="L22" s="12">
        <f t="shared" si="7"/>
        <v>79.60534989976465</v>
      </c>
      <c r="M22" s="12">
        <f t="shared" si="8"/>
        <v>20.56885273533284</v>
      </c>
      <c r="N22" s="12">
        <f t="shared" si="9"/>
        <v>41.94678377485954</v>
      </c>
      <c r="P22" s="1" t="b">
        <f>+C22='[1]NCA RELEASES (2)'!F61</f>
        <v>1</v>
      </c>
      <c r="Q22" s="1" t="b">
        <f>+D22='[1]NCA RELEASES (2)'!G61</f>
        <v>1</v>
      </c>
      <c r="R22" s="1" t="b">
        <f>+E22='[1]NCA RELEASES (2)'!F61+'[1]NCA RELEASES (2)'!G61</f>
        <v>1</v>
      </c>
      <c r="S22" s="1" t="b">
        <f>+F22='[1]all(net trust &amp;WF) (2)'!F61</f>
        <v>1</v>
      </c>
      <c r="T22" s="1" t="b">
        <f>+G22='[1]all(net trust &amp;WF) (2)'!G61</f>
        <v>1</v>
      </c>
      <c r="U22" s="1" t="b">
        <f>+H22='[1]all(net trust &amp;WF) (2)'!G18</f>
        <v>1</v>
      </c>
    </row>
    <row r="23" spans="2:21" ht="12.75">
      <c r="B23" s="14" t="s">
        <v>17</v>
      </c>
      <c r="C23" s="6">
        <f>+'[1]NCA RELEASES (2)'!F62</f>
        <v>2979694</v>
      </c>
      <c r="D23" s="6">
        <f>+'[1]NCA RELEASES (2)'!G62</f>
        <v>756566</v>
      </c>
      <c r="E23" s="6">
        <f t="shared" si="2"/>
        <v>3736260</v>
      </c>
      <c r="F23" s="6">
        <f>+'[1]all(net trust &amp;WF) (2)'!F62</f>
        <v>2276591</v>
      </c>
      <c r="G23" s="6">
        <f>+'[1]all(net trust &amp;WF) (2)'!G62</f>
        <v>289494</v>
      </c>
      <c r="H23" s="6">
        <f t="shared" si="3"/>
        <v>2566085</v>
      </c>
      <c r="I23" s="6">
        <f t="shared" si="4"/>
        <v>703103</v>
      </c>
      <c r="J23" s="6">
        <f t="shared" si="5"/>
        <v>467072</v>
      </c>
      <c r="K23" s="6">
        <f t="shared" si="6"/>
        <v>1170175</v>
      </c>
      <c r="L23" s="12">
        <f t="shared" si="7"/>
        <v>76.40351660271155</v>
      </c>
      <c r="M23" s="12">
        <f t="shared" si="8"/>
        <v>38.264209599691235</v>
      </c>
      <c r="N23" s="12">
        <f t="shared" si="9"/>
        <v>68.68057897469663</v>
      </c>
      <c r="P23" s="1" t="b">
        <f>+C23='[1]NCA RELEASES (2)'!F62</f>
        <v>1</v>
      </c>
      <c r="Q23" s="1" t="b">
        <f>+D23='[1]NCA RELEASES (2)'!G62</f>
        <v>1</v>
      </c>
      <c r="R23" s="1" t="b">
        <f>+E23='[1]NCA RELEASES (2)'!F62+'[1]NCA RELEASES (2)'!G62</f>
        <v>1</v>
      </c>
      <c r="S23" s="1" t="b">
        <f>+F23='[1]all(net trust &amp;WF) (2)'!F62</f>
        <v>1</v>
      </c>
      <c r="T23" s="1" t="b">
        <f>+G23='[1]all(net trust &amp;WF) (2)'!G62</f>
        <v>1</v>
      </c>
      <c r="U23" s="1" t="b">
        <f>+H23='[1]all(net trust &amp;WF) (2)'!G19</f>
        <v>1</v>
      </c>
    </row>
    <row r="24" spans="2:21" ht="12.75">
      <c r="B24" s="14" t="s">
        <v>18</v>
      </c>
      <c r="C24" s="6">
        <f>+'[1]NCA RELEASES (2)'!F63</f>
        <v>8458743</v>
      </c>
      <c r="D24" s="6">
        <f>+'[1]NCA RELEASES (2)'!G63</f>
        <v>3349060</v>
      </c>
      <c r="E24" s="6">
        <f t="shared" si="2"/>
        <v>11807803</v>
      </c>
      <c r="F24" s="6">
        <f>+'[1]all(net trust &amp;WF) (2)'!F63</f>
        <v>7441025</v>
      </c>
      <c r="G24" s="6">
        <f>+'[1]all(net trust &amp;WF) (2)'!G63</f>
        <v>1896345</v>
      </c>
      <c r="H24" s="6">
        <f t="shared" si="3"/>
        <v>9337370</v>
      </c>
      <c r="I24" s="6">
        <f t="shared" si="4"/>
        <v>1017718</v>
      </c>
      <c r="J24" s="6">
        <f t="shared" si="5"/>
        <v>1452715</v>
      </c>
      <c r="K24" s="6">
        <f t="shared" si="6"/>
        <v>2470433</v>
      </c>
      <c r="L24" s="12">
        <f t="shared" si="7"/>
        <v>87.96844873996054</v>
      </c>
      <c r="M24" s="12">
        <f t="shared" si="8"/>
        <v>56.623201734217965</v>
      </c>
      <c r="N24" s="12">
        <f t="shared" si="9"/>
        <v>79.07796225936357</v>
      </c>
      <c r="P24" s="1" t="b">
        <f>+C24='[1]NCA RELEASES (2)'!F63</f>
        <v>1</v>
      </c>
      <c r="Q24" s="1" t="b">
        <f>+D24='[1]NCA RELEASES (2)'!G63</f>
        <v>1</v>
      </c>
      <c r="R24" s="1" t="b">
        <f>+E24='[1]NCA RELEASES (2)'!F63+'[1]NCA RELEASES (2)'!G63</f>
        <v>1</v>
      </c>
      <c r="S24" s="1" t="b">
        <f>+F24='[1]all(net trust &amp;WF) (2)'!F63</f>
        <v>1</v>
      </c>
      <c r="T24" s="1" t="b">
        <f>+G24='[1]all(net trust &amp;WF) (2)'!G63</f>
        <v>1</v>
      </c>
      <c r="U24" s="1" t="b">
        <f>+H24='[1]all(net trust &amp;WF) (2)'!G20</f>
        <v>1</v>
      </c>
    </row>
    <row r="25" spans="2:21" ht="12.75">
      <c r="B25" s="14" t="s">
        <v>19</v>
      </c>
      <c r="C25" s="6">
        <f>+'[1]NCA RELEASES (2)'!F64</f>
        <v>29958847</v>
      </c>
      <c r="D25" s="6">
        <f>+'[1]NCA RELEASES (2)'!G64</f>
        <v>15667446</v>
      </c>
      <c r="E25" s="6">
        <f t="shared" si="2"/>
        <v>45626293</v>
      </c>
      <c r="F25" s="6">
        <f>+'[1]all(net trust &amp;WF) (2)'!F64</f>
        <v>28483037</v>
      </c>
      <c r="G25" s="6">
        <f>+'[1]all(net trust &amp;WF) (2)'!G64</f>
        <v>9081573</v>
      </c>
      <c r="H25" s="6">
        <f t="shared" si="3"/>
        <v>37564610</v>
      </c>
      <c r="I25" s="6">
        <f t="shared" si="4"/>
        <v>1475810</v>
      </c>
      <c r="J25" s="6">
        <f t="shared" si="5"/>
        <v>6585873</v>
      </c>
      <c r="K25" s="6">
        <f t="shared" si="6"/>
        <v>8061683</v>
      </c>
      <c r="L25" s="12">
        <f t="shared" si="7"/>
        <v>95.07387584041535</v>
      </c>
      <c r="M25" s="12">
        <f t="shared" si="8"/>
        <v>57.9646038033257</v>
      </c>
      <c r="N25" s="12">
        <f t="shared" si="9"/>
        <v>82.33105854117932</v>
      </c>
      <c r="P25" s="1" t="b">
        <f>+C25='[1]NCA RELEASES (2)'!F64</f>
        <v>1</v>
      </c>
      <c r="Q25" s="1" t="b">
        <f>+D25='[1]NCA RELEASES (2)'!G64</f>
        <v>1</v>
      </c>
      <c r="R25" s="1" t="b">
        <f>+E25='[1]NCA RELEASES (2)'!F64+'[1]NCA RELEASES (2)'!G64</f>
        <v>1</v>
      </c>
      <c r="S25" s="1" t="b">
        <f>+F25='[1]all(net trust &amp;WF) (2)'!F64</f>
        <v>1</v>
      </c>
      <c r="T25" s="1" t="b">
        <f>+G25='[1]all(net trust &amp;WF) (2)'!G64</f>
        <v>1</v>
      </c>
      <c r="U25" s="1" t="b">
        <f>+H25='[1]all(net trust &amp;WF) (2)'!G21</f>
        <v>1</v>
      </c>
    </row>
    <row r="26" spans="2:21" ht="12.75">
      <c r="B26" s="14" t="s">
        <v>20</v>
      </c>
      <c r="C26" s="6">
        <f>+'[1]NCA RELEASES (2)'!F65</f>
        <v>2891212</v>
      </c>
      <c r="D26" s="6">
        <f>+'[1]NCA RELEASES (2)'!G65</f>
        <v>1103954</v>
      </c>
      <c r="E26" s="6">
        <f t="shared" si="2"/>
        <v>3995166</v>
      </c>
      <c r="F26" s="6">
        <f>+'[1]all(net trust &amp;WF) (2)'!F65</f>
        <v>2759545</v>
      </c>
      <c r="G26" s="6">
        <f>+'[1]all(net trust &amp;WF) (2)'!G65</f>
        <v>746475</v>
      </c>
      <c r="H26" s="6">
        <f t="shared" si="3"/>
        <v>3506020</v>
      </c>
      <c r="I26" s="6">
        <f t="shared" si="4"/>
        <v>131667</v>
      </c>
      <c r="J26" s="6">
        <f t="shared" si="5"/>
        <v>357479</v>
      </c>
      <c r="K26" s="6">
        <f t="shared" si="6"/>
        <v>489146</v>
      </c>
      <c r="L26" s="12">
        <f t="shared" si="7"/>
        <v>95.44595830399155</v>
      </c>
      <c r="M26" s="12">
        <f t="shared" si="8"/>
        <v>67.61830655987478</v>
      </c>
      <c r="N26" s="12">
        <f t="shared" si="9"/>
        <v>87.75655379526157</v>
      </c>
      <c r="P26" s="1" t="b">
        <f>+C26='[1]NCA RELEASES (2)'!F65</f>
        <v>1</v>
      </c>
      <c r="Q26" s="1" t="b">
        <f>+D26='[1]NCA RELEASES (2)'!G65</f>
        <v>1</v>
      </c>
      <c r="R26" s="1" t="b">
        <f>+E26='[1]NCA RELEASES (2)'!F65+'[1]NCA RELEASES (2)'!G65</f>
        <v>1</v>
      </c>
      <c r="S26" s="1" t="b">
        <f>+F26='[1]all(net trust &amp;WF) (2)'!F65</f>
        <v>1</v>
      </c>
      <c r="T26" s="1" t="b">
        <f>+G26='[1]all(net trust &amp;WF) (2)'!G65</f>
        <v>1</v>
      </c>
      <c r="U26" s="1" t="b">
        <f>+H26='[1]all(net trust &amp;WF) (2)'!G22</f>
        <v>1</v>
      </c>
    </row>
    <row r="27" spans="2:21" ht="12.75">
      <c r="B27" s="2" t="s">
        <v>21</v>
      </c>
      <c r="C27" s="6">
        <f>+'[1]NCA RELEASES (2)'!F66</f>
        <v>2117306</v>
      </c>
      <c r="D27" s="6">
        <f>+'[1]NCA RELEASES (2)'!G66</f>
        <v>1072073</v>
      </c>
      <c r="E27" s="6">
        <f t="shared" si="2"/>
        <v>3189379</v>
      </c>
      <c r="F27" s="6">
        <f>+'[1]all(net trust &amp;WF) (2)'!F66</f>
        <v>1925748</v>
      </c>
      <c r="G27" s="6">
        <f>+'[1]all(net trust &amp;WF) (2)'!G66</f>
        <v>484815</v>
      </c>
      <c r="H27" s="6">
        <f t="shared" si="3"/>
        <v>2410563</v>
      </c>
      <c r="I27" s="6">
        <f t="shared" si="4"/>
        <v>191558</v>
      </c>
      <c r="J27" s="6">
        <f t="shared" si="5"/>
        <v>587258</v>
      </c>
      <c r="K27" s="6">
        <f t="shared" si="6"/>
        <v>778816</v>
      </c>
      <c r="L27" s="12">
        <f t="shared" si="7"/>
        <v>90.95274844543019</v>
      </c>
      <c r="M27" s="12">
        <f t="shared" si="8"/>
        <v>45.22220035389381</v>
      </c>
      <c r="N27" s="12">
        <f t="shared" si="9"/>
        <v>75.58095165234361</v>
      </c>
      <c r="P27" s="1" t="b">
        <f>+C27='[1]NCA RELEASES (2)'!F66</f>
        <v>1</v>
      </c>
      <c r="Q27" s="1" t="b">
        <f>+D27='[1]NCA RELEASES (2)'!G66</f>
        <v>1</v>
      </c>
      <c r="R27" s="1" t="b">
        <f>+E27='[1]NCA RELEASES (2)'!F66+'[1]NCA RELEASES (2)'!G66</f>
        <v>1</v>
      </c>
      <c r="S27" s="1" t="b">
        <f>+F27='[1]all(net trust &amp;WF) (2)'!F66</f>
        <v>1</v>
      </c>
      <c r="T27" s="1" t="b">
        <f>+G27='[1]all(net trust &amp;WF) (2)'!G66</f>
        <v>1</v>
      </c>
      <c r="U27" s="1" t="b">
        <f>+H27='[1]all(net trust &amp;WF) (2)'!G23</f>
        <v>1</v>
      </c>
    </row>
    <row r="28" spans="2:21" ht="12.75">
      <c r="B28" s="2" t="s">
        <v>22</v>
      </c>
      <c r="C28" s="6">
        <f>+'[1]NCA RELEASES (2)'!F67</f>
        <v>38164262</v>
      </c>
      <c r="D28" s="6">
        <f>+'[1]NCA RELEASES (2)'!G67</f>
        <v>12198843</v>
      </c>
      <c r="E28" s="6">
        <f t="shared" si="2"/>
        <v>50363105</v>
      </c>
      <c r="F28" s="6">
        <f>+'[1]all(net trust &amp;WF) (2)'!F67</f>
        <v>37524388</v>
      </c>
      <c r="G28" s="6">
        <f>+'[1]all(net trust &amp;WF) (2)'!G67</f>
        <v>11054946</v>
      </c>
      <c r="H28" s="6">
        <f t="shared" si="3"/>
        <v>48579334</v>
      </c>
      <c r="I28" s="6">
        <f t="shared" si="4"/>
        <v>639874</v>
      </c>
      <c r="J28" s="6">
        <f t="shared" si="5"/>
        <v>1143897</v>
      </c>
      <c r="K28" s="6">
        <f t="shared" si="6"/>
        <v>1783771</v>
      </c>
      <c r="L28" s="12">
        <f t="shared" si="7"/>
        <v>98.32336860070818</v>
      </c>
      <c r="M28" s="12">
        <f t="shared" si="8"/>
        <v>90.62290579524633</v>
      </c>
      <c r="N28" s="12">
        <f t="shared" si="9"/>
        <v>96.45817905786389</v>
      </c>
      <c r="P28" s="1" t="b">
        <f>+C28='[1]NCA RELEASES (2)'!F67</f>
        <v>1</v>
      </c>
      <c r="Q28" s="1" t="b">
        <f>+D28='[1]NCA RELEASES (2)'!G67</f>
        <v>1</v>
      </c>
      <c r="R28" s="1" t="b">
        <f>+E28='[1]NCA RELEASES (2)'!F67+'[1]NCA RELEASES (2)'!G67</f>
        <v>1</v>
      </c>
      <c r="S28" s="1" t="b">
        <f>+F28='[1]all(net trust &amp;WF) (2)'!F67</f>
        <v>1</v>
      </c>
      <c r="T28" s="1" t="b">
        <f>+G28='[1]all(net trust &amp;WF) (2)'!G67</f>
        <v>1</v>
      </c>
      <c r="U28" s="1" t="b">
        <f>+H28='[1]all(net trust &amp;WF) (2)'!G24</f>
        <v>1</v>
      </c>
    </row>
    <row r="29" spans="2:21" ht="12.75">
      <c r="B29" s="2" t="s">
        <v>23</v>
      </c>
      <c r="C29" s="6">
        <f>+'[1]NCA RELEASES (2)'!F68</f>
        <v>44992567</v>
      </c>
      <c r="D29" s="6">
        <f>+'[1]NCA RELEASES (2)'!G68</f>
        <v>20048056</v>
      </c>
      <c r="E29" s="6">
        <f t="shared" si="2"/>
        <v>65040623</v>
      </c>
      <c r="F29" s="6">
        <f>+'[1]all(net trust &amp;WF) (2)'!F68</f>
        <v>29637695</v>
      </c>
      <c r="G29" s="6">
        <f>+'[1]all(net trust &amp;WF) (2)'!G68</f>
        <v>9192506</v>
      </c>
      <c r="H29" s="6">
        <f t="shared" si="3"/>
        <v>38830201</v>
      </c>
      <c r="I29" s="6">
        <f t="shared" si="4"/>
        <v>15354872</v>
      </c>
      <c r="J29" s="6">
        <f t="shared" si="5"/>
        <v>10855550</v>
      </c>
      <c r="K29" s="6">
        <f t="shared" si="6"/>
        <v>26210422</v>
      </c>
      <c r="L29" s="12">
        <f t="shared" si="7"/>
        <v>65.87242510524017</v>
      </c>
      <c r="M29" s="12">
        <f t="shared" si="8"/>
        <v>45.85235595910147</v>
      </c>
      <c r="N29" s="12">
        <f t="shared" si="9"/>
        <v>59.701459194202364</v>
      </c>
      <c r="P29" s="1" t="b">
        <f>+C29='[1]NCA RELEASES (2)'!F68</f>
        <v>1</v>
      </c>
      <c r="Q29" s="1" t="b">
        <f>+D29='[1]NCA RELEASES (2)'!G68</f>
        <v>1</v>
      </c>
      <c r="R29" s="1" t="b">
        <f>+E29='[1]NCA RELEASES (2)'!F68+'[1]NCA RELEASES (2)'!G68</f>
        <v>1</v>
      </c>
      <c r="S29" s="1" t="b">
        <f>+F29='[1]all(net trust &amp;WF) (2)'!F68</f>
        <v>1</v>
      </c>
      <c r="T29" s="1" t="b">
        <f>+G29='[1]all(net trust &amp;WF) (2)'!G68</f>
        <v>1</v>
      </c>
      <c r="U29" s="1" t="b">
        <f>+H29='[1]all(net trust &amp;WF) (2)'!G25</f>
        <v>1</v>
      </c>
    </row>
    <row r="30" spans="2:21" ht="12.75">
      <c r="B30" s="2" t="s">
        <v>24</v>
      </c>
      <c r="C30" s="6">
        <f>+'[1]NCA RELEASES (2)'!F69</f>
        <v>3567314</v>
      </c>
      <c r="D30" s="6">
        <f>+'[1]NCA RELEASES (2)'!G69</f>
        <v>1494045</v>
      </c>
      <c r="E30" s="6">
        <f t="shared" si="2"/>
        <v>5061359</v>
      </c>
      <c r="F30" s="6">
        <f>+'[1]all(net trust &amp;WF) (2)'!F69</f>
        <v>3389012</v>
      </c>
      <c r="G30" s="6">
        <f>+'[1]all(net trust &amp;WF) (2)'!G69</f>
        <v>480570</v>
      </c>
      <c r="H30" s="6">
        <f t="shared" si="3"/>
        <v>3869582</v>
      </c>
      <c r="I30" s="6">
        <f t="shared" si="4"/>
        <v>178302</v>
      </c>
      <c r="J30" s="6">
        <f t="shared" si="5"/>
        <v>1013475</v>
      </c>
      <c r="K30" s="6">
        <f t="shared" si="6"/>
        <v>1191777</v>
      </c>
      <c r="L30" s="12">
        <f t="shared" si="7"/>
        <v>95.00178565721997</v>
      </c>
      <c r="M30" s="12">
        <f t="shared" si="8"/>
        <v>32.16569782034678</v>
      </c>
      <c r="N30" s="12">
        <f t="shared" si="9"/>
        <v>76.4534189335315</v>
      </c>
      <c r="P30" s="1" t="b">
        <f>+C30='[1]NCA RELEASES (2)'!F69</f>
        <v>1</v>
      </c>
      <c r="Q30" s="1" t="b">
        <f>+D30='[1]NCA RELEASES (2)'!G69</f>
        <v>1</v>
      </c>
      <c r="R30" s="1" t="b">
        <f>+E30='[1]NCA RELEASES (2)'!F69+'[1]NCA RELEASES (2)'!G69</f>
        <v>1</v>
      </c>
      <c r="S30" s="1" t="b">
        <f>+F30='[1]all(net trust &amp;WF) (2)'!F69</f>
        <v>1</v>
      </c>
      <c r="T30" s="1" t="b">
        <f>+G30='[1]all(net trust &amp;WF) (2)'!G69</f>
        <v>1</v>
      </c>
      <c r="U30" s="1" t="b">
        <f>+H30='[1]all(net trust &amp;WF) (2)'!G26</f>
        <v>1</v>
      </c>
    </row>
    <row r="31" spans="2:21" ht="12.75">
      <c r="B31" s="2" t="s">
        <v>25</v>
      </c>
      <c r="C31" s="6">
        <f>+'[1]NCA RELEASES (2)'!F70</f>
        <v>25480420</v>
      </c>
      <c r="D31" s="6">
        <f>+'[1]NCA RELEASES (2)'!G70</f>
        <v>3234961</v>
      </c>
      <c r="E31" s="6">
        <f t="shared" si="2"/>
        <v>28715381</v>
      </c>
      <c r="F31" s="6">
        <f>+'[1]all(net trust &amp;WF) (2)'!F70</f>
        <v>20463396</v>
      </c>
      <c r="G31" s="6">
        <f>+'[1]all(net trust &amp;WF) (2)'!G70</f>
        <v>1166090</v>
      </c>
      <c r="H31" s="6">
        <f t="shared" si="3"/>
        <v>21629486</v>
      </c>
      <c r="I31" s="6">
        <f t="shared" si="4"/>
        <v>5017024</v>
      </c>
      <c r="J31" s="6">
        <f t="shared" si="5"/>
        <v>2068871</v>
      </c>
      <c r="K31" s="6">
        <f t="shared" si="6"/>
        <v>7085895</v>
      </c>
      <c r="L31" s="12">
        <f t="shared" si="7"/>
        <v>80.31027746010466</v>
      </c>
      <c r="M31" s="12">
        <f t="shared" si="8"/>
        <v>36.04649329620975</v>
      </c>
      <c r="N31" s="12">
        <f t="shared" si="9"/>
        <v>75.32369499119653</v>
      </c>
      <c r="P31" s="1" t="b">
        <f>+C31='[1]NCA RELEASES (2)'!F70</f>
        <v>1</v>
      </c>
      <c r="Q31" s="1" t="b">
        <f>+D31='[1]NCA RELEASES (2)'!G70</f>
        <v>1</v>
      </c>
      <c r="R31" s="1" t="b">
        <f>+E31='[1]NCA RELEASES (2)'!F70+'[1]NCA RELEASES (2)'!G70</f>
        <v>1</v>
      </c>
      <c r="S31" s="1" t="b">
        <f>+F31='[1]all(net trust &amp;WF) (2)'!F70</f>
        <v>1</v>
      </c>
      <c r="T31" s="1" t="b">
        <f>+G31='[1]all(net trust &amp;WF) (2)'!G70</f>
        <v>1</v>
      </c>
      <c r="U31" s="1" t="b">
        <f>+H31='[1]all(net trust &amp;WF) (2)'!G27</f>
        <v>1</v>
      </c>
    </row>
    <row r="32" spans="2:21" ht="12.75">
      <c r="B32" s="2" t="s">
        <v>26</v>
      </c>
      <c r="C32" s="6">
        <f>+'[1]NCA RELEASES (2)'!F71</f>
        <v>507767</v>
      </c>
      <c r="D32" s="6">
        <f>+'[1]NCA RELEASES (2)'!G71</f>
        <v>183162</v>
      </c>
      <c r="E32" s="6">
        <f t="shared" si="2"/>
        <v>690929</v>
      </c>
      <c r="F32" s="6">
        <f>+'[1]all(net trust &amp;WF) (2)'!F71</f>
        <v>417353</v>
      </c>
      <c r="G32" s="6">
        <f>+'[1]all(net trust &amp;WF) (2)'!G71</f>
        <v>132644</v>
      </c>
      <c r="H32" s="6">
        <f t="shared" si="3"/>
        <v>549997</v>
      </c>
      <c r="I32" s="6">
        <f t="shared" si="4"/>
        <v>90414</v>
      </c>
      <c r="J32" s="6">
        <f t="shared" si="5"/>
        <v>50518</v>
      </c>
      <c r="K32" s="6">
        <f t="shared" si="6"/>
        <v>140932</v>
      </c>
      <c r="L32" s="12">
        <f t="shared" si="7"/>
        <v>82.19380148769022</v>
      </c>
      <c r="M32" s="12">
        <f t="shared" si="8"/>
        <v>72.41895152924734</v>
      </c>
      <c r="N32" s="12">
        <f t="shared" si="9"/>
        <v>79.60253513747433</v>
      </c>
      <c r="P32" s="1" t="b">
        <f>+C32='[1]NCA RELEASES (2)'!F71</f>
        <v>1</v>
      </c>
      <c r="Q32" s="1" t="b">
        <f>+D32='[1]NCA RELEASES (2)'!G71</f>
        <v>1</v>
      </c>
      <c r="R32" s="1" t="b">
        <f>+E32='[1]NCA RELEASES (2)'!F71+'[1]NCA RELEASES (2)'!G71</f>
        <v>1</v>
      </c>
      <c r="S32" s="1" t="b">
        <f>+F32='[1]all(net trust &amp;WF) (2)'!F71</f>
        <v>1</v>
      </c>
      <c r="T32" s="1" t="b">
        <f>+G32='[1]all(net trust &amp;WF) (2)'!G71</f>
        <v>1</v>
      </c>
      <c r="U32" s="1" t="b">
        <f>+H32='[1]all(net trust &amp;WF) (2)'!G28</f>
        <v>1</v>
      </c>
    </row>
    <row r="33" spans="2:21" ht="12.75">
      <c r="B33" s="2" t="s">
        <v>27</v>
      </c>
      <c r="C33" s="6">
        <f>+'[1]NCA RELEASES (2)'!F72</f>
        <v>1094535</v>
      </c>
      <c r="D33" s="6">
        <f>+'[1]NCA RELEASES (2)'!G72</f>
        <v>333248</v>
      </c>
      <c r="E33" s="6">
        <f t="shared" si="2"/>
        <v>1427783</v>
      </c>
      <c r="F33" s="6">
        <f>+'[1]all(net trust &amp;WF) (2)'!F72</f>
        <v>974899</v>
      </c>
      <c r="G33" s="6">
        <f>+'[1]all(net trust &amp;WF) (2)'!G72</f>
        <v>177251</v>
      </c>
      <c r="H33" s="6">
        <f t="shared" si="3"/>
        <v>1152150</v>
      </c>
      <c r="I33" s="6">
        <f t="shared" si="4"/>
        <v>119636</v>
      </c>
      <c r="J33" s="6">
        <f t="shared" si="5"/>
        <v>155997</v>
      </c>
      <c r="K33" s="6">
        <f t="shared" si="6"/>
        <v>275633</v>
      </c>
      <c r="L33" s="12">
        <f t="shared" si="7"/>
        <v>89.06969626371016</v>
      </c>
      <c r="M33" s="12">
        <f t="shared" si="8"/>
        <v>53.18891636258882</v>
      </c>
      <c r="N33" s="12">
        <f t="shared" si="9"/>
        <v>80.6950355901422</v>
      </c>
      <c r="P33" s="1" t="b">
        <f>+C33='[1]NCA RELEASES (2)'!F72</f>
        <v>1</v>
      </c>
      <c r="Q33" s="1" t="b">
        <f>+D33='[1]NCA RELEASES (2)'!G72</f>
        <v>1</v>
      </c>
      <c r="R33" s="1" t="b">
        <f>+E33='[1]NCA RELEASES (2)'!F72+'[1]NCA RELEASES (2)'!G72</f>
        <v>1</v>
      </c>
      <c r="S33" s="1" t="b">
        <f>+F33='[1]all(net trust &amp;WF) (2)'!F72</f>
        <v>1</v>
      </c>
      <c r="T33" s="1" t="b">
        <f>+G33='[1]all(net trust &amp;WF) (2)'!G72</f>
        <v>1</v>
      </c>
      <c r="U33" s="1" t="b">
        <f>+H33='[1]all(net trust &amp;WF) (2)'!G29</f>
        <v>1</v>
      </c>
    </row>
    <row r="34" spans="2:21" ht="12.75">
      <c r="B34" s="2" t="s">
        <v>28</v>
      </c>
      <c r="C34" s="6">
        <f>+'[1]NCA RELEASES (2)'!F73</f>
        <v>5969236</v>
      </c>
      <c r="D34" s="6">
        <f>+'[1]NCA RELEASES (2)'!G73</f>
        <v>2185088</v>
      </c>
      <c r="E34" s="6">
        <f t="shared" si="2"/>
        <v>8154324</v>
      </c>
      <c r="F34" s="6">
        <f>+'[1]all(net trust &amp;WF) (2)'!F73</f>
        <v>4705908</v>
      </c>
      <c r="G34" s="6">
        <f>+'[1]all(net trust &amp;WF) (2)'!G73</f>
        <v>1572294</v>
      </c>
      <c r="H34" s="6">
        <f t="shared" si="3"/>
        <v>6278202</v>
      </c>
      <c r="I34" s="6">
        <f t="shared" si="4"/>
        <v>1263328</v>
      </c>
      <c r="J34" s="6">
        <f t="shared" si="5"/>
        <v>612794</v>
      </c>
      <c r="K34" s="6">
        <f t="shared" si="6"/>
        <v>1876122</v>
      </c>
      <c r="L34" s="12">
        <f t="shared" si="7"/>
        <v>78.83601854575694</v>
      </c>
      <c r="M34" s="12">
        <f t="shared" si="8"/>
        <v>71.95563748462305</v>
      </c>
      <c r="N34" s="12">
        <f t="shared" si="9"/>
        <v>76.9923049415255</v>
      </c>
      <c r="P34" s="1" t="b">
        <f>+C34='[1]NCA RELEASES (2)'!F73</f>
        <v>1</v>
      </c>
      <c r="Q34" s="1" t="b">
        <f>+D34='[1]NCA RELEASES (2)'!G73</f>
        <v>1</v>
      </c>
      <c r="R34" s="1" t="b">
        <f>+E34='[1]NCA RELEASES (2)'!F73+'[1]NCA RELEASES (2)'!G73</f>
        <v>1</v>
      </c>
      <c r="S34" s="1" t="b">
        <f>+F34='[1]all(net trust &amp;WF) (2)'!F73</f>
        <v>1</v>
      </c>
      <c r="T34" s="1" t="b">
        <f>+G34='[1]all(net trust &amp;WF) (2)'!G73</f>
        <v>1</v>
      </c>
      <c r="U34" s="1" t="b">
        <f>+H34='[1]all(net trust &amp;WF) (2)'!G30</f>
        <v>1</v>
      </c>
    </row>
    <row r="35" spans="2:21" ht="12.75">
      <c r="B35" s="15" t="s">
        <v>29</v>
      </c>
      <c r="C35" s="6">
        <f>+'[1]NCA RELEASES (2)'!F74</f>
        <v>722570</v>
      </c>
      <c r="D35" s="6">
        <f>+'[1]NCA RELEASES (2)'!G74</f>
        <v>338616</v>
      </c>
      <c r="E35" s="6">
        <f t="shared" si="2"/>
        <v>1061186</v>
      </c>
      <c r="F35" s="6">
        <f>+'[1]all(net trust &amp;WF) (2)'!F74</f>
        <v>597406</v>
      </c>
      <c r="G35" s="6">
        <f>+'[1]all(net trust &amp;WF) (2)'!G74</f>
        <v>185114</v>
      </c>
      <c r="H35" s="6">
        <f t="shared" si="3"/>
        <v>782520</v>
      </c>
      <c r="I35" s="6">
        <f t="shared" si="4"/>
        <v>125164</v>
      </c>
      <c r="J35" s="6">
        <f t="shared" si="5"/>
        <v>153502</v>
      </c>
      <c r="K35" s="6">
        <f t="shared" si="6"/>
        <v>278666</v>
      </c>
      <c r="L35" s="12">
        <f t="shared" si="7"/>
        <v>82.67794123752716</v>
      </c>
      <c r="M35" s="12">
        <f t="shared" si="8"/>
        <v>54.667824320173885</v>
      </c>
      <c r="N35" s="12">
        <f t="shared" si="9"/>
        <v>73.7401360364724</v>
      </c>
      <c r="P35" s="1" t="b">
        <f>+C35='[1]NCA RELEASES (2)'!F74</f>
        <v>1</v>
      </c>
      <c r="Q35" s="1" t="b">
        <f>+D35='[1]NCA RELEASES (2)'!G74</f>
        <v>1</v>
      </c>
      <c r="R35" s="1" t="b">
        <f>+E35='[1]NCA RELEASES (2)'!F74+'[1]NCA RELEASES (2)'!G74</f>
        <v>1</v>
      </c>
      <c r="S35" s="1" t="b">
        <f>+F35='[1]all(net trust &amp;WF) (2)'!F74</f>
        <v>1</v>
      </c>
      <c r="T35" s="1" t="b">
        <f>+G35='[1]all(net trust &amp;WF) (2)'!G74</f>
        <v>1</v>
      </c>
      <c r="U35" s="1" t="b">
        <f>+H35='[1]all(net trust &amp;WF) (2)'!G31</f>
        <v>1</v>
      </c>
    </row>
    <row r="36" spans="2:21" ht="12.75">
      <c r="B36" s="2" t="s">
        <v>30</v>
      </c>
      <c r="C36" s="6">
        <f>+'[1]NCA RELEASES (2)'!F75</f>
        <v>279085</v>
      </c>
      <c r="D36" s="6">
        <f>+'[1]NCA RELEASES (2)'!G75</f>
        <v>189158</v>
      </c>
      <c r="E36" s="6">
        <f t="shared" si="2"/>
        <v>468243</v>
      </c>
      <c r="F36" s="6">
        <f>+'[1]all(net trust &amp;WF) (2)'!F75</f>
        <v>270327</v>
      </c>
      <c r="G36" s="6">
        <f>+'[1]all(net trust &amp;WF) (2)'!G75</f>
        <v>91236</v>
      </c>
      <c r="H36" s="6">
        <f t="shared" si="3"/>
        <v>361563</v>
      </c>
      <c r="I36" s="6">
        <f t="shared" si="4"/>
        <v>8758</v>
      </c>
      <c r="J36" s="6">
        <f t="shared" si="5"/>
        <v>97922</v>
      </c>
      <c r="K36" s="6">
        <f t="shared" si="6"/>
        <v>106680</v>
      </c>
      <c r="L36" s="12">
        <f t="shared" si="7"/>
        <v>96.86188795528244</v>
      </c>
      <c r="M36" s="12">
        <f t="shared" si="8"/>
        <v>48.23269436132757</v>
      </c>
      <c r="N36" s="12">
        <f t="shared" si="9"/>
        <v>77.21695786162314</v>
      </c>
      <c r="P36" s="1" t="b">
        <f>+C36='[1]NCA RELEASES (2)'!F75</f>
        <v>1</v>
      </c>
      <c r="Q36" s="1" t="b">
        <f>+D36='[1]NCA RELEASES (2)'!G75</f>
        <v>1</v>
      </c>
      <c r="R36" s="1" t="b">
        <f>+E36='[1]NCA RELEASES (2)'!F75+'[1]NCA RELEASES (2)'!G75</f>
        <v>1</v>
      </c>
      <c r="S36" s="1" t="b">
        <f>+F36='[1]all(net trust &amp;WF) (2)'!F75</f>
        <v>1</v>
      </c>
      <c r="T36" s="1" t="b">
        <f>+G36='[1]all(net trust &amp;WF) (2)'!G75</f>
        <v>1</v>
      </c>
      <c r="U36" s="1" t="b">
        <f>+H36='[1]all(net trust &amp;WF) (2)'!G32</f>
        <v>1</v>
      </c>
    </row>
    <row r="37" spans="2:21" ht="12.75">
      <c r="B37" s="2" t="s">
        <v>31</v>
      </c>
      <c r="C37" s="6">
        <f>+'[1]NCA RELEASES (2)'!F76+'[1]NCA RELEASES (2)'!F88</f>
        <v>3050997</v>
      </c>
      <c r="D37" s="6">
        <f>+'[1]NCA RELEASES (2)'!G76+'[1]NCA RELEASES (2)'!G88</f>
        <v>2277654</v>
      </c>
      <c r="E37" s="6">
        <f t="shared" si="2"/>
        <v>5328651</v>
      </c>
      <c r="F37" s="6">
        <f>+'[1]all(net trust &amp;WF) (2)'!F76+'[1]all(net trust &amp;WF) (2)'!F88</f>
        <v>1880154</v>
      </c>
      <c r="G37" s="6">
        <f>+'[1]all(net trust &amp;WF) (2)'!G76+'[1]all(net trust &amp;WF) (2)'!G88</f>
        <v>574998</v>
      </c>
      <c r="H37" s="6">
        <f t="shared" si="3"/>
        <v>2455152</v>
      </c>
      <c r="I37" s="6">
        <f t="shared" si="4"/>
        <v>1170843</v>
      </c>
      <c r="J37" s="6">
        <f t="shared" si="5"/>
        <v>1702656</v>
      </c>
      <c r="K37" s="6">
        <f t="shared" si="6"/>
        <v>2873499</v>
      </c>
      <c r="L37" s="12">
        <f t="shared" si="7"/>
        <v>61.62424938470933</v>
      </c>
      <c r="M37" s="12">
        <f t="shared" si="8"/>
        <v>25.24518649452463</v>
      </c>
      <c r="N37" s="12">
        <f t="shared" si="9"/>
        <v>46.074550575746095</v>
      </c>
      <c r="P37" s="1" t="b">
        <f>+C37='[1]NCA RELEASES (2)'!F76+'[1]NCA RELEASES (2)'!F88</f>
        <v>1</v>
      </c>
      <c r="Q37" s="1" t="b">
        <f>+D37='[1]NCA RELEASES (2)'!G76+'[1]NCA RELEASES (2)'!G88</f>
        <v>1</v>
      </c>
      <c r="R37" s="1" t="b">
        <f>+E37='[1]NCA RELEASES (2)'!F76+'[1]NCA RELEASES (2)'!F88+'[1]NCA RELEASES (2)'!G76+'[1]NCA RELEASES (2)'!G88</f>
        <v>1</v>
      </c>
      <c r="S37" s="1" t="b">
        <f>+F37='[1]all(net trust &amp;WF) (2)'!F76+'[1]all(net trust &amp;WF) (2)'!F88</f>
        <v>1</v>
      </c>
      <c r="T37" s="1" t="b">
        <f>+G37='[1]all(net trust &amp;WF) (2)'!G76+'[1]all(net trust &amp;WF) (2)'!G88</f>
        <v>1</v>
      </c>
      <c r="U37" s="1" t="b">
        <f>+H37='[1]all(net trust &amp;WF) (2)'!G33+'[1]all(net trust &amp;WF) (2)'!G45</f>
        <v>1</v>
      </c>
    </row>
    <row r="38" spans="2:21" ht="12.75">
      <c r="B38" s="2" t="s">
        <v>32</v>
      </c>
      <c r="C38" s="6">
        <f>+'[1]NCA RELEASES (2)'!F77</f>
        <v>662</v>
      </c>
      <c r="D38" s="6">
        <f>+'[1]NCA RELEASES (2)'!G77</f>
        <v>360</v>
      </c>
      <c r="E38" s="6">
        <f t="shared" si="2"/>
        <v>1022</v>
      </c>
      <c r="F38" s="6">
        <f>+'[1]all(net trust &amp;WF) (2)'!F77</f>
        <v>662</v>
      </c>
      <c r="G38" s="6">
        <f>+'[1]all(net trust &amp;WF) (2)'!G77</f>
        <v>257</v>
      </c>
      <c r="H38" s="6">
        <f t="shared" si="3"/>
        <v>919</v>
      </c>
      <c r="I38" s="6">
        <f t="shared" si="4"/>
        <v>0</v>
      </c>
      <c r="J38" s="6">
        <f t="shared" si="5"/>
        <v>103</v>
      </c>
      <c r="K38" s="6">
        <f t="shared" si="6"/>
        <v>103</v>
      </c>
      <c r="L38" s="12">
        <f t="shared" si="7"/>
        <v>100</v>
      </c>
      <c r="M38" s="12">
        <f t="shared" si="8"/>
        <v>71.38888888888889</v>
      </c>
      <c r="N38" s="12">
        <f t="shared" si="9"/>
        <v>89.92172211350294</v>
      </c>
      <c r="P38" s="1" t="b">
        <f>+C38='[1]NCA RELEASES (2)'!F77</f>
        <v>1</v>
      </c>
      <c r="Q38" s="1" t="b">
        <f>+D38='[1]NCA RELEASES (2)'!G77</f>
        <v>1</v>
      </c>
      <c r="R38" s="1" t="b">
        <f>+E38='[1]NCA RELEASES (2)'!F77+'[1]NCA RELEASES (2)'!G77</f>
        <v>1</v>
      </c>
      <c r="S38" s="1" t="b">
        <f>+F38='[1]all(net trust &amp;WF) (2)'!F77</f>
        <v>1</v>
      </c>
      <c r="T38" s="1" t="b">
        <f>+G38='[1]all(net trust &amp;WF) (2)'!G77</f>
        <v>1</v>
      </c>
      <c r="U38" s="1" t="b">
        <f>+H38='[1]all(net trust &amp;WF) (2)'!G34</f>
        <v>1</v>
      </c>
    </row>
    <row r="39" spans="2:21" ht="12.75">
      <c r="B39" s="2" t="s">
        <v>33</v>
      </c>
      <c r="C39" s="6">
        <f>+'[1]NCA RELEASES (2)'!F78</f>
        <v>4620017</v>
      </c>
      <c r="D39" s="6">
        <f>+'[1]NCA RELEASES (2)'!G78</f>
        <v>1633721</v>
      </c>
      <c r="E39" s="6">
        <f t="shared" si="2"/>
        <v>6253738</v>
      </c>
      <c r="F39" s="6">
        <f>+'[1]all(net trust &amp;WF) (2)'!F78</f>
        <v>4609794</v>
      </c>
      <c r="G39" s="6">
        <f>+'[1]all(net trust &amp;WF) (2)'!G78</f>
        <v>1475701</v>
      </c>
      <c r="H39" s="6">
        <f t="shared" si="3"/>
        <v>6085495</v>
      </c>
      <c r="I39" s="6">
        <f t="shared" si="4"/>
        <v>10223</v>
      </c>
      <c r="J39" s="6">
        <f t="shared" si="5"/>
        <v>158020</v>
      </c>
      <c r="K39" s="6">
        <f t="shared" si="6"/>
        <v>168243</v>
      </c>
      <c r="L39" s="12">
        <f t="shared" si="7"/>
        <v>99.77872375794288</v>
      </c>
      <c r="M39" s="12">
        <f t="shared" si="8"/>
        <v>90.32760183654369</v>
      </c>
      <c r="N39" s="12">
        <f t="shared" si="9"/>
        <v>97.30972100206309</v>
      </c>
      <c r="P39" s="1" t="b">
        <f>+C39='[1]NCA RELEASES (2)'!F78</f>
        <v>1</v>
      </c>
      <c r="Q39" s="1" t="b">
        <f>+D39='[1]NCA RELEASES (2)'!G78</f>
        <v>1</v>
      </c>
      <c r="R39" s="1" t="b">
        <f>+E39='[1]NCA RELEASES (2)'!F78+'[1]NCA RELEASES (2)'!G78</f>
        <v>1</v>
      </c>
      <c r="S39" s="1" t="b">
        <f>+F39='[1]all(net trust &amp;WF) (2)'!F78</f>
        <v>1</v>
      </c>
      <c r="T39" s="1" t="b">
        <f>+G39='[1]all(net trust &amp;WF) (2)'!G78</f>
        <v>1</v>
      </c>
      <c r="U39" s="1" t="b">
        <f>+H39='[1]all(net trust &amp;WF) (2)'!G35</f>
        <v>1</v>
      </c>
    </row>
    <row r="40" spans="2:21" ht="12.75">
      <c r="B40" s="2" t="s">
        <v>34</v>
      </c>
      <c r="C40" s="6">
        <f>+'[1]NCA RELEASES (2)'!F79</f>
        <v>346324</v>
      </c>
      <c r="D40" s="6">
        <f>+'[1]NCA RELEASES (2)'!G79</f>
        <v>137100</v>
      </c>
      <c r="E40" s="6">
        <f t="shared" si="2"/>
        <v>483424</v>
      </c>
      <c r="F40" s="6">
        <f>+'[1]all(net trust &amp;WF) (2)'!F79</f>
        <v>344012</v>
      </c>
      <c r="G40" s="6">
        <f>+'[1]all(net trust &amp;WF) (2)'!G79</f>
        <v>61481</v>
      </c>
      <c r="H40" s="6">
        <f t="shared" si="3"/>
        <v>405493</v>
      </c>
      <c r="I40" s="6">
        <f t="shared" si="4"/>
        <v>2312</v>
      </c>
      <c r="J40" s="6">
        <f t="shared" si="5"/>
        <v>75619</v>
      </c>
      <c r="K40" s="6">
        <f t="shared" si="6"/>
        <v>77931</v>
      </c>
      <c r="L40" s="12">
        <f t="shared" si="7"/>
        <v>99.33241704300019</v>
      </c>
      <c r="M40" s="12">
        <f t="shared" si="8"/>
        <v>44.843909555069295</v>
      </c>
      <c r="N40" s="12">
        <f t="shared" si="9"/>
        <v>83.87936883563911</v>
      </c>
      <c r="P40" s="1" t="b">
        <f>+C40='[1]NCA RELEASES (2)'!F79</f>
        <v>1</v>
      </c>
      <c r="Q40" s="1" t="b">
        <f>+D40='[1]NCA RELEASES (2)'!G79</f>
        <v>1</v>
      </c>
      <c r="R40" s="1" t="b">
        <f>+E40='[1]NCA RELEASES (2)'!F79+'[1]NCA RELEASES (2)'!G79</f>
        <v>1</v>
      </c>
      <c r="S40" s="1" t="b">
        <f>+F40='[1]all(net trust &amp;WF) (2)'!F79</f>
        <v>1</v>
      </c>
      <c r="T40" s="1" t="b">
        <f>+G40='[1]all(net trust &amp;WF) (2)'!G79</f>
        <v>1</v>
      </c>
      <c r="U40" s="1" t="b">
        <f>+H40='[1]all(net trust &amp;WF) (2)'!G36</f>
        <v>1</v>
      </c>
    </row>
    <row r="41" spans="2:21" ht="12.75">
      <c r="B41" s="2" t="s">
        <v>35</v>
      </c>
      <c r="C41" s="6">
        <f>+'[1]NCA RELEASES (2)'!F80</f>
        <v>1991505</v>
      </c>
      <c r="D41" s="6">
        <f>+'[1]NCA RELEASES (2)'!G80</f>
        <v>712035</v>
      </c>
      <c r="E41" s="6">
        <f t="shared" si="2"/>
        <v>2703540</v>
      </c>
      <c r="F41" s="6">
        <f>+'[1]all(net trust &amp;WF) (2)'!F80</f>
        <v>1672245</v>
      </c>
      <c r="G41" s="6">
        <f>+'[1]all(net trust &amp;WF) (2)'!G80</f>
        <v>607792</v>
      </c>
      <c r="H41" s="6">
        <f t="shared" si="3"/>
        <v>2280037</v>
      </c>
      <c r="I41" s="6">
        <f t="shared" si="4"/>
        <v>319260</v>
      </c>
      <c r="J41" s="6">
        <f t="shared" si="5"/>
        <v>104243</v>
      </c>
      <c r="K41" s="6">
        <f t="shared" si="6"/>
        <v>423503</v>
      </c>
      <c r="L41" s="12">
        <f t="shared" si="7"/>
        <v>83.96890793646011</v>
      </c>
      <c r="M41" s="12">
        <f t="shared" si="8"/>
        <v>85.35984888383295</v>
      </c>
      <c r="N41" s="12">
        <f t="shared" si="9"/>
        <v>84.33524194204635</v>
      </c>
      <c r="P41" s="1" t="b">
        <f>+C41='[1]NCA RELEASES (2)'!F80</f>
        <v>1</v>
      </c>
      <c r="Q41" s="1" t="b">
        <f>+D41='[1]NCA RELEASES (2)'!G80</f>
        <v>1</v>
      </c>
      <c r="R41" s="1" t="b">
        <f>+E41='[1]NCA RELEASES (2)'!F80+'[1]NCA RELEASES (2)'!G80</f>
        <v>1</v>
      </c>
      <c r="S41" s="1" t="b">
        <f>+F41='[1]all(net trust &amp;WF) (2)'!F80</f>
        <v>1</v>
      </c>
      <c r="T41" s="1" t="b">
        <f>+G41='[1]all(net trust &amp;WF) (2)'!G80</f>
        <v>1</v>
      </c>
      <c r="U41" s="1" t="b">
        <f>+H41='[1]all(net trust &amp;WF) (2)'!G37</f>
        <v>1</v>
      </c>
    </row>
    <row r="42" spans="2:21" ht="12.75">
      <c r="B42" s="2" t="s">
        <v>36</v>
      </c>
      <c r="C42" s="6">
        <f>+'[1]NCA RELEASES (2)'!F81</f>
        <v>625584</v>
      </c>
      <c r="D42" s="6">
        <f>+'[1]NCA RELEASES (2)'!G81</f>
        <v>1237738</v>
      </c>
      <c r="E42" s="6">
        <f t="shared" si="2"/>
        <v>1863322</v>
      </c>
      <c r="F42" s="6">
        <f>+'[1]all(net trust &amp;WF) (2)'!F81</f>
        <v>622162</v>
      </c>
      <c r="G42" s="6">
        <f>+'[1]all(net trust &amp;WF) (2)'!G81</f>
        <v>1069909</v>
      </c>
      <c r="H42" s="6">
        <f t="shared" si="3"/>
        <v>1692071</v>
      </c>
      <c r="I42" s="6">
        <f t="shared" si="4"/>
        <v>3422</v>
      </c>
      <c r="J42" s="6">
        <f t="shared" si="5"/>
        <v>167829</v>
      </c>
      <c r="K42" s="6">
        <f t="shared" si="6"/>
        <v>171251</v>
      </c>
      <c r="L42" s="12">
        <f t="shared" si="7"/>
        <v>99.45299112509272</v>
      </c>
      <c r="M42" s="12">
        <f t="shared" si="8"/>
        <v>86.4406683805458</v>
      </c>
      <c r="N42" s="12">
        <f t="shared" si="9"/>
        <v>90.80937164912989</v>
      </c>
      <c r="P42" s="1" t="b">
        <f>+C42='[1]NCA RELEASES (2)'!F81</f>
        <v>1</v>
      </c>
      <c r="Q42" s="1" t="b">
        <f>+D42='[1]NCA RELEASES (2)'!G81</f>
        <v>1</v>
      </c>
      <c r="R42" s="1" t="b">
        <f>+E42='[1]NCA RELEASES (2)'!F81+'[1]NCA RELEASES (2)'!G81</f>
        <v>1</v>
      </c>
      <c r="S42" s="1" t="b">
        <f>+F42='[1]all(net trust &amp;WF) (2)'!F81</f>
        <v>1</v>
      </c>
      <c r="T42" s="1" t="b">
        <f>+G42='[1]all(net trust &amp;WF) (2)'!G81</f>
        <v>1</v>
      </c>
      <c r="U42" s="1" t="b">
        <f>+H42='[1]all(net trust &amp;WF) (2)'!G38</f>
        <v>1</v>
      </c>
    </row>
    <row r="43" spans="2:21" ht="12.75">
      <c r="B43" s="2" t="s">
        <v>37</v>
      </c>
      <c r="C43" s="6">
        <f>+'[1]NCA RELEASES (2)'!F82</f>
        <v>377889</v>
      </c>
      <c r="D43" s="6">
        <f>+'[1]NCA RELEASES (2)'!G82</f>
        <v>151170</v>
      </c>
      <c r="E43" s="6">
        <f t="shared" si="2"/>
        <v>529059</v>
      </c>
      <c r="F43" s="6">
        <f>+'[1]all(net trust &amp;WF) (2)'!F82</f>
        <v>377725</v>
      </c>
      <c r="G43" s="6">
        <f>+'[1]all(net trust &amp;WF) (2)'!G82</f>
        <v>123404</v>
      </c>
      <c r="H43" s="6">
        <f t="shared" si="3"/>
        <v>501129</v>
      </c>
      <c r="I43" s="6">
        <f t="shared" si="4"/>
        <v>164</v>
      </c>
      <c r="J43" s="6">
        <f t="shared" si="5"/>
        <v>27766</v>
      </c>
      <c r="K43" s="6">
        <f t="shared" si="6"/>
        <v>27930</v>
      </c>
      <c r="L43" s="12">
        <f t="shared" si="7"/>
        <v>99.95660101246663</v>
      </c>
      <c r="M43" s="12">
        <f t="shared" si="8"/>
        <v>81.63259906066018</v>
      </c>
      <c r="N43" s="12">
        <f t="shared" si="9"/>
        <v>94.72081563681934</v>
      </c>
      <c r="P43" s="1" t="b">
        <f>+C43='[1]NCA RELEASES (2)'!F82</f>
        <v>1</v>
      </c>
      <c r="Q43" s="1" t="b">
        <f>+D43='[1]NCA RELEASES (2)'!G82</f>
        <v>1</v>
      </c>
      <c r="R43" s="1" t="b">
        <f>+E43='[1]NCA RELEASES (2)'!F82+'[1]NCA RELEASES (2)'!G82</f>
        <v>1</v>
      </c>
      <c r="S43" s="1" t="b">
        <f>+F43='[1]all(net trust &amp;WF) (2)'!F82</f>
        <v>1</v>
      </c>
      <c r="T43" s="1" t="b">
        <f>+G43='[1]all(net trust &amp;WF) (2)'!G82</f>
        <v>1</v>
      </c>
      <c r="U43" s="1" t="b">
        <f>+H43='[1]all(net trust &amp;WF) (2)'!G39</f>
        <v>1</v>
      </c>
    </row>
    <row r="44" spans="2:21" ht="12.75">
      <c r="B44" s="2" t="s">
        <v>38</v>
      </c>
      <c r="C44" s="6">
        <f>+'[1]NCA RELEASES (2)'!F83</f>
        <v>81599</v>
      </c>
      <c r="D44" s="6">
        <f>+'[1]NCA RELEASES (2)'!G83</f>
        <v>28103</v>
      </c>
      <c r="E44" s="6">
        <f t="shared" si="2"/>
        <v>109702</v>
      </c>
      <c r="F44" s="6">
        <f>+'[1]all(net trust &amp;WF) (2)'!F83</f>
        <v>80422</v>
      </c>
      <c r="G44" s="6">
        <f>+'[1]all(net trust &amp;WF) (2)'!G83</f>
        <v>19969</v>
      </c>
      <c r="H44" s="6">
        <f t="shared" si="3"/>
        <v>100391</v>
      </c>
      <c r="I44" s="6">
        <f t="shared" si="4"/>
        <v>1177</v>
      </c>
      <c r="J44" s="6">
        <f t="shared" si="5"/>
        <v>8134</v>
      </c>
      <c r="K44" s="6">
        <f t="shared" si="6"/>
        <v>9311</v>
      </c>
      <c r="L44" s="12">
        <f t="shared" si="7"/>
        <v>98.55758036250444</v>
      </c>
      <c r="M44" s="12">
        <f t="shared" si="8"/>
        <v>71.05647083941217</v>
      </c>
      <c r="N44" s="12">
        <f t="shared" si="9"/>
        <v>91.51246103079251</v>
      </c>
      <c r="P44" s="1" t="b">
        <f>+C44='[1]NCA RELEASES (2)'!F83</f>
        <v>1</v>
      </c>
      <c r="Q44" s="1" t="b">
        <f>+D44='[1]NCA RELEASES (2)'!G83</f>
        <v>1</v>
      </c>
      <c r="R44" s="1" t="b">
        <f>+E44='[1]NCA RELEASES (2)'!F83+'[1]NCA RELEASES (2)'!G83</f>
        <v>1</v>
      </c>
      <c r="S44" s="1" t="b">
        <f>+F44='[1]all(net trust &amp;WF) (2)'!F83</f>
        <v>1</v>
      </c>
      <c r="T44" s="1" t="b">
        <f>+G44='[1]all(net trust &amp;WF) (2)'!G83</f>
        <v>1</v>
      </c>
      <c r="U44" s="1" t="b">
        <f>+H44='[1]all(net trust &amp;WF) (2)'!G40</f>
        <v>1</v>
      </c>
    </row>
    <row r="45" spans="2:21" ht="12.75">
      <c r="B45" s="2" t="s">
        <v>39</v>
      </c>
      <c r="C45" s="6">
        <f>+'[1]NCA RELEASES (2)'!F84</f>
        <v>3783977</v>
      </c>
      <c r="D45" s="6">
        <f>+'[1]NCA RELEASES (2)'!G84</f>
        <v>1692910</v>
      </c>
      <c r="E45" s="6">
        <f t="shared" si="2"/>
        <v>5476887</v>
      </c>
      <c r="F45" s="6">
        <f>+'[1]all(net trust &amp;WF) (2)'!F84</f>
        <v>3701044</v>
      </c>
      <c r="G45" s="6">
        <f>+'[1]all(net trust &amp;WF) (2)'!G84</f>
        <v>1214244</v>
      </c>
      <c r="H45" s="6">
        <f t="shared" si="3"/>
        <v>4915288</v>
      </c>
      <c r="I45" s="6">
        <f t="shared" si="4"/>
        <v>82933</v>
      </c>
      <c r="J45" s="6">
        <f t="shared" si="5"/>
        <v>478666</v>
      </c>
      <c r="K45" s="6">
        <f t="shared" si="6"/>
        <v>561599</v>
      </c>
      <c r="L45" s="12">
        <f t="shared" si="7"/>
        <v>97.80831120273723</v>
      </c>
      <c r="M45" s="12">
        <f t="shared" si="8"/>
        <v>71.72525414818271</v>
      </c>
      <c r="N45" s="12">
        <f t="shared" si="9"/>
        <v>89.74601813037224</v>
      </c>
      <c r="P45" s="1" t="b">
        <f>+C45='[1]NCA RELEASES (2)'!F84</f>
        <v>1</v>
      </c>
      <c r="Q45" s="1" t="b">
        <f>+D45='[1]NCA RELEASES (2)'!G84</f>
        <v>1</v>
      </c>
      <c r="R45" s="1" t="b">
        <f>+E45='[1]NCA RELEASES (2)'!F84+'[1]NCA RELEASES (2)'!G84</f>
        <v>1</v>
      </c>
      <c r="S45" s="1" t="b">
        <f>+F45='[1]all(net trust &amp;WF) (2)'!F84</f>
        <v>1</v>
      </c>
      <c r="T45" s="1" t="b">
        <f>+G45='[1]all(net trust &amp;WF) (2)'!G84</f>
        <v>1</v>
      </c>
      <c r="U45" s="1" t="b">
        <f>+H45='[1]all(net trust &amp;WF) (2)'!G41</f>
        <v>1</v>
      </c>
    </row>
    <row r="46" spans="3:14" ht="12.75">
      <c r="C46" s="6"/>
      <c r="D46" s="6"/>
      <c r="E46" s="6"/>
      <c r="F46" s="6"/>
      <c r="G46" s="6"/>
      <c r="H46" s="6"/>
      <c r="I46" s="6"/>
      <c r="J46" s="6"/>
      <c r="K46" s="6"/>
      <c r="L46" s="12"/>
      <c r="M46" s="12"/>
      <c r="N46" s="12"/>
    </row>
    <row r="47" spans="1:14" ht="15">
      <c r="A47" s="2" t="s">
        <v>40</v>
      </c>
      <c r="C47" s="13">
        <f aca="true" t="shared" si="10" ref="C47:K47">SUM(C49:C51)</f>
        <v>87426598</v>
      </c>
      <c r="D47" s="13">
        <f t="shared" si="10"/>
        <v>30984612</v>
      </c>
      <c r="E47" s="13">
        <f t="shared" si="10"/>
        <v>118411210</v>
      </c>
      <c r="F47" s="13">
        <f t="shared" si="10"/>
        <v>87262564</v>
      </c>
      <c r="G47" s="13">
        <f t="shared" si="10"/>
        <v>28777899</v>
      </c>
      <c r="H47" s="13">
        <f t="shared" si="10"/>
        <v>116040463</v>
      </c>
      <c r="I47" s="13">
        <f t="shared" si="10"/>
        <v>164034</v>
      </c>
      <c r="J47" s="13">
        <f t="shared" si="10"/>
        <v>2206713</v>
      </c>
      <c r="K47" s="13">
        <f t="shared" si="10"/>
        <v>2370747</v>
      </c>
      <c r="L47" s="12">
        <f>+F47/C47*100</f>
        <v>99.81237517671681</v>
      </c>
      <c r="M47" s="12">
        <f>+G47/D47*100</f>
        <v>92.87803571656795</v>
      </c>
      <c r="N47" s="12">
        <f>+H47/E47*100</f>
        <v>97.99786945847441</v>
      </c>
    </row>
    <row r="48" spans="3:14" ht="12.75">
      <c r="C48" s="6"/>
      <c r="D48" s="6"/>
      <c r="E48" s="6"/>
      <c r="F48" s="6"/>
      <c r="G48" s="6"/>
      <c r="H48" s="6"/>
      <c r="I48" s="6"/>
      <c r="J48" s="6"/>
      <c r="K48" s="6"/>
      <c r="L48" s="12"/>
      <c r="M48" s="12"/>
      <c r="N48" s="12"/>
    </row>
    <row r="49" spans="2:21" ht="12.75">
      <c r="B49" s="2" t="s">
        <v>41</v>
      </c>
      <c r="C49" s="6">
        <f>+'[1]NCA RELEASES (2)'!F85</f>
        <v>1824847</v>
      </c>
      <c r="D49" s="6">
        <f>+'[1]NCA RELEASES (2)'!G85</f>
        <v>54097</v>
      </c>
      <c r="E49" s="6">
        <f>SUM(C49:D49)</f>
        <v>1878944</v>
      </c>
      <c r="F49" s="6">
        <f>+'[1]all(net trust &amp;WF) (2)'!F85</f>
        <v>1661710</v>
      </c>
      <c r="G49" s="6">
        <f>+'[1]all(net trust &amp;WF) (2)'!G85</f>
        <v>47933</v>
      </c>
      <c r="H49" s="6">
        <f>SUM(F49:G49)</f>
        <v>1709643</v>
      </c>
      <c r="I49" s="6">
        <f>+C49-F49</f>
        <v>163137</v>
      </c>
      <c r="J49" s="6">
        <f>+D49-G49</f>
        <v>6164</v>
      </c>
      <c r="K49" s="6">
        <f>SUM(I49:J49)</f>
        <v>169301</v>
      </c>
      <c r="L49" s="12">
        <f>+F49/C49*100</f>
        <v>91.06023683081375</v>
      </c>
      <c r="M49" s="12">
        <f>+G49/D49*100</f>
        <v>88.60565280884337</v>
      </c>
      <c r="N49" s="12">
        <f>+H49/E49*100</f>
        <v>90.98956647989509</v>
      </c>
      <c r="P49" s="1" t="b">
        <f>+C49='[1]NCA RELEASES (2)'!F85</f>
        <v>1</v>
      </c>
      <c r="Q49" s="1" t="b">
        <f>+D49='[1]NCA RELEASES (2)'!G85</f>
        <v>1</v>
      </c>
      <c r="R49" s="1" t="b">
        <f>+E49='[1]NCA RELEASES (2)'!F85+'[1]NCA RELEASES (2)'!G85</f>
        <v>1</v>
      </c>
      <c r="S49" s="1" t="b">
        <f>+F49='[1]all(net trust &amp;WF) (2)'!F85</f>
        <v>1</v>
      </c>
      <c r="T49" s="1" t="b">
        <f>+G49='[1]all(net trust &amp;WF) (2)'!G85</f>
        <v>1</v>
      </c>
      <c r="U49" s="1" t="b">
        <f>+H49='[1]all(net trust &amp;WF) (2)'!G42</f>
        <v>1</v>
      </c>
    </row>
    <row r="50" spans="2:14" ht="14.25">
      <c r="B50" s="2" t="s">
        <v>62</v>
      </c>
      <c r="C50" s="6"/>
      <c r="D50" s="6"/>
      <c r="E50" s="6"/>
      <c r="F50" s="6"/>
      <c r="G50" s="6"/>
      <c r="H50" s="6"/>
      <c r="I50" s="6"/>
      <c r="J50" s="6"/>
      <c r="K50" s="6"/>
      <c r="L50" s="12"/>
      <c r="M50" s="12"/>
      <c r="N50" s="12"/>
    </row>
    <row r="51" spans="2:21" ht="14.25">
      <c r="B51" s="2" t="s">
        <v>63</v>
      </c>
      <c r="C51" s="6">
        <f>+'[1]NCA RELEASES (2)'!F86+'[1]NCA RELEASES (2)'!F87</f>
        <v>85601751</v>
      </c>
      <c r="D51" s="6">
        <f>+'[1]NCA RELEASES (2)'!G86+'[1]NCA RELEASES (2)'!G87</f>
        <v>30930515</v>
      </c>
      <c r="E51" s="6">
        <f>SUM(C51:D51)</f>
        <v>116532266</v>
      </c>
      <c r="F51" s="6">
        <f>+'[1]all(net trust &amp;WF) (2)'!F86+'[1]all(net trust &amp;WF) (2)'!F87</f>
        <v>85600854</v>
      </c>
      <c r="G51" s="6">
        <f>+'[1]all(net trust &amp;WF) (2)'!G86+'[1]all(net trust &amp;WF) (2)'!G87</f>
        <v>28729966</v>
      </c>
      <c r="H51" s="6">
        <f>SUM(F51:G51)</f>
        <v>114330820</v>
      </c>
      <c r="I51" s="6">
        <f>+C51-F51</f>
        <v>897</v>
      </c>
      <c r="J51" s="6">
        <f>+D51-G51</f>
        <v>2200549</v>
      </c>
      <c r="K51" s="6">
        <f>SUM(I51:J51)</f>
        <v>2201446</v>
      </c>
      <c r="L51" s="12">
        <f aca="true" t="shared" si="11" ref="L51:N52">+F51/C51*100</f>
        <v>99.99895212423867</v>
      </c>
      <c r="M51" s="12">
        <f t="shared" si="11"/>
        <v>92.88550804925168</v>
      </c>
      <c r="N51" s="12">
        <f t="shared" si="11"/>
        <v>98.11086999715599</v>
      </c>
      <c r="P51" s="1" t="b">
        <f>+C51='[1]NCA RELEASES (2)'!F86+'[1]NCA RELEASES (2)'!F87</f>
        <v>1</v>
      </c>
      <c r="Q51" s="1" t="b">
        <f>+D51='[1]NCA RELEASES (2)'!G86+'[1]NCA RELEASES (2)'!G87</f>
        <v>1</v>
      </c>
      <c r="R51" s="1" t="b">
        <f>+E51='[1]NCA RELEASES (2)'!F86+'[1]NCA RELEASES (2)'!F87+'[1]NCA RELEASES (2)'!G86+'[1]NCA RELEASES (2)'!G87</f>
        <v>1</v>
      </c>
      <c r="S51" s="1" t="b">
        <f>+F51='[1]all(net trust &amp;WF) (2)'!F86+'[1]all(net trust &amp;WF) (2)'!F87</f>
        <v>1</v>
      </c>
      <c r="T51" s="1" t="b">
        <f>+G51='[1]all(net trust &amp;WF) (2)'!G86+'[1]all(net trust &amp;WF) (2)'!G87</f>
        <v>1</v>
      </c>
      <c r="U51" s="1" t="b">
        <f>+H51='[1]all(net trust &amp;WF) (2)'!G43+'[1]all(net trust &amp;WF) (2)'!G44</f>
        <v>1</v>
      </c>
    </row>
    <row r="52" spans="2:21" ht="12.75">
      <c r="B52" s="2" t="s">
        <v>42</v>
      </c>
      <c r="C52" s="6">
        <f>+'[1]NCA RELEASES (2)'!F87</f>
        <v>152</v>
      </c>
      <c r="D52" s="6">
        <f>+'[1]NCA RELEASES (2)'!G87</f>
        <v>403400</v>
      </c>
      <c r="E52" s="6">
        <f>SUM(C52:D52)</f>
        <v>403552</v>
      </c>
      <c r="F52" s="6">
        <f>+'[1]all(net trust &amp;WF) (2)'!F87</f>
        <v>152</v>
      </c>
      <c r="G52" s="6">
        <f>+'[1]all(net trust &amp;WF) (2)'!G87</f>
        <v>155862</v>
      </c>
      <c r="H52" s="6">
        <f>SUM(F52:G52)</f>
        <v>156014</v>
      </c>
      <c r="I52" s="6">
        <f>+C52-F52</f>
        <v>0</v>
      </c>
      <c r="J52" s="6">
        <f>+D52-G52</f>
        <v>247538</v>
      </c>
      <c r="K52" s="6">
        <f>SUM(I52:J52)</f>
        <v>247538</v>
      </c>
      <c r="L52" s="12">
        <f t="shared" si="11"/>
        <v>100</v>
      </c>
      <c r="M52" s="12">
        <f t="shared" si="11"/>
        <v>38.63708477937531</v>
      </c>
      <c r="N52" s="12">
        <f t="shared" si="11"/>
        <v>38.660197446673536</v>
      </c>
      <c r="P52" s="1" t="b">
        <f>+C52='[1]NCA RELEASES (2)'!F87</f>
        <v>1</v>
      </c>
      <c r="Q52" s="1" t="b">
        <f>+D52='[1]NCA RELEASES (2)'!G87</f>
        <v>1</v>
      </c>
      <c r="R52" s="1" t="b">
        <f>+E52='[1]NCA RELEASES (2)'!F87+'[1]NCA RELEASES (2)'!G87</f>
        <v>1</v>
      </c>
      <c r="S52" s="1" t="b">
        <f>+F52='[1]all(net trust &amp;WF) (2)'!F87</f>
        <v>1</v>
      </c>
      <c r="T52" s="1" t="b">
        <f>+G52='[1]all(net trust &amp;WF) (2)'!G87</f>
        <v>1</v>
      </c>
      <c r="U52" s="1" t="b">
        <f>+H52='[1]all(net trust &amp;WF) (2)'!G44</f>
        <v>1</v>
      </c>
    </row>
    <row r="53" spans="2:11" ht="12.75">
      <c r="B53" s="2" t="s">
        <v>43</v>
      </c>
      <c r="C53" s="6"/>
      <c r="D53" s="6"/>
      <c r="E53" s="6"/>
      <c r="F53" s="6"/>
      <c r="G53" s="6"/>
      <c r="H53" s="6"/>
      <c r="I53" s="6"/>
      <c r="J53" s="6"/>
      <c r="K53" s="6"/>
    </row>
    <row r="54" spans="3:11" ht="12.75">
      <c r="C54" s="6"/>
      <c r="D54" s="6"/>
      <c r="E54" s="6"/>
      <c r="F54" s="6"/>
      <c r="G54" s="6"/>
      <c r="H54" s="6"/>
      <c r="I54" s="6"/>
      <c r="J54" s="6"/>
      <c r="K54" s="6"/>
    </row>
    <row r="55" spans="1:14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</row>
    <row r="56" spans="1:14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</row>
    <row r="57" spans="1:14" ht="12.75">
      <c r="A57" s="19" t="s">
        <v>44</v>
      </c>
      <c r="B57" s="19" t="s">
        <v>45</v>
      </c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</row>
    <row r="58" spans="1:14" ht="12.75">
      <c r="A58" s="19" t="s">
        <v>46</v>
      </c>
      <c r="B58" s="19" t="s">
        <v>47</v>
      </c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</row>
    <row r="59" spans="1:14" ht="12.75">
      <c r="A59" s="19" t="s">
        <v>48</v>
      </c>
      <c r="B59" s="19" t="s">
        <v>49</v>
      </c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</row>
    <row r="60" spans="1:14" ht="12.75">
      <c r="A60" s="19" t="s">
        <v>50</v>
      </c>
      <c r="B60" s="19" t="s">
        <v>51</v>
      </c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</row>
    <row r="61" spans="1:14" ht="12.75">
      <c r="A61" s="19" t="s">
        <v>52</v>
      </c>
      <c r="B61" s="19" t="s">
        <v>349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</row>
    <row r="62" spans="1:14" ht="12.75">
      <c r="A62" s="19" t="s">
        <v>53</v>
      </c>
      <c r="B62" s="19" t="s">
        <v>54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 ht="12.75">
      <c r="A63" s="19" t="s">
        <v>55</v>
      </c>
      <c r="B63" s="19" t="s">
        <v>56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1:14" ht="12.75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6"/>
      <c r="D66" s="6"/>
      <c r="E66" s="6"/>
      <c r="F66" s="6"/>
      <c r="G66" s="6"/>
      <c r="H66" s="6"/>
      <c r="I66" s="6"/>
      <c r="J66" s="6"/>
      <c r="K66" s="6"/>
    </row>
    <row r="67" spans="3:11" ht="12.75">
      <c r="C67" s="6">
        <f>+C8-'[1]NCA RELEASES (2)'!F89</f>
        <v>0</v>
      </c>
      <c r="D67" s="6">
        <f>+D8-'[1]NCA RELEASES (2)'!G89</f>
        <v>0</v>
      </c>
      <c r="E67" s="6">
        <f>+E8-'[1]NCA RELEASES (2)'!G46</f>
        <v>0</v>
      </c>
      <c r="F67" s="6">
        <f>+F8-'[1]all(net trust &amp;WF) (2)'!F89</f>
        <v>0</v>
      </c>
      <c r="G67" s="6">
        <f>+G8-'[1]all(net trust &amp;WF) (2)'!G89</f>
        <v>0</v>
      </c>
      <c r="H67" s="6">
        <f>+H8-'[1]all(net trust &amp;WF) (2)'!G46</f>
        <v>0</v>
      </c>
      <c r="I67" s="6"/>
      <c r="J67" s="6"/>
      <c r="K67" s="6"/>
    </row>
    <row r="68" spans="3:11" ht="12.75">
      <c r="C68" s="6"/>
      <c r="D68" s="6"/>
      <c r="E68" s="6"/>
      <c r="F68" s="6"/>
      <c r="G68" s="6"/>
      <c r="H68" s="6"/>
      <c r="I68" s="6"/>
      <c r="J68" s="6"/>
      <c r="K68" s="6"/>
    </row>
    <row r="69" spans="3:11" ht="12.75">
      <c r="C69" s="6"/>
      <c r="D69" s="6"/>
      <c r="E69" s="6"/>
      <c r="F69" s="6"/>
      <c r="G69" s="6"/>
      <c r="H69" s="6"/>
      <c r="I69" s="6"/>
      <c r="J69" s="6"/>
      <c r="K69" s="6"/>
    </row>
    <row r="70" spans="3:11" ht="12.75">
      <c r="C70" s="6"/>
      <c r="D70" s="6"/>
      <c r="E70" s="6"/>
      <c r="F70" s="6"/>
      <c r="G70" s="6"/>
      <c r="H70" s="6"/>
      <c r="I70" s="6"/>
      <c r="J70" s="6"/>
      <c r="K70" s="6"/>
    </row>
    <row r="71" spans="3:11" ht="12.75">
      <c r="C71" s="6"/>
      <c r="D71" s="6"/>
      <c r="E71" s="6"/>
      <c r="F71" s="6"/>
      <c r="G71" s="6"/>
      <c r="H71" s="6"/>
      <c r="I71" s="6"/>
      <c r="J71" s="6"/>
      <c r="K71" s="6"/>
    </row>
    <row r="72" spans="3:11" ht="12.75">
      <c r="C72" s="6"/>
      <c r="D72" s="6"/>
      <c r="E72" s="6"/>
      <c r="F72" s="6"/>
      <c r="G72" s="6"/>
      <c r="H72" s="6"/>
      <c r="I72" s="6"/>
      <c r="J72" s="6"/>
      <c r="K72" s="6"/>
    </row>
    <row r="73" spans="3:11" ht="12.75">
      <c r="C73" s="6"/>
      <c r="D73" s="6"/>
      <c r="E73" s="6"/>
      <c r="F73" s="6"/>
      <c r="G73" s="6"/>
      <c r="H73" s="6"/>
      <c r="I73" s="6"/>
      <c r="J73" s="6"/>
      <c r="K73" s="6"/>
    </row>
    <row r="74" spans="3:11" ht="12.75">
      <c r="C74" s="6"/>
      <c r="D74" s="6"/>
      <c r="E74" s="6"/>
      <c r="F74" s="6"/>
      <c r="G74" s="6"/>
      <c r="H74" s="6"/>
      <c r="I74" s="6"/>
      <c r="J74" s="6"/>
      <c r="K74" s="6"/>
    </row>
    <row r="75" spans="3:11" ht="12.75">
      <c r="C75" s="6"/>
      <c r="D75" s="6"/>
      <c r="E75" s="6"/>
      <c r="F75" s="6"/>
      <c r="G75" s="6"/>
      <c r="H75" s="6"/>
      <c r="I75" s="6"/>
      <c r="J75" s="6"/>
      <c r="K75" s="6"/>
    </row>
    <row r="76" spans="3:11" ht="12.75">
      <c r="C76" s="6"/>
      <c r="D76" s="6"/>
      <c r="E76" s="6"/>
      <c r="F76" s="6"/>
      <c r="G76" s="6"/>
      <c r="H76" s="6"/>
      <c r="I76" s="6"/>
      <c r="J76" s="6"/>
      <c r="K76" s="6"/>
    </row>
  </sheetData>
  <sheetProtection/>
  <mergeCells count="6">
    <mergeCell ref="A1:N1"/>
    <mergeCell ref="I5:K5"/>
    <mergeCell ref="L5:N5"/>
    <mergeCell ref="A5:B6"/>
    <mergeCell ref="C5:E5"/>
    <mergeCell ref="F5:H5"/>
  </mergeCells>
  <printOptions/>
  <pageMargins left="0.49" right="0.2" top="0.27" bottom="0.23" header="0.17" footer="0.17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tabSelected="1" view="pageBreakPreview" zoomScaleSheetLayoutView="100" zoomScalePageLayoutView="0" workbookViewId="0" topLeftCell="A1">
      <pane xSplit="1" ySplit="7" topLeftCell="B220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J37" sqref="J37"/>
    </sheetView>
  </sheetViews>
  <sheetFormatPr defaultColWidth="9.140625" defaultRowHeight="12.75"/>
  <cols>
    <col min="1" max="1" width="30.28125" style="63" customWidth="1"/>
    <col min="2" max="5" width="13.7109375" style="63" customWidth="1"/>
    <col min="6" max="6" width="12.421875" style="63" customWidth="1"/>
    <col min="7" max="7" width="10.7109375" style="64" customWidth="1"/>
    <col min="8" max="8" width="11.28125" style="65" customWidth="1"/>
    <col min="9" max="16384" width="9.140625" style="65" customWidth="1"/>
  </cols>
  <sheetData>
    <row r="1" spans="1:8" s="25" customFormat="1" ht="12.75" customHeight="1">
      <c r="A1" s="22"/>
      <c r="B1" s="23"/>
      <c r="C1" s="23"/>
      <c r="D1" s="23"/>
      <c r="E1" s="23"/>
      <c r="F1" s="23"/>
      <c r="G1" s="23"/>
      <c r="H1" s="24"/>
    </row>
    <row r="2" spans="1:8" s="28" customFormat="1" ht="14.25">
      <c r="A2" s="26" t="s">
        <v>64</v>
      </c>
      <c r="B2" s="27"/>
      <c r="C2" s="27"/>
      <c r="D2" s="27"/>
      <c r="E2" s="27"/>
      <c r="F2" s="27"/>
      <c r="G2" s="27"/>
      <c r="H2" s="27"/>
    </row>
    <row r="3" spans="1:8" s="28" customFormat="1" ht="11.25">
      <c r="A3" s="29" t="s">
        <v>348</v>
      </c>
      <c r="B3" s="27"/>
      <c r="C3" s="27"/>
      <c r="D3" s="27"/>
      <c r="E3" s="27"/>
      <c r="F3" s="27"/>
      <c r="G3" s="27"/>
      <c r="H3" s="30"/>
    </row>
    <row r="4" spans="1:8" s="28" customFormat="1" ht="11.25">
      <c r="A4" s="31" t="s">
        <v>65</v>
      </c>
      <c r="B4" s="32"/>
      <c r="C4" s="32"/>
      <c r="D4" s="32"/>
      <c r="E4" s="32"/>
      <c r="F4" s="32"/>
      <c r="G4" s="32"/>
      <c r="H4" s="32"/>
    </row>
    <row r="5" spans="1:8" s="25" customFormat="1" ht="18" customHeight="1">
      <c r="A5" s="73" t="s">
        <v>66</v>
      </c>
      <c r="B5" s="76" t="s">
        <v>67</v>
      </c>
      <c r="C5" s="77"/>
      <c r="D5" s="77"/>
      <c r="E5" s="77"/>
      <c r="F5" s="77"/>
      <c r="G5" s="77"/>
      <c r="H5" s="78"/>
    </row>
    <row r="6" spans="1:8" s="25" customFormat="1" ht="12.75" customHeight="1">
      <c r="A6" s="74"/>
      <c r="B6" s="79"/>
      <c r="C6" s="80"/>
      <c r="D6" s="80"/>
      <c r="E6" s="80"/>
      <c r="F6" s="80"/>
      <c r="G6" s="80"/>
      <c r="H6" s="81"/>
    </row>
    <row r="7" spans="1:8" s="25" customFormat="1" ht="30" customHeight="1">
      <c r="A7" s="75"/>
      <c r="B7" s="33" t="s">
        <v>330</v>
      </c>
      <c r="C7" s="34" t="s">
        <v>331</v>
      </c>
      <c r="D7" s="34" t="s">
        <v>332</v>
      </c>
      <c r="E7" s="34" t="s">
        <v>333</v>
      </c>
      <c r="F7" s="35" t="s">
        <v>68</v>
      </c>
      <c r="G7" s="35" t="s">
        <v>69</v>
      </c>
      <c r="H7" s="35" t="s">
        <v>70</v>
      </c>
    </row>
    <row r="8" spans="1:8" s="38" customFormat="1" ht="11.25">
      <c r="A8" s="36"/>
      <c r="B8" s="37"/>
      <c r="C8" s="37"/>
      <c r="D8" s="37"/>
      <c r="E8" s="37"/>
      <c r="F8" s="37"/>
      <c r="G8" s="37"/>
      <c r="H8" s="37"/>
    </row>
    <row r="9" spans="1:8" s="38" customFormat="1" ht="11.25">
      <c r="A9" s="36" t="s">
        <v>7</v>
      </c>
      <c r="B9" s="37"/>
      <c r="C9" s="37"/>
      <c r="D9" s="37"/>
      <c r="E9" s="37"/>
      <c r="F9" s="37"/>
      <c r="G9" s="37"/>
      <c r="H9" s="37"/>
    </row>
    <row r="10" spans="1:8" s="38" customFormat="1" ht="11.25" customHeight="1">
      <c r="A10" s="39" t="s">
        <v>71</v>
      </c>
      <c r="B10" s="40">
        <f aca="true" t="shared" si="0" ref="B10:G10">SUM(B11:B15)</f>
        <v>3001858</v>
      </c>
      <c r="C10" s="40">
        <f t="shared" si="0"/>
        <v>2450899</v>
      </c>
      <c r="D10" s="40">
        <f t="shared" si="0"/>
        <v>308212</v>
      </c>
      <c r="E10" s="40">
        <f t="shared" si="0"/>
        <v>2759111</v>
      </c>
      <c r="F10" s="40">
        <f t="shared" si="0"/>
        <v>242747</v>
      </c>
      <c r="G10" s="40">
        <f t="shared" si="0"/>
        <v>550959</v>
      </c>
      <c r="H10" s="40">
        <f aca="true" t="shared" si="1" ref="H10:H15">E10/B10*100</f>
        <v>91.91344160849714</v>
      </c>
    </row>
    <row r="11" spans="1:8" s="38" customFormat="1" ht="11.25" customHeight="1">
      <c r="A11" s="41" t="s">
        <v>72</v>
      </c>
      <c r="B11" s="42">
        <f>+'[2]By Agency-SUM (C)'!B11</f>
        <v>962617</v>
      </c>
      <c r="C11" s="42">
        <f>+'[2]By Agency-SUM (C)'!C11</f>
        <v>805796</v>
      </c>
      <c r="D11" s="42">
        <f>+'[2]By Agency-SUM (C)'!D11</f>
        <v>23925</v>
      </c>
      <c r="E11" s="42">
        <f>SUM(C11:D11)</f>
        <v>829721</v>
      </c>
      <c r="F11" s="42">
        <f>B11-E11</f>
        <v>132896</v>
      </c>
      <c r="G11" s="42">
        <f>B11-C11</f>
        <v>156821</v>
      </c>
      <c r="H11" s="42">
        <f t="shared" si="1"/>
        <v>86.19430157580845</v>
      </c>
    </row>
    <row r="12" spans="1:8" s="38" customFormat="1" ht="11.25" customHeight="1">
      <c r="A12" s="43" t="s">
        <v>73</v>
      </c>
      <c r="B12" s="42">
        <f>+'[2]By Agency-SUM (C)'!B12</f>
        <v>27312</v>
      </c>
      <c r="C12" s="42">
        <f>+'[2]By Agency-SUM (C)'!C12</f>
        <v>26013</v>
      </c>
      <c r="D12" s="42">
        <f>+'[2]By Agency-SUM (C)'!D12</f>
        <v>1292</v>
      </c>
      <c r="E12" s="42">
        <f>SUM(C12:D12)</f>
        <v>27305</v>
      </c>
      <c r="F12" s="42">
        <f>B12-E12</f>
        <v>7</v>
      </c>
      <c r="G12" s="42">
        <f>B12-C12</f>
        <v>1299</v>
      </c>
      <c r="H12" s="42">
        <f t="shared" si="1"/>
        <v>99.97437024018745</v>
      </c>
    </row>
    <row r="13" spans="1:8" s="38" customFormat="1" ht="11.25" customHeight="1">
      <c r="A13" s="38" t="s">
        <v>74</v>
      </c>
      <c r="B13" s="42">
        <f>+'[2]By Agency-SUM (C)'!B13</f>
        <v>120476</v>
      </c>
      <c r="C13" s="42">
        <f>+'[2]By Agency-SUM (C)'!C13</f>
        <v>103307</v>
      </c>
      <c r="D13" s="42">
        <f>+'[2]By Agency-SUM (C)'!D13</f>
        <v>9379</v>
      </c>
      <c r="E13" s="42">
        <f>SUM(C13:D13)</f>
        <v>112686</v>
      </c>
      <c r="F13" s="42">
        <f>B13-E13</f>
        <v>7790</v>
      </c>
      <c r="G13" s="42">
        <f>B13-C13</f>
        <v>17169</v>
      </c>
      <c r="H13" s="42">
        <f t="shared" si="1"/>
        <v>93.5339818719081</v>
      </c>
    </row>
    <row r="14" spans="1:8" s="38" customFormat="1" ht="11.25" customHeight="1">
      <c r="A14" s="41" t="s">
        <v>75</v>
      </c>
      <c r="B14" s="42">
        <f>+'[2]By Agency-SUM (C)'!B14</f>
        <v>1849387</v>
      </c>
      <c r="C14" s="42">
        <f>+'[2]By Agency-SUM (C)'!C14</f>
        <v>1480741</v>
      </c>
      <c r="D14" s="42">
        <f>+'[2]By Agency-SUM (C)'!D14</f>
        <v>266601</v>
      </c>
      <c r="E14" s="42">
        <f>SUM(C14:D14)</f>
        <v>1747342</v>
      </c>
      <c r="F14" s="42">
        <f>B14-E14</f>
        <v>102045</v>
      </c>
      <c r="G14" s="42">
        <f>B14-C14</f>
        <v>368646</v>
      </c>
      <c r="H14" s="42">
        <f t="shared" si="1"/>
        <v>94.48222573209392</v>
      </c>
    </row>
    <row r="15" spans="1:8" s="38" customFormat="1" ht="11.25" customHeight="1">
      <c r="A15" s="38" t="s">
        <v>76</v>
      </c>
      <c r="B15" s="42">
        <f>+'[2]By Agency-SUM (C)'!B15</f>
        <v>42066</v>
      </c>
      <c r="C15" s="42">
        <f>+'[2]By Agency-SUM (C)'!C15</f>
        <v>35042</v>
      </c>
      <c r="D15" s="42">
        <f>+'[2]By Agency-SUM (C)'!D15</f>
        <v>7015</v>
      </c>
      <c r="E15" s="42">
        <f>SUM(C15:D15)</f>
        <v>42057</v>
      </c>
      <c r="F15" s="42">
        <f>B15-E15</f>
        <v>9</v>
      </c>
      <c r="G15" s="42">
        <f>B15-C15</f>
        <v>7024</v>
      </c>
      <c r="H15" s="42">
        <f t="shared" si="1"/>
        <v>99.9786050492084</v>
      </c>
    </row>
    <row r="16" spans="2:8" s="38" customFormat="1" ht="11.25" customHeight="1">
      <c r="B16" s="37"/>
      <c r="C16" s="37"/>
      <c r="D16" s="37"/>
      <c r="E16" s="37"/>
      <c r="F16" s="37"/>
      <c r="G16" s="37"/>
      <c r="H16" s="37"/>
    </row>
    <row r="17" spans="1:8" s="38" customFormat="1" ht="11.25" customHeight="1">
      <c r="A17" s="44" t="s">
        <v>77</v>
      </c>
      <c r="B17" s="45">
        <f aca="true" t="shared" si="2" ref="B17:H17">+B18</f>
        <v>1305564</v>
      </c>
      <c r="C17" s="45">
        <f t="shared" si="2"/>
        <v>492281</v>
      </c>
      <c r="D17" s="45">
        <f t="shared" si="2"/>
        <v>108599</v>
      </c>
      <c r="E17" s="45">
        <f t="shared" si="2"/>
        <v>600880</v>
      </c>
      <c r="F17" s="45">
        <f t="shared" si="2"/>
        <v>704684</v>
      </c>
      <c r="G17" s="45">
        <f t="shared" si="2"/>
        <v>813283</v>
      </c>
      <c r="H17" s="45">
        <f t="shared" si="2"/>
        <v>46.02455337310158</v>
      </c>
    </row>
    <row r="18" spans="1:8" s="38" customFormat="1" ht="11.25" customHeight="1">
      <c r="A18" s="38" t="s">
        <v>78</v>
      </c>
      <c r="B18" s="42">
        <f>+'[2]By Agency-SUM (C)'!B18</f>
        <v>1305564</v>
      </c>
      <c r="C18" s="42">
        <f>+'[2]By Agency-SUM (C)'!C18</f>
        <v>492281</v>
      </c>
      <c r="D18" s="42">
        <f>+'[2]By Agency-SUM (C)'!D18</f>
        <v>108599</v>
      </c>
      <c r="E18" s="42">
        <f>SUM(C18:D18)</f>
        <v>600880</v>
      </c>
      <c r="F18" s="42">
        <f>B18-E18</f>
        <v>704684</v>
      </c>
      <c r="G18" s="42">
        <f>B18-C18</f>
        <v>813283</v>
      </c>
      <c r="H18" s="42">
        <f>E18/B18*100</f>
        <v>46.02455337310158</v>
      </c>
    </row>
    <row r="19" spans="2:8" s="38" customFormat="1" ht="11.25" customHeight="1">
      <c r="B19" s="37"/>
      <c r="C19" s="37"/>
      <c r="D19" s="37"/>
      <c r="E19" s="37"/>
      <c r="F19" s="37"/>
      <c r="G19" s="37"/>
      <c r="H19" s="37"/>
    </row>
    <row r="20" spans="1:8" s="38" customFormat="1" ht="11.25" customHeight="1">
      <c r="A20" s="44" t="s">
        <v>79</v>
      </c>
      <c r="B20" s="45">
        <f aca="true" t="shared" si="3" ref="B20:H20">+B21</f>
        <v>61662</v>
      </c>
      <c r="C20" s="45">
        <f t="shared" si="3"/>
        <v>51375</v>
      </c>
      <c r="D20" s="45">
        <f t="shared" si="3"/>
        <v>6242</v>
      </c>
      <c r="E20" s="45">
        <f t="shared" si="3"/>
        <v>57617</v>
      </c>
      <c r="F20" s="45">
        <f t="shared" si="3"/>
        <v>4045</v>
      </c>
      <c r="G20" s="45">
        <f t="shared" si="3"/>
        <v>10287</v>
      </c>
      <c r="H20" s="45">
        <f t="shared" si="3"/>
        <v>93.44004411144627</v>
      </c>
    </row>
    <row r="21" spans="1:8" s="38" customFormat="1" ht="11.25" customHeight="1">
      <c r="A21" s="38" t="s">
        <v>80</v>
      </c>
      <c r="B21" s="42">
        <f>+'[2]By Agency-SUM (C)'!B21</f>
        <v>61662</v>
      </c>
      <c r="C21" s="42">
        <f>+'[2]By Agency-SUM (C)'!C21</f>
        <v>51375</v>
      </c>
      <c r="D21" s="42">
        <f>+'[2]By Agency-SUM (C)'!D21</f>
        <v>6242</v>
      </c>
      <c r="E21" s="42">
        <f>SUM(C21:D21)</f>
        <v>57617</v>
      </c>
      <c r="F21" s="42">
        <f>B21-E21</f>
        <v>4045</v>
      </c>
      <c r="G21" s="42">
        <f>B21-C21</f>
        <v>10287</v>
      </c>
      <c r="H21" s="42">
        <f>E21/B21*100</f>
        <v>93.44004411144627</v>
      </c>
    </row>
    <row r="22" spans="2:8" s="38" customFormat="1" ht="11.25" customHeight="1">
      <c r="B22" s="37"/>
      <c r="C22" s="37"/>
      <c r="D22" s="37"/>
      <c r="E22" s="37"/>
      <c r="F22" s="37"/>
      <c r="G22" s="37"/>
      <c r="H22" s="37"/>
    </row>
    <row r="23" spans="1:8" s="38" customFormat="1" ht="11.25" customHeight="1">
      <c r="A23" s="44" t="s">
        <v>81</v>
      </c>
      <c r="B23" s="45">
        <f aca="true" t="shared" si="4" ref="B23:H23">+B24</f>
        <v>4956134</v>
      </c>
      <c r="C23" s="45">
        <f t="shared" si="4"/>
        <v>2768674</v>
      </c>
      <c r="D23" s="45">
        <f t="shared" si="4"/>
        <v>968199</v>
      </c>
      <c r="E23" s="45">
        <f t="shared" si="4"/>
        <v>3736873</v>
      </c>
      <c r="F23" s="45">
        <f t="shared" si="4"/>
        <v>1219261</v>
      </c>
      <c r="G23" s="45">
        <f t="shared" si="4"/>
        <v>2187460</v>
      </c>
      <c r="H23" s="45">
        <f t="shared" si="4"/>
        <v>75.3989500687431</v>
      </c>
    </row>
    <row r="24" spans="1:8" s="38" customFormat="1" ht="11.25" customHeight="1">
      <c r="A24" s="38" t="s">
        <v>82</v>
      </c>
      <c r="B24" s="42">
        <f>+'[2]By Agency-SUM (C)'!B24</f>
        <v>4956134</v>
      </c>
      <c r="C24" s="42">
        <f>+'[2]By Agency-SUM (C)'!C24</f>
        <v>2768674</v>
      </c>
      <c r="D24" s="42">
        <f>+'[2]By Agency-SUM (C)'!D24</f>
        <v>968199</v>
      </c>
      <c r="E24" s="42">
        <f>SUM(C24:D24)</f>
        <v>3736873</v>
      </c>
      <c r="F24" s="42">
        <f>B24-E24</f>
        <v>1219261</v>
      </c>
      <c r="G24" s="42">
        <f>B24-C24</f>
        <v>2187460</v>
      </c>
      <c r="H24" s="42">
        <f>E24/B24*100</f>
        <v>75.3989500687431</v>
      </c>
    </row>
    <row r="25" spans="2:8" s="38" customFormat="1" ht="11.25" customHeight="1">
      <c r="B25" s="37"/>
      <c r="C25" s="37"/>
      <c r="D25" s="37"/>
      <c r="E25" s="37"/>
      <c r="F25" s="37"/>
      <c r="G25" s="37"/>
      <c r="H25" s="37"/>
    </row>
    <row r="26" spans="1:8" s="38" customFormat="1" ht="11.25" customHeight="1">
      <c r="A26" s="44" t="s">
        <v>83</v>
      </c>
      <c r="B26" s="40">
        <f aca="true" t="shared" si="5" ref="B26:G26">SUM(B27:B37)</f>
        <v>19877950</v>
      </c>
      <c r="C26" s="40">
        <f t="shared" si="5"/>
        <v>12570730</v>
      </c>
      <c r="D26" s="40">
        <f t="shared" si="5"/>
        <v>1534250</v>
      </c>
      <c r="E26" s="40">
        <f t="shared" si="5"/>
        <v>14104980</v>
      </c>
      <c r="F26" s="40">
        <f t="shared" si="5"/>
        <v>5772970</v>
      </c>
      <c r="G26" s="40">
        <f t="shared" si="5"/>
        <v>7307220</v>
      </c>
      <c r="H26" s="40">
        <f aca="true" t="shared" si="6" ref="H26:H37">E26/B26*100</f>
        <v>70.95792071113974</v>
      </c>
    </row>
    <row r="27" spans="1:8" s="38" customFormat="1" ht="11.25" customHeight="1">
      <c r="A27" s="38" t="s">
        <v>82</v>
      </c>
      <c r="B27" s="42">
        <f>+'[2]By Agency-SUM (C)'!B27</f>
        <v>16124233</v>
      </c>
      <c r="C27" s="42">
        <f>+'[2]By Agency-SUM (C)'!C27</f>
        <v>10587178</v>
      </c>
      <c r="D27" s="42">
        <f>+'[2]By Agency-SUM (C)'!D27</f>
        <v>1086358</v>
      </c>
      <c r="E27" s="42">
        <f aca="true" t="shared" si="7" ref="E27:E37">SUM(C27:D27)</f>
        <v>11673536</v>
      </c>
      <c r="F27" s="42">
        <f aca="true" t="shared" si="8" ref="F27:F37">B27-E27</f>
        <v>4450697</v>
      </c>
      <c r="G27" s="42">
        <f aca="true" t="shared" si="9" ref="G27:G37">B27-C27</f>
        <v>5537055</v>
      </c>
      <c r="H27" s="42">
        <f t="shared" si="6"/>
        <v>72.39746535540637</v>
      </c>
    </row>
    <row r="28" spans="1:8" s="38" customFormat="1" ht="11.25" customHeight="1">
      <c r="A28" s="41" t="s">
        <v>84</v>
      </c>
      <c r="B28" s="42">
        <f>+'[2]By Agency-SUM (C)'!B28</f>
        <v>20569</v>
      </c>
      <c r="C28" s="42">
        <f>+'[2]By Agency-SUM (C)'!C28</f>
        <v>11438</v>
      </c>
      <c r="D28" s="42">
        <f>+'[2]By Agency-SUM (C)'!D28</f>
        <v>512</v>
      </c>
      <c r="E28" s="42">
        <f t="shared" si="7"/>
        <v>11950</v>
      </c>
      <c r="F28" s="42">
        <f t="shared" si="8"/>
        <v>8619</v>
      </c>
      <c r="G28" s="42">
        <f t="shared" si="9"/>
        <v>9131</v>
      </c>
      <c r="H28" s="42">
        <f t="shared" si="6"/>
        <v>58.09713646749963</v>
      </c>
    </row>
    <row r="29" spans="1:8" s="38" customFormat="1" ht="11.25" customHeight="1">
      <c r="A29" s="41" t="s">
        <v>85</v>
      </c>
      <c r="B29" s="42">
        <f>+'[2]By Agency-SUM (C)'!B29</f>
        <v>2885530</v>
      </c>
      <c r="C29" s="42">
        <f>+'[2]By Agency-SUM (C)'!C29</f>
        <v>1375754</v>
      </c>
      <c r="D29" s="42">
        <f>+'[2]By Agency-SUM (C)'!D29</f>
        <v>369787</v>
      </c>
      <c r="E29" s="42">
        <f t="shared" si="7"/>
        <v>1745541</v>
      </c>
      <c r="F29" s="42">
        <f t="shared" si="8"/>
        <v>1139989</v>
      </c>
      <c r="G29" s="42">
        <f t="shared" si="9"/>
        <v>1509776</v>
      </c>
      <c r="H29" s="42">
        <f t="shared" si="6"/>
        <v>60.492907715393706</v>
      </c>
    </row>
    <row r="30" spans="1:8" s="38" customFormat="1" ht="11.25" customHeight="1">
      <c r="A30" s="41" t="s">
        <v>86</v>
      </c>
      <c r="B30" s="42">
        <f>+'[2]By Agency-SUM (C)'!B30</f>
        <v>85725</v>
      </c>
      <c r="C30" s="42">
        <f>+'[2]By Agency-SUM (C)'!C30</f>
        <v>77963</v>
      </c>
      <c r="D30" s="42">
        <f>+'[2]By Agency-SUM (C)'!D30</f>
        <v>6532</v>
      </c>
      <c r="E30" s="42">
        <f t="shared" si="7"/>
        <v>84495</v>
      </c>
      <c r="F30" s="42">
        <f t="shared" si="8"/>
        <v>1230</v>
      </c>
      <c r="G30" s="42">
        <f t="shared" si="9"/>
        <v>7762</v>
      </c>
      <c r="H30" s="42">
        <f t="shared" si="6"/>
        <v>98.56517935258093</v>
      </c>
    </row>
    <row r="31" spans="1:8" s="38" customFormat="1" ht="11.25" customHeight="1">
      <c r="A31" s="41" t="s">
        <v>87</v>
      </c>
      <c r="B31" s="42">
        <f>+'[2]By Agency-SUM (C)'!B31</f>
        <v>19449</v>
      </c>
      <c r="C31" s="42">
        <f>+'[2]By Agency-SUM (C)'!C31</f>
        <v>9581</v>
      </c>
      <c r="D31" s="42">
        <f>+'[2]By Agency-SUM (C)'!D31</f>
        <v>809</v>
      </c>
      <c r="E31" s="42">
        <f t="shared" si="7"/>
        <v>10390</v>
      </c>
      <c r="F31" s="42">
        <f t="shared" si="8"/>
        <v>9059</v>
      </c>
      <c r="G31" s="42">
        <f t="shared" si="9"/>
        <v>9868</v>
      </c>
      <c r="H31" s="42">
        <f t="shared" si="6"/>
        <v>53.42176975679983</v>
      </c>
    </row>
    <row r="32" spans="1:8" s="38" customFormat="1" ht="11.25" customHeight="1">
      <c r="A32" s="41" t="s">
        <v>88</v>
      </c>
      <c r="B32" s="42">
        <f>+'[2]By Agency-SUM (C)'!B32</f>
        <v>118649</v>
      </c>
      <c r="C32" s="42">
        <f>+'[2]By Agency-SUM (C)'!C32</f>
        <v>65402</v>
      </c>
      <c r="D32" s="42">
        <f>+'[2]By Agency-SUM (C)'!D32</f>
        <v>50022</v>
      </c>
      <c r="E32" s="42">
        <f t="shared" si="7"/>
        <v>115424</v>
      </c>
      <c r="F32" s="42">
        <f t="shared" si="8"/>
        <v>3225</v>
      </c>
      <c r="G32" s="42">
        <f t="shared" si="9"/>
        <v>53247</v>
      </c>
      <c r="H32" s="42">
        <f t="shared" si="6"/>
        <v>97.28189870963936</v>
      </c>
    </row>
    <row r="33" spans="1:8" s="38" customFormat="1" ht="11.25" customHeight="1">
      <c r="A33" s="41" t="s">
        <v>89</v>
      </c>
      <c r="B33" s="42">
        <f>+'[2]By Agency-SUM (C)'!B33</f>
        <v>81712</v>
      </c>
      <c r="C33" s="42">
        <f>+'[2]By Agency-SUM (C)'!C33</f>
        <v>58434</v>
      </c>
      <c r="D33" s="42">
        <f>+'[2]By Agency-SUM (C)'!D33</f>
        <v>3446</v>
      </c>
      <c r="E33" s="42">
        <f t="shared" si="7"/>
        <v>61880</v>
      </c>
      <c r="F33" s="42">
        <f t="shared" si="8"/>
        <v>19832</v>
      </c>
      <c r="G33" s="42">
        <f t="shared" si="9"/>
        <v>23278</v>
      </c>
      <c r="H33" s="42">
        <f t="shared" si="6"/>
        <v>75.72939103191698</v>
      </c>
    </row>
    <row r="34" spans="1:8" s="38" customFormat="1" ht="11.25" customHeight="1">
      <c r="A34" s="41" t="s">
        <v>90</v>
      </c>
      <c r="B34" s="42">
        <f>+'[2]By Agency-SUM (C)'!B34</f>
        <v>31005</v>
      </c>
      <c r="C34" s="42">
        <f>+'[2]By Agency-SUM (C)'!C34</f>
        <v>28523</v>
      </c>
      <c r="D34" s="42">
        <f>+'[2]By Agency-SUM (C)'!D34</f>
        <v>1584</v>
      </c>
      <c r="E34" s="42">
        <f t="shared" si="7"/>
        <v>30107</v>
      </c>
      <c r="F34" s="42">
        <f t="shared" si="8"/>
        <v>898</v>
      </c>
      <c r="G34" s="42">
        <f t="shared" si="9"/>
        <v>2482</v>
      </c>
      <c r="H34" s="42">
        <f t="shared" si="6"/>
        <v>97.10369295274955</v>
      </c>
    </row>
    <row r="35" spans="1:8" s="38" customFormat="1" ht="11.25" customHeight="1">
      <c r="A35" s="41" t="s">
        <v>91</v>
      </c>
      <c r="B35" s="42">
        <f>+'[2]By Agency-SUM (C)'!B35</f>
        <v>34159</v>
      </c>
      <c r="C35" s="42">
        <f>+'[2]By Agency-SUM (C)'!C35</f>
        <v>24120</v>
      </c>
      <c r="D35" s="42">
        <f>+'[2]By Agency-SUM (C)'!D35</f>
        <v>4229</v>
      </c>
      <c r="E35" s="42">
        <f t="shared" si="7"/>
        <v>28349</v>
      </c>
      <c r="F35" s="42">
        <f t="shared" si="8"/>
        <v>5810</v>
      </c>
      <c r="G35" s="42">
        <f t="shared" si="9"/>
        <v>10039</v>
      </c>
      <c r="H35" s="42">
        <f t="shared" si="6"/>
        <v>82.99130536608214</v>
      </c>
    </row>
    <row r="36" spans="1:8" s="38" customFormat="1" ht="11.25" customHeight="1">
      <c r="A36" s="41" t="s">
        <v>92</v>
      </c>
      <c r="B36" s="42">
        <f>+'[2]By Agency-SUM (C)'!B36</f>
        <v>250334</v>
      </c>
      <c r="C36" s="42">
        <f>+'[2]By Agency-SUM (C)'!C36</f>
        <v>146835</v>
      </c>
      <c r="D36" s="42">
        <f>+'[2]By Agency-SUM (C)'!D36</f>
        <v>8359</v>
      </c>
      <c r="E36" s="42">
        <f t="shared" si="7"/>
        <v>155194</v>
      </c>
      <c r="F36" s="42">
        <f t="shared" si="8"/>
        <v>95140</v>
      </c>
      <c r="G36" s="42">
        <f t="shared" si="9"/>
        <v>103499</v>
      </c>
      <c r="H36" s="42">
        <f t="shared" si="6"/>
        <v>61.99477498062589</v>
      </c>
    </row>
    <row r="37" spans="1:8" s="38" customFormat="1" ht="11.25" customHeight="1">
      <c r="A37" s="41" t="s">
        <v>93</v>
      </c>
      <c r="B37" s="42">
        <f>+'[2]By Agency-SUM (C)'!B37</f>
        <v>226585</v>
      </c>
      <c r="C37" s="42">
        <f>+'[2]By Agency-SUM (C)'!C37</f>
        <v>185502</v>
      </c>
      <c r="D37" s="42">
        <f>+'[2]By Agency-SUM (C)'!D37</f>
        <v>2612</v>
      </c>
      <c r="E37" s="42">
        <f t="shared" si="7"/>
        <v>188114</v>
      </c>
      <c r="F37" s="42">
        <f t="shared" si="8"/>
        <v>38471</v>
      </c>
      <c r="G37" s="42">
        <f t="shared" si="9"/>
        <v>41083</v>
      </c>
      <c r="H37" s="42">
        <f t="shared" si="6"/>
        <v>83.02138270406249</v>
      </c>
    </row>
    <row r="38" spans="2:8" s="38" customFormat="1" ht="11.25" customHeight="1">
      <c r="B38" s="37"/>
      <c r="C38" s="37"/>
      <c r="D38" s="37"/>
      <c r="E38" s="37"/>
      <c r="F38" s="37"/>
      <c r="G38" s="37"/>
      <c r="H38" s="37"/>
    </row>
    <row r="39" spans="1:8" s="38" customFormat="1" ht="11.25" customHeight="1">
      <c r="A39" s="44" t="s">
        <v>94</v>
      </c>
      <c r="B39" s="45">
        <f aca="true" t="shared" si="10" ref="B39:G39">+B40+B41</f>
        <v>3264035</v>
      </c>
      <c r="C39" s="45">
        <f t="shared" si="10"/>
        <v>3191106</v>
      </c>
      <c r="D39" s="45">
        <f t="shared" si="10"/>
        <v>8639</v>
      </c>
      <c r="E39" s="45">
        <f t="shared" si="10"/>
        <v>3199745</v>
      </c>
      <c r="F39" s="45">
        <f t="shared" si="10"/>
        <v>64290</v>
      </c>
      <c r="G39" s="45">
        <f t="shared" si="10"/>
        <v>72929</v>
      </c>
      <c r="H39" s="40">
        <f>E39/B39*100</f>
        <v>98.03035200296566</v>
      </c>
    </row>
    <row r="40" spans="1:8" s="38" customFormat="1" ht="11.25" customHeight="1">
      <c r="A40" s="41" t="s">
        <v>95</v>
      </c>
      <c r="B40" s="42">
        <f>+'[2]By Agency-SUM (C)'!B40</f>
        <v>3251938</v>
      </c>
      <c r="C40" s="42">
        <f>+'[2]By Agency-SUM (C)'!C40</f>
        <v>3184954</v>
      </c>
      <c r="D40" s="42">
        <f>+'[2]By Agency-SUM (C)'!D40</f>
        <v>8237</v>
      </c>
      <c r="E40" s="42">
        <f>SUM(C40:D40)</f>
        <v>3193191</v>
      </c>
      <c r="F40" s="42">
        <f>B40-E40</f>
        <v>58747</v>
      </c>
      <c r="G40" s="42">
        <f>B40-C40</f>
        <v>66984</v>
      </c>
      <c r="H40" s="42">
        <f>E40/B40*100</f>
        <v>98.19347724341608</v>
      </c>
    </row>
    <row r="41" spans="1:8" s="38" customFormat="1" ht="11.25" customHeight="1">
      <c r="A41" s="41" t="s">
        <v>96</v>
      </c>
      <c r="B41" s="42">
        <f>+'[2]By Agency-SUM (C)'!B41</f>
        <v>12097</v>
      </c>
      <c r="C41" s="42">
        <f>+'[2]By Agency-SUM (C)'!C41</f>
        <v>6152</v>
      </c>
      <c r="D41" s="42">
        <f>+'[2]By Agency-SUM (C)'!D41</f>
        <v>402</v>
      </c>
      <c r="E41" s="42">
        <f>SUM(C41:D41)</f>
        <v>6554</v>
      </c>
      <c r="F41" s="42">
        <f>B41-E41</f>
        <v>5543</v>
      </c>
      <c r="G41" s="42">
        <f>B41-C41</f>
        <v>5945</v>
      </c>
      <c r="H41" s="42">
        <f>E41/B41*100</f>
        <v>54.178721997189385</v>
      </c>
    </row>
    <row r="42" spans="2:8" s="38" customFormat="1" ht="11.25" customHeight="1">
      <c r="B42" s="37"/>
      <c r="C42" s="37"/>
      <c r="D42" s="37"/>
      <c r="E42" s="37"/>
      <c r="F42" s="37"/>
      <c r="G42" s="37"/>
      <c r="H42" s="37"/>
    </row>
    <row r="43" spans="1:8" s="38" customFormat="1" ht="11.25" customHeight="1">
      <c r="A43" s="44" t="s">
        <v>97</v>
      </c>
      <c r="B43" s="45">
        <f aca="true" t="shared" si="11" ref="B43:G43">SUM(B44:B49)</f>
        <v>84468802</v>
      </c>
      <c r="C43" s="45">
        <f t="shared" si="11"/>
        <v>74143721</v>
      </c>
      <c r="D43" s="45">
        <f t="shared" si="11"/>
        <v>2346360</v>
      </c>
      <c r="E43" s="45">
        <f t="shared" si="11"/>
        <v>76490081</v>
      </c>
      <c r="F43" s="45">
        <f t="shared" si="11"/>
        <v>7978721</v>
      </c>
      <c r="G43" s="45">
        <f t="shared" si="11"/>
        <v>10325081</v>
      </c>
      <c r="H43" s="40">
        <f aca="true" t="shared" si="12" ref="H43:H49">E43/B43*100</f>
        <v>90.55423918525564</v>
      </c>
    </row>
    <row r="44" spans="1:8" s="38" customFormat="1" ht="11.25" customHeight="1">
      <c r="A44" s="41" t="s">
        <v>98</v>
      </c>
      <c r="B44" s="42">
        <f>+'[2]By Agency-SUM (C)'!B44</f>
        <v>83569085</v>
      </c>
      <c r="C44" s="42">
        <f>+'[2]By Agency-SUM (C)'!C44</f>
        <v>73884483</v>
      </c>
      <c r="D44" s="42">
        <f>+'[2]By Agency-SUM (C)'!D44</f>
        <v>2223816</v>
      </c>
      <c r="E44" s="42">
        <f aca="true" t="shared" si="13" ref="E44:E51">SUM(C44:D44)</f>
        <v>76108299</v>
      </c>
      <c r="F44" s="42">
        <f aca="true" t="shared" si="14" ref="F44:F51">B44-E44</f>
        <v>7460786</v>
      </c>
      <c r="G44" s="42">
        <f aca="true" t="shared" si="15" ref="G44:G51">B44-C44</f>
        <v>9684602</v>
      </c>
      <c r="H44" s="42">
        <f t="shared" si="12"/>
        <v>91.072313403934</v>
      </c>
    </row>
    <row r="45" spans="1:8" s="38" customFormat="1" ht="11.25" customHeight="1">
      <c r="A45" s="46" t="s">
        <v>99</v>
      </c>
      <c r="B45" s="42">
        <f>+'[2]By Agency-SUM (C)'!B45</f>
        <v>7503</v>
      </c>
      <c r="C45" s="42">
        <f>+'[2]By Agency-SUM (C)'!C45</f>
        <v>4854</v>
      </c>
      <c r="D45" s="42">
        <f>+'[2]By Agency-SUM (C)'!D45</f>
        <v>415</v>
      </c>
      <c r="E45" s="42">
        <f t="shared" si="13"/>
        <v>5269</v>
      </c>
      <c r="F45" s="42">
        <f t="shared" si="14"/>
        <v>2234</v>
      </c>
      <c r="G45" s="42">
        <f t="shared" si="15"/>
        <v>2649</v>
      </c>
      <c r="H45" s="42">
        <f t="shared" si="12"/>
        <v>70.22524323603892</v>
      </c>
    </row>
    <row r="46" spans="1:8" s="38" customFormat="1" ht="11.25" customHeight="1">
      <c r="A46" s="46" t="s">
        <v>100</v>
      </c>
      <c r="B46" s="42">
        <f>+'[2]By Agency-SUM (C)'!B46</f>
        <v>4064</v>
      </c>
      <c r="C46" s="42">
        <f>+'[2]By Agency-SUM (C)'!C46</f>
        <v>2277</v>
      </c>
      <c r="D46" s="42">
        <f>+'[2]By Agency-SUM (C)'!D46</f>
        <v>45</v>
      </c>
      <c r="E46" s="42">
        <f t="shared" si="13"/>
        <v>2322</v>
      </c>
      <c r="F46" s="42">
        <f t="shared" si="14"/>
        <v>1742</v>
      </c>
      <c r="G46" s="42">
        <f t="shared" si="15"/>
        <v>1787</v>
      </c>
      <c r="H46" s="42">
        <f t="shared" si="12"/>
        <v>57.13582677165354</v>
      </c>
    </row>
    <row r="47" spans="1:8" s="38" customFormat="1" ht="11.25" customHeight="1">
      <c r="A47" s="41" t="s">
        <v>101</v>
      </c>
      <c r="B47" s="42">
        <f>+'[2]By Agency-SUM (C)'!B47</f>
        <v>585216</v>
      </c>
      <c r="C47" s="42">
        <f>+'[2]By Agency-SUM (C)'!C47</f>
        <v>137455</v>
      </c>
      <c r="D47" s="42">
        <f>+'[2]By Agency-SUM (C)'!D47</f>
        <v>21393</v>
      </c>
      <c r="E47" s="42">
        <f t="shared" si="13"/>
        <v>158848</v>
      </c>
      <c r="F47" s="42">
        <f t="shared" si="14"/>
        <v>426368</v>
      </c>
      <c r="G47" s="42">
        <f t="shared" si="15"/>
        <v>447761</v>
      </c>
      <c r="H47" s="42">
        <f t="shared" si="12"/>
        <v>27.14348206474191</v>
      </c>
    </row>
    <row r="48" spans="1:8" s="38" customFormat="1" ht="11.25" customHeight="1">
      <c r="A48" s="41" t="s">
        <v>102</v>
      </c>
      <c r="B48" s="42">
        <f>+'[2]By Agency-SUM (C)'!B48</f>
        <v>283270</v>
      </c>
      <c r="C48" s="42">
        <f>+'[2]By Agency-SUM (C)'!C48</f>
        <v>96432</v>
      </c>
      <c r="D48" s="42">
        <f>+'[2]By Agency-SUM (C)'!D48</f>
        <v>99247</v>
      </c>
      <c r="E48" s="42">
        <f t="shared" si="13"/>
        <v>195679</v>
      </c>
      <c r="F48" s="42">
        <f t="shared" si="14"/>
        <v>87591</v>
      </c>
      <c r="G48" s="42">
        <f t="shared" si="15"/>
        <v>186838</v>
      </c>
      <c r="H48" s="42">
        <f t="shared" si="12"/>
        <v>69.07861757333991</v>
      </c>
    </row>
    <row r="49" spans="1:8" s="38" customFormat="1" ht="11.25" customHeight="1">
      <c r="A49" s="38" t="s">
        <v>103</v>
      </c>
      <c r="B49" s="42">
        <f>+'[2]By Agency-SUM (C)'!B49</f>
        <v>19664</v>
      </c>
      <c r="C49" s="42">
        <f>+'[2]By Agency-SUM (C)'!C49</f>
        <v>18220</v>
      </c>
      <c r="D49" s="42">
        <f>+'[2]By Agency-SUM (C)'!D49</f>
        <v>1444</v>
      </c>
      <c r="E49" s="42">
        <f t="shared" si="13"/>
        <v>19664</v>
      </c>
      <c r="F49" s="42">
        <f t="shared" si="14"/>
        <v>0</v>
      </c>
      <c r="G49" s="42">
        <f t="shared" si="15"/>
        <v>1444</v>
      </c>
      <c r="H49" s="42">
        <f t="shared" si="12"/>
        <v>100</v>
      </c>
    </row>
    <row r="50" spans="2:8" s="38" customFormat="1" ht="11.25" customHeight="1">
      <c r="B50" s="42"/>
      <c r="C50" s="42"/>
      <c r="D50" s="42"/>
      <c r="E50" s="42">
        <f t="shared" si="13"/>
        <v>0</v>
      </c>
      <c r="F50" s="42">
        <f t="shared" si="14"/>
        <v>0</v>
      </c>
      <c r="G50" s="42">
        <f t="shared" si="15"/>
        <v>0</v>
      </c>
      <c r="H50" s="42"/>
    </row>
    <row r="51" spans="1:8" s="38" customFormat="1" ht="11.25" customHeight="1">
      <c r="A51" s="44" t="s">
        <v>104</v>
      </c>
      <c r="B51" s="42">
        <f>+'[2]By Agency-SUM (C)'!B51</f>
        <v>10071274</v>
      </c>
      <c r="C51" s="42">
        <f>+'[2]By Agency-SUM (C)'!C51</f>
        <v>8973752</v>
      </c>
      <c r="D51" s="42">
        <f>+'[2]By Agency-SUM (C)'!D51</f>
        <v>513555</v>
      </c>
      <c r="E51" s="42">
        <f t="shared" si="13"/>
        <v>9487307</v>
      </c>
      <c r="F51" s="42">
        <f t="shared" si="14"/>
        <v>583967</v>
      </c>
      <c r="G51" s="42">
        <f t="shared" si="15"/>
        <v>1097522</v>
      </c>
      <c r="H51" s="42">
        <f>E51/B51*100</f>
        <v>94.20165710912045</v>
      </c>
    </row>
    <row r="52" spans="1:8" s="38" customFormat="1" ht="11.25" customHeight="1">
      <c r="A52" s="47"/>
      <c r="B52" s="37"/>
      <c r="C52" s="37"/>
      <c r="D52" s="37"/>
      <c r="E52" s="37"/>
      <c r="F52" s="37"/>
      <c r="G52" s="37"/>
      <c r="H52" s="37"/>
    </row>
    <row r="53" spans="1:8" s="38" customFormat="1" ht="11.25" customHeight="1">
      <c r="A53" s="39" t="s">
        <v>105</v>
      </c>
      <c r="B53" s="45">
        <f aca="true" t="shared" si="16" ref="B53:H53">+B54</f>
        <v>265817</v>
      </c>
      <c r="C53" s="45">
        <f t="shared" si="16"/>
        <v>244331</v>
      </c>
      <c r="D53" s="45">
        <f t="shared" si="16"/>
        <v>7395</v>
      </c>
      <c r="E53" s="45">
        <f t="shared" si="16"/>
        <v>251726</v>
      </c>
      <c r="F53" s="45">
        <f t="shared" si="16"/>
        <v>14091</v>
      </c>
      <c r="G53" s="45">
        <f t="shared" si="16"/>
        <v>21486</v>
      </c>
      <c r="H53" s="45">
        <f t="shared" si="16"/>
        <v>94.69898463980859</v>
      </c>
    </row>
    <row r="54" spans="1:8" s="38" customFormat="1" ht="11.25" customHeight="1">
      <c r="A54" s="41" t="s">
        <v>82</v>
      </c>
      <c r="B54" s="42">
        <f>+'[2]By Agency-SUM (C)'!B54</f>
        <v>265817</v>
      </c>
      <c r="C54" s="42">
        <f>+'[2]By Agency-SUM (C)'!C54</f>
        <v>244331</v>
      </c>
      <c r="D54" s="42">
        <f>+'[2]By Agency-SUM (C)'!D54</f>
        <v>7395</v>
      </c>
      <c r="E54" s="42">
        <f>SUM(C54:D54)</f>
        <v>251726</v>
      </c>
      <c r="F54" s="42">
        <f>B54-E54</f>
        <v>14091</v>
      </c>
      <c r="G54" s="42">
        <f>B54-C54</f>
        <v>21486</v>
      </c>
      <c r="H54" s="42">
        <f>E54/B54*100</f>
        <v>94.69898463980859</v>
      </c>
    </row>
    <row r="55" spans="1:8" s="38" customFormat="1" ht="11.25" customHeight="1">
      <c r="A55" s="41"/>
      <c r="B55" s="37"/>
      <c r="C55" s="37"/>
      <c r="D55" s="37"/>
      <c r="E55" s="37"/>
      <c r="F55" s="37"/>
      <c r="G55" s="37"/>
      <c r="H55" s="37"/>
    </row>
    <row r="56" spans="1:8" s="38" customFormat="1" ht="11.25" customHeight="1">
      <c r="A56" s="39" t="s">
        <v>106</v>
      </c>
      <c r="B56" s="45">
        <f aca="true" t="shared" si="17" ref="B56:G56">SUM(B57:B62)</f>
        <v>7389681</v>
      </c>
      <c r="C56" s="45">
        <f t="shared" si="17"/>
        <v>4054811</v>
      </c>
      <c r="D56" s="45">
        <f t="shared" si="17"/>
        <v>2175408</v>
      </c>
      <c r="E56" s="45">
        <f t="shared" si="17"/>
        <v>6230219</v>
      </c>
      <c r="F56" s="45">
        <f t="shared" si="17"/>
        <v>1159462</v>
      </c>
      <c r="G56" s="45">
        <f t="shared" si="17"/>
        <v>3334870</v>
      </c>
      <c r="H56" s="40">
        <f aca="true" t="shared" si="18" ref="H56:H62">E56/B56*100</f>
        <v>84.30971512843382</v>
      </c>
    </row>
    <row r="57" spans="1:8" s="38" customFormat="1" ht="11.25" customHeight="1">
      <c r="A57" s="41" t="s">
        <v>82</v>
      </c>
      <c r="B57" s="42">
        <f>+'[2]By Agency-SUM (C)'!B57</f>
        <v>6149979</v>
      </c>
      <c r="C57" s="42">
        <f>+'[2]By Agency-SUM (C)'!C57</f>
        <v>3127335</v>
      </c>
      <c r="D57" s="42">
        <f>+'[2]By Agency-SUM (C)'!D57</f>
        <v>2018977</v>
      </c>
      <c r="E57" s="42">
        <f aca="true" t="shared" si="19" ref="E57:E62">SUM(C57:D57)</f>
        <v>5146312</v>
      </c>
      <c r="F57" s="42">
        <f aca="true" t="shared" si="20" ref="F57:F62">B57-E57</f>
        <v>1003667</v>
      </c>
      <c r="G57" s="42">
        <f aca="true" t="shared" si="21" ref="G57:G62">B57-C57</f>
        <v>3022644</v>
      </c>
      <c r="H57" s="42">
        <f t="shared" si="18"/>
        <v>83.68015565581605</v>
      </c>
    </row>
    <row r="58" spans="1:8" s="38" customFormat="1" ht="11.25" customHeight="1">
      <c r="A58" s="41" t="s">
        <v>107</v>
      </c>
      <c r="B58" s="42">
        <f>+'[2]By Agency-SUM (C)'!B58</f>
        <v>284966</v>
      </c>
      <c r="C58" s="42">
        <f>+'[2]By Agency-SUM (C)'!C58</f>
        <v>215385</v>
      </c>
      <c r="D58" s="42">
        <f>+'[2]By Agency-SUM (C)'!D58</f>
        <v>56506</v>
      </c>
      <c r="E58" s="42">
        <f t="shared" si="19"/>
        <v>271891</v>
      </c>
      <c r="F58" s="42">
        <f t="shared" si="20"/>
        <v>13075</v>
      </c>
      <c r="G58" s="42">
        <f t="shared" si="21"/>
        <v>69581</v>
      </c>
      <c r="H58" s="42">
        <f t="shared" si="18"/>
        <v>95.41173332959019</v>
      </c>
    </row>
    <row r="59" spans="1:8" s="38" customFormat="1" ht="11.25" customHeight="1">
      <c r="A59" s="41" t="s">
        <v>108</v>
      </c>
      <c r="B59" s="42">
        <f>+'[2]By Agency-SUM (C)'!B59</f>
        <v>324079</v>
      </c>
      <c r="C59" s="42">
        <f>+'[2]By Agency-SUM (C)'!C59</f>
        <v>188060</v>
      </c>
      <c r="D59" s="42">
        <f>+'[2]By Agency-SUM (C)'!D59</f>
        <v>27489</v>
      </c>
      <c r="E59" s="42">
        <f t="shared" si="19"/>
        <v>215549</v>
      </c>
      <c r="F59" s="42">
        <f t="shared" si="20"/>
        <v>108530</v>
      </c>
      <c r="G59" s="42">
        <f t="shared" si="21"/>
        <v>136019</v>
      </c>
      <c r="H59" s="42">
        <f t="shared" si="18"/>
        <v>66.51125188611418</v>
      </c>
    </row>
    <row r="60" spans="1:8" s="38" customFormat="1" ht="11.25" customHeight="1">
      <c r="A60" s="41" t="s">
        <v>109</v>
      </c>
      <c r="B60" s="42">
        <f>+'[2]By Agency-SUM (C)'!B60</f>
        <v>582909</v>
      </c>
      <c r="C60" s="42">
        <f>+'[2]By Agency-SUM (C)'!C60</f>
        <v>486316</v>
      </c>
      <c r="D60" s="42">
        <f>+'[2]By Agency-SUM (C)'!D60</f>
        <v>68975</v>
      </c>
      <c r="E60" s="42">
        <f t="shared" si="19"/>
        <v>555291</v>
      </c>
      <c r="F60" s="42">
        <f t="shared" si="20"/>
        <v>27618</v>
      </c>
      <c r="G60" s="42">
        <f t="shared" si="21"/>
        <v>96593</v>
      </c>
      <c r="H60" s="42">
        <f t="shared" si="18"/>
        <v>95.26203918621945</v>
      </c>
    </row>
    <row r="61" spans="1:8" s="38" customFormat="1" ht="11.25" customHeight="1">
      <c r="A61" s="41" t="s">
        <v>110</v>
      </c>
      <c r="B61" s="42">
        <f>+'[2]By Agency-SUM (C)'!B61</f>
        <v>23461</v>
      </c>
      <c r="C61" s="42">
        <f>+'[2]By Agency-SUM (C)'!C61</f>
        <v>17982</v>
      </c>
      <c r="D61" s="42">
        <f>+'[2]By Agency-SUM (C)'!D61</f>
        <v>1231</v>
      </c>
      <c r="E61" s="42">
        <f t="shared" si="19"/>
        <v>19213</v>
      </c>
      <c r="F61" s="42">
        <f t="shared" si="20"/>
        <v>4248</v>
      </c>
      <c r="G61" s="42">
        <f t="shared" si="21"/>
        <v>5479</v>
      </c>
      <c r="H61" s="42">
        <f t="shared" si="18"/>
        <v>81.8933549294574</v>
      </c>
    </row>
    <row r="62" spans="1:8" s="38" customFormat="1" ht="11.25" customHeight="1">
      <c r="A62" s="41" t="s">
        <v>111</v>
      </c>
      <c r="B62" s="42">
        <f>+'[2]By Agency-SUM (C)'!B62</f>
        <v>24287</v>
      </c>
      <c r="C62" s="42">
        <f>+'[2]By Agency-SUM (C)'!C62</f>
        <v>19733</v>
      </c>
      <c r="D62" s="42">
        <f>+'[2]By Agency-SUM (C)'!D62</f>
        <v>2230</v>
      </c>
      <c r="E62" s="42">
        <f t="shared" si="19"/>
        <v>21963</v>
      </c>
      <c r="F62" s="42">
        <f t="shared" si="20"/>
        <v>2324</v>
      </c>
      <c r="G62" s="42">
        <f t="shared" si="21"/>
        <v>4554</v>
      </c>
      <c r="H62" s="42">
        <f t="shared" si="18"/>
        <v>90.43109482439165</v>
      </c>
    </row>
    <row r="63" spans="1:8" s="38" customFormat="1" ht="11.25" customHeight="1">
      <c r="A63" s="41"/>
      <c r="B63" s="37"/>
      <c r="C63" s="37"/>
      <c r="D63" s="37"/>
      <c r="E63" s="37"/>
      <c r="F63" s="37"/>
      <c r="G63" s="37"/>
      <c r="H63" s="37"/>
    </row>
    <row r="64" spans="1:8" s="38" customFormat="1" ht="11.25" customHeight="1">
      <c r="A64" s="44" t="s">
        <v>112</v>
      </c>
      <c r="B64" s="48">
        <f aca="true" t="shared" si="22" ref="B64:G64">SUM(B65:B75)</f>
        <v>7980085</v>
      </c>
      <c r="C64" s="48">
        <f t="shared" si="22"/>
        <v>3131188</v>
      </c>
      <c r="D64" s="48">
        <f t="shared" si="22"/>
        <v>216201</v>
      </c>
      <c r="E64" s="48">
        <f t="shared" si="22"/>
        <v>3347389</v>
      </c>
      <c r="F64" s="48">
        <f t="shared" si="22"/>
        <v>4632696</v>
      </c>
      <c r="G64" s="48">
        <f t="shared" si="22"/>
        <v>4848897</v>
      </c>
      <c r="H64" s="40">
        <f aca="true" t="shared" si="23" ref="H64:H75">E64/B64*100</f>
        <v>41.94678377485954</v>
      </c>
    </row>
    <row r="65" spans="1:8" s="38" customFormat="1" ht="11.25" customHeight="1">
      <c r="A65" s="41" t="s">
        <v>113</v>
      </c>
      <c r="B65" s="42">
        <f>+'[2]By Agency-SUM (C)'!B65</f>
        <v>181927</v>
      </c>
      <c r="C65" s="42">
        <f>+'[2]By Agency-SUM (C)'!C65</f>
        <v>157634</v>
      </c>
      <c r="D65" s="42">
        <f>+'[2]By Agency-SUM (C)'!D65</f>
        <v>9735</v>
      </c>
      <c r="E65" s="42">
        <f aca="true" t="shared" si="24" ref="E65:E75">SUM(C65:D65)</f>
        <v>167369</v>
      </c>
      <c r="F65" s="42">
        <f aca="true" t="shared" si="25" ref="F65:F75">B65-E65</f>
        <v>14558</v>
      </c>
      <c r="G65" s="42">
        <f aca="true" t="shared" si="26" ref="G65:G75">B65-C65</f>
        <v>24293</v>
      </c>
      <c r="H65" s="42">
        <f t="shared" si="23"/>
        <v>91.99788926327594</v>
      </c>
    </row>
    <row r="66" spans="1:8" s="38" customFormat="1" ht="11.25" customHeight="1">
      <c r="A66" s="41" t="s">
        <v>114</v>
      </c>
      <c r="B66" s="42">
        <f>+'[2]By Agency-SUM (C)'!B66</f>
        <v>680256</v>
      </c>
      <c r="C66" s="42">
        <f>+'[2]By Agency-SUM (C)'!C66</f>
        <v>478918</v>
      </c>
      <c r="D66" s="42">
        <f>+'[2]By Agency-SUM (C)'!D66</f>
        <v>70628</v>
      </c>
      <c r="E66" s="42">
        <f t="shared" si="24"/>
        <v>549546</v>
      </c>
      <c r="F66" s="42">
        <f t="shared" si="25"/>
        <v>130710</v>
      </c>
      <c r="G66" s="42">
        <f t="shared" si="26"/>
        <v>201338</v>
      </c>
      <c r="H66" s="42">
        <f t="shared" si="23"/>
        <v>80.78517499294384</v>
      </c>
    </row>
    <row r="67" spans="1:8" s="38" customFormat="1" ht="11.25" customHeight="1">
      <c r="A67" s="41" t="s">
        <v>115</v>
      </c>
      <c r="B67" s="42">
        <f>+'[2]By Agency-SUM (C)'!B67</f>
        <v>4190347</v>
      </c>
      <c r="C67" s="42">
        <f>+'[2]By Agency-SUM (C)'!C67</f>
        <v>1647305</v>
      </c>
      <c r="D67" s="42">
        <f>+'[2]By Agency-SUM (C)'!D67</f>
        <v>86170</v>
      </c>
      <c r="E67" s="42">
        <f t="shared" si="24"/>
        <v>1733475</v>
      </c>
      <c r="F67" s="42">
        <f t="shared" si="25"/>
        <v>2456872</v>
      </c>
      <c r="G67" s="42">
        <f t="shared" si="26"/>
        <v>2543042</v>
      </c>
      <c r="H67" s="42">
        <f t="shared" si="23"/>
        <v>41.36829241110581</v>
      </c>
    </row>
    <row r="68" spans="1:8" s="38" customFormat="1" ht="11.25" customHeight="1">
      <c r="A68" s="41" t="s">
        <v>116</v>
      </c>
      <c r="B68" s="42">
        <f>+'[2]By Agency-SUM (C)'!B68</f>
        <v>40522</v>
      </c>
      <c r="C68" s="42">
        <f>+'[2]By Agency-SUM (C)'!C68</f>
        <v>34886</v>
      </c>
      <c r="D68" s="42">
        <f>+'[2]By Agency-SUM (C)'!D68</f>
        <v>1924</v>
      </c>
      <c r="E68" s="42">
        <f t="shared" si="24"/>
        <v>36810</v>
      </c>
      <c r="F68" s="42">
        <f t="shared" si="25"/>
        <v>3712</v>
      </c>
      <c r="G68" s="42">
        <f t="shared" si="26"/>
        <v>5636</v>
      </c>
      <c r="H68" s="42">
        <f t="shared" si="23"/>
        <v>90.83954395143378</v>
      </c>
    </row>
    <row r="69" spans="1:8" s="38" customFormat="1" ht="11.25" customHeight="1">
      <c r="A69" s="41" t="s">
        <v>117</v>
      </c>
      <c r="B69" s="42">
        <f>+'[2]By Agency-SUM (C)'!B69</f>
        <v>2533969</v>
      </c>
      <c r="C69" s="42">
        <f>+'[2]By Agency-SUM (C)'!C69</f>
        <v>495536</v>
      </c>
      <c r="D69" s="42">
        <f>+'[2]By Agency-SUM (C)'!D69</f>
        <v>32937</v>
      </c>
      <c r="E69" s="42">
        <f t="shared" si="24"/>
        <v>528473</v>
      </c>
      <c r="F69" s="42">
        <f t="shared" si="25"/>
        <v>2005496</v>
      </c>
      <c r="G69" s="42">
        <f t="shared" si="26"/>
        <v>2038433</v>
      </c>
      <c r="H69" s="42">
        <f t="shared" si="23"/>
        <v>20.855543220931274</v>
      </c>
    </row>
    <row r="70" spans="1:8" s="38" customFormat="1" ht="11.25" customHeight="1">
      <c r="A70" s="41" t="s">
        <v>118</v>
      </c>
      <c r="B70" s="42">
        <f>+'[2]By Agency-SUM (C)'!B70</f>
        <v>3424</v>
      </c>
      <c r="C70" s="42">
        <f>+'[2]By Agency-SUM (C)'!C70</f>
        <v>2815</v>
      </c>
      <c r="D70" s="42">
        <f>+'[2]By Agency-SUM (C)'!D70</f>
        <v>341</v>
      </c>
      <c r="E70" s="42">
        <f t="shared" si="24"/>
        <v>3156</v>
      </c>
      <c r="F70" s="42">
        <f t="shared" si="25"/>
        <v>268</v>
      </c>
      <c r="G70" s="42">
        <f t="shared" si="26"/>
        <v>609</v>
      </c>
      <c r="H70" s="42">
        <f t="shared" si="23"/>
        <v>92.17289719626169</v>
      </c>
    </row>
    <row r="71" spans="1:8" s="38" customFormat="1" ht="11.25" customHeight="1">
      <c r="A71" s="38" t="s">
        <v>119</v>
      </c>
      <c r="B71" s="42">
        <f>+'[2]By Agency-SUM (C)'!B71</f>
        <v>112473</v>
      </c>
      <c r="C71" s="42">
        <f>+'[2]By Agency-SUM (C)'!C71</f>
        <v>92154</v>
      </c>
      <c r="D71" s="42">
        <f>+'[2]By Agency-SUM (C)'!D71</f>
        <v>7172</v>
      </c>
      <c r="E71" s="42">
        <f t="shared" si="24"/>
        <v>99326</v>
      </c>
      <c r="F71" s="42">
        <f t="shared" si="25"/>
        <v>13147</v>
      </c>
      <c r="G71" s="42">
        <f t="shared" si="26"/>
        <v>20319</v>
      </c>
      <c r="H71" s="42">
        <f t="shared" si="23"/>
        <v>88.31097241115646</v>
      </c>
    </row>
    <row r="72" spans="1:8" s="38" customFormat="1" ht="11.25" customHeight="1">
      <c r="A72" s="41" t="s">
        <v>120</v>
      </c>
      <c r="B72" s="42">
        <f>+'[2]By Agency-SUM (C)'!B72</f>
        <v>67719</v>
      </c>
      <c r="C72" s="42">
        <f>+'[2]By Agency-SUM (C)'!C72</f>
        <v>58311</v>
      </c>
      <c r="D72" s="42">
        <f>+'[2]By Agency-SUM (C)'!D72</f>
        <v>3795</v>
      </c>
      <c r="E72" s="42">
        <f t="shared" si="24"/>
        <v>62106</v>
      </c>
      <c r="F72" s="42">
        <f t="shared" si="25"/>
        <v>5613</v>
      </c>
      <c r="G72" s="42">
        <f t="shared" si="26"/>
        <v>9408</v>
      </c>
      <c r="H72" s="42">
        <f t="shared" si="23"/>
        <v>91.7113365525185</v>
      </c>
    </row>
    <row r="73" spans="1:8" s="38" customFormat="1" ht="11.25" customHeight="1">
      <c r="A73" s="41" t="s">
        <v>121</v>
      </c>
      <c r="B73" s="42">
        <f>+'[2]By Agency-SUM (C)'!B73</f>
        <v>14825</v>
      </c>
      <c r="C73" s="42">
        <f>+'[2]By Agency-SUM (C)'!C73</f>
        <v>13837</v>
      </c>
      <c r="D73" s="42">
        <f>+'[2]By Agency-SUM (C)'!D73</f>
        <v>588</v>
      </c>
      <c r="E73" s="42">
        <f t="shared" si="24"/>
        <v>14425</v>
      </c>
      <c r="F73" s="42">
        <f t="shared" si="25"/>
        <v>400</v>
      </c>
      <c r="G73" s="42">
        <f t="shared" si="26"/>
        <v>988</v>
      </c>
      <c r="H73" s="42">
        <f t="shared" si="23"/>
        <v>97.3018549747049</v>
      </c>
    </row>
    <row r="74" spans="1:8" s="38" customFormat="1" ht="11.25" customHeight="1">
      <c r="A74" s="46" t="s">
        <v>122</v>
      </c>
      <c r="B74" s="42">
        <f>+'[2]By Agency-SUM (C)'!B74</f>
        <v>2328</v>
      </c>
      <c r="C74" s="42">
        <f>+'[2]By Agency-SUM (C)'!C74</f>
        <v>409</v>
      </c>
      <c r="D74" s="42">
        <f>+'[2]By Agency-SUM (C)'!D74</f>
        <v>0</v>
      </c>
      <c r="E74" s="42">
        <f t="shared" si="24"/>
        <v>409</v>
      </c>
      <c r="F74" s="42">
        <f t="shared" si="25"/>
        <v>1919</v>
      </c>
      <c r="G74" s="42">
        <f t="shared" si="26"/>
        <v>1919</v>
      </c>
      <c r="H74" s="42">
        <f t="shared" si="23"/>
        <v>17.56872852233677</v>
      </c>
    </row>
    <row r="75" spans="1:8" s="38" customFormat="1" ht="11.25" customHeight="1">
      <c r="A75" s="38" t="s">
        <v>123</v>
      </c>
      <c r="B75" s="42">
        <f>+'[2]By Agency-SUM (C)'!B75</f>
        <v>152295</v>
      </c>
      <c r="C75" s="42">
        <f>+'[2]By Agency-SUM (C)'!C75</f>
        <v>149383</v>
      </c>
      <c r="D75" s="42">
        <f>+'[2]By Agency-SUM (C)'!D75</f>
        <v>2911</v>
      </c>
      <c r="E75" s="42">
        <f t="shared" si="24"/>
        <v>152294</v>
      </c>
      <c r="F75" s="42">
        <f t="shared" si="25"/>
        <v>1</v>
      </c>
      <c r="G75" s="42">
        <f t="shared" si="26"/>
        <v>2912</v>
      </c>
      <c r="H75" s="42">
        <f t="shared" si="23"/>
        <v>99.99934337962507</v>
      </c>
    </row>
    <row r="76" spans="2:8" s="38" customFormat="1" ht="11.25" customHeight="1">
      <c r="B76" s="37"/>
      <c r="C76" s="37"/>
      <c r="D76" s="37"/>
      <c r="E76" s="37"/>
      <c r="F76" s="37"/>
      <c r="G76" s="37"/>
      <c r="H76" s="37"/>
    </row>
    <row r="77" spans="1:8" s="38" customFormat="1" ht="11.25" customHeight="1">
      <c r="A77" s="44" t="s">
        <v>124</v>
      </c>
      <c r="B77" s="45">
        <f aca="true" t="shared" si="27" ref="B77:G77">SUM(B78:B81)</f>
        <v>3736260</v>
      </c>
      <c r="C77" s="45">
        <f t="shared" si="27"/>
        <v>2449184</v>
      </c>
      <c r="D77" s="45">
        <f t="shared" si="27"/>
        <v>116901</v>
      </c>
      <c r="E77" s="45">
        <f t="shared" si="27"/>
        <v>2566085</v>
      </c>
      <c r="F77" s="45">
        <f t="shared" si="27"/>
        <v>1170175</v>
      </c>
      <c r="G77" s="45">
        <f t="shared" si="27"/>
        <v>1287076</v>
      </c>
      <c r="H77" s="40">
        <f>E77/B77*100</f>
        <v>68.68057897469663</v>
      </c>
    </row>
    <row r="78" spans="1:8" s="38" customFormat="1" ht="11.25" customHeight="1">
      <c r="A78" s="41" t="s">
        <v>82</v>
      </c>
      <c r="B78" s="42">
        <f>+'[2]By Agency-SUM (C)'!B78</f>
        <v>3708204</v>
      </c>
      <c r="C78" s="42">
        <f>+'[2]By Agency-SUM (C)'!C78</f>
        <v>2430504</v>
      </c>
      <c r="D78" s="42">
        <f>+'[2]By Agency-SUM (C)'!D78</f>
        <v>112420</v>
      </c>
      <c r="E78" s="42">
        <f>SUM(C78:D78)</f>
        <v>2542924</v>
      </c>
      <c r="F78" s="42">
        <f>B78-E78</f>
        <v>1165280</v>
      </c>
      <c r="G78" s="42">
        <f>B78-C78</f>
        <v>1277700</v>
      </c>
      <c r="H78" s="42">
        <f>E78/B78*100</f>
        <v>68.57562313184495</v>
      </c>
    </row>
    <row r="79" spans="1:8" s="38" customFormat="1" ht="11.25" customHeight="1">
      <c r="A79" s="41" t="s">
        <v>125</v>
      </c>
      <c r="B79" s="42">
        <f>+'[2]By Agency-SUM (C)'!B79</f>
        <v>17552</v>
      </c>
      <c r="C79" s="42">
        <f>+'[2]By Agency-SUM (C)'!C79</f>
        <v>13767</v>
      </c>
      <c r="D79" s="42">
        <f>+'[2]By Agency-SUM (C)'!D79</f>
        <v>820</v>
      </c>
      <c r="E79" s="42">
        <f>SUM(C79:D79)</f>
        <v>14587</v>
      </c>
      <c r="F79" s="42">
        <f>B79-E79</f>
        <v>2965</v>
      </c>
      <c r="G79" s="42">
        <f>B79-C79</f>
        <v>3785</v>
      </c>
      <c r="H79" s="42">
        <f>E79/B79*100</f>
        <v>83.10733819507749</v>
      </c>
    </row>
    <row r="80" spans="1:8" s="38" customFormat="1" ht="11.25" customHeight="1">
      <c r="A80" s="41" t="s">
        <v>126</v>
      </c>
      <c r="B80" s="42">
        <f>+'[2]By Agency-SUM (C)'!B80</f>
        <v>3265</v>
      </c>
      <c r="C80" s="42">
        <f>+'[2]By Agency-SUM (C)'!C80</f>
        <v>785</v>
      </c>
      <c r="D80" s="42">
        <f>+'[2]By Agency-SUM (C)'!D80</f>
        <v>2427</v>
      </c>
      <c r="E80" s="42">
        <f>SUM(C80:D80)</f>
        <v>3212</v>
      </c>
      <c r="F80" s="42">
        <f>B80-E80</f>
        <v>53</v>
      </c>
      <c r="G80" s="42">
        <f>B80-C80</f>
        <v>2480</v>
      </c>
      <c r="H80" s="42">
        <f>E80/B80*100</f>
        <v>98.37672281776416</v>
      </c>
    </row>
    <row r="81" spans="1:8" s="38" customFormat="1" ht="11.25" customHeight="1">
      <c r="A81" s="41" t="s">
        <v>127</v>
      </c>
      <c r="B81" s="42">
        <f>+'[2]By Agency-SUM (C)'!B81</f>
        <v>7239</v>
      </c>
      <c r="C81" s="42">
        <f>+'[2]By Agency-SUM (C)'!C81</f>
        <v>4128</v>
      </c>
      <c r="D81" s="42">
        <f>+'[2]By Agency-SUM (C)'!D81</f>
        <v>1234</v>
      </c>
      <c r="E81" s="42">
        <f>SUM(C81:D81)</f>
        <v>5362</v>
      </c>
      <c r="F81" s="42">
        <f>B81-E81</f>
        <v>1877</v>
      </c>
      <c r="G81" s="42">
        <f>B81-C81</f>
        <v>3111</v>
      </c>
      <c r="H81" s="42">
        <f>E81/B81*100</f>
        <v>74.07100428235944</v>
      </c>
    </row>
    <row r="82" spans="2:8" s="38" customFormat="1" ht="11.25" customHeight="1">
      <c r="B82" s="37"/>
      <c r="C82" s="37"/>
      <c r="D82" s="37"/>
      <c r="E82" s="37"/>
      <c r="F82" s="37"/>
      <c r="G82" s="37"/>
      <c r="H82" s="37"/>
    </row>
    <row r="83" spans="1:8" s="38" customFormat="1" ht="11.25" customHeight="1">
      <c r="A83" s="44" t="s">
        <v>128</v>
      </c>
      <c r="B83" s="45">
        <f aca="true" t="shared" si="28" ref="B83:G83">SUM(B84:B86)</f>
        <v>11807803</v>
      </c>
      <c r="C83" s="45">
        <f t="shared" si="28"/>
        <v>8702406</v>
      </c>
      <c r="D83" s="45">
        <f t="shared" si="28"/>
        <v>634964</v>
      </c>
      <c r="E83" s="45">
        <f t="shared" si="28"/>
        <v>9337370</v>
      </c>
      <c r="F83" s="45">
        <f t="shared" si="28"/>
        <v>2470433</v>
      </c>
      <c r="G83" s="45">
        <f t="shared" si="28"/>
        <v>3105397</v>
      </c>
      <c r="H83" s="40">
        <f>E83/B83*100</f>
        <v>79.07796225936357</v>
      </c>
    </row>
    <row r="84" spans="1:8" s="38" customFormat="1" ht="11.25" customHeight="1">
      <c r="A84" s="41" t="s">
        <v>129</v>
      </c>
      <c r="B84" s="42">
        <f>+'[2]By Agency-SUM (C)'!B84</f>
        <v>11612472</v>
      </c>
      <c r="C84" s="42">
        <f>+'[2]By Agency-SUM (C)'!C84</f>
        <v>8593074</v>
      </c>
      <c r="D84" s="42">
        <f>+'[2]By Agency-SUM (C)'!D84</f>
        <v>619777</v>
      </c>
      <c r="E84" s="42">
        <f>SUM(C84:D84)</f>
        <v>9212851</v>
      </c>
      <c r="F84" s="42">
        <f>B84-E84</f>
        <v>2399621</v>
      </c>
      <c r="G84" s="42">
        <f>B84-C84</f>
        <v>3019398</v>
      </c>
      <c r="H84" s="42">
        <f>E84/B84*100</f>
        <v>79.33582961491747</v>
      </c>
    </row>
    <row r="85" spans="1:8" s="38" customFormat="1" ht="11.25" customHeight="1">
      <c r="A85" s="41" t="s">
        <v>130</v>
      </c>
      <c r="B85" s="42">
        <f>+'[2]By Agency-SUM (C)'!B85</f>
        <v>98828</v>
      </c>
      <c r="C85" s="42">
        <f>+'[2]By Agency-SUM (C)'!C85</f>
        <v>61460</v>
      </c>
      <c r="D85" s="42">
        <f>+'[2]By Agency-SUM (C)'!D85</f>
        <v>10667</v>
      </c>
      <c r="E85" s="42">
        <f>SUM(C85:D85)</f>
        <v>72127</v>
      </c>
      <c r="F85" s="42">
        <f>B85-E85</f>
        <v>26701</v>
      </c>
      <c r="G85" s="42">
        <f>B85-C85</f>
        <v>37368</v>
      </c>
      <c r="H85" s="42">
        <f>E85/B85*100</f>
        <v>72.98235317926094</v>
      </c>
    </row>
    <row r="86" spans="1:8" s="38" customFormat="1" ht="11.25" customHeight="1">
      <c r="A86" s="41" t="s">
        <v>131</v>
      </c>
      <c r="B86" s="42">
        <f>+'[2]By Agency-SUM (C)'!B86</f>
        <v>96503</v>
      </c>
      <c r="C86" s="42">
        <f>+'[2]By Agency-SUM (C)'!C86</f>
        <v>47872</v>
      </c>
      <c r="D86" s="42">
        <f>+'[2]By Agency-SUM (C)'!D86</f>
        <v>4520</v>
      </c>
      <c r="E86" s="42">
        <f>SUM(C86:D86)</f>
        <v>52392</v>
      </c>
      <c r="F86" s="42">
        <f>B86-E86</f>
        <v>44111</v>
      </c>
      <c r="G86" s="42">
        <f>B86-C86</f>
        <v>48631</v>
      </c>
      <c r="H86" s="42">
        <f>E86/B86*100</f>
        <v>54.290540190460405</v>
      </c>
    </row>
    <row r="87" spans="2:8" s="38" customFormat="1" ht="11.25" customHeight="1">
      <c r="B87" s="37"/>
      <c r="C87" s="37"/>
      <c r="D87" s="37"/>
      <c r="E87" s="37"/>
      <c r="F87" s="37"/>
      <c r="G87" s="37"/>
      <c r="H87" s="37"/>
    </row>
    <row r="88" spans="1:8" s="38" customFormat="1" ht="11.25" customHeight="1">
      <c r="A88" s="44" t="s">
        <v>132</v>
      </c>
      <c r="B88" s="45">
        <f aca="true" t="shared" si="29" ref="B88:G88">SUM(B89:B95)</f>
        <v>45626293</v>
      </c>
      <c r="C88" s="45">
        <f t="shared" si="29"/>
        <v>34817324</v>
      </c>
      <c r="D88" s="45">
        <f t="shared" si="29"/>
        <v>2747286</v>
      </c>
      <c r="E88" s="45">
        <f t="shared" si="29"/>
        <v>37564610</v>
      </c>
      <c r="F88" s="45">
        <f t="shared" si="29"/>
        <v>8061683</v>
      </c>
      <c r="G88" s="45">
        <f t="shared" si="29"/>
        <v>10808969</v>
      </c>
      <c r="H88" s="40">
        <f aca="true" t="shared" si="30" ref="H88:H95">E88/B88*100</f>
        <v>82.33105854117932</v>
      </c>
    </row>
    <row r="89" spans="1:8" s="38" customFormat="1" ht="11.25" customHeight="1">
      <c r="A89" s="41" t="s">
        <v>113</v>
      </c>
      <c r="B89" s="42">
        <f>+'[2]By Agency-SUM (C)'!B89</f>
        <v>5273295</v>
      </c>
      <c r="C89" s="42">
        <f>+'[2]By Agency-SUM (C)'!C89</f>
        <v>1910622</v>
      </c>
      <c r="D89" s="42">
        <f>+'[2]By Agency-SUM (C)'!D89</f>
        <v>261460</v>
      </c>
      <c r="E89" s="42">
        <f aca="true" t="shared" si="31" ref="E89:E95">SUM(C89:D89)</f>
        <v>2172082</v>
      </c>
      <c r="F89" s="42">
        <f aca="true" t="shared" si="32" ref="F89:F95">B89-E89</f>
        <v>3101213</v>
      </c>
      <c r="G89" s="42">
        <f aca="true" t="shared" si="33" ref="G89:G95">B89-C89</f>
        <v>3362673</v>
      </c>
      <c r="H89" s="42">
        <f t="shared" si="30"/>
        <v>41.190223569893206</v>
      </c>
    </row>
    <row r="90" spans="1:8" s="38" customFormat="1" ht="11.25" customHeight="1">
      <c r="A90" s="41" t="s">
        <v>133</v>
      </c>
      <c r="B90" s="42">
        <f>+'[2]By Agency-SUM (C)'!B90</f>
        <v>3256514</v>
      </c>
      <c r="C90" s="42">
        <f>+'[2]By Agency-SUM (C)'!C90</f>
        <v>3012176</v>
      </c>
      <c r="D90" s="42">
        <f>+'[2]By Agency-SUM (C)'!D90</f>
        <v>126154</v>
      </c>
      <c r="E90" s="42">
        <f t="shared" si="31"/>
        <v>3138330</v>
      </c>
      <c r="F90" s="42">
        <f t="shared" si="32"/>
        <v>118184</v>
      </c>
      <c r="G90" s="42">
        <f t="shared" si="33"/>
        <v>244338</v>
      </c>
      <c r="H90" s="42">
        <f t="shared" si="30"/>
        <v>96.37084317770474</v>
      </c>
    </row>
    <row r="91" spans="1:8" s="38" customFormat="1" ht="11.25" customHeight="1">
      <c r="A91" s="41" t="s">
        <v>134</v>
      </c>
      <c r="B91" s="42">
        <f>+'[2]By Agency-SUM (C)'!B91</f>
        <v>2319847</v>
      </c>
      <c r="C91" s="42">
        <f>+'[2]By Agency-SUM (C)'!C91</f>
        <v>2099430</v>
      </c>
      <c r="D91" s="42">
        <f>+'[2]By Agency-SUM (C)'!D91</f>
        <v>52560</v>
      </c>
      <c r="E91" s="42">
        <f t="shared" si="31"/>
        <v>2151990</v>
      </c>
      <c r="F91" s="42">
        <f t="shared" si="32"/>
        <v>167857</v>
      </c>
      <c r="G91" s="42">
        <f t="shared" si="33"/>
        <v>220417</v>
      </c>
      <c r="H91" s="42">
        <f t="shared" si="30"/>
        <v>92.76430730130048</v>
      </c>
    </row>
    <row r="92" spans="1:8" s="38" customFormat="1" ht="11.25" customHeight="1">
      <c r="A92" s="41" t="s">
        <v>135</v>
      </c>
      <c r="B92" s="42">
        <f>+'[2]By Agency-SUM (C)'!B92</f>
        <v>47667</v>
      </c>
      <c r="C92" s="42">
        <f>+'[2]By Agency-SUM (C)'!C92</f>
        <v>40250</v>
      </c>
      <c r="D92" s="42">
        <f>+'[2]By Agency-SUM (C)'!D92</f>
        <v>2237</v>
      </c>
      <c r="E92" s="42">
        <f t="shared" si="31"/>
        <v>42487</v>
      </c>
      <c r="F92" s="42">
        <f t="shared" si="32"/>
        <v>5180</v>
      </c>
      <c r="G92" s="42">
        <f t="shared" si="33"/>
        <v>7417</v>
      </c>
      <c r="H92" s="42">
        <f t="shared" si="30"/>
        <v>89.13294312627184</v>
      </c>
    </row>
    <row r="93" spans="1:8" s="38" customFormat="1" ht="11.25" customHeight="1">
      <c r="A93" s="41" t="s">
        <v>136</v>
      </c>
      <c r="B93" s="42">
        <f>+'[2]By Agency-SUM (C)'!B93</f>
        <v>325469</v>
      </c>
      <c r="C93" s="42">
        <f>+'[2]By Agency-SUM (C)'!C93</f>
        <v>281986</v>
      </c>
      <c r="D93" s="42">
        <f>+'[2]By Agency-SUM (C)'!D93</f>
        <v>32083</v>
      </c>
      <c r="E93" s="42">
        <f t="shared" si="31"/>
        <v>314069</v>
      </c>
      <c r="F93" s="42">
        <f t="shared" si="32"/>
        <v>11400</v>
      </c>
      <c r="G93" s="42">
        <f t="shared" si="33"/>
        <v>43483</v>
      </c>
      <c r="H93" s="42">
        <f t="shared" si="30"/>
        <v>96.49736226798865</v>
      </c>
    </row>
    <row r="94" spans="1:8" s="38" customFormat="1" ht="11.25" customHeight="1">
      <c r="A94" s="41" t="s">
        <v>137</v>
      </c>
      <c r="B94" s="42">
        <f>+'[2]By Agency-SUM (C)'!B94</f>
        <v>33964636</v>
      </c>
      <c r="C94" s="42">
        <f>+'[2]By Agency-SUM (C)'!C94</f>
        <v>27078931</v>
      </c>
      <c r="D94" s="42">
        <f>+'[2]By Agency-SUM (C)'!D94</f>
        <v>2240857</v>
      </c>
      <c r="E94" s="42">
        <f t="shared" si="31"/>
        <v>29319788</v>
      </c>
      <c r="F94" s="42">
        <f t="shared" si="32"/>
        <v>4644848</v>
      </c>
      <c r="G94" s="42">
        <f t="shared" si="33"/>
        <v>6885705</v>
      </c>
      <c r="H94" s="42">
        <f t="shared" si="30"/>
        <v>86.32445818056169</v>
      </c>
    </row>
    <row r="95" spans="1:8" s="38" customFormat="1" ht="11.25" customHeight="1">
      <c r="A95" s="41" t="s">
        <v>138</v>
      </c>
      <c r="B95" s="42">
        <f>+'[2]By Agency-SUM (C)'!B95</f>
        <v>438865</v>
      </c>
      <c r="C95" s="42">
        <f>+'[2]By Agency-SUM (C)'!C95</f>
        <v>393929</v>
      </c>
      <c r="D95" s="42">
        <f>+'[2]By Agency-SUM (C)'!D95</f>
        <v>31935</v>
      </c>
      <c r="E95" s="42">
        <f t="shared" si="31"/>
        <v>425864</v>
      </c>
      <c r="F95" s="42">
        <f t="shared" si="32"/>
        <v>13001</v>
      </c>
      <c r="G95" s="42">
        <f t="shared" si="33"/>
        <v>44936</v>
      </c>
      <c r="H95" s="42">
        <f t="shared" si="30"/>
        <v>97.03758559010174</v>
      </c>
    </row>
    <row r="96" spans="2:8" s="38" customFormat="1" ht="11.25" customHeight="1">
      <c r="B96" s="37"/>
      <c r="C96" s="37"/>
      <c r="D96" s="37"/>
      <c r="E96" s="37"/>
      <c r="F96" s="37"/>
      <c r="G96" s="37"/>
      <c r="H96" s="37"/>
    </row>
    <row r="97" spans="1:8" s="38" customFormat="1" ht="11.25" customHeight="1">
      <c r="A97" s="44" t="s">
        <v>139</v>
      </c>
      <c r="B97" s="45">
        <f aca="true" t="shared" si="34" ref="B97:G97">SUM(B98:B107)</f>
        <v>3995166</v>
      </c>
      <c r="C97" s="45">
        <f t="shared" si="34"/>
        <v>3197702</v>
      </c>
      <c r="D97" s="45">
        <f t="shared" si="34"/>
        <v>308318</v>
      </c>
      <c r="E97" s="45">
        <f t="shared" si="34"/>
        <v>3506020</v>
      </c>
      <c r="F97" s="45">
        <f t="shared" si="34"/>
        <v>489146</v>
      </c>
      <c r="G97" s="45">
        <f t="shared" si="34"/>
        <v>797464</v>
      </c>
      <c r="H97" s="40">
        <f aca="true" t="shared" si="35" ref="H97:H107">E97/B97*100</f>
        <v>87.75655379526157</v>
      </c>
    </row>
    <row r="98" spans="1:8" s="38" customFormat="1" ht="11.25" customHeight="1">
      <c r="A98" s="41" t="s">
        <v>82</v>
      </c>
      <c r="B98" s="42">
        <f>+'[2]By Agency-SUM (C)'!B98</f>
        <v>1299161</v>
      </c>
      <c r="C98" s="42">
        <f>+'[2]By Agency-SUM (C)'!C98</f>
        <v>1006270</v>
      </c>
      <c r="D98" s="42">
        <f>+'[2]By Agency-SUM (C)'!D98</f>
        <v>91424</v>
      </c>
      <c r="E98" s="42">
        <f aca="true" t="shared" si="36" ref="E98:E107">SUM(C98:D98)</f>
        <v>1097694</v>
      </c>
      <c r="F98" s="42">
        <f aca="true" t="shared" si="37" ref="F98:F107">B98-E98</f>
        <v>201467</v>
      </c>
      <c r="G98" s="42">
        <f aca="true" t="shared" si="38" ref="G98:G107">B98-C98</f>
        <v>292891</v>
      </c>
      <c r="H98" s="42">
        <f t="shared" si="35"/>
        <v>84.49253017909251</v>
      </c>
    </row>
    <row r="99" spans="1:8" s="38" customFormat="1" ht="11.25" customHeight="1">
      <c r="A99" s="41" t="s">
        <v>140</v>
      </c>
      <c r="B99" s="42">
        <f>+'[2]By Agency-SUM (C)'!B99</f>
        <v>597706</v>
      </c>
      <c r="C99" s="42">
        <f>+'[2]By Agency-SUM (C)'!C99</f>
        <v>503374</v>
      </c>
      <c r="D99" s="42">
        <f>+'[2]By Agency-SUM (C)'!D99</f>
        <v>48482</v>
      </c>
      <c r="E99" s="42">
        <f t="shared" si="36"/>
        <v>551856</v>
      </c>
      <c r="F99" s="42">
        <f t="shared" si="37"/>
        <v>45850</v>
      </c>
      <c r="G99" s="42">
        <f t="shared" si="38"/>
        <v>94332</v>
      </c>
      <c r="H99" s="42">
        <f t="shared" si="35"/>
        <v>92.32900456077068</v>
      </c>
    </row>
    <row r="100" spans="1:8" s="38" customFormat="1" ht="11.25" customHeight="1">
      <c r="A100" s="41" t="s">
        <v>141</v>
      </c>
      <c r="B100" s="42">
        <f>+'[2]By Agency-SUM (C)'!B100</f>
        <v>199625</v>
      </c>
      <c r="C100" s="42">
        <f>+'[2]By Agency-SUM (C)'!C100</f>
        <v>165374</v>
      </c>
      <c r="D100" s="42">
        <f>+'[2]By Agency-SUM (C)'!D100</f>
        <v>15457</v>
      </c>
      <c r="E100" s="42">
        <f t="shared" si="36"/>
        <v>180831</v>
      </c>
      <c r="F100" s="42">
        <f t="shared" si="37"/>
        <v>18794</v>
      </c>
      <c r="G100" s="42">
        <f t="shared" si="38"/>
        <v>34251</v>
      </c>
      <c r="H100" s="42">
        <f t="shared" si="35"/>
        <v>90.58534752661241</v>
      </c>
    </row>
    <row r="101" spans="1:8" s="38" customFormat="1" ht="11.25" customHeight="1">
      <c r="A101" s="41" t="s">
        <v>142</v>
      </c>
      <c r="B101" s="42">
        <f>+'[2]By Agency-SUM (C)'!B101</f>
        <v>358313</v>
      </c>
      <c r="C101" s="42">
        <f>+'[2]By Agency-SUM (C)'!C101</f>
        <v>263514</v>
      </c>
      <c r="D101" s="42">
        <f>+'[2]By Agency-SUM (C)'!D101</f>
        <v>26040</v>
      </c>
      <c r="E101" s="42">
        <f t="shared" si="36"/>
        <v>289554</v>
      </c>
      <c r="F101" s="42">
        <f t="shared" si="37"/>
        <v>68759</v>
      </c>
      <c r="G101" s="42">
        <f t="shared" si="38"/>
        <v>94799</v>
      </c>
      <c r="H101" s="42">
        <f t="shared" si="35"/>
        <v>80.81035295956329</v>
      </c>
    </row>
    <row r="102" spans="1:8" s="38" customFormat="1" ht="11.25" customHeight="1">
      <c r="A102" s="41" t="s">
        <v>143</v>
      </c>
      <c r="B102" s="42">
        <f>+'[2]By Agency-SUM (C)'!B102</f>
        <v>317711</v>
      </c>
      <c r="C102" s="42">
        <f>+'[2]By Agency-SUM (C)'!C102</f>
        <v>266253</v>
      </c>
      <c r="D102" s="42">
        <f>+'[2]By Agency-SUM (C)'!D102</f>
        <v>8402</v>
      </c>
      <c r="E102" s="42">
        <f t="shared" si="36"/>
        <v>274655</v>
      </c>
      <c r="F102" s="42">
        <f t="shared" si="37"/>
        <v>43056</v>
      </c>
      <c r="G102" s="42">
        <f t="shared" si="38"/>
        <v>51458</v>
      </c>
      <c r="H102" s="42">
        <f t="shared" si="35"/>
        <v>86.44806128840361</v>
      </c>
    </row>
    <row r="103" spans="1:8" s="38" customFormat="1" ht="11.25" customHeight="1">
      <c r="A103" s="41" t="s">
        <v>144</v>
      </c>
      <c r="B103" s="42">
        <f>+'[2]By Agency-SUM (C)'!B103</f>
        <v>47290</v>
      </c>
      <c r="C103" s="42">
        <f>+'[2]By Agency-SUM (C)'!C103</f>
        <v>41671</v>
      </c>
      <c r="D103" s="42">
        <f>+'[2]By Agency-SUM (C)'!D103</f>
        <v>3193</v>
      </c>
      <c r="E103" s="42">
        <f t="shared" si="36"/>
        <v>44864</v>
      </c>
      <c r="F103" s="42">
        <f t="shared" si="37"/>
        <v>2426</v>
      </c>
      <c r="G103" s="42">
        <f t="shared" si="38"/>
        <v>5619</v>
      </c>
      <c r="H103" s="42">
        <f t="shared" si="35"/>
        <v>94.86995136392473</v>
      </c>
    </row>
    <row r="104" spans="1:8" s="38" customFormat="1" ht="11.25" customHeight="1">
      <c r="A104" s="41" t="s">
        <v>145</v>
      </c>
      <c r="B104" s="42">
        <f>+'[2]By Agency-SUM (C)'!B104</f>
        <v>368999</v>
      </c>
      <c r="C104" s="42">
        <f>+'[2]By Agency-SUM (C)'!C104</f>
        <v>268625</v>
      </c>
      <c r="D104" s="42">
        <f>+'[2]By Agency-SUM (C)'!D104</f>
        <v>16890</v>
      </c>
      <c r="E104" s="42">
        <f t="shared" si="36"/>
        <v>285515</v>
      </c>
      <c r="F104" s="42">
        <f t="shared" si="37"/>
        <v>83484</v>
      </c>
      <c r="G104" s="42">
        <f t="shared" si="38"/>
        <v>100374</v>
      </c>
      <c r="H104" s="42">
        <f t="shared" si="35"/>
        <v>77.37554844322071</v>
      </c>
    </row>
    <row r="105" spans="1:8" s="38" customFormat="1" ht="11.25" customHeight="1">
      <c r="A105" s="41" t="s">
        <v>146</v>
      </c>
      <c r="B105" s="42">
        <f>+'[2]By Agency-SUM (C)'!B105</f>
        <v>189189</v>
      </c>
      <c r="C105" s="42">
        <f>+'[2]By Agency-SUM (C)'!C105</f>
        <v>154711</v>
      </c>
      <c r="D105" s="42">
        <f>+'[2]By Agency-SUM (C)'!D105</f>
        <v>16234</v>
      </c>
      <c r="E105" s="42">
        <f t="shared" si="36"/>
        <v>170945</v>
      </c>
      <c r="F105" s="42">
        <f t="shared" si="37"/>
        <v>18244</v>
      </c>
      <c r="G105" s="42">
        <f t="shared" si="38"/>
        <v>34478</v>
      </c>
      <c r="H105" s="42">
        <f t="shared" si="35"/>
        <v>90.35673321387607</v>
      </c>
    </row>
    <row r="106" spans="1:8" s="38" customFormat="1" ht="11.25" customHeight="1">
      <c r="A106" s="41" t="s">
        <v>147</v>
      </c>
      <c r="B106" s="42">
        <f>+'[2]By Agency-SUM (C)'!B106</f>
        <v>38008</v>
      </c>
      <c r="C106" s="42">
        <f>+'[2]By Agency-SUM (C)'!C106</f>
        <v>29559</v>
      </c>
      <c r="D106" s="42">
        <f>+'[2]By Agency-SUM (C)'!D106</f>
        <v>3715</v>
      </c>
      <c r="E106" s="42">
        <f t="shared" si="36"/>
        <v>33274</v>
      </c>
      <c r="F106" s="42">
        <f t="shared" si="37"/>
        <v>4734</v>
      </c>
      <c r="G106" s="42">
        <f t="shared" si="38"/>
        <v>8449</v>
      </c>
      <c r="H106" s="42">
        <f t="shared" si="35"/>
        <v>87.54472742580509</v>
      </c>
    </row>
    <row r="107" spans="1:8" s="38" customFormat="1" ht="11.25" customHeight="1">
      <c r="A107" s="41" t="s">
        <v>148</v>
      </c>
      <c r="B107" s="42">
        <f>+'[2]By Agency-SUM (C)'!B107</f>
        <v>579164</v>
      </c>
      <c r="C107" s="42">
        <f>+'[2]By Agency-SUM (C)'!C107</f>
        <v>498351</v>
      </c>
      <c r="D107" s="42">
        <f>+'[2]By Agency-SUM (C)'!D107</f>
        <v>78481</v>
      </c>
      <c r="E107" s="42">
        <f t="shared" si="36"/>
        <v>576832</v>
      </c>
      <c r="F107" s="42">
        <f t="shared" si="37"/>
        <v>2332</v>
      </c>
      <c r="G107" s="42">
        <f t="shared" si="38"/>
        <v>80813</v>
      </c>
      <c r="H107" s="42">
        <f t="shared" si="35"/>
        <v>99.59735066406061</v>
      </c>
    </row>
    <row r="108" spans="1:8" s="38" customFormat="1" ht="11.25" customHeight="1">
      <c r="A108" s="41"/>
      <c r="B108" s="37"/>
      <c r="C108" s="37"/>
      <c r="D108" s="37"/>
      <c r="E108" s="37"/>
      <c r="F108" s="37"/>
      <c r="G108" s="37"/>
      <c r="H108" s="37"/>
    </row>
    <row r="109" spans="1:8" s="38" customFormat="1" ht="11.25" customHeight="1">
      <c r="A109" s="44" t="s">
        <v>149</v>
      </c>
      <c r="B109" s="45">
        <f aca="true" t="shared" si="39" ref="B109:G109">SUM(B110:B118)</f>
        <v>3189379</v>
      </c>
      <c r="C109" s="45">
        <f t="shared" si="39"/>
        <v>2205882</v>
      </c>
      <c r="D109" s="45">
        <f t="shared" si="39"/>
        <v>204681</v>
      </c>
      <c r="E109" s="45">
        <f t="shared" si="39"/>
        <v>2410563</v>
      </c>
      <c r="F109" s="45">
        <f t="shared" si="39"/>
        <v>778816</v>
      </c>
      <c r="G109" s="45">
        <f t="shared" si="39"/>
        <v>983497</v>
      </c>
      <c r="H109" s="40">
        <f aca="true" t="shared" si="40" ref="H109:H118">E109/B109*100</f>
        <v>75.58095165234361</v>
      </c>
    </row>
    <row r="110" spans="1:8" s="38" customFormat="1" ht="11.25" customHeight="1">
      <c r="A110" s="41" t="s">
        <v>82</v>
      </c>
      <c r="B110" s="42">
        <f>+'[2]By Agency-SUM (C)'!B110</f>
        <v>1545631</v>
      </c>
      <c r="C110" s="42">
        <f>+'[2]By Agency-SUM (C)'!C110</f>
        <v>1066734</v>
      </c>
      <c r="D110" s="42">
        <f>+'[2]By Agency-SUM (C)'!D110</f>
        <v>113592</v>
      </c>
      <c r="E110" s="42">
        <f aca="true" t="shared" si="41" ref="E110:E118">SUM(C110:D110)</f>
        <v>1180326</v>
      </c>
      <c r="F110" s="42">
        <f aca="true" t="shared" si="42" ref="F110:F118">B110-E110</f>
        <v>365305</v>
      </c>
      <c r="G110" s="42">
        <f aca="true" t="shared" si="43" ref="G110:G118">B110-C110</f>
        <v>478897</v>
      </c>
      <c r="H110" s="42">
        <f t="shared" si="40"/>
        <v>76.36531617184178</v>
      </c>
    </row>
    <row r="111" spans="1:8" s="38" customFormat="1" ht="11.25" customHeight="1">
      <c r="A111" s="41" t="s">
        <v>150</v>
      </c>
      <c r="B111" s="42">
        <f>+'[2]By Agency-SUM (C)'!B111</f>
        <v>9436</v>
      </c>
      <c r="C111" s="42">
        <f>+'[2]By Agency-SUM (C)'!C111</f>
        <v>7572</v>
      </c>
      <c r="D111" s="42">
        <f>+'[2]By Agency-SUM (C)'!D111</f>
        <v>329</v>
      </c>
      <c r="E111" s="42">
        <f t="shared" si="41"/>
        <v>7901</v>
      </c>
      <c r="F111" s="42">
        <f t="shared" si="42"/>
        <v>1535</v>
      </c>
      <c r="G111" s="42">
        <f t="shared" si="43"/>
        <v>1864</v>
      </c>
      <c r="H111" s="42">
        <f t="shared" si="40"/>
        <v>83.73251377702417</v>
      </c>
    </row>
    <row r="112" spans="1:8" s="38" customFormat="1" ht="11.25" customHeight="1">
      <c r="A112" s="41" t="s">
        <v>151</v>
      </c>
      <c r="B112" s="42">
        <f>+'[2]By Agency-SUM (C)'!B112</f>
        <v>61890</v>
      </c>
      <c r="C112" s="42">
        <f>+'[2]By Agency-SUM (C)'!C112</f>
        <v>48005</v>
      </c>
      <c r="D112" s="42">
        <f>+'[2]By Agency-SUM (C)'!D112</f>
        <v>4573</v>
      </c>
      <c r="E112" s="42">
        <f t="shared" si="41"/>
        <v>52578</v>
      </c>
      <c r="F112" s="42">
        <f t="shared" si="42"/>
        <v>9312</v>
      </c>
      <c r="G112" s="42">
        <f t="shared" si="43"/>
        <v>13885</v>
      </c>
      <c r="H112" s="42">
        <f t="shared" si="40"/>
        <v>84.95395055744062</v>
      </c>
    </row>
    <row r="113" spans="1:8" s="38" customFormat="1" ht="11.25" customHeight="1">
      <c r="A113" s="41" t="s">
        <v>152</v>
      </c>
      <c r="B113" s="42">
        <f>+'[2]By Agency-SUM (C)'!B113</f>
        <v>223152</v>
      </c>
      <c r="C113" s="42">
        <f>+'[2]By Agency-SUM (C)'!C113</f>
        <v>183969</v>
      </c>
      <c r="D113" s="42">
        <f>+'[2]By Agency-SUM (C)'!D113</f>
        <v>8689</v>
      </c>
      <c r="E113" s="42">
        <f t="shared" si="41"/>
        <v>192658</v>
      </c>
      <c r="F113" s="42">
        <f t="shared" si="42"/>
        <v>30494</v>
      </c>
      <c r="G113" s="42">
        <f t="shared" si="43"/>
        <v>39183</v>
      </c>
      <c r="H113" s="42">
        <f t="shared" si="40"/>
        <v>86.33487488348749</v>
      </c>
    </row>
    <row r="114" spans="1:8" s="38" customFormat="1" ht="11.25" customHeight="1">
      <c r="A114" s="41" t="s">
        <v>153</v>
      </c>
      <c r="B114" s="42">
        <f>+'[2]By Agency-SUM (C)'!B114</f>
        <v>32255</v>
      </c>
      <c r="C114" s="42">
        <f>+'[2]By Agency-SUM (C)'!C114</f>
        <v>10870</v>
      </c>
      <c r="D114" s="42">
        <f>+'[2]By Agency-SUM (C)'!D114</f>
        <v>386</v>
      </c>
      <c r="E114" s="42">
        <f t="shared" si="41"/>
        <v>11256</v>
      </c>
      <c r="F114" s="42">
        <f t="shared" si="42"/>
        <v>20999</v>
      </c>
      <c r="G114" s="42">
        <f t="shared" si="43"/>
        <v>21385</v>
      </c>
      <c r="H114" s="42">
        <f t="shared" si="40"/>
        <v>34.89691520694466</v>
      </c>
    </row>
    <row r="115" spans="1:8" s="38" customFormat="1" ht="11.25" customHeight="1">
      <c r="A115" s="41" t="s">
        <v>154</v>
      </c>
      <c r="B115" s="42">
        <f>+'[2]By Agency-SUM (C)'!B115</f>
        <v>56738</v>
      </c>
      <c r="C115" s="42">
        <f>+'[2]By Agency-SUM (C)'!C115</f>
        <v>46201</v>
      </c>
      <c r="D115" s="42">
        <f>+'[2]By Agency-SUM (C)'!D115</f>
        <v>5315</v>
      </c>
      <c r="E115" s="42">
        <f t="shared" si="41"/>
        <v>51516</v>
      </c>
      <c r="F115" s="42">
        <f t="shared" si="42"/>
        <v>5222</v>
      </c>
      <c r="G115" s="42">
        <f t="shared" si="43"/>
        <v>10537</v>
      </c>
      <c r="H115" s="42">
        <f t="shared" si="40"/>
        <v>90.79629172688499</v>
      </c>
    </row>
    <row r="116" spans="1:8" s="38" customFormat="1" ht="11.25" customHeight="1">
      <c r="A116" s="41" t="s">
        <v>155</v>
      </c>
      <c r="B116" s="42">
        <f>+'[2]By Agency-SUM (C)'!B116</f>
        <v>151628</v>
      </c>
      <c r="C116" s="42">
        <f>+'[2]By Agency-SUM (C)'!C116</f>
        <v>101389</v>
      </c>
      <c r="D116" s="42">
        <f>+'[2]By Agency-SUM (C)'!D116</f>
        <v>13608</v>
      </c>
      <c r="E116" s="42">
        <f t="shared" si="41"/>
        <v>114997</v>
      </c>
      <c r="F116" s="42">
        <f t="shared" si="42"/>
        <v>36631</v>
      </c>
      <c r="G116" s="42">
        <f t="shared" si="43"/>
        <v>50239</v>
      </c>
      <c r="H116" s="42">
        <f t="shared" si="40"/>
        <v>75.84153322605324</v>
      </c>
    </row>
    <row r="117" spans="1:8" s="38" customFormat="1" ht="11.25" customHeight="1">
      <c r="A117" s="41" t="s">
        <v>156</v>
      </c>
      <c r="B117" s="42">
        <f>+'[2]By Agency-SUM (C)'!B117</f>
        <v>246235</v>
      </c>
      <c r="C117" s="42">
        <f>+'[2]By Agency-SUM (C)'!C117</f>
        <v>155445</v>
      </c>
      <c r="D117" s="42">
        <f>+'[2]By Agency-SUM (C)'!D117</f>
        <v>27567</v>
      </c>
      <c r="E117" s="42">
        <f t="shared" si="41"/>
        <v>183012</v>
      </c>
      <c r="F117" s="42">
        <f t="shared" si="42"/>
        <v>63223</v>
      </c>
      <c r="G117" s="42">
        <f t="shared" si="43"/>
        <v>90790</v>
      </c>
      <c r="H117" s="42">
        <f t="shared" si="40"/>
        <v>74.32412126627003</v>
      </c>
    </row>
    <row r="118" spans="1:8" s="38" customFormat="1" ht="11.25" customHeight="1">
      <c r="A118" s="41" t="s">
        <v>157</v>
      </c>
      <c r="B118" s="42">
        <f>+'[2]By Agency-SUM (C)'!B118</f>
        <v>862414</v>
      </c>
      <c r="C118" s="42">
        <f>+'[2]By Agency-SUM (C)'!C118</f>
        <v>585697</v>
      </c>
      <c r="D118" s="42">
        <f>+'[2]By Agency-SUM (C)'!D118</f>
        <v>30622</v>
      </c>
      <c r="E118" s="42">
        <f t="shared" si="41"/>
        <v>616319</v>
      </c>
      <c r="F118" s="42">
        <f t="shared" si="42"/>
        <v>246095</v>
      </c>
      <c r="G118" s="42">
        <f t="shared" si="43"/>
        <v>276717</v>
      </c>
      <c r="H118" s="42">
        <f t="shared" si="40"/>
        <v>71.4644010881085</v>
      </c>
    </row>
    <row r="119" spans="1:8" s="38" customFormat="1" ht="11.25" customHeight="1">
      <c r="A119" s="41"/>
      <c r="B119" s="37"/>
      <c r="C119" s="37"/>
      <c r="D119" s="37"/>
      <c r="E119" s="37"/>
      <c r="F119" s="37"/>
      <c r="G119" s="37"/>
      <c r="H119" s="37"/>
    </row>
    <row r="120" spans="1:8" s="38" customFormat="1" ht="11.25" customHeight="1">
      <c r="A120" s="44" t="s">
        <v>158</v>
      </c>
      <c r="B120" s="45">
        <f aca="true" t="shared" si="44" ref="B120:G120">+B121+B129</f>
        <v>50363105</v>
      </c>
      <c r="C120" s="45">
        <f t="shared" si="44"/>
        <v>46848596</v>
      </c>
      <c r="D120" s="45">
        <f t="shared" si="44"/>
        <v>1730738</v>
      </c>
      <c r="E120" s="45">
        <f t="shared" si="44"/>
        <v>48579334</v>
      </c>
      <c r="F120" s="45">
        <f t="shared" si="44"/>
        <v>1783771</v>
      </c>
      <c r="G120" s="45">
        <f t="shared" si="44"/>
        <v>3514509</v>
      </c>
      <c r="H120" s="40">
        <f>E120/B120*100</f>
        <v>96.45817905786389</v>
      </c>
    </row>
    <row r="121" spans="1:8" s="38" customFormat="1" ht="11.25">
      <c r="A121" s="49" t="s">
        <v>159</v>
      </c>
      <c r="B121" s="50">
        <f aca="true" t="shared" si="45" ref="B121:H121">SUM(B122:B126)</f>
        <v>4440782</v>
      </c>
      <c r="C121" s="50">
        <f t="shared" si="45"/>
        <v>4224605</v>
      </c>
      <c r="D121" s="50">
        <f t="shared" si="45"/>
        <v>71904</v>
      </c>
      <c r="E121" s="50">
        <f t="shared" si="45"/>
        <v>4296509</v>
      </c>
      <c r="F121" s="50">
        <f t="shared" si="45"/>
        <v>144273</v>
      </c>
      <c r="G121" s="50">
        <f t="shared" si="45"/>
        <v>216177</v>
      </c>
      <c r="H121" s="50">
        <f t="shared" si="45"/>
        <v>450.45073206588563</v>
      </c>
    </row>
    <row r="122" spans="1:8" s="38" customFormat="1" ht="11.25" customHeight="1">
      <c r="A122" s="41" t="s">
        <v>82</v>
      </c>
      <c r="B122" s="42">
        <f>+'[2]By Agency-SUM (C)'!B122</f>
        <v>121158</v>
      </c>
      <c r="C122" s="42">
        <f>+'[2]By Agency-SUM (C)'!C122</f>
        <v>100796</v>
      </c>
      <c r="D122" s="42">
        <f>+'[2]By Agency-SUM (C)'!D122</f>
        <v>5002</v>
      </c>
      <c r="E122" s="42">
        <f aca="true" t="shared" si="46" ref="E122:E128">SUM(C122:D122)</f>
        <v>105798</v>
      </c>
      <c r="F122" s="42">
        <f aca="true" t="shared" si="47" ref="F122:F128">B122-E122</f>
        <v>15360</v>
      </c>
      <c r="G122" s="42">
        <f aca="true" t="shared" si="48" ref="G122:G128">B122-C122</f>
        <v>20362</v>
      </c>
      <c r="H122" s="42">
        <f aca="true" t="shared" si="49" ref="H122:H128">E122/B122*100</f>
        <v>87.32233942455306</v>
      </c>
    </row>
    <row r="123" spans="1:8" s="38" customFormat="1" ht="11.25" customHeight="1">
      <c r="A123" s="41" t="s">
        <v>160</v>
      </c>
      <c r="B123" s="42">
        <f>+'[2]By Agency-SUM (C)'!B123</f>
        <v>133640</v>
      </c>
      <c r="C123" s="42">
        <f>+'[2]By Agency-SUM (C)'!C123</f>
        <v>120610</v>
      </c>
      <c r="D123" s="42">
        <f>+'[2]By Agency-SUM (C)'!D123</f>
        <v>2549</v>
      </c>
      <c r="E123" s="42">
        <f t="shared" si="46"/>
        <v>123159</v>
      </c>
      <c r="F123" s="42">
        <f t="shared" si="47"/>
        <v>10481</v>
      </c>
      <c r="G123" s="42">
        <f t="shared" si="48"/>
        <v>13030</v>
      </c>
      <c r="H123" s="42">
        <f t="shared" si="49"/>
        <v>92.15728823705477</v>
      </c>
    </row>
    <row r="124" spans="1:8" s="38" customFormat="1" ht="11.25" customHeight="1">
      <c r="A124" s="41" t="s">
        <v>161</v>
      </c>
      <c r="B124" s="42">
        <f>+'[2]By Agency-SUM (C)'!B124</f>
        <v>23826</v>
      </c>
      <c r="C124" s="42">
        <f>+'[2]By Agency-SUM (C)'!C124</f>
        <v>22250</v>
      </c>
      <c r="D124" s="42">
        <f>+'[2]By Agency-SUM (C)'!D124</f>
        <v>1062</v>
      </c>
      <c r="E124" s="42">
        <f t="shared" si="46"/>
        <v>23312</v>
      </c>
      <c r="F124" s="42">
        <f t="shared" si="47"/>
        <v>514</v>
      </c>
      <c r="G124" s="42">
        <f t="shared" si="48"/>
        <v>1576</v>
      </c>
      <c r="H124" s="42">
        <f t="shared" si="49"/>
        <v>97.84269285654327</v>
      </c>
    </row>
    <row r="125" spans="1:8" s="38" customFormat="1" ht="11.25" customHeight="1">
      <c r="A125" s="41" t="s">
        <v>162</v>
      </c>
      <c r="B125" s="42">
        <f>+'[2]By Agency-SUM (C)'!B125</f>
        <v>193319</v>
      </c>
      <c r="C125" s="42">
        <f>+'[2]By Agency-SUM (C)'!C125</f>
        <v>141443</v>
      </c>
      <c r="D125" s="42">
        <f>+'[2]By Agency-SUM (C)'!D125</f>
        <v>3306</v>
      </c>
      <c r="E125" s="42">
        <f t="shared" si="46"/>
        <v>144749</v>
      </c>
      <c r="F125" s="42">
        <f t="shared" si="47"/>
        <v>48570</v>
      </c>
      <c r="G125" s="42">
        <f t="shared" si="48"/>
        <v>51876</v>
      </c>
      <c r="H125" s="42">
        <f t="shared" si="49"/>
        <v>74.87572354502144</v>
      </c>
    </row>
    <row r="126" spans="1:8" s="38" customFormat="1" ht="11.25" customHeight="1">
      <c r="A126" s="41" t="s">
        <v>163</v>
      </c>
      <c r="B126" s="50">
        <f>SUM(B127:B128)</f>
        <v>3968839</v>
      </c>
      <c r="C126" s="50">
        <f>SUM(C127:C128)</f>
        <v>3839506</v>
      </c>
      <c r="D126" s="50">
        <f>SUM(D127:D128)</f>
        <v>59985</v>
      </c>
      <c r="E126" s="42">
        <f t="shared" si="46"/>
        <v>3899491</v>
      </c>
      <c r="F126" s="42">
        <f t="shared" si="47"/>
        <v>69348</v>
      </c>
      <c r="G126" s="42">
        <f t="shared" si="48"/>
        <v>129333</v>
      </c>
      <c r="H126" s="42">
        <f t="shared" si="49"/>
        <v>98.25268800271314</v>
      </c>
    </row>
    <row r="127" spans="1:8" s="38" customFormat="1" ht="11.25" customHeight="1">
      <c r="A127" s="41" t="s">
        <v>164</v>
      </c>
      <c r="B127" s="42">
        <f>+'[2]By Agency-SUM (C)'!B127</f>
        <v>3692582</v>
      </c>
      <c r="C127" s="42">
        <f>+'[2]By Agency-SUM (C)'!C127</f>
        <v>3610290</v>
      </c>
      <c r="D127" s="42">
        <f>+'[2]By Agency-SUM (C)'!D127</f>
        <v>40897</v>
      </c>
      <c r="E127" s="42">
        <f t="shared" si="46"/>
        <v>3651187</v>
      </c>
      <c r="F127" s="42">
        <f t="shared" si="47"/>
        <v>41395</v>
      </c>
      <c r="G127" s="42">
        <f t="shared" si="48"/>
        <v>82292</v>
      </c>
      <c r="H127" s="42">
        <f t="shared" si="49"/>
        <v>98.87896869995033</v>
      </c>
    </row>
    <row r="128" spans="1:8" s="38" customFormat="1" ht="11.25" customHeight="1">
      <c r="A128" s="41" t="s">
        <v>165</v>
      </c>
      <c r="B128" s="42">
        <f>+'[2]By Agency-SUM (C)'!B128</f>
        <v>276257</v>
      </c>
      <c r="C128" s="42">
        <f>+'[2]By Agency-SUM (C)'!C128</f>
        <v>229216</v>
      </c>
      <c r="D128" s="42">
        <f>+'[2]By Agency-SUM (C)'!D128</f>
        <v>19088</v>
      </c>
      <c r="E128" s="42">
        <f t="shared" si="46"/>
        <v>248304</v>
      </c>
      <c r="F128" s="42">
        <f t="shared" si="47"/>
        <v>27953</v>
      </c>
      <c r="G128" s="42">
        <f t="shared" si="48"/>
        <v>47041</v>
      </c>
      <c r="H128" s="42">
        <f t="shared" si="49"/>
        <v>89.88152336411385</v>
      </c>
    </row>
    <row r="129" spans="1:8" s="38" customFormat="1" ht="11.25" customHeight="1">
      <c r="A129" s="41" t="s">
        <v>166</v>
      </c>
      <c r="B129" s="50">
        <f aca="true" t="shared" si="50" ref="B129:H129">SUM(B130:B133)</f>
        <v>45922323</v>
      </c>
      <c r="C129" s="50">
        <f t="shared" si="50"/>
        <v>42623991</v>
      </c>
      <c r="D129" s="50">
        <f t="shared" si="50"/>
        <v>1658834</v>
      </c>
      <c r="E129" s="50">
        <f t="shared" si="50"/>
        <v>44282825</v>
      </c>
      <c r="F129" s="50">
        <f t="shared" si="50"/>
        <v>1639498</v>
      </c>
      <c r="G129" s="50">
        <f t="shared" si="50"/>
        <v>3298332</v>
      </c>
      <c r="H129" s="50">
        <f t="shared" si="50"/>
        <v>386.4308353593474</v>
      </c>
    </row>
    <row r="130" spans="1:8" s="38" customFormat="1" ht="11.25" customHeight="1">
      <c r="A130" s="41" t="s">
        <v>167</v>
      </c>
      <c r="B130" s="42">
        <f>+'[2]By Agency-SUM (C)'!B130</f>
        <v>13166822</v>
      </c>
      <c r="C130" s="42">
        <f>+'[2]By Agency-SUM (C)'!C130</f>
        <v>11683086</v>
      </c>
      <c r="D130" s="42">
        <f>+'[2]By Agency-SUM (C)'!D130</f>
        <v>1232620</v>
      </c>
      <c r="E130" s="42">
        <f>SUM(C130:D130)</f>
        <v>12915706</v>
      </c>
      <c r="F130" s="42">
        <f>B130-E130</f>
        <v>251116</v>
      </c>
      <c r="G130" s="42">
        <f>B130-C130</f>
        <v>1483736</v>
      </c>
      <c r="H130" s="42">
        <f>E130/B130*100</f>
        <v>98.09281237340339</v>
      </c>
    </row>
    <row r="131" spans="1:8" s="38" customFormat="1" ht="11.25" customHeight="1">
      <c r="A131" s="41" t="s">
        <v>168</v>
      </c>
      <c r="B131" s="42">
        <f>+'[2]By Agency-SUM (C)'!B131</f>
        <v>3966387</v>
      </c>
      <c r="C131" s="42">
        <f>+'[2]By Agency-SUM (C)'!C131</f>
        <v>3618317</v>
      </c>
      <c r="D131" s="42">
        <f>+'[2]By Agency-SUM (C)'!D131</f>
        <v>242623</v>
      </c>
      <c r="E131" s="42">
        <f>SUM(C131:D131)</f>
        <v>3860940</v>
      </c>
      <c r="F131" s="42">
        <f>B131-E131</f>
        <v>105447</v>
      </c>
      <c r="G131" s="42">
        <f>B131-C131</f>
        <v>348070</v>
      </c>
      <c r="H131" s="42">
        <f>E131/B131*100</f>
        <v>97.34148483241802</v>
      </c>
    </row>
    <row r="132" spans="1:8" s="38" customFormat="1" ht="11.25" customHeight="1">
      <c r="A132" s="41" t="s">
        <v>169</v>
      </c>
      <c r="B132" s="42">
        <f>+'[2]By Agency-SUM (C)'!B132</f>
        <v>3913130</v>
      </c>
      <c r="C132" s="42">
        <f>+'[2]By Agency-SUM (C)'!C132</f>
        <v>3659558</v>
      </c>
      <c r="D132" s="42">
        <f>+'[2]By Agency-SUM (C)'!D132</f>
        <v>74973</v>
      </c>
      <c r="E132" s="42">
        <f>SUM(C132:D132)</f>
        <v>3734531</v>
      </c>
      <c r="F132" s="42">
        <f>B132-E132</f>
        <v>178599</v>
      </c>
      <c r="G132" s="42">
        <f>B132-C132</f>
        <v>253572</v>
      </c>
      <c r="H132" s="42">
        <f>E132/B132*100</f>
        <v>95.43590425056158</v>
      </c>
    </row>
    <row r="133" spans="1:8" s="38" customFormat="1" ht="11.25" customHeight="1">
      <c r="A133" s="49" t="s">
        <v>170</v>
      </c>
      <c r="B133" s="50">
        <f aca="true" t="shared" si="51" ref="B133:H133">+B134</f>
        <v>24875984</v>
      </c>
      <c r="C133" s="50">
        <f t="shared" si="51"/>
        <v>23663030</v>
      </c>
      <c r="D133" s="50">
        <f t="shared" si="51"/>
        <v>108618</v>
      </c>
      <c r="E133" s="50">
        <f t="shared" si="51"/>
        <v>23771648</v>
      </c>
      <c r="F133" s="50">
        <f t="shared" si="51"/>
        <v>1104336</v>
      </c>
      <c r="G133" s="50">
        <f t="shared" si="51"/>
        <v>1212954</v>
      </c>
      <c r="H133" s="50">
        <f t="shared" si="51"/>
        <v>95.5606339029644</v>
      </c>
    </row>
    <row r="134" spans="1:8" s="38" customFormat="1" ht="11.25" customHeight="1">
      <c r="A134" s="41" t="s">
        <v>171</v>
      </c>
      <c r="B134" s="42">
        <f>+'[2]By Agency-SUM (C)'!B134</f>
        <v>24875984</v>
      </c>
      <c r="C134" s="42">
        <f>+'[2]By Agency-SUM (C)'!C134</f>
        <v>23663030</v>
      </c>
      <c r="D134" s="42">
        <f>+'[2]By Agency-SUM (C)'!D134</f>
        <v>108618</v>
      </c>
      <c r="E134" s="42">
        <f>SUM(C134:D134)</f>
        <v>23771648</v>
      </c>
      <c r="F134" s="42">
        <f>B134-E134</f>
        <v>1104336</v>
      </c>
      <c r="G134" s="42">
        <f>B134-C134</f>
        <v>1212954</v>
      </c>
      <c r="H134" s="42">
        <f>E134/B134*100</f>
        <v>95.5606339029644</v>
      </c>
    </row>
    <row r="135" spans="1:8" s="38" customFormat="1" ht="11.25" customHeight="1">
      <c r="A135" s="41"/>
      <c r="B135" s="37"/>
      <c r="C135" s="37"/>
      <c r="D135" s="37"/>
      <c r="E135" s="37"/>
      <c r="F135" s="37"/>
      <c r="G135" s="37"/>
      <c r="H135" s="37"/>
    </row>
    <row r="136" spans="1:8" s="38" customFormat="1" ht="11.25" customHeight="1">
      <c r="A136" s="44" t="s">
        <v>172</v>
      </c>
      <c r="B136" s="45">
        <f aca="true" t="shared" si="52" ref="B136:H136">+B137</f>
        <v>65031387</v>
      </c>
      <c r="C136" s="45">
        <f t="shared" si="52"/>
        <v>37689546</v>
      </c>
      <c r="D136" s="45">
        <f t="shared" si="52"/>
        <v>1131984</v>
      </c>
      <c r="E136" s="45">
        <f t="shared" si="52"/>
        <v>38821530</v>
      </c>
      <c r="F136" s="45">
        <f t="shared" si="52"/>
        <v>26209857</v>
      </c>
      <c r="G136" s="45">
        <f t="shared" si="52"/>
        <v>27341841</v>
      </c>
      <c r="H136" s="45">
        <f t="shared" si="52"/>
        <v>59.69660465645612</v>
      </c>
    </row>
    <row r="137" spans="1:8" s="38" customFormat="1" ht="11.25" customHeight="1">
      <c r="A137" s="41" t="s">
        <v>173</v>
      </c>
      <c r="B137" s="42">
        <f>+'[2]By Agency-SUM (C)'!B137</f>
        <v>65031387</v>
      </c>
      <c r="C137" s="42">
        <f>+'[2]By Agency-SUM (C)'!C137</f>
        <v>37689546</v>
      </c>
      <c r="D137" s="42">
        <f>+'[2]By Agency-SUM (C)'!D137</f>
        <v>1131984</v>
      </c>
      <c r="E137" s="42">
        <f>SUM(C137:D137)</f>
        <v>38821530</v>
      </c>
      <c r="F137" s="42">
        <f>B137-E137</f>
        <v>26209857</v>
      </c>
      <c r="G137" s="42">
        <f>B137-C137</f>
        <v>27341841</v>
      </c>
      <c r="H137" s="42">
        <f>E137/B137*100</f>
        <v>59.69660465645612</v>
      </c>
    </row>
    <row r="138" spans="2:8" s="38" customFormat="1" ht="11.25" customHeight="1">
      <c r="B138" s="37"/>
      <c r="C138" s="37"/>
      <c r="D138" s="37"/>
      <c r="E138" s="37"/>
      <c r="F138" s="37"/>
      <c r="G138" s="37"/>
      <c r="H138" s="37"/>
    </row>
    <row r="139" spans="1:8" s="38" customFormat="1" ht="11.25" customHeight="1">
      <c r="A139" s="44" t="s">
        <v>174</v>
      </c>
      <c r="B139" s="45">
        <f aca="true" t="shared" si="53" ref="B139:G139">SUM(B140:B159)</f>
        <v>5061359</v>
      </c>
      <c r="C139" s="45">
        <f t="shared" si="53"/>
        <v>2873434</v>
      </c>
      <c r="D139" s="45">
        <f t="shared" si="53"/>
        <v>996148</v>
      </c>
      <c r="E139" s="45">
        <f t="shared" si="53"/>
        <v>3869582</v>
      </c>
      <c r="F139" s="45">
        <f t="shared" si="53"/>
        <v>1191777</v>
      </c>
      <c r="G139" s="45">
        <f t="shared" si="53"/>
        <v>2187925</v>
      </c>
      <c r="H139" s="40">
        <f aca="true" t="shared" si="54" ref="H139:H159">E139/B139*100</f>
        <v>76.4534189335315</v>
      </c>
    </row>
    <row r="140" spans="1:8" s="38" customFormat="1" ht="11.25" customHeight="1">
      <c r="A140" s="41" t="s">
        <v>175</v>
      </c>
      <c r="B140" s="42">
        <f>+'[2]By Agency-SUM (C)'!B140</f>
        <v>1840142</v>
      </c>
      <c r="C140" s="42">
        <f>+'[2]By Agency-SUM (C)'!C140</f>
        <v>618310</v>
      </c>
      <c r="D140" s="42">
        <f>+'[2]By Agency-SUM (C)'!D140</f>
        <v>533545</v>
      </c>
      <c r="E140" s="42">
        <f aca="true" t="shared" si="55" ref="E140:E159">SUM(C140:D140)</f>
        <v>1151855</v>
      </c>
      <c r="F140" s="42">
        <f aca="true" t="shared" si="56" ref="F140:F159">B140-E140</f>
        <v>688287</v>
      </c>
      <c r="G140" s="42">
        <f aca="true" t="shared" si="57" ref="G140:G159">B140-C140</f>
        <v>1221832</v>
      </c>
      <c r="H140" s="42">
        <f t="shared" si="54"/>
        <v>62.59598444033123</v>
      </c>
    </row>
    <row r="141" spans="1:8" s="38" customFormat="1" ht="11.25" customHeight="1">
      <c r="A141" s="41" t="s">
        <v>176</v>
      </c>
      <c r="B141" s="42">
        <f>+'[2]By Agency-SUM (C)'!B141</f>
        <v>57664</v>
      </c>
      <c r="C141" s="42">
        <f>+'[2]By Agency-SUM (C)'!C141</f>
        <v>46196</v>
      </c>
      <c r="D141" s="42">
        <f>+'[2]By Agency-SUM (C)'!D141</f>
        <v>152</v>
      </c>
      <c r="E141" s="42">
        <f t="shared" si="55"/>
        <v>46348</v>
      </c>
      <c r="F141" s="42">
        <f t="shared" si="56"/>
        <v>11316</v>
      </c>
      <c r="G141" s="42">
        <f t="shared" si="57"/>
        <v>11468</v>
      </c>
      <c r="H141" s="42">
        <f t="shared" si="54"/>
        <v>80.37597114317425</v>
      </c>
    </row>
    <row r="142" spans="1:8" s="38" customFormat="1" ht="11.25" customHeight="1">
      <c r="A142" s="41" t="s">
        <v>177</v>
      </c>
      <c r="B142" s="42">
        <f>+'[2]By Agency-SUM (C)'!B142</f>
        <v>92197</v>
      </c>
      <c r="C142" s="42">
        <f>+'[2]By Agency-SUM (C)'!C142</f>
        <v>42992</v>
      </c>
      <c r="D142" s="42">
        <f>+'[2]By Agency-SUM (C)'!D142</f>
        <v>2738</v>
      </c>
      <c r="E142" s="42">
        <f t="shared" si="55"/>
        <v>45730</v>
      </c>
      <c r="F142" s="42">
        <f t="shared" si="56"/>
        <v>46467</v>
      </c>
      <c r="G142" s="42">
        <f t="shared" si="57"/>
        <v>49205</v>
      </c>
      <c r="H142" s="42">
        <f t="shared" si="54"/>
        <v>49.600312374589194</v>
      </c>
    </row>
    <row r="143" spans="1:8" s="38" customFormat="1" ht="11.25" customHeight="1">
      <c r="A143" s="41" t="s">
        <v>178</v>
      </c>
      <c r="B143" s="42">
        <f>+'[2]By Agency-SUM (C)'!B143</f>
        <v>47799</v>
      </c>
      <c r="C143" s="42">
        <f>+'[2]By Agency-SUM (C)'!C143</f>
        <v>42476</v>
      </c>
      <c r="D143" s="42">
        <f>+'[2]By Agency-SUM (C)'!D143</f>
        <v>4087</v>
      </c>
      <c r="E143" s="42">
        <f t="shared" si="55"/>
        <v>46563</v>
      </c>
      <c r="F143" s="42">
        <f t="shared" si="56"/>
        <v>1236</v>
      </c>
      <c r="G143" s="42">
        <f t="shared" si="57"/>
        <v>5323</v>
      </c>
      <c r="H143" s="42">
        <f t="shared" si="54"/>
        <v>97.41417184459927</v>
      </c>
    </row>
    <row r="144" spans="1:8" s="38" customFormat="1" ht="11.25" customHeight="1">
      <c r="A144" s="51" t="s">
        <v>179</v>
      </c>
      <c r="B144" s="42">
        <f>+'[2]By Agency-SUM (C)'!B144</f>
        <v>127745</v>
      </c>
      <c r="C144" s="42">
        <f>+'[2]By Agency-SUM (C)'!C144</f>
        <v>116089</v>
      </c>
      <c r="D144" s="42">
        <f>+'[2]By Agency-SUM (C)'!D144</f>
        <v>6235</v>
      </c>
      <c r="E144" s="42">
        <f t="shared" si="55"/>
        <v>122324</v>
      </c>
      <c r="F144" s="42">
        <f t="shared" si="56"/>
        <v>5421</v>
      </c>
      <c r="G144" s="42">
        <f t="shared" si="57"/>
        <v>11656</v>
      </c>
      <c r="H144" s="42">
        <f t="shared" si="54"/>
        <v>95.75638968257074</v>
      </c>
    </row>
    <row r="145" spans="1:8" s="38" customFormat="1" ht="11.25" customHeight="1">
      <c r="A145" s="51" t="s">
        <v>180</v>
      </c>
      <c r="B145" s="42">
        <f>+'[2]By Agency-SUM (C)'!B145</f>
        <v>367040</v>
      </c>
      <c r="C145" s="42">
        <f>+'[2]By Agency-SUM (C)'!C145</f>
        <v>324318</v>
      </c>
      <c r="D145" s="42">
        <f>+'[2]By Agency-SUM (C)'!D145</f>
        <v>28036</v>
      </c>
      <c r="E145" s="42">
        <f t="shared" si="55"/>
        <v>352354</v>
      </c>
      <c r="F145" s="42">
        <f t="shared" si="56"/>
        <v>14686</v>
      </c>
      <c r="G145" s="42">
        <f t="shared" si="57"/>
        <v>42722</v>
      </c>
      <c r="H145" s="42">
        <f t="shared" si="54"/>
        <v>95.99880122057542</v>
      </c>
    </row>
    <row r="146" spans="1:8" s="38" customFormat="1" ht="11.25" customHeight="1">
      <c r="A146" s="51" t="s">
        <v>181</v>
      </c>
      <c r="B146" s="42">
        <f>+'[2]By Agency-SUM (C)'!B146</f>
        <v>309565</v>
      </c>
      <c r="C146" s="42">
        <f>+'[2]By Agency-SUM (C)'!C146</f>
        <v>120060</v>
      </c>
      <c r="D146" s="42">
        <f>+'[2]By Agency-SUM (C)'!D146</f>
        <v>20635</v>
      </c>
      <c r="E146" s="42">
        <f t="shared" si="55"/>
        <v>140695</v>
      </c>
      <c r="F146" s="42">
        <f t="shared" si="56"/>
        <v>168870</v>
      </c>
      <c r="G146" s="42">
        <f t="shared" si="57"/>
        <v>189505</v>
      </c>
      <c r="H146" s="42">
        <f t="shared" si="54"/>
        <v>45.449259444704666</v>
      </c>
    </row>
    <row r="147" spans="1:8" s="38" customFormat="1" ht="11.25" customHeight="1">
      <c r="A147" s="41" t="s">
        <v>182</v>
      </c>
      <c r="B147" s="42">
        <f>+'[2]By Agency-SUM (C)'!B147</f>
        <v>21829</v>
      </c>
      <c r="C147" s="42">
        <f>+'[2]By Agency-SUM (C)'!C147</f>
        <v>18225</v>
      </c>
      <c r="D147" s="42">
        <f>+'[2]By Agency-SUM (C)'!D147</f>
        <v>753</v>
      </c>
      <c r="E147" s="42">
        <f t="shared" si="55"/>
        <v>18978</v>
      </c>
      <c r="F147" s="42">
        <f t="shared" si="56"/>
        <v>2851</v>
      </c>
      <c r="G147" s="42">
        <f t="shared" si="57"/>
        <v>3604</v>
      </c>
      <c r="H147" s="42">
        <f t="shared" si="54"/>
        <v>86.93939255119336</v>
      </c>
    </row>
    <row r="148" spans="1:8" s="38" customFormat="1" ht="11.25" customHeight="1">
      <c r="A148" s="41" t="s">
        <v>183</v>
      </c>
      <c r="B148" s="42">
        <f>+'[2]By Agency-SUM (C)'!B148</f>
        <v>29732</v>
      </c>
      <c r="C148" s="42">
        <f>+'[2]By Agency-SUM (C)'!C148</f>
        <v>19365</v>
      </c>
      <c r="D148" s="42">
        <f>+'[2]By Agency-SUM (C)'!D148</f>
        <v>4707</v>
      </c>
      <c r="E148" s="42">
        <f t="shared" si="55"/>
        <v>24072</v>
      </c>
      <c r="F148" s="42">
        <f t="shared" si="56"/>
        <v>5660</v>
      </c>
      <c r="G148" s="42">
        <f t="shared" si="57"/>
        <v>10367</v>
      </c>
      <c r="H148" s="42">
        <f t="shared" si="54"/>
        <v>80.9632718956007</v>
      </c>
    </row>
    <row r="149" spans="1:8" s="38" customFormat="1" ht="11.25" customHeight="1">
      <c r="A149" s="38" t="s">
        <v>184</v>
      </c>
      <c r="B149" s="42">
        <f>+'[2]By Agency-SUM (C)'!B149</f>
        <v>260431</v>
      </c>
      <c r="C149" s="42">
        <f>+'[2]By Agency-SUM (C)'!C149</f>
        <v>196073</v>
      </c>
      <c r="D149" s="42">
        <f>+'[2]By Agency-SUM (C)'!D149</f>
        <v>64345</v>
      </c>
      <c r="E149" s="42">
        <f t="shared" si="55"/>
        <v>260418</v>
      </c>
      <c r="F149" s="42">
        <f t="shared" si="56"/>
        <v>13</v>
      </c>
      <c r="G149" s="42">
        <f t="shared" si="57"/>
        <v>64358</v>
      </c>
      <c r="H149" s="42">
        <f t="shared" si="54"/>
        <v>99.99500827474456</v>
      </c>
    </row>
    <row r="150" spans="1:8" s="38" customFormat="1" ht="11.25" customHeight="1">
      <c r="A150" s="41" t="s">
        <v>185</v>
      </c>
      <c r="B150" s="42">
        <f>+'[2]By Agency-SUM (C)'!B150</f>
        <v>465927</v>
      </c>
      <c r="C150" s="42">
        <f>+'[2]By Agency-SUM (C)'!C150</f>
        <v>208757</v>
      </c>
      <c r="D150" s="42">
        <f>+'[2]By Agency-SUM (C)'!D150</f>
        <v>186733</v>
      </c>
      <c r="E150" s="42">
        <f t="shared" si="55"/>
        <v>395490</v>
      </c>
      <c r="F150" s="42">
        <f t="shared" si="56"/>
        <v>70437</v>
      </c>
      <c r="G150" s="42">
        <f t="shared" si="57"/>
        <v>257170</v>
      </c>
      <c r="H150" s="42">
        <f t="shared" si="54"/>
        <v>84.88239574010521</v>
      </c>
    </row>
    <row r="151" spans="1:8" s="38" customFormat="1" ht="11.25" customHeight="1">
      <c r="A151" s="41" t="s">
        <v>186</v>
      </c>
      <c r="B151" s="42">
        <f>+'[2]By Agency-SUM (C)'!B151</f>
        <v>167268</v>
      </c>
      <c r="C151" s="42">
        <f>+'[2]By Agency-SUM (C)'!C151</f>
        <v>84768</v>
      </c>
      <c r="D151" s="42">
        <f>+'[2]By Agency-SUM (C)'!D151</f>
        <v>38768</v>
      </c>
      <c r="E151" s="42">
        <f t="shared" si="55"/>
        <v>123536</v>
      </c>
      <c r="F151" s="42">
        <f t="shared" si="56"/>
        <v>43732</v>
      </c>
      <c r="G151" s="42">
        <f t="shared" si="57"/>
        <v>82500</v>
      </c>
      <c r="H151" s="42">
        <f t="shared" si="54"/>
        <v>73.85513068847598</v>
      </c>
    </row>
    <row r="152" spans="1:8" s="38" customFormat="1" ht="11.25" customHeight="1">
      <c r="A152" s="51" t="s">
        <v>187</v>
      </c>
      <c r="B152" s="42">
        <f>+'[2]By Agency-SUM (C)'!B152</f>
        <v>323069</v>
      </c>
      <c r="C152" s="42">
        <f>+'[2]By Agency-SUM (C)'!C152</f>
        <v>205858</v>
      </c>
      <c r="D152" s="42">
        <f>+'[2]By Agency-SUM (C)'!D152</f>
        <v>73619</v>
      </c>
      <c r="E152" s="42">
        <f t="shared" si="55"/>
        <v>279477</v>
      </c>
      <c r="F152" s="42">
        <f t="shared" si="56"/>
        <v>43592</v>
      </c>
      <c r="G152" s="42">
        <f t="shared" si="57"/>
        <v>117211</v>
      </c>
      <c r="H152" s="42">
        <f t="shared" si="54"/>
        <v>86.5069071932002</v>
      </c>
    </row>
    <row r="153" spans="1:8" s="38" customFormat="1" ht="11.25" customHeight="1">
      <c r="A153" s="41" t="s">
        <v>188</v>
      </c>
      <c r="B153" s="42">
        <f>+'[2]By Agency-SUM (C)'!B153</f>
        <v>62255</v>
      </c>
      <c r="C153" s="42">
        <f>+'[2]By Agency-SUM (C)'!C153</f>
        <v>58547</v>
      </c>
      <c r="D153" s="42">
        <f>+'[2]By Agency-SUM (C)'!D153</f>
        <v>3503</v>
      </c>
      <c r="E153" s="42">
        <f t="shared" si="55"/>
        <v>62050</v>
      </c>
      <c r="F153" s="42">
        <f t="shared" si="56"/>
        <v>205</v>
      </c>
      <c r="G153" s="42">
        <f t="shared" si="57"/>
        <v>3708</v>
      </c>
      <c r="H153" s="42">
        <f t="shared" si="54"/>
        <v>99.67070917998554</v>
      </c>
    </row>
    <row r="154" spans="1:8" s="38" customFormat="1" ht="11.25" customHeight="1">
      <c r="A154" s="41" t="s">
        <v>189</v>
      </c>
      <c r="B154" s="42">
        <f>+'[2]By Agency-SUM (C)'!B154</f>
        <v>43466</v>
      </c>
      <c r="C154" s="42">
        <f>+'[2]By Agency-SUM (C)'!C154</f>
        <v>37547</v>
      </c>
      <c r="D154" s="42">
        <f>+'[2]By Agency-SUM (C)'!D154</f>
        <v>4488</v>
      </c>
      <c r="E154" s="42">
        <f t="shared" si="55"/>
        <v>42035</v>
      </c>
      <c r="F154" s="42">
        <f t="shared" si="56"/>
        <v>1431</v>
      </c>
      <c r="G154" s="42">
        <f t="shared" si="57"/>
        <v>5919</v>
      </c>
      <c r="H154" s="42">
        <f t="shared" si="54"/>
        <v>96.70777159158884</v>
      </c>
    </row>
    <row r="155" spans="1:8" s="38" customFormat="1" ht="11.25" customHeight="1">
      <c r="A155" s="41" t="s">
        <v>190</v>
      </c>
      <c r="B155" s="42">
        <f>+'[2]By Agency-SUM (C)'!B155</f>
        <v>299237</v>
      </c>
      <c r="C155" s="42">
        <f>+'[2]By Agency-SUM (C)'!C155</f>
        <v>204568</v>
      </c>
      <c r="D155" s="42">
        <f>+'[2]By Agency-SUM (C)'!D155</f>
        <v>14358</v>
      </c>
      <c r="E155" s="42">
        <f t="shared" si="55"/>
        <v>218926</v>
      </c>
      <c r="F155" s="42">
        <f t="shared" si="56"/>
        <v>80311</v>
      </c>
      <c r="G155" s="42">
        <f t="shared" si="57"/>
        <v>94669</v>
      </c>
      <c r="H155" s="42">
        <f t="shared" si="54"/>
        <v>73.16140717892506</v>
      </c>
    </row>
    <row r="156" spans="1:8" s="38" customFormat="1" ht="11.25" customHeight="1">
      <c r="A156" s="41" t="s">
        <v>191</v>
      </c>
      <c r="B156" s="42">
        <f>+'[2]By Agency-SUM (C)'!B156</f>
        <v>18473</v>
      </c>
      <c r="C156" s="42">
        <f>+'[2]By Agency-SUM (C)'!C156</f>
        <v>14340</v>
      </c>
      <c r="D156" s="42">
        <f>+'[2]By Agency-SUM (C)'!D156</f>
        <v>2422</v>
      </c>
      <c r="E156" s="42">
        <f t="shared" si="55"/>
        <v>16762</v>
      </c>
      <c r="F156" s="42">
        <f t="shared" si="56"/>
        <v>1711</v>
      </c>
      <c r="G156" s="42">
        <f t="shared" si="57"/>
        <v>4133</v>
      </c>
      <c r="H156" s="42">
        <f t="shared" si="54"/>
        <v>90.73783359497645</v>
      </c>
    </row>
    <row r="157" spans="1:8" s="38" customFormat="1" ht="11.25" customHeight="1">
      <c r="A157" s="41" t="s">
        <v>192</v>
      </c>
      <c r="B157" s="42">
        <f>+'[2]By Agency-SUM (C)'!B157</f>
        <v>478044</v>
      </c>
      <c r="C157" s="42">
        <f>+'[2]By Agency-SUM (C)'!C157</f>
        <v>474668</v>
      </c>
      <c r="D157" s="42">
        <f>+'[2]By Agency-SUM (C)'!D157</f>
        <v>2934</v>
      </c>
      <c r="E157" s="42">
        <f t="shared" si="55"/>
        <v>477602</v>
      </c>
      <c r="F157" s="42">
        <f t="shared" si="56"/>
        <v>442</v>
      </c>
      <c r="G157" s="42">
        <f t="shared" si="57"/>
        <v>3376</v>
      </c>
      <c r="H157" s="42">
        <f t="shared" si="54"/>
        <v>99.90753989172545</v>
      </c>
    </row>
    <row r="158" spans="1:8" s="38" customFormat="1" ht="11.25" customHeight="1">
      <c r="A158" s="41" t="s">
        <v>193</v>
      </c>
      <c r="B158" s="42">
        <f>+'[2]By Agency-SUM (C)'!B158</f>
        <v>22103</v>
      </c>
      <c r="C158" s="42">
        <f>+'[2]By Agency-SUM (C)'!C158</f>
        <v>15964</v>
      </c>
      <c r="D158" s="42">
        <f>+'[2]By Agency-SUM (C)'!D158</f>
        <v>2382</v>
      </c>
      <c r="E158" s="42">
        <f t="shared" si="55"/>
        <v>18346</v>
      </c>
      <c r="F158" s="42">
        <f t="shared" si="56"/>
        <v>3757</v>
      </c>
      <c r="G158" s="42">
        <f t="shared" si="57"/>
        <v>6139</v>
      </c>
      <c r="H158" s="42">
        <f t="shared" si="54"/>
        <v>83.00230737908882</v>
      </c>
    </row>
    <row r="159" spans="1:8" s="38" customFormat="1" ht="11.25" customHeight="1">
      <c r="A159" s="41" t="s">
        <v>194</v>
      </c>
      <c r="B159" s="42">
        <f>+'[2]By Agency-SUM (C)'!B159</f>
        <v>27373</v>
      </c>
      <c r="C159" s="42">
        <f>+'[2]By Agency-SUM (C)'!C159</f>
        <v>24313</v>
      </c>
      <c r="D159" s="42">
        <f>+'[2]By Agency-SUM (C)'!D159</f>
        <v>1708</v>
      </c>
      <c r="E159" s="42">
        <f t="shared" si="55"/>
        <v>26021</v>
      </c>
      <c r="F159" s="42">
        <f t="shared" si="56"/>
        <v>1352</v>
      </c>
      <c r="G159" s="42">
        <f t="shared" si="57"/>
        <v>3060</v>
      </c>
      <c r="H159" s="42">
        <f t="shared" si="54"/>
        <v>95.06082636174332</v>
      </c>
    </row>
    <row r="160" spans="2:8" s="38" customFormat="1" ht="11.25" customHeight="1">
      <c r="B160" s="37"/>
      <c r="C160" s="37"/>
      <c r="D160" s="37"/>
      <c r="E160" s="37"/>
      <c r="F160" s="37"/>
      <c r="G160" s="37"/>
      <c r="H160" s="37"/>
    </row>
    <row r="161" spans="1:8" s="38" customFormat="1" ht="11.25" customHeight="1">
      <c r="A161" s="44" t="s">
        <v>195</v>
      </c>
      <c r="B161" s="45">
        <f aca="true" t="shared" si="58" ref="B161:G161">SUM(B162:B166)</f>
        <v>28715381</v>
      </c>
      <c r="C161" s="45">
        <f t="shared" si="58"/>
        <v>20278599</v>
      </c>
      <c r="D161" s="45">
        <f t="shared" si="58"/>
        <v>1350887</v>
      </c>
      <c r="E161" s="45">
        <f t="shared" si="58"/>
        <v>21629486</v>
      </c>
      <c r="F161" s="45">
        <f t="shared" si="58"/>
        <v>7085895</v>
      </c>
      <c r="G161" s="45">
        <f t="shared" si="58"/>
        <v>8436782</v>
      </c>
      <c r="H161" s="40">
        <f aca="true" t="shared" si="59" ref="H161:H166">E161/B161*100</f>
        <v>75.32369499119653</v>
      </c>
    </row>
    <row r="162" spans="1:8" s="38" customFormat="1" ht="11.25" customHeight="1">
      <c r="A162" s="41" t="s">
        <v>82</v>
      </c>
      <c r="B162" s="42">
        <f>+'[2]By Agency-SUM (C)'!B162</f>
        <v>28652707</v>
      </c>
      <c r="C162" s="42">
        <f>+'[2]By Agency-SUM (C)'!C162</f>
        <v>20229859</v>
      </c>
      <c r="D162" s="42">
        <f>+'[2]By Agency-SUM (C)'!D162</f>
        <v>1345469</v>
      </c>
      <c r="E162" s="42">
        <f>SUM(C162:D162)</f>
        <v>21575328</v>
      </c>
      <c r="F162" s="42">
        <f>B162-E162</f>
        <v>7077379</v>
      </c>
      <c r="G162" s="42">
        <f>B162-C162</f>
        <v>8422848</v>
      </c>
      <c r="H162" s="42">
        <f t="shared" si="59"/>
        <v>75.29944029372164</v>
      </c>
    </row>
    <row r="163" spans="1:8" s="38" customFormat="1" ht="11.25" customHeight="1">
      <c r="A163" s="41" t="s">
        <v>196</v>
      </c>
      <c r="B163" s="42">
        <f>+'[2]By Agency-SUM (C)'!B163</f>
        <v>14592</v>
      </c>
      <c r="C163" s="42">
        <f>+'[2]By Agency-SUM (C)'!C163</f>
        <v>10425</v>
      </c>
      <c r="D163" s="42">
        <f>+'[2]By Agency-SUM (C)'!D163</f>
        <v>2223</v>
      </c>
      <c r="E163" s="42">
        <f>SUM(C163:D163)</f>
        <v>12648</v>
      </c>
      <c r="F163" s="42">
        <f>B163-E163</f>
        <v>1944</v>
      </c>
      <c r="G163" s="42">
        <f>B163-C163</f>
        <v>4167</v>
      </c>
      <c r="H163" s="42">
        <f t="shared" si="59"/>
        <v>86.67763157894737</v>
      </c>
    </row>
    <row r="164" spans="1:8" s="38" customFormat="1" ht="11.25" customHeight="1">
      <c r="A164" s="41" t="s">
        <v>197</v>
      </c>
      <c r="B164" s="42">
        <f>+'[2]By Agency-SUM (C)'!B164</f>
        <v>10219</v>
      </c>
      <c r="C164" s="42">
        <f>+'[2]By Agency-SUM (C)'!C164</f>
        <v>8281</v>
      </c>
      <c r="D164" s="42">
        <f>+'[2]By Agency-SUM (C)'!D164</f>
        <v>1166</v>
      </c>
      <c r="E164" s="42">
        <f>SUM(C164:D164)</f>
        <v>9447</v>
      </c>
      <c r="F164" s="42">
        <f>B164-E164</f>
        <v>772</v>
      </c>
      <c r="G164" s="42">
        <f>B164-C164</f>
        <v>1938</v>
      </c>
      <c r="H164" s="42">
        <f t="shared" si="59"/>
        <v>92.44544475976123</v>
      </c>
    </row>
    <row r="165" spans="1:8" s="38" customFormat="1" ht="11.25" customHeight="1">
      <c r="A165" s="38" t="s">
        <v>198</v>
      </c>
      <c r="B165" s="42">
        <f>+'[2]By Agency-SUM (C)'!B165</f>
        <v>11835</v>
      </c>
      <c r="C165" s="42">
        <f>+'[2]By Agency-SUM (C)'!C165</f>
        <v>9179</v>
      </c>
      <c r="D165" s="42">
        <f>+'[2]By Agency-SUM (C)'!D165</f>
        <v>1894</v>
      </c>
      <c r="E165" s="42">
        <f>SUM(C165:D165)</f>
        <v>11073</v>
      </c>
      <c r="F165" s="42">
        <f>B165-E165</f>
        <v>762</v>
      </c>
      <c r="G165" s="42">
        <f>B165-C165</f>
        <v>2656</v>
      </c>
      <c r="H165" s="42">
        <f t="shared" si="59"/>
        <v>93.5614702154626</v>
      </c>
    </row>
    <row r="166" spans="1:8" s="38" customFormat="1" ht="11.25" customHeight="1">
      <c r="A166" s="38" t="s">
        <v>199</v>
      </c>
      <c r="B166" s="42">
        <f>+'[2]By Agency-SUM (C)'!B166</f>
        <v>26028</v>
      </c>
      <c r="C166" s="42">
        <f>+'[2]By Agency-SUM (C)'!C166</f>
        <v>20855</v>
      </c>
      <c r="D166" s="42">
        <f>+'[2]By Agency-SUM (C)'!D166</f>
        <v>135</v>
      </c>
      <c r="E166" s="42">
        <f>SUM(C166:D166)</f>
        <v>20990</v>
      </c>
      <c r="F166" s="42">
        <f>B166-E166</f>
        <v>5038</v>
      </c>
      <c r="G166" s="42">
        <f>B166-C166</f>
        <v>5173</v>
      </c>
      <c r="H166" s="42">
        <f t="shared" si="59"/>
        <v>80.64392193022898</v>
      </c>
    </row>
    <row r="167" spans="2:8" s="38" customFormat="1" ht="11.25" customHeight="1">
      <c r="B167" s="37"/>
      <c r="C167" s="37"/>
      <c r="D167" s="37"/>
      <c r="E167" s="37"/>
      <c r="F167" s="37"/>
      <c r="G167" s="37"/>
      <c r="H167" s="37"/>
    </row>
    <row r="168" spans="1:8" s="38" customFormat="1" ht="11.25" customHeight="1">
      <c r="A168" s="44" t="s">
        <v>200</v>
      </c>
      <c r="B168" s="45">
        <f aca="true" t="shared" si="60" ref="B168:G168">SUM(B169:B171)</f>
        <v>690929</v>
      </c>
      <c r="C168" s="45">
        <f t="shared" si="60"/>
        <v>461806</v>
      </c>
      <c r="D168" s="45">
        <f t="shared" si="60"/>
        <v>88191</v>
      </c>
      <c r="E168" s="45">
        <f t="shared" si="60"/>
        <v>549997</v>
      </c>
      <c r="F168" s="45">
        <f t="shared" si="60"/>
        <v>140932</v>
      </c>
      <c r="G168" s="45">
        <f t="shared" si="60"/>
        <v>229123</v>
      </c>
      <c r="H168" s="40">
        <f>E168/B168*100</f>
        <v>79.60253513747433</v>
      </c>
    </row>
    <row r="169" spans="1:8" s="38" customFormat="1" ht="11.25" customHeight="1">
      <c r="A169" s="41" t="s">
        <v>175</v>
      </c>
      <c r="B169" s="42">
        <f>+'[2]By Agency-SUM (C)'!B169</f>
        <v>607061</v>
      </c>
      <c r="C169" s="42">
        <f>+'[2]By Agency-SUM (C)'!C169</f>
        <v>408381</v>
      </c>
      <c r="D169" s="42">
        <f>+'[2]By Agency-SUM (C)'!D169</f>
        <v>79112</v>
      </c>
      <c r="E169" s="42">
        <f>SUM(C169:D169)</f>
        <v>487493</v>
      </c>
      <c r="F169" s="42">
        <f>B169-E169</f>
        <v>119568</v>
      </c>
      <c r="G169" s="42">
        <f>B169-C169</f>
        <v>198680</v>
      </c>
      <c r="H169" s="42">
        <f>E169/B169*100</f>
        <v>80.3037915464838</v>
      </c>
    </row>
    <row r="170" spans="1:8" s="38" customFormat="1" ht="11.25" customHeight="1">
      <c r="A170" s="41" t="s">
        <v>201</v>
      </c>
      <c r="B170" s="42">
        <f>+'[2]By Agency-SUM (C)'!B170</f>
        <v>11070</v>
      </c>
      <c r="C170" s="42">
        <f>+'[2]By Agency-SUM (C)'!C170</f>
        <v>10784</v>
      </c>
      <c r="D170" s="42">
        <f>+'[2]By Agency-SUM (C)'!D170</f>
        <v>263</v>
      </c>
      <c r="E170" s="42">
        <f>SUM(C170:D170)</f>
        <v>11047</v>
      </c>
      <c r="F170" s="42">
        <f>B170-E170</f>
        <v>23</v>
      </c>
      <c r="G170" s="42">
        <f>B170-C170</f>
        <v>286</v>
      </c>
      <c r="H170" s="42">
        <f>E170/B170*100</f>
        <v>99.79223125564589</v>
      </c>
    </row>
    <row r="171" spans="1:8" s="38" customFormat="1" ht="11.25" customHeight="1">
      <c r="A171" s="38" t="s">
        <v>202</v>
      </c>
      <c r="B171" s="42">
        <f>+'[2]By Agency-SUM (C)'!B171</f>
        <v>72798</v>
      </c>
      <c r="C171" s="42">
        <f>+'[2]By Agency-SUM (C)'!C171</f>
        <v>42641</v>
      </c>
      <c r="D171" s="42">
        <f>+'[2]By Agency-SUM (C)'!D171</f>
        <v>8816</v>
      </c>
      <c r="E171" s="42">
        <f>SUM(C171:D171)</f>
        <v>51457</v>
      </c>
      <c r="F171" s="42">
        <f>B171-E171</f>
        <v>21341</v>
      </c>
      <c r="G171" s="42">
        <f>B171-C171</f>
        <v>30157</v>
      </c>
      <c r="H171" s="42">
        <f>E171/B171*100</f>
        <v>70.68463419324706</v>
      </c>
    </row>
    <row r="172" spans="1:8" s="38" customFormat="1" ht="11.25" customHeight="1">
      <c r="A172" s="38" t="s">
        <v>203</v>
      </c>
      <c r="B172" s="52"/>
      <c r="C172" s="52"/>
      <c r="D172" s="52"/>
      <c r="E172" s="52"/>
      <c r="F172" s="52"/>
      <c r="G172" s="52"/>
      <c r="H172" s="52"/>
    </row>
    <row r="173" spans="1:8" s="38" customFormat="1" ht="11.25" customHeight="1">
      <c r="A173" s="44" t="s">
        <v>204</v>
      </c>
      <c r="B173" s="45">
        <f aca="true" t="shared" si="61" ref="B173:G173">SUM(B174:B179)</f>
        <v>1427783</v>
      </c>
      <c r="C173" s="45">
        <f t="shared" si="61"/>
        <v>1061972</v>
      </c>
      <c r="D173" s="45">
        <f t="shared" si="61"/>
        <v>90178</v>
      </c>
      <c r="E173" s="45">
        <f t="shared" si="61"/>
        <v>1152150</v>
      </c>
      <c r="F173" s="45">
        <f t="shared" si="61"/>
        <v>275633</v>
      </c>
      <c r="G173" s="45">
        <f t="shared" si="61"/>
        <v>365811</v>
      </c>
      <c r="H173" s="40">
        <f aca="true" t="shared" si="62" ref="H173:H179">E173/B173*100</f>
        <v>80.6950355901422</v>
      </c>
    </row>
    <row r="174" spans="1:8" s="38" customFormat="1" ht="11.25" customHeight="1">
      <c r="A174" s="38" t="s">
        <v>175</v>
      </c>
      <c r="B174" s="42">
        <f>+'[2]By Agency-SUM (C)'!B174</f>
        <v>1194101</v>
      </c>
      <c r="C174" s="42">
        <f>+'[2]By Agency-SUM (C)'!C174</f>
        <v>898791</v>
      </c>
      <c r="D174" s="42">
        <f>+'[2]By Agency-SUM (C)'!D174</f>
        <v>67481</v>
      </c>
      <c r="E174" s="42">
        <f aca="true" t="shared" si="63" ref="E174:E179">SUM(C174:D174)</f>
        <v>966272</v>
      </c>
      <c r="F174" s="42">
        <f aca="true" t="shared" si="64" ref="F174:F179">B174-E174</f>
        <v>227829</v>
      </c>
      <c r="G174" s="42">
        <f aca="true" t="shared" si="65" ref="G174:G179">B174-C174</f>
        <v>295310</v>
      </c>
      <c r="H174" s="42">
        <f t="shared" si="62"/>
        <v>80.92045815219986</v>
      </c>
    </row>
    <row r="175" spans="1:8" s="38" customFormat="1" ht="11.25" customHeight="1">
      <c r="A175" s="38" t="s">
        <v>205</v>
      </c>
      <c r="B175" s="42">
        <f>+'[2]By Agency-SUM (C)'!B175</f>
        <v>141037</v>
      </c>
      <c r="C175" s="42">
        <f>+'[2]By Agency-SUM (C)'!C175</f>
        <v>107699</v>
      </c>
      <c r="D175" s="42">
        <f>+'[2]By Agency-SUM (C)'!D175</f>
        <v>10371</v>
      </c>
      <c r="E175" s="42">
        <f t="shared" si="63"/>
        <v>118070</v>
      </c>
      <c r="F175" s="42">
        <f t="shared" si="64"/>
        <v>22967</v>
      </c>
      <c r="G175" s="42">
        <f t="shared" si="65"/>
        <v>33338</v>
      </c>
      <c r="H175" s="42">
        <f t="shared" si="62"/>
        <v>83.71562072363989</v>
      </c>
    </row>
    <row r="176" spans="1:8" s="38" customFormat="1" ht="11.25" customHeight="1">
      <c r="A176" s="38" t="s">
        <v>206</v>
      </c>
      <c r="B176" s="42">
        <f>+'[2]By Agency-SUM (C)'!B176</f>
        <v>32663</v>
      </c>
      <c r="C176" s="42">
        <f>+'[2]By Agency-SUM (C)'!C176</f>
        <v>22022</v>
      </c>
      <c r="D176" s="42">
        <f>+'[2]By Agency-SUM (C)'!D176</f>
        <v>6910</v>
      </c>
      <c r="E176" s="42">
        <f t="shared" si="63"/>
        <v>28932</v>
      </c>
      <c r="F176" s="42">
        <f t="shared" si="64"/>
        <v>3731</v>
      </c>
      <c r="G176" s="42">
        <f t="shared" si="65"/>
        <v>10641</v>
      </c>
      <c r="H176" s="42">
        <f t="shared" si="62"/>
        <v>88.5772892875731</v>
      </c>
    </row>
    <row r="177" spans="1:8" s="38" customFormat="1" ht="11.25" customHeight="1">
      <c r="A177" s="38" t="s">
        <v>207</v>
      </c>
      <c r="B177" s="42">
        <f>+'[2]By Agency-SUM (C)'!B177</f>
        <v>13072</v>
      </c>
      <c r="C177" s="42">
        <f>+'[2]By Agency-SUM (C)'!C177</f>
        <v>8919</v>
      </c>
      <c r="D177" s="42">
        <f>+'[2]By Agency-SUM (C)'!D177</f>
        <v>576</v>
      </c>
      <c r="E177" s="42">
        <f t="shared" si="63"/>
        <v>9495</v>
      </c>
      <c r="F177" s="42">
        <f t="shared" si="64"/>
        <v>3577</v>
      </c>
      <c r="G177" s="42">
        <f t="shared" si="65"/>
        <v>4153</v>
      </c>
      <c r="H177" s="42">
        <f t="shared" si="62"/>
        <v>72.6361689106487</v>
      </c>
    </row>
    <row r="178" spans="1:8" s="38" customFormat="1" ht="11.25" customHeight="1">
      <c r="A178" s="41" t="s">
        <v>208</v>
      </c>
      <c r="B178" s="42">
        <f>+'[2]By Agency-SUM (C)'!B178</f>
        <v>23951</v>
      </c>
      <c r="C178" s="42">
        <f>+'[2]By Agency-SUM (C)'!C178</f>
        <v>9990</v>
      </c>
      <c r="D178" s="42">
        <f>+'[2]By Agency-SUM (C)'!D178</f>
        <v>2573</v>
      </c>
      <c r="E178" s="42">
        <f t="shared" si="63"/>
        <v>12563</v>
      </c>
      <c r="F178" s="42">
        <f t="shared" si="64"/>
        <v>11388</v>
      </c>
      <c r="G178" s="42">
        <f t="shared" si="65"/>
        <v>13961</v>
      </c>
      <c r="H178" s="42">
        <f t="shared" si="62"/>
        <v>52.452924721306005</v>
      </c>
    </row>
    <row r="179" spans="1:8" s="38" customFormat="1" ht="11.25" customHeight="1">
      <c r="A179" s="38" t="s">
        <v>209</v>
      </c>
      <c r="B179" s="42">
        <f>+'[2]By Agency-SUM (C)'!B179</f>
        <v>22959</v>
      </c>
      <c r="C179" s="42">
        <f>+'[2]By Agency-SUM (C)'!C179</f>
        <v>14551</v>
      </c>
      <c r="D179" s="42">
        <f>+'[2]By Agency-SUM (C)'!D179</f>
        <v>2267</v>
      </c>
      <c r="E179" s="42">
        <f t="shared" si="63"/>
        <v>16818</v>
      </c>
      <c r="F179" s="42">
        <f t="shared" si="64"/>
        <v>6141</v>
      </c>
      <c r="G179" s="42">
        <f t="shared" si="65"/>
        <v>8408</v>
      </c>
      <c r="H179" s="42">
        <f t="shared" si="62"/>
        <v>73.25231935188815</v>
      </c>
    </row>
    <row r="180" spans="2:8" s="38" customFormat="1" ht="11.25" customHeight="1">
      <c r="B180" s="37"/>
      <c r="C180" s="37"/>
      <c r="D180" s="37"/>
      <c r="E180" s="37"/>
      <c r="F180" s="37"/>
      <c r="G180" s="37"/>
      <c r="H180" s="37"/>
    </row>
    <row r="181" spans="1:8" s="38" customFormat="1" ht="11.25" customHeight="1">
      <c r="A181" s="44" t="s">
        <v>210</v>
      </c>
      <c r="B181" s="45">
        <f aca="true" t="shared" si="66" ref="B181:G181">SUM(B182:B188)</f>
        <v>8154324</v>
      </c>
      <c r="C181" s="45">
        <f t="shared" si="66"/>
        <v>6103151</v>
      </c>
      <c r="D181" s="45">
        <f t="shared" si="66"/>
        <v>175051</v>
      </c>
      <c r="E181" s="45">
        <f t="shared" si="66"/>
        <v>6278202</v>
      </c>
      <c r="F181" s="45">
        <f t="shared" si="66"/>
        <v>1876122</v>
      </c>
      <c r="G181" s="45">
        <f t="shared" si="66"/>
        <v>2051173</v>
      </c>
      <c r="H181" s="40">
        <f aca="true" t="shared" si="67" ref="H181:H188">E181/B181*100</f>
        <v>76.9923049415255</v>
      </c>
    </row>
    <row r="182" spans="1:8" s="38" customFormat="1" ht="11.25" customHeight="1">
      <c r="A182" s="38" t="s">
        <v>175</v>
      </c>
      <c r="B182" s="42">
        <f>+'[2]By Agency-SUM (C)'!B182</f>
        <v>5733309</v>
      </c>
      <c r="C182" s="42">
        <f>+'[2]By Agency-SUM (C)'!C182</f>
        <v>4198655</v>
      </c>
      <c r="D182" s="42">
        <f>+'[2]By Agency-SUM (C)'!D182</f>
        <v>76353</v>
      </c>
      <c r="E182" s="42">
        <f aca="true" t="shared" si="68" ref="E182:E188">SUM(C182:D182)</f>
        <v>4275008</v>
      </c>
      <c r="F182" s="42">
        <f aca="true" t="shared" si="69" ref="F182:F188">B182-E182</f>
        <v>1458301</v>
      </c>
      <c r="G182" s="42">
        <f aca="true" t="shared" si="70" ref="G182:G188">B182-C182</f>
        <v>1534654</v>
      </c>
      <c r="H182" s="42">
        <f t="shared" si="67"/>
        <v>74.56440948848213</v>
      </c>
    </row>
    <row r="183" spans="1:8" s="38" customFormat="1" ht="11.25" customHeight="1">
      <c r="A183" s="38" t="s">
        <v>211</v>
      </c>
      <c r="B183" s="42">
        <f>+'[2]By Agency-SUM (C)'!B183</f>
        <v>21044</v>
      </c>
      <c r="C183" s="42">
        <f>+'[2]By Agency-SUM (C)'!C183</f>
        <v>17768</v>
      </c>
      <c r="D183" s="42">
        <f>+'[2]By Agency-SUM (C)'!D183</f>
        <v>1139</v>
      </c>
      <c r="E183" s="42">
        <f t="shared" si="68"/>
        <v>18907</v>
      </c>
      <c r="F183" s="42">
        <f t="shared" si="69"/>
        <v>2137</v>
      </c>
      <c r="G183" s="42">
        <f t="shared" si="70"/>
        <v>3276</v>
      </c>
      <c r="H183" s="42">
        <f t="shared" si="67"/>
        <v>89.84508648545903</v>
      </c>
    </row>
    <row r="184" spans="1:8" s="38" customFormat="1" ht="11.25" customHeight="1">
      <c r="A184" s="38" t="s">
        <v>212</v>
      </c>
      <c r="B184" s="42">
        <f>+'[2]By Agency-SUM (C)'!B184</f>
        <v>286165</v>
      </c>
      <c r="C184" s="42">
        <f>+'[2]By Agency-SUM (C)'!C184</f>
        <v>189692</v>
      </c>
      <c r="D184" s="42">
        <f>+'[2]By Agency-SUM (C)'!D184</f>
        <v>61346</v>
      </c>
      <c r="E184" s="42">
        <f t="shared" si="68"/>
        <v>251038</v>
      </c>
      <c r="F184" s="42">
        <f t="shared" si="69"/>
        <v>35127</v>
      </c>
      <c r="G184" s="42">
        <f t="shared" si="70"/>
        <v>96473</v>
      </c>
      <c r="H184" s="42">
        <f t="shared" si="67"/>
        <v>87.72491394824664</v>
      </c>
    </row>
    <row r="185" spans="1:8" s="38" customFormat="1" ht="11.25" customHeight="1">
      <c r="A185" s="38" t="s">
        <v>213</v>
      </c>
      <c r="B185" s="42">
        <f>+'[2]By Agency-SUM (C)'!B185</f>
        <v>5102</v>
      </c>
      <c r="C185" s="42">
        <f>+'[2]By Agency-SUM (C)'!C185</f>
        <v>4539</v>
      </c>
      <c r="D185" s="42">
        <f>+'[2]By Agency-SUM (C)'!D185</f>
        <v>360</v>
      </c>
      <c r="E185" s="42">
        <f t="shared" si="68"/>
        <v>4899</v>
      </c>
      <c r="F185" s="42">
        <f t="shared" si="69"/>
        <v>203</v>
      </c>
      <c r="G185" s="42">
        <f t="shared" si="70"/>
        <v>563</v>
      </c>
      <c r="H185" s="42">
        <f t="shared" si="67"/>
        <v>96.02116816934534</v>
      </c>
    </row>
    <row r="186" spans="1:8" s="38" customFormat="1" ht="11.25" customHeight="1">
      <c r="A186" s="38" t="s">
        <v>214</v>
      </c>
      <c r="B186" s="42">
        <f>+'[2]By Agency-SUM (C)'!B186</f>
        <v>200307</v>
      </c>
      <c r="C186" s="42">
        <f>+'[2]By Agency-SUM (C)'!C186</f>
        <v>131855</v>
      </c>
      <c r="D186" s="42">
        <f>+'[2]By Agency-SUM (C)'!D186</f>
        <v>15462</v>
      </c>
      <c r="E186" s="42">
        <f t="shared" si="68"/>
        <v>147317</v>
      </c>
      <c r="F186" s="42">
        <f t="shared" si="69"/>
        <v>52990</v>
      </c>
      <c r="G186" s="42">
        <f t="shared" si="70"/>
        <v>68452</v>
      </c>
      <c r="H186" s="42">
        <f t="shared" si="67"/>
        <v>73.54560749249902</v>
      </c>
    </row>
    <row r="187" spans="1:8" s="38" customFormat="1" ht="11.25" customHeight="1">
      <c r="A187" s="38" t="s">
        <v>215</v>
      </c>
      <c r="B187" s="42">
        <f>+'[2]By Agency-SUM (C)'!B187</f>
        <v>1900470</v>
      </c>
      <c r="C187" s="42">
        <f>+'[2]By Agency-SUM (C)'!C187</f>
        <v>1553806</v>
      </c>
      <c r="D187" s="42">
        <f>+'[2]By Agency-SUM (C)'!D187</f>
        <v>19603</v>
      </c>
      <c r="E187" s="42">
        <f t="shared" si="68"/>
        <v>1573409</v>
      </c>
      <c r="F187" s="42">
        <f t="shared" si="69"/>
        <v>327061</v>
      </c>
      <c r="G187" s="42">
        <f t="shared" si="70"/>
        <v>346664</v>
      </c>
      <c r="H187" s="42">
        <f t="shared" si="67"/>
        <v>82.79052023973017</v>
      </c>
    </row>
    <row r="188" spans="1:8" s="38" customFormat="1" ht="11.25" customHeight="1">
      <c r="A188" s="38" t="s">
        <v>216</v>
      </c>
      <c r="B188" s="42">
        <f>+'[2]By Agency-SUM (C)'!B188</f>
        <v>7927</v>
      </c>
      <c r="C188" s="42">
        <f>+'[2]By Agency-SUM (C)'!C188</f>
        <v>6836</v>
      </c>
      <c r="D188" s="42">
        <f>+'[2]By Agency-SUM (C)'!D188</f>
        <v>788</v>
      </c>
      <c r="E188" s="42">
        <f t="shared" si="68"/>
        <v>7624</v>
      </c>
      <c r="F188" s="42">
        <f t="shared" si="69"/>
        <v>303</v>
      </c>
      <c r="G188" s="42">
        <f t="shared" si="70"/>
        <v>1091</v>
      </c>
      <c r="H188" s="42">
        <f t="shared" si="67"/>
        <v>96.17762078970607</v>
      </c>
    </row>
    <row r="189" spans="2:8" s="38" customFormat="1" ht="11.25" customHeight="1">
      <c r="B189" s="37"/>
      <c r="C189" s="37"/>
      <c r="D189" s="37"/>
      <c r="E189" s="37"/>
      <c r="F189" s="37"/>
      <c r="G189" s="37"/>
      <c r="H189" s="37"/>
    </row>
    <row r="190" spans="1:8" s="38" customFormat="1" ht="11.25" customHeight="1">
      <c r="A190" s="44" t="s">
        <v>217</v>
      </c>
      <c r="B190" s="40">
        <f aca="true" t="shared" si="71" ref="B190:G190">SUM(B191:B197)</f>
        <v>1061186</v>
      </c>
      <c r="C190" s="40">
        <f t="shared" si="71"/>
        <v>724886</v>
      </c>
      <c r="D190" s="40">
        <f t="shared" si="71"/>
        <v>57634</v>
      </c>
      <c r="E190" s="40">
        <f t="shared" si="71"/>
        <v>782520</v>
      </c>
      <c r="F190" s="40">
        <f t="shared" si="71"/>
        <v>278666</v>
      </c>
      <c r="G190" s="40">
        <f t="shared" si="71"/>
        <v>336300</v>
      </c>
      <c r="H190" s="40">
        <f aca="true" t="shared" si="72" ref="H190:H197">E190/B190*100</f>
        <v>73.7401360364724</v>
      </c>
    </row>
    <row r="191" spans="1:8" s="38" customFormat="1" ht="11.25" customHeight="1">
      <c r="A191" s="38" t="s">
        <v>218</v>
      </c>
      <c r="B191" s="42">
        <f>+'[2]By Agency-SUM (C)'!B191</f>
        <v>287612</v>
      </c>
      <c r="C191" s="42">
        <f>+'[2]By Agency-SUM (C)'!C191</f>
        <v>226520</v>
      </c>
      <c r="D191" s="42">
        <f>+'[2]By Agency-SUM (C)'!D191</f>
        <v>20151</v>
      </c>
      <c r="E191" s="42">
        <f aca="true" t="shared" si="73" ref="E191:E197">SUM(C191:D191)</f>
        <v>246671</v>
      </c>
      <c r="F191" s="42">
        <f aca="true" t="shared" si="74" ref="F191:F197">B191-E191</f>
        <v>40941</v>
      </c>
      <c r="G191" s="42">
        <f aca="true" t="shared" si="75" ref="G191:G197">B191-C191</f>
        <v>61092</v>
      </c>
      <c r="H191" s="42">
        <f t="shared" si="72"/>
        <v>85.76519755782095</v>
      </c>
    </row>
    <row r="192" spans="1:8" s="38" customFormat="1" ht="11.25" customHeight="1">
      <c r="A192" s="38" t="s">
        <v>219</v>
      </c>
      <c r="B192" s="42">
        <f>+'[2]By Agency-SUM (C)'!B192</f>
        <v>38959</v>
      </c>
      <c r="C192" s="42">
        <f>+'[2]By Agency-SUM (C)'!C192</f>
        <v>26810</v>
      </c>
      <c r="D192" s="42">
        <f>+'[2]By Agency-SUM (C)'!D192</f>
        <v>5562</v>
      </c>
      <c r="E192" s="42">
        <f t="shared" si="73"/>
        <v>32372</v>
      </c>
      <c r="F192" s="42">
        <f t="shared" si="74"/>
        <v>6587</v>
      </c>
      <c r="G192" s="42">
        <f t="shared" si="75"/>
        <v>12149</v>
      </c>
      <c r="H192" s="42">
        <f t="shared" si="72"/>
        <v>83.09248183988296</v>
      </c>
    </row>
    <row r="193" spans="1:8" s="38" customFormat="1" ht="11.25" customHeight="1">
      <c r="A193" s="38" t="s">
        <v>220</v>
      </c>
      <c r="B193" s="42">
        <f>+'[2]By Agency-SUM (C)'!B193</f>
        <v>649615</v>
      </c>
      <c r="C193" s="42">
        <f>+'[2]By Agency-SUM (C)'!C193</f>
        <v>422635</v>
      </c>
      <c r="D193" s="42">
        <f>+'[2]By Agency-SUM (C)'!D193</f>
        <v>18900</v>
      </c>
      <c r="E193" s="42">
        <f t="shared" si="73"/>
        <v>441535</v>
      </c>
      <c r="F193" s="42">
        <f t="shared" si="74"/>
        <v>208080</v>
      </c>
      <c r="G193" s="42">
        <f t="shared" si="75"/>
        <v>226980</v>
      </c>
      <c r="H193" s="42">
        <f t="shared" si="72"/>
        <v>67.96871993411482</v>
      </c>
    </row>
    <row r="194" spans="1:8" s="38" customFormat="1" ht="11.25" customHeight="1">
      <c r="A194" s="38" t="s">
        <v>221</v>
      </c>
      <c r="B194" s="42">
        <f>+'[2]By Agency-SUM (C)'!B194</f>
        <v>6237</v>
      </c>
      <c r="C194" s="42">
        <f>+'[2]By Agency-SUM (C)'!C194</f>
        <v>3892</v>
      </c>
      <c r="D194" s="42">
        <f>+'[2]By Agency-SUM (C)'!D194</f>
        <v>626</v>
      </c>
      <c r="E194" s="42">
        <f t="shared" si="73"/>
        <v>4518</v>
      </c>
      <c r="F194" s="42">
        <f t="shared" si="74"/>
        <v>1719</v>
      </c>
      <c r="G194" s="42">
        <f t="shared" si="75"/>
        <v>2345</v>
      </c>
      <c r="H194" s="42">
        <f t="shared" si="72"/>
        <v>72.43867243867244</v>
      </c>
    </row>
    <row r="195" spans="1:8" s="38" customFormat="1" ht="11.25" customHeight="1">
      <c r="A195" s="38" t="s">
        <v>222</v>
      </c>
      <c r="B195" s="42">
        <f>+'[2]By Agency-SUM (C)'!B195</f>
        <v>32855</v>
      </c>
      <c r="C195" s="42">
        <f>+'[2]By Agency-SUM (C)'!C195</f>
        <v>22335</v>
      </c>
      <c r="D195" s="42">
        <f>+'[2]By Agency-SUM (C)'!D195</f>
        <v>3259</v>
      </c>
      <c r="E195" s="42">
        <f t="shared" si="73"/>
        <v>25594</v>
      </c>
      <c r="F195" s="42">
        <f t="shared" si="74"/>
        <v>7261</v>
      </c>
      <c r="G195" s="42">
        <f t="shared" si="75"/>
        <v>10520</v>
      </c>
      <c r="H195" s="42">
        <f t="shared" si="72"/>
        <v>77.89986303454573</v>
      </c>
    </row>
    <row r="196" spans="1:8" s="38" customFormat="1" ht="11.25" customHeight="1">
      <c r="A196" s="38" t="s">
        <v>223</v>
      </c>
      <c r="B196" s="42">
        <f>+'[2]By Agency-SUM (C)'!B196</f>
        <v>14989</v>
      </c>
      <c r="C196" s="42">
        <f>+'[2]By Agency-SUM (C)'!C196</f>
        <v>6467</v>
      </c>
      <c r="D196" s="42">
        <f>+'[2]By Agency-SUM (C)'!D196</f>
        <v>7656</v>
      </c>
      <c r="E196" s="42">
        <f t="shared" si="73"/>
        <v>14123</v>
      </c>
      <c r="F196" s="42">
        <f t="shared" si="74"/>
        <v>866</v>
      </c>
      <c r="G196" s="42">
        <f t="shared" si="75"/>
        <v>8522</v>
      </c>
      <c r="H196" s="42">
        <f t="shared" si="72"/>
        <v>94.22242978184</v>
      </c>
    </row>
    <row r="197" spans="1:8" s="38" customFormat="1" ht="11.25" customHeight="1">
      <c r="A197" s="38" t="s">
        <v>224</v>
      </c>
      <c r="B197" s="42">
        <f>+'[2]By Agency-SUM (C)'!B197</f>
        <v>30919</v>
      </c>
      <c r="C197" s="42">
        <f>+'[2]By Agency-SUM (C)'!C197</f>
        <v>16227</v>
      </c>
      <c r="D197" s="42">
        <f>+'[2]By Agency-SUM (C)'!D197</f>
        <v>1480</v>
      </c>
      <c r="E197" s="42">
        <f t="shared" si="73"/>
        <v>17707</v>
      </c>
      <c r="F197" s="42">
        <f t="shared" si="74"/>
        <v>13212</v>
      </c>
      <c r="G197" s="42">
        <f t="shared" si="75"/>
        <v>14692</v>
      </c>
      <c r="H197" s="42">
        <f t="shared" si="72"/>
        <v>57.2689931757172</v>
      </c>
    </row>
    <row r="198" spans="2:8" s="38" customFormat="1" ht="11.25" customHeight="1">
      <c r="B198" s="37"/>
      <c r="C198" s="37"/>
      <c r="D198" s="37"/>
      <c r="E198" s="37"/>
      <c r="F198" s="37"/>
      <c r="G198" s="37"/>
      <c r="H198" s="37"/>
    </row>
    <row r="199" spans="1:8" s="38" customFormat="1" ht="11.25" customHeight="1">
      <c r="A199" s="44" t="s">
        <v>225</v>
      </c>
      <c r="B199" s="45">
        <f aca="true" t="shared" si="76" ref="B199:G199">SUM(B200:B206)</f>
        <v>468243</v>
      </c>
      <c r="C199" s="45">
        <f t="shared" si="76"/>
        <v>320092</v>
      </c>
      <c r="D199" s="45">
        <f t="shared" si="76"/>
        <v>41471</v>
      </c>
      <c r="E199" s="45">
        <f t="shared" si="76"/>
        <v>361563</v>
      </c>
      <c r="F199" s="45">
        <f t="shared" si="76"/>
        <v>106680</v>
      </c>
      <c r="G199" s="45">
        <f t="shared" si="76"/>
        <v>148151</v>
      </c>
      <c r="H199" s="40">
        <f aca="true" t="shared" si="77" ref="H199:H206">E199/B199*100</f>
        <v>77.21695786162314</v>
      </c>
    </row>
    <row r="200" spans="1:8" s="38" customFormat="1" ht="11.25" customHeight="1">
      <c r="A200" s="38" t="s">
        <v>226</v>
      </c>
      <c r="B200" s="42">
        <f>+'[2]By Agency-SUM (C)'!B200</f>
        <v>78439</v>
      </c>
      <c r="C200" s="42">
        <f>+'[2]By Agency-SUM (C)'!C200</f>
        <v>55836</v>
      </c>
      <c r="D200" s="42">
        <f>+'[2]By Agency-SUM (C)'!D200</f>
        <v>11564</v>
      </c>
      <c r="E200" s="42">
        <f aca="true" t="shared" si="78" ref="E200:E206">SUM(C200:D200)</f>
        <v>67400</v>
      </c>
      <c r="F200" s="42">
        <f aca="true" t="shared" si="79" ref="F200:F206">B200-E200</f>
        <v>11039</v>
      </c>
      <c r="G200" s="42">
        <f aca="true" t="shared" si="80" ref="G200:G206">B200-C200</f>
        <v>22603</v>
      </c>
      <c r="H200" s="42">
        <f t="shared" si="77"/>
        <v>85.92664363390661</v>
      </c>
    </row>
    <row r="201" spans="1:8" s="38" customFormat="1" ht="11.25" customHeight="1">
      <c r="A201" s="38" t="s">
        <v>227</v>
      </c>
      <c r="B201" s="42">
        <f>+'[2]By Agency-SUM (C)'!B201</f>
        <v>111485</v>
      </c>
      <c r="C201" s="42">
        <f>+'[2]By Agency-SUM (C)'!C201</f>
        <v>78879</v>
      </c>
      <c r="D201" s="42">
        <f>+'[2]By Agency-SUM (C)'!D201</f>
        <v>3786</v>
      </c>
      <c r="E201" s="42">
        <f t="shared" si="78"/>
        <v>82665</v>
      </c>
      <c r="F201" s="42">
        <f t="shared" si="79"/>
        <v>28820</v>
      </c>
      <c r="G201" s="42">
        <f t="shared" si="80"/>
        <v>32606</v>
      </c>
      <c r="H201" s="42">
        <f t="shared" si="77"/>
        <v>74.14898865318204</v>
      </c>
    </row>
    <row r="202" spans="1:8" s="38" customFormat="1" ht="11.25" customHeight="1">
      <c r="A202" s="38" t="s">
        <v>228</v>
      </c>
      <c r="B202" s="42">
        <f>+'[2]By Agency-SUM (C)'!B202</f>
        <v>14128</v>
      </c>
      <c r="C202" s="42">
        <f>+'[2]By Agency-SUM (C)'!C202</f>
        <v>12161</v>
      </c>
      <c r="D202" s="42">
        <f>+'[2]By Agency-SUM (C)'!D202</f>
        <v>1859</v>
      </c>
      <c r="E202" s="42">
        <f t="shared" si="78"/>
        <v>14020</v>
      </c>
      <c r="F202" s="42">
        <f t="shared" si="79"/>
        <v>108</v>
      </c>
      <c r="G202" s="42">
        <f t="shared" si="80"/>
        <v>1967</v>
      </c>
      <c r="H202" s="42">
        <f t="shared" si="77"/>
        <v>99.23556058890148</v>
      </c>
    </row>
    <row r="203" spans="1:8" s="38" customFormat="1" ht="11.25" customHeight="1">
      <c r="A203" s="41" t="s">
        <v>229</v>
      </c>
      <c r="B203" s="42">
        <f>+'[2]By Agency-SUM (C)'!B203</f>
        <v>52549</v>
      </c>
      <c r="C203" s="42">
        <f>+'[2]By Agency-SUM (C)'!C203</f>
        <v>45876</v>
      </c>
      <c r="D203" s="42">
        <f>+'[2]By Agency-SUM (C)'!D203</f>
        <v>4758</v>
      </c>
      <c r="E203" s="42">
        <f t="shared" si="78"/>
        <v>50634</v>
      </c>
      <c r="F203" s="42">
        <f t="shared" si="79"/>
        <v>1915</v>
      </c>
      <c r="G203" s="42">
        <f t="shared" si="80"/>
        <v>6673</v>
      </c>
      <c r="H203" s="42">
        <f t="shared" si="77"/>
        <v>96.3557822223068</v>
      </c>
    </row>
    <row r="204" spans="1:8" s="38" customFormat="1" ht="11.25" customHeight="1">
      <c r="A204" s="38" t="s">
        <v>230</v>
      </c>
      <c r="B204" s="42">
        <f>+'[2]By Agency-SUM (C)'!B204</f>
        <v>34204</v>
      </c>
      <c r="C204" s="42">
        <f>+'[2]By Agency-SUM (C)'!C204</f>
        <v>28181</v>
      </c>
      <c r="D204" s="42">
        <f>+'[2]By Agency-SUM (C)'!D204</f>
        <v>6022</v>
      </c>
      <c r="E204" s="42">
        <f t="shared" si="78"/>
        <v>34203</v>
      </c>
      <c r="F204" s="42">
        <f t="shared" si="79"/>
        <v>1</v>
      </c>
      <c r="G204" s="42">
        <f t="shared" si="80"/>
        <v>6023</v>
      </c>
      <c r="H204" s="42">
        <f t="shared" si="77"/>
        <v>99.99707636533739</v>
      </c>
    </row>
    <row r="205" spans="1:8" s="38" customFormat="1" ht="11.25" customHeight="1">
      <c r="A205" s="38" t="s">
        <v>231</v>
      </c>
      <c r="B205" s="42">
        <f>+'[2]By Agency-SUM (C)'!B205</f>
        <v>80718</v>
      </c>
      <c r="C205" s="42">
        <f>+'[2]By Agency-SUM (C)'!C205</f>
        <v>69285</v>
      </c>
      <c r="D205" s="42">
        <f>+'[2]By Agency-SUM (C)'!D205</f>
        <v>11380</v>
      </c>
      <c r="E205" s="42">
        <f t="shared" si="78"/>
        <v>80665</v>
      </c>
      <c r="F205" s="42">
        <f t="shared" si="79"/>
        <v>53</v>
      </c>
      <c r="G205" s="42">
        <f t="shared" si="80"/>
        <v>11433</v>
      </c>
      <c r="H205" s="42">
        <f t="shared" si="77"/>
        <v>99.93433930473996</v>
      </c>
    </row>
    <row r="206" spans="1:8" s="38" customFormat="1" ht="11.25" customHeight="1">
      <c r="A206" s="38" t="s">
        <v>232</v>
      </c>
      <c r="B206" s="42">
        <f>+'[2]By Agency-SUM (C)'!B206</f>
        <v>96720</v>
      </c>
      <c r="C206" s="42">
        <f>+'[2]By Agency-SUM (C)'!C206</f>
        <v>29874</v>
      </c>
      <c r="D206" s="42">
        <f>+'[2]By Agency-SUM (C)'!D206</f>
        <v>2102</v>
      </c>
      <c r="E206" s="42">
        <f t="shared" si="78"/>
        <v>31976</v>
      </c>
      <c r="F206" s="42">
        <f t="shared" si="79"/>
        <v>64744</v>
      </c>
      <c r="G206" s="42">
        <f t="shared" si="80"/>
        <v>66846</v>
      </c>
      <c r="H206" s="42">
        <f t="shared" si="77"/>
        <v>33.060380479735315</v>
      </c>
    </row>
    <row r="207" spans="2:8" s="38" customFormat="1" ht="11.25" customHeight="1">
      <c r="B207" s="37"/>
      <c r="C207" s="37"/>
      <c r="D207" s="37"/>
      <c r="E207" s="37"/>
      <c r="F207" s="37"/>
      <c r="G207" s="37"/>
      <c r="H207" s="37"/>
    </row>
    <row r="208" spans="1:8" s="38" customFormat="1" ht="11.25" customHeight="1">
      <c r="A208" s="44" t="s">
        <v>233</v>
      </c>
      <c r="B208" s="40">
        <f aca="true" t="shared" si="81" ref="B208:G208">SUM(B209:B224)+SUM(B229:B244)</f>
        <v>5328651</v>
      </c>
      <c r="C208" s="40">
        <f t="shared" si="81"/>
        <v>2171472</v>
      </c>
      <c r="D208" s="40">
        <f t="shared" si="81"/>
        <v>283680</v>
      </c>
      <c r="E208" s="40">
        <f t="shared" si="81"/>
        <v>2455152</v>
      </c>
      <c r="F208" s="40">
        <f t="shared" si="81"/>
        <v>2873499</v>
      </c>
      <c r="G208" s="40">
        <f t="shared" si="81"/>
        <v>3157179</v>
      </c>
      <c r="H208" s="40">
        <f aca="true" t="shared" si="82" ref="H208:H244">E208/B208*100</f>
        <v>46.074550575746095</v>
      </c>
    </row>
    <row r="209" spans="1:8" s="38" customFormat="1" ht="11.25" customHeight="1">
      <c r="A209" s="38" t="s">
        <v>234</v>
      </c>
      <c r="B209" s="42">
        <f>+'[2]By Agency-SUM (C)'!B209</f>
        <v>8392</v>
      </c>
      <c r="C209" s="42">
        <f>+'[2]By Agency-SUM (C)'!C209</f>
        <v>6594</v>
      </c>
      <c r="D209" s="42">
        <f>+'[2]By Agency-SUM (C)'!D209</f>
        <v>280</v>
      </c>
      <c r="E209" s="42">
        <f aca="true" t="shared" si="83" ref="E209:E223">SUM(C209:D209)</f>
        <v>6874</v>
      </c>
      <c r="F209" s="42">
        <f aca="true" t="shared" si="84" ref="F209:F223">B209-E209</f>
        <v>1518</v>
      </c>
      <c r="G209" s="42">
        <f aca="true" t="shared" si="85" ref="G209:G223">B209-C209</f>
        <v>1798</v>
      </c>
      <c r="H209" s="42">
        <f t="shared" si="82"/>
        <v>81.91134413727359</v>
      </c>
    </row>
    <row r="210" spans="1:8" s="38" customFormat="1" ht="11.25" customHeight="1">
      <c r="A210" s="38" t="s">
        <v>235</v>
      </c>
      <c r="B210" s="42">
        <f>+'[2]By Agency-SUM (C)'!B210</f>
        <v>24921</v>
      </c>
      <c r="C210" s="42">
        <f>+'[2]By Agency-SUM (C)'!C210</f>
        <v>17759</v>
      </c>
      <c r="D210" s="42">
        <f>+'[2]By Agency-SUM (C)'!D210</f>
        <v>1318</v>
      </c>
      <c r="E210" s="42">
        <f t="shared" si="83"/>
        <v>19077</v>
      </c>
      <c r="F210" s="42">
        <f t="shared" si="84"/>
        <v>5844</v>
      </c>
      <c r="G210" s="42">
        <f t="shared" si="85"/>
        <v>7162</v>
      </c>
      <c r="H210" s="42">
        <f t="shared" si="82"/>
        <v>76.54989767665825</v>
      </c>
    </row>
    <row r="211" spans="1:8" s="38" customFormat="1" ht="11.25" customHeight="1">
      <c r="A211" s="41" t="s">
        <v>236</v>
      </c>
      <c r="B211" s="42">
        <f>+'[2]By Agency-SUM (C)'!B211</f>
        <v>28048</v>
      </c>
      <c r="C211" s="42">
        <f>+'[2]By Agency-SUM (C)'!C211</f>
        <v>17122</v>
      </c>
      <c r="D211" s="42">
        <f>+'[2]By Agency-SUM (C)'!D211</f>
        <v>3628</v>
      </c>
      <c r="E211" s="42">
        <f t="shared" si="83"/>
        <v>20750</v>
      </c>
      <c r="F211" s="42">
        <f t="shared" si="84"/>
        <v>7298</v>
      </c>
      <c r="G211" s="42">
        <f t="shared" si="85"/>
        <v>10926</v>
      </c>
      <c r="H211" s="42">
        <f t="shared" si="82"/>
        <v>73.98031945236737</v>
      </c>
    </row>
    <row r="212" spans="1:8" s="38" customFormat="1" ht="11.25" customHeight="1">
      <c r="A212" s="38" t="s">
        <v>237</v>
      </c>
      <c r="B212" s="42">
        <f>+'[2]By Agency-SUM (C)'!B212</f>
        <v>2920166</v>
      </c>
      <c r="C212" s="42">
        <f>+'[2]By Agency-SUM (C)'!C212</f>
        <v>292754</v>
      </c>
      <c r="D212" s="42">
        <f>+'[2]By Agency-SUM (C)'!D212</f>
        <v>106560</v>
      </c>
      <c r="E212" s="42">
        <f t="shared" si="83"/>
        <v>399314</v>
      </c>
      <c r="F212" s="42">
        <f t="shared" si="84"/>
        <v>2520852</v>
      </c>
      <c r="G212" s="42">
        <f t="shared" si="85"/>
        <v>2627412</v>
      </c>
      <c r="H212" s="42">
        <f t="shared" si="82"/>
        <v>13.674359608323636</v>
      </c>
    </row>
    <row r="213" spans="1:8" s="38" customFormat="1" ht="11.25" customHeight="1">
      <c r="A213" s="41" t="s">
        <v>238</v>
      </c>
      <c r="B213" s="42">
        <f>+'[2]By Agency-SUM (C)'!B213</f>
        <v>17378</v>
      </c>
      <c r="C213" s="42">
        <f>+'[2]By Agency-SUM (C)'!C213</f>
        <v>13008</v>
      </c>
      <c r="D213" s="42">
        <f>+'[2]By Agency-SUM (C)'!D213</f>
        <v>749</v>
      </c>
      <c r="E213" s="42">
        <f t="shared" si="83"/>
        <v>13757</v>
      </c>
      <c r="F213" s="42">
        <f t="shared" si="84"/>
        <v>3621</v>
      </c>
      <c r="G213" s="42">
        <f t="shared" si="85"/>
        <v>4370</v>
      </c>
      <c r="H213" s="42">
        <f t="shared" si="82"/>
        <v>79.16330993209806</v>
      </c>
    </row>
    <row r="214" spans="1:8" s="38" customFormat="1" ht="11.25" customHeight="1">
      <c r="A214" s="38" t="s">
        <v>239</v>
      </c>
      <c r="B214" s="42">
        <f>+'[2]By Agency-SUM (C)'!B214</f>
        <v>33544</v>
      </c>
      <c r="C214" s="42">
        <f>+'[2]By Agency-SUM (C)'!C214</f>
        <v>29417</v>
      </c>
      <c r="D214" s="42">
        <f>+'[2]By Agency-SUM (C)'!D214</f>
        <v>4125</v>
      </c>
      <c r="E214" s="42">
        <f t="shared" si="83"/>
        <v>33542</v>
      </c>
      <c r="F214" s="42">
        <f t="shared" si="84"/>
        <v>2</v>
      </c>
      <c r="G214" s="42">
        <f t="shared" si="85"/>
        <v>4127</v>
      </c>
      <c r="H214" s="42">
        <f t="shared" si="82"/>
        <v>99.9940376818507</v>
      </c>
    </row>
    <row r="215" spans="1:8" s="38" customFormat="1" ht="11.25" customHeight="1">
      <c r="A215" s="38" t="s">
        <v>240</v>
      </c>
      <c r="B215" s="42">
        <f>+'[2]By Agency-SUM (C)'!B215</f>
        <v>123029</v>
      </c>
      <c r="C215" s="42">
        <f>+'[2]By Agency-SUM (C)'!C215</f>
        <v>65071</v>
      </c>
      <c r="D215" s="42">
        <f>+'[2]By Agency-SUM (C)'!D215</f>
        <v>7426</v>
      </c>
      <c r="E215" s="42">
        <f t="shared" si="83"/>
        <v>72497</v>
      </c>
      <c r="F215" s="42">
        <f t="shared" si="84"/>
        <v>50532</v>
      </c>
      <c r="G215" s="42">
        <f t="shared" si="85"/>
        <v>57958</v>
      </c>
      <c r="H215" s="42">
        <f t="shared" si="82"/>
        <v>58.926757106048164</v>
      </c>
    </row>
    <row r="216" spans="1:8" s="38" customFormat="1" ht="11.25" customHeight="1">
      <c r="A216" s="38" t="s">
        <v>241</v>
      </c>
      <c r="B216" s="42">
        <f>+'[2]By Agency-SUM (C)'!B216</f>
        <v>30156</v>
      </c>
      <c r="C216" s="42">
        <f>+'[2]By Agency-SUM (C)'!C216</f>
        <v>26358</v>
      </c>
      <c r="D216" s="42">
        <f>+'[2]By Agency-SUM (C)'!D216</f>
        <v>2218</v>
      </c>
      <c r="E216" s="42">
        <f t="shared" si="83"/>
        <v>28576</v>
      </c>
      <c r="F216" s="42">
        <f t="shared" si="84"/>
        <v>1580</v>
      </c>
      <c r="G216" s="42">
        <f t="shared" si="85"/>
        <v>3798</v>
      </c>
      <c r="H216" s="42">
        <f t="shared" si="82"/>
        <v>94.76057832603793</v>
      </c>
    </row>
    <row r="217" spans="1:8" s="38" customFormat="1" ht="11.25" customHeight="1">
      <c r="A217" s="38" t="s">
        <v>242</v>
      </c>
      <c r="B217" s="42">
        <f>+'[2]By Agency-SUM (C)'!B217</f>
        <v>23010</v>
      </c>
      <c r="C217" s="42">
        <f>+'[2]By Agency-SUM (C)'!C217</f>
        <v>19269</v>
      </c>
      <c r="D217" s="42">
        <f>+'[2]By Agency-SUM (C)'!D217</f>
        <v>2812</v>
      </c>
      <c r="E217" s="42">
        <f t="shared" si="83"/>
        <v>22081</v>
      </c>
      <c r="F217" s="42">
        <f t="shared" si="84"/>
        <v>929</v>
      </c>
      <c r="G217" s="42">
        <f t="shared" si="85"/>
        <v>3741</v>
      </c>
      <c r="H217" s="42">
        <f t="shared" si="82"/>
        <v>95.96262494567578</v>
      </c>
    </row>
    <row r="218" spans="1:8" s="38" customFormat="1" ht="11.25" customHeight="1">
      <c r="A218" s="38" t="s">
        <v>243</v>
      </c>
      <c r="B218" s="42">
        <f>+'[2]By Agency-SUM (C)'!B218</f>
        <v>36855</v>
      </c>
      <c r="C218" s="42">
        <f>+'[2]By Agency-SUM (C)'!C218</f>
        <v>23875</v>
      </c>
      <c r="D218" s="42">
        <f>+'[2]By Agency-SUM (C)'!D218</f>
        <v>1975</v>
      </c>
      <c r="E218" s="42">
        <f t="shared" si="83"/>
        <v>25850</v>
      </c>
      <c r="F218" s="42">
        <f t="shared" si="84"/>
        <v>11005</v>
      </c>
      <c r="G218" s="42">
        <f t="shared" si="85"/>
        <v>12980</v>
      </c>
      <c r="H218" s="42">
        <f t="shared" si="82"/>
        <v>70.13973680640348</v>
      </c>
    </row>
    <row r="219" spans="1:8" s="38" customFormat="1" ht="11.25" customHeight="1">
      <c r="A219" s="38" t="s">
        <v>244</v>
      </c>
      <c r="B219" s="42">
        <f>+'[2]By Agency-SUM (C)'!B219</f>
        <v>115984</v>
      </c>
      <c r="C219" s="42">
        <f>+'[2]By Agency-SUM (C)'!C219</f>
        <v>72799</v>
      </c>
      <c r="D219" s="42">
        <f>+'[2]By Agency-SUM (C)'!D219</f>
        <v>8260</v>
      </c>
      <c r="E219" s="42">
        <f t="shared" si="83"/>
        <v>81059</v>
      </c>
      <c r="F219" s="42">
        <f t="shared" si="84"/>
        <v>34925</v>
      </c>
      <c r="G219" s="42">
        <f t="shared" si="85"/>
        <v>43185</v>
      </c>
      <c r="H219" s="42">
        <f t="shared" si="82"/>
        <v>69.8880880121396</v>
      </c>
    </row>
    <row r="220" spans="1:8" s="38" customFormat="1" ht="11.25" customHeight="1">
      <c r="A220" s="38" t="s">
        <v>245</v>
      </c>
      <c r="B220" s="42">
        <f>+'[2]By Agency-SUM (C)'!B220</f>
        <v>35711</v>
      </c>
      <c r="C220" s="42">
        <f>+'[2]By Agency-SUM (C)'!C220</f>
        <v>21997</v>
      </c>
      <c r="D220" s="42">
        <f>+'[2]By Agency-SUM (C)'!D220</f>
        <v>5532</v>
      </c>
      <c r="E220" s="42">
        <f t="shared" si="83"/>
        <v>27529</v>
      </c>
      <c r="F220" s="42">
        <f t="shared" si="84"/>
        <v>8182</v>
      </c>
      <c r="G220" s="42">
        <f t="shared" si="85"/>
        <v>13714</v>
      </c>
      <c r="H220" s="42">
        <f t="shared" si="82"/>
        <v>77.0882921228753</v>
      </c>
    </row>
    <row r="221" spans="1:8" s="38" customFormat="1" ht="11.25" customHeight="1">
      <c r="A221" s="38" t="s">
        <v>246</v>
      </c>
      <c r="B221" s="42">
        <f>+'[2]By Agency-SUM (C)'!B221</f>
        <v>36588</v>
      </c>
      <c r="C221" s="42">
        <f>+'[2]By Agency-SUM (C)'!C221</f>
        <v>29429</v>
      </c>
      <c r="D221" s="42">
        <f>+'[2]By Agency-SUM (C)'!D221</f>
        <v>2345</v>
      </c>
      <c r="E221" s="42">
        <f t="shared" si="83"/>
        <v>31774</v>
      </c>
      <c r="F221" s="42">
        <f t="shared" si="84"/>
        <v>4814</v>
      </c>
      <c r="G221" s="42">
        <f t="shared" si="85"/>
        <v>7159</v>
      </c>
      <c r="H221" s="42">
        <f t="shared" si="82"/>
        <v>86.84268066032578</v>
      </c>
    </row>
    <row r="222" spans="1:8" s="38" customFormat="1" ht="11.25" customHeight="1">
      <c r="A222" s="38" t="s">
        <v>247</v>
      </c>
      <c r="B222" s="42">
        <f>+'[2]By Agency-SUM (C)'!B222</f>
        <v>28830</v>
      </c>
      <c r="C222" s="42">
        <f>+'[2]By Agency-SUM (C)'!C222</f>
        <v>24088</v>
      </c>
      <c r="D222" s="42">
        <f>+'[2]By Agency-SUM (C)'!D222</f>
        <v>333</v>
      </c>
      <c r="E222" s="42">
        <f t="shared" si="83"/>
        <v>24421</v>
      </c>
      <c r="F222" s="42">
        <f t="shared" si="84"/>
        <v>4409</v>
      </c>
      <c r="G222" s="42">
        <f t="shared" si="85"/>
        <v>4742</v>
      </c>
      <c r="H222" s="42">
        <f t="shared" si="82"/>
        <v>84.70690253208464</v>
      </c>
    </row>
    <row r="223" spans="1:8" s="38" customFormat="1" ht="11.25" customHeight="1">
      <c r="A223" s="38" t="s">
        <v>248</v>
      </c>
      <c r="B223" s="42">
        <f>+'[2]By Agency-SUM (C)'!B223</f>
        <v>47709</v>
      </c>
      <c r="C223" s="42">
        <f>+'[2]By Agency-SUM (C)'!C223</f>
        <v>33852</v>
      </c>
      <c r="D223" s="42">
        <f>+'[2]By Agency-SUM (C)'!D223</f>
        <v>1861</v>
      </c>
      <c r="E223" s="42">
        <f t="shared" si="83"/>
        <v>35713</v>
      </c>
      <c r="F223" s="42">
        <f t="shared" si="84"/>
        <v>11996</v>
      </c>
      <c r="G223" s="42">
        <f t="shared" si="85"/>
        <v>13857</v>
      </c>
      <c r="H223" s="42">
        <f t="shared" si="82"/>
        <v>74.85589721016999</v>
      </c>
    </row>
    <row r="224" spans="1:8" s="38" customFormat="1" ht="11.25" customHeight="1">
      <c r="A224" s="38" t="s">
        <v>249</v>
      </c>
      <c r="B224" s="45">
        <f aca="true" t="shared" si="86" ref="B224:G224">SUM(B225:B228)</f>
        <v>340353</v>
      </c>
      <c r="C224" s="45">
        <f t="shared" si="86"/>
        <v>221531</v>
      </c>
      <c r="D224" s="45">
        <f t="shared" si="86"/>
        <v>21648</v>
      </c>
      <c r="E224" s="45">
        <f t="shared" si="86"/>
        <v>243179</v>
      </c>
      <c r="F224" s="45">
        <f t="shared" si="86"/>
        <v>97174</v>
      </c>
      <c r="G224" s="45">
        <f t="shared" si="86"/>
        <v>118822</v>
      </c>
      <c r="H224" s="40">
        <f t="shared" si="82"/>
        <v>71.44905436414545</v>
      </c>
    </row>
    <row r="225" spans="1:8" s="38" customFormat="1" ht="11.25" customHeight="1">
      <c r="A225" s="38" t="s">
        <v>250</v>
      </c>
      <c r="B225" s="42">
        <f>+'[2]By Agency-SUM (C)'!B225</f>
        <v>121246</v>
      </c>
      <c r="C225" s="42">
        <f>+'[2]By Agency-SUM (C)'!C225</f>
        <v>103779</v>
      </c>
      <c r="D225" s="42">
        <f>+'[2]By Agency-SUM (C)'!D225</f>
        <v>15827</v>
      </c>
      <c r="E225" s="42">
        <f aca="true" t="shared" si="87" ref="E225:E244">SUM(C225:D225)</f>
        <v>119606</v>
      </c>
      <c r="F225" s="42">
        <f aca="true" t="shared" si="88" ref="F225:F244">B225-E225</f>
        <v>1640</v>
      </c>
      <c r="G225" s="42">
        <f aca="true" t="shared" si="89" ref="G225:G244">B225-C225</f>
        <v>17467</v>
      </c>
      <c r="H225" s="42">
        <f t="shared" si="82"/>
        <v>98.64737805783284</v>
      </c>
    </row>
    <row r="226" spans="1:8" s="38" customFormat="1" ht="11.25" customHeight="1">
      <c r="A226" s="38" t="s">
        <v>251</v>
      </c>
      <c r="B226" s="42">
        <f>+'[2]By Agency-SUM (C)'!B226</f>
        <v>142126</v>
      </c>
      <c r="C226" s="42">
        <f>+'[2]By Agency-SUM (C)'!C226</f>
        <v>62705</v>
      </c>
      <c r="D226" s="42">
        <f>+'[2]By Agency-SUM (C)'!D226</f>
        <v>2713</v>
      </c>
      <c r="E226" s="42">
        <f t="shared" si="87"/>
        <v>65418</v>
      </c>
      <c r="F226" s="42">
        <f t="shared" si="88"/>
        <v>76708</v>
      </c>
      <c r="G226" s="42">
        <f t="shared" si="89"/>
        <v>79421</v>
      </c>
      <c r="H226" s="42">
        <f t="shared" si="82"/>
        <v>46.02817218524408</v>
      </c>
    </row>
    <row r="227" spans="1:8" s="38" customFormat="1" ht="11.25" customHeight="1">
      <c r="A227" s="38" t="s">
        <v>252</v>
      </c>
      <c r="B227" s="42">
        <f>+'[2]By Agency-SUM (C)'!B227</f>
        <v>33878</v>
      </c>
      <c r="C227" s="42">
        <f>+'[2]By Agency-SUM (C)'!C227</f>
        <v>31504</v>
      </c>
      <c r="D227" s="42">
        <f>+'[2]By Agency-SUM (C)'!D227</f>
        <v>1814</v>
      </c>
      <c r="E227" s="42">
        <f t="shared" si="87"/>
        <v>33318</v>
      </c>
      <c r="F227" s="42">
        <f t="shared" si="88"/>
        <v>560</v>
      </c>
      <c r="G227" s="42">
        <f t="shared" si="89"/>
        <v>2374</v>
      </c>
      <c r="H227" s="42">
        <f t="shared" si="82"/>
        <v>98.3470098589055</v>
      </c>
    </row>
    <row r="228" spans="1:8" s="38" customFormat="1" ht="11.25" customHeight="1">
      <c r="A228" s="38" t="s">
        <v>253</v>
      </c>
      <c r="B228" s="42">
        <f>+'[2]By Agency-SUM (C)'!B228</f>
        <v>43103</v>
      </c>
      <c r="C228" s="42">
        <f>+'[2]By Agency-SUM (C)'!C228</f>
        <v>23543</v>
      </c>
      <c r="D228" s="42">
        <f>+'[2]By Agency-SUM (C)'!D228</f>
        <v>1294</v>
      </c>
      <c r="E228" s="42">
        <f t="shared" si="87"/>
        <v>24837</v>
      </c>
      <c r="F228" s="42">
        <f t="shared" si="88"/>
        <v>18266</v>
      </c>
      <c r="G228" s="42">
        <f t="shared" si="89"/>
        <v>19560</v>
      </c>
      <c r="H228" s="42">
        <f t="shared" si="82"/>
        <v>57.62243927336844</v>
      </c>
    </row>
    <row r="229" spans="1:8" s="38" customFormat="1" ht="11.25" customHeight="1">
      <c r="A229" s="41" t="s">
        <v>254</v>
      </c>
      <c r="B229" s="42">
        <f>+'[2]By Agency-SUM (C)'!B229</f>
        <v>240175</v>
      </c>
      <c r="C229" s="42">
        <f>+'[2]By Agency-SUM (C)'!C229</f>
        <v>186827</v>
      </c>
      <c r="D229" s="42">
        <f>+'[2]By Agency-SUM (C)'!D229</f>
        <v>14049</v>
      </c>
      <c r="E229" s="42">
        <f t="shared" si="87"/>
        <v>200876</v>
      </c>
      <c r="F229" s="42">
        <f t="shared" si="88"/>
        <v>39299</v>
      </c>
      <c r="G229" s="42">
        <f t="shared" si="89"/>
        <v>53348</v>
      </c>
      <c r="H229" s="42">
        <f t="shared" si="82"/>
        <v>83.63734776725305</v>
      </c>
    </row>
    <row r="230" spans="1:8" s="38" customFormat="1" ht="11.25" customHeight="1">
      <c r="A230" s="38" t="s">
        <v>255</v>
      </c>
      <c r="B230" s="42">
        <f>+'[2]By Agency-SUM (C)'!B230</f>
        <v>154130</v>
      </c>
      <c r="C230" s="42">
        <f>+'[2]By Agency-SUM (C)'!C230</f>
        <v>137394</v>
      </c>
      <c r="D230" s="42">
        <f>+'[2]By Agency-SUM (C)'!D230</f>
        <v>15646</v>
      </c>
      <c r="E230" s="42">
        <f t="shared" si="87"/>
        <v>153040</v>
      </c>
      <c r="F230" s="42">
        <f t="shared" si="88"/>
        <v>1090</v>
      </c>
      <c r="G230" s="42">
        <f t="shared" si="89"/>
        <v>16736</v>
      </c>
      <c r="H230" s="42">
        <f t="shared" si="82"/>
        <v>99.29280477518978</v>
      </c>
    </row>
    <row r="231" spans="1:8" s="38" customFormat="1" ht="11.25" customHeight="1">
      <c r="A231" s="38" t="s">
        <v>256</v>
      </c>
      <c r="B231" s="42">
        <f>+'[2]By Agency-SUM (C)'!B231</f>
        <v>175417</v>
      </c>
      <c r="C231" s="42">
        <f>+'[2]By Agency-SUM (C)'!C231</f>
        <v>148633</v>
      </c>
      <c r="D231" s="42">
        <f>+'[2]By Agency-SUM (C)'!D231</f>
        <v>15283</v>
      </c>
      <c r="E231" s="42">
        <f t="shared" si="87"/>
        <v>163916</v>
      </c>
      <c r="F231" s="42">
        <f t="shared" si="88"/>
        <v>11501</v>
      </c>
      <c r="G231" s="42">
        <f t="shared" si="89"/>
        <v>26784</v>
      </c>
      <c r="H231" s="42">
        <f t="shared" si="82"/>
        <v>93.44362290998022</v>
      </c>
    </row>
    <row r="232" spans="1:8" s="38" customFormat="1" ht="11.25" customHeight="1">
      <c r="A232" s="38" t="s">
        <v>257</v>
      </c>
      <c r="B232" s="42">
        <f>+'[2]By Agency-SUM (C)'!B232</f>
        <v>28170</v>
      </c>
      <c r="C232" s="42">
        <f>+'[2]By Agency-SUM (C)'!C232</f>
        <v>22816</v>
      </c>
      <c r="D232" s="42">
        <f>+'[2]By Agency-SUM (C)'!D232</f>
        <v>5346</v>
      </c>
      <c r="E232" s="42">
        <f t="shared" si="87"/>
        <v>28162</v>
      </c>
      <c r="F232" s="42">
        <f t="shared" si="88"/>
        <v>8</v>
      </c>
      <c r="G232" s="42">
        <f t="shared" si="89"/>
        <v>5354</v>
      </c>
      <c r="H232" s="42">
        <f t="shared" si="82"/>
        <v>99.97160099396521</v>
      </c>
    </row>
    <row r="233" spans="1:8" s="38" customFormat="1" ht="11.25">
      <c r="A233" s="38" t="s">
        <v>258</v>
      </c>
      <c r="B233" s="42">
        <f>+'[2]By Agency-SUM (C)'!B233</f>
        <v>112994</v>
      </c>
      <c r="C233" s="42">
        <f>+'[2]By Agency-SUM (C)'!C233</f>
        <v>94465</v>
      </c>
      <c r="D233" s="42">
        <f>+'[2]By Agency-SUM (C)'!D233</f>
        <v>6950</v>
      </c>
      <c r="E233" s="42">
        <f t="shared" si="87"/>
        <v>101415</v>
      </c>
      <c r="F233" s="42">
        <f t="shared" si="88"/>
        <v>11579</v>
      </c>
      <c r="G233" s="42">
        <f t="shared" si="89"/>
        <v>18529</v>
      </c>
      <c r="H233" s="42">
        <f t="shared" si="82"/>
        <v>89.75255323291502</v>
      </c>
    </row>
    <row r="234" spans="1:8" s="38" customFormat="1" ht="11.25" customHeight="1">
      <c r="A234" s="38" t="s">
        <v>259</v>
      </c>
      <c r="B234" s="42">
        <f>+'[2]By Agency-SUM (C)'!B234</f>
        <v>170374</v>
      </c>
      <c r="C234" s="42">
        <f>+'[2]By Agency-SUM (C)'!C234</f>
        <v>151420</v>
      </c>
      <c r="D234" s="42">
        <f>+'[2]By Agency-SUM (C)'!D234</f>
        <v>11380</v>
      </c>
      <c r="E234" s="42">
        <f t="shared" si="87"/>
        <v>162800</v>
      </c>
      <c r="F234" s="42">
        <f t="shared" si="88"/>
        <v>7574</v>
      </c>
      <c r="G234" s="42">
        <f t="shared" si="89"/>
        <v>18954</v>
      </c>
      <c r="H234" s="42">
        <f t="shared" si="82"/>
        <v>95.55448601312408</v>
      </c>
    </row>
    <row r="235" spans="1:8" s="38" customFormat="1" ht="11.25" customHeight="1">
      <c r="A235" s="38" t="s">
        <v>260</v>
      </c>
      <c r="B235" s="42">
        <f>+'[2]By Agency-SUM (C)'!B235</f>
        <v>16079</v>
      </c>
      <c r="C235" s="42">
        <f>+'[2]By Agency-SUM (C)'!C235</f>
        <v>10064</v>
      </c>
      <c r="D235" s="42">
        <f>+'[2]By Agency-SUM (C)'!D235</f>
        <v>1558</v>
      </c>
      <c r="E235" s="42">
        <f t="shared" si="87"/>
        <v>11622</v>
      </c>
      <c r="F235" s="42">
        <f t="shared" si="88"/>
        <v>4457</v>
      </c>
      <c r="G235" s="42">
        <f t="shared" si="89"/>
        <v>6015</v>
      </c>
      <c r="H235" s="42">
        <f t="shared" si="82"/>
        <v>72.28061446607376</v>
      </c>
    </row>
    <row r="236" spans="1:8" s="38" customFormat="1" ht="11.25" customHeight="1">
      <c r="A236" s="38" t="s">
        <v>261</v>
      </c>
      <c r="B236" s="42">
        <f>+'[2]By Agency-SUM (C)'!B236</f>
        <v>39564</v>
      </c>
      <c r="C236" s="42">
        <f>+'[2]By Agency-SUM (C)'!C236</f>
        <v>30875</v>
      </c>
      <c r="D236" s="42">
        <f>+'[2]By Agency-SUM (C)'!D236</f>
        <v>1282</v>
      </c>
      <c r="E236" s="42">
        <f t="shared" si="87"/>
        <v>32157</v>
      </c>
      <c r="F236" s="42">
        <f t="shared" si="88"/>
        <v>7407</v>
      </c>
      <c r="G236" s="42">
        <f t="shared" si="89"/>
        <v>8689</v>
      </c>
      <c r="H236" s="42">
        <f t="shared" si="82"/>
        <v>81.27843494085532</v>
      </c>
    </row>
    <row r="237" spans="1:8" s="38" customFormat="1" ht="11.25" customHeight="1">
      <c r="A237" s="38" t="s">
        <v>262</v>
      </c>
      <c r="B237" s="42">
        <f>+'[2]By Agency-SUM (C)'!B237</f>
        <v>16310</v>
      </c>
      <c r="C237" s="42">
        <f>+'[2]By Agency-SUM (C)'!C237</f>
        <v>15290</v>
      </c>
      <c r="D237" s="42">
        <f>+'[2]By Agency-SUM (C)'!D237</f>
        <v>425</v>
      </c>
      <c r="E237" s="42">
        <f t="shared" si="87"/>
        <v>15715</v>
      </c>
      <c r="F237" s="42">
        <f t="shared" si="88"/>
        <v>595</v>
      </c>
      <c r="G237" s="42">
        <f t="shared" si="89"/>
        <v>1020</v>
      </c>
      <c r="H237" s="42">
        <f t="shared" si="82"/>
        <v>96.35193133047211</v>
      </c>
    </row>
    <row r="238" spans="1:8" s="38" customFormat="1" ht="11.25" customHeight="1">
      <c r="A238" s="38" t="s">
        <v>263</v>
      </c>
      <c r="B238" s="42">
        <f>+'[2]By Agency-SUM (C)'!B238</f>
        <v>281042</v>
      </c>
      <c r="C238" s="42">
        <f>+'[2]By Agency-SUM (C)'!C238</f>
        <v>252657</v>
      </c>
      <c r="D238" s="42">
        <f>+'[2]By Agency-SUM (C)'!D238</f>
        <v>22334</v>
      </c>
      <c r="E238" s="42">
        <f t="shared" si="87"/>
        <v>274991</v>
      </c>
      <c r="F238" s="42">
        <f t="shared" si="88"/>
        <v>6051</v>
      </c>
      <c r="G238" s="42">
        <f t="shared" si="89"/>
        <v>28385</v>
      </c>
      <c r="H238" s="42">
        <f t="shared" si="82"/>
        <v>97.84694102660812</v>
      </c>
    </row>
    <row r="239" spans="1:8" s="38" customFormat="1" ht="11.25" customHeight="1">
      <c r="A239" s="38" t="s">
        <v>264</v>
      </c>
      <c r="B239" s="42">
        <f>+'[2]By Agency-SUM (C)'!B239</f>
        <v>25571</v>
      </c>
      <c r="C239" s="42">
        <f>+'[2]By Agency-SUM (C)'!C239</f>
        <v>24224</v>
      </c>
      <c r="D239" s="42">
        <f>+'[2]By Agency-SUM (C)'!D239</f>
        <v>1346</v>
      </c>
      <c r="E239" s="42">
        <f t="shared" si="87"/>
        <v>25570</v>
      </c>
      <c r="F239" s="42">
        <f t="shared" si="88"/>
        <v>1</v>
      </c>
      <c r="G239" s="42">
        <f t="shared" si="89"/>
        <v>1347</v>
      </c>
      <c r="H239" s="42">
        <f t="shared" si="82"/>
        <v>99.99608931993274</v>
      </c>
    </row>
    <row r="240" spans="1:8" s="38" customFormat="1" ht="11.25" customHeight="1">
      <c r="A240" s="38" t="s">
        <v>265</v>
      </c>
      <c r="B240" s="42">
        <f>+'[2]By Agency-SUM (C)'!B240</f>
        <v>54911</v>
      </c>
      <c r="C240" s="42">
        <f>+'[2]By Agency-SUM (C)'!C240</f>
        <v>42031</v>
      </c>
      <c r="D240" s="42">
        <f>+'[2]By Agency-SUM (C)'!D240</f>
        <v>8654</v>
      </c>
      <c r="E240" s="42">
        <f t="shared" si="87"/>
        <v>50685</v>
      </c>
      <c r="F240" s="42">
        <f t="shared" si="88"/>
        <v>4226</v>
      </c>
      <c r="G240" s="42">
        <f t="shared" si="89"/>
        <v>12880</v>
      </c>
      <c r="H240" s="42">
        <f t="shared" si="82"/>
        <v>92.30390996339531</v>
      </c>
    </row>
    <row r="241" spans="1:8" s="38" customFormat="1" ht="11.25" customHeight="1">
      <c r="A241" s="38" t="s">
        <v>266</v>
      </c>
      <c r="B241" s="42">
        <f>+'[2]By Agency-SUM (C)'!B241</f>
        <v>36739</v>
      </c>
      <c r="C241" s="42">
        <f>+'[2]By Agency-SUM (C)'!C241</f>
        <v>32934</v>
      </c>
      <c r="D241" s="42">
        <f>+'[2]By Agency-SUM (C)'!D241</f>
        <v>1901</v>
      </c>
      <c r="E241" s="42">
        <f t="shared" si="87"/>
        <v>34835</v>
      </c>
      <c r="F241" s="42">
        <f t="shared" si="88"/>
        <v>1904</v>
      </c>
      <c r="G241" s="42">
        <f t="shared" si="89"/>
        <v>3805</v>
      </c>
      <c r="H241" s="42">
        <f t="shared" si="82"/>
        <v>94.81749639347832</v>
      </c>
    </row>
    <row r="242" spans="1:8" s="38" customFormat="1" ht="11.25" customHeight="1">
      <c r="A242" s="38" t="s">
        <v>267</v>
      </c>
      <c r="B242" s="42">
        <f>+'[2]By Agency-SUM (C)'!B242</f>
        <v>21840</v>
      </c>
      <c r="C242" s="42">
        <f>+'[2]By Agency-SUM (C)'!C242</f>
        <v>12889</v>
      </c>
      <c r="D242" s="42">
        <f>+'[2]By Agency-SUM (C)'!D242</f>
        <v>649</v>
      </c>
      <c r="E242" s="42">
        <f t="shared" si="87"/>
        <v>13538</v>
      </c>
      <c r="F242" s="42">
        <f t="shared" si="88"/>
        <v>8302</v>
      </c>
      <c r="G242" s="42">
        <f t="shared" si="89"/>
        <v>8951</v>
      </c>
      <c r="H242" s="42">
        <f t="shared" si="82"/>
        <v>61.98717948717949</v>
      </c>
    </row>
    <row r="243" spans="1:8" s="38" customFormat="1" ht="11.25" customHeight="1">
      <c r="A243" s="38" t="s">
        <v>268</v>
      </c>
      <c r="B243" s="42">
        <f>+'[2]By Agency-SUM (C)'!B243</f>
        <v>13182</v>
      </c>
      <c r="C243" s="42">
        <f>+'[2]By Agency-SUM (C)'!C243</f>
        <v>10796</v>
      </c>
      <c r="D243" s="42">
        <f>+'[2]By Agency-SUM (C)'!D243</f>
        <v>589</v>
      </c>
      <c r="E243" s="42">
        <f t="shared" si="87"/>
        <v>11385</v>
      </c>
      <c r="F243" s="42">
        <f t="shared" si="88"/>
        <v>1797</v>
      </c>
      <c r="G243" s="42">
        <f t="shared" si="89"/>
        <v>2386</v>
      </c>
      <c r="H243" s="42">
        <f t="shared" si="82"/>
        <v>86.36777423759673</v>
      </c>
    </row>
    <row r="244" spans="1:8" s="38" customFormat="1" ht="11.25" customHeight="1">
      <c r="A244" s="38" t="s">
        <v>269</v>
      </c>
      <c r="B244" s="42">
        <f>+'[2]By Agency-SUM (C)'!B244</f>
        <v>91479</v>
      </c>
      <c r="C244" s="42">
        <f>+'[2]By Agency-SUM (C)'!C244</f>
        <v>83234</v>
      </c>
      <c r="D244" s="42">
        <f>+'[2]By Agency-SUM (C)'!D244</f>
        <v>5218</v>
      </c>
      <c r="E244" s="42">
        <f t="shared" si="87"/>
        <v>88452</v>
      </c>
      <c r="F244" s="42">
        <f t="shared" si="88"/>
        <v>3027</v>
      </c>
      <c r="G244" s="42">
        <f t="shared" si="89"/>
        <v>8245</v>
      </c>
      <c r="H244" s="42">
        <f t="shared" si="82"/>
        <v>96.69104384612862</v>
      </c>
    </row>
    <row r="245" spans="2:8" s="38" customFormat="1" ht="11.25" customHeight="1">
      <c r="B245" s="37"/>
      <c r="C245" s="37"/>
      <c r="D245" s="37"/>
      <c r="E245" s="37"/>
      <c r="F245" s="37"/>
      <c r="G245" s="37"/>
      <c r="H245" s="37"/>
    </row>
    <row r="246" spans="1:8" s="38" customFormat="1" ht="11.25" customHeight="1">
      <c r="A246" s="44" t="s">
        <v>270</v>
      </c>
      <c r="B246" s="45">
        <f aca="true" t="shared" si="90" ref="B246:H246">+B247</f>
        <v>5476887</v>
      </c>
      <c r="C246" s="45">
        <f t="shared" si="90"/>
        <v>4385213</v>
      </c>
      <c r="D246" s="45">
        <f t="shared" si="90"/>
        <v>530075</v>
      </c>
      <c r="E246" s="45">
        <f t="shared" si="90"/>
        <v>4915288</v>
      </c>
      <c r="F246" s="45">
        <f t="shared" si="90"/>
        <v>561599</v>
      </c>
      <c r="G246" s="45">
        <f t="shared" si="90"/>
        <v>1091674</v>
      </c>
      <c r="H246" s="45">
        <f t="shared" si="90"/>
        <v>89.74601813037224</v>
      </c>
    </row>
    <row r="247" spans="1:8" s="38" customFormat="1" ht="11.25" customHeight="1">
      <c r="A247" s="38" t="s">
        <v>271</v>
      </c>
      <c r="B247" s="42">
        <f>+'[2]By Agency-SUM (C)'!B247</f>
        <v>5476887</v>
      </c>
      <c r="C247" s="42">
        <f>+'[2]By Agency-SUM (C)'!C247</f>
        <v>4385213</v>
      </c>
      <c r="D247" s="42">
        <f>+'[2]By Agency-SUM (C)'!D247</f>
        <v>530075</v>
      </c>
      <c r="E247" s="42">
        <f>SUM(C247:D247)</f>
        <v>4915288</v>
      </c>
      <c r="F247" s="42">
        <f>B247-E247</f>
        <v>561599</v>
      </c>
      <c r="G247" s="42">
        <f>B247-C247</f>
        <v>1091674</v>
      </c>
      <c r="H247" s="42">
        <f>E247/B247*100</f>
        <v>89.74601813037224</v>
      </c>
    </row>
    <row r="248" spans="2:8" s="38" customFormat="1" ht="11.25" customHeight="1">
      <c r="B248" s="37"/>
      <c r="C248" s="37"/>
      <c r="D248" s="37"/>
      <c r="E248" s="37"/>
      <c r="F248" s="37"/>
      <c r="G248" s="37"/>
      <c r="H248" s="37"/>
    </row>
    <row r="249" spans="1:8" s="38" customFormat="1" ht="11.25" customHeight="1">
      <c r="A249" s="44" t="s">
        <v>272</v>
      </c>
      <c r="B249" s="45">
        <f aca="true" t="shared" si="91" ref="B249:H249">+B250</f>
        <v>1022</v>
      </c>
      <c r="C249" s="45">
        <f t="shared" si="91"/>
        <v>871</v>
      </c>
      <c r="D249" s="45">
        <f t="shared" si="91"/>
        <v>48</v>
      </c>
      <c r="E249" s="45">
        <f t="shared" si="91"/>
        <v>919</v>
      </c>
      <c r="F249" s="45">
        <f t="shared" si="91"/>
        <v>103</v>
      </c>
      <c r="G249" s="45">
        <f t="shared" si="91"/>
        <v>151</v>
      </c>
      <c r="H249" s="45">
        <f t="shared" si="91"/>
        <v>89.92172211350294</v>
      </c>
    </row>
    <row r="250" spans="1:8" s="38" customFormat="1" ht="11.25" customHeight="1">
      <c r="A250" s="38" t="s">
        <v>273</v>
      </c>
      <c r="B250" s="42">
        <f>+'[2]By Agency-SUM (C)'!B250</f>
        <v>1022</v>
      </c>
      <c r="C250" s="42">
        <f>+'[2]By Agency-SUM (C)'!C250</f>
        <v>871</v>
      </c>
      <c r="D250" s="42">
        <f>+'[2]By Agency-SUM (C)'!D250</f>
        <v>48</v>
      </c>
      <c r="E250" s="42">
        <f>SUM(C250:D250)</f>
        <v>919</v>
      </c>
      <c r="F250" s="42">
        <f>B250-E250</f>
        <v>103</v>
      </c>
      <c r="G250" s="42">
        <f>B250-C250</f>
        <v>151</v>
      </c>
      <c r="H250" s="42">
        <f>E250/B250*100</f>
        <v>89.92172211350294</v>
      </c>
    </row>
    <row r="251" spans="2:8" s="38" customFormat="1" ht="11.25" customHeight="1">
      <c r="B251" s="37"/>
      <c r="C251" s="37"/>
      <c r="D251" s="37"/>
      <c r="E251" s="37"/>
      <c r="F251" s="37"/>
      <c r="G251" s="37"/>
      <c r="H251" s="37"/>
    </row>
    <row r="252" spans="1:8" s="38" customFormat="1" ht="11.25" customHeight="1">
      <c r="A252" s="44" t="s">
        <v>274</v>
      </c>
      <c r="B252" s="45">
        <f aca="true" t="shared" si="92" ref="B252:G252">SUM(B253:B257)</f>
        <v>6253738</v>
      </c>
      <c r="C252" s="45">
        <f t="shared" si="92"/>
        <v>5010007</v>
      </c>
      <c r="D252" s="45">
        <f t="shared" si="92"/>
        <v>1075488</v>
      </c>
      <c r="E252" s="45">
        <f t="shared" si="92"/>
        <v>6085495</v>
      </c>
      <c r="F252" s="45">
        <f t="shared" si="92"/>
        <v>168243</v>
      </c>
      <c r="G252" s="45">
        <f t="shared" si="92"/>
        <v>1243731</v>
      </c>
      <c r="H252" s="40">
        <f aca="true" t="shared" si="93" ref="H252:H257">E252/B252*100</f>
        <v>97.30972100206309</v>
      </c>
    </row>
    <row r="253" spans="1:8" s="38" customFormat="1" ht="11.25" customHeight="1">
      <c r="A253" s="38" t="s">
        <v>275</v>
      </c>
      <c r="B253" s="42">
        <f>+'[2]By Agency-SUM (C)'!B253</f>
        <v>5541771</v>
      </c>
      <c r="C253" s="42">
        <f>+'[2]By Agency-SUM (C)'!C253</f>
        <v>4423758</v>
      </c>
      <c r="D253" s="42">
        <f>+'[2]By Agency-SUM (C)'!D253</f>
        <v>1040553</v>
      </c>
      <c r="E253" s="42">
        <f>SUM(C253:D253)</f>
        <v>5464311</v>
      </c>
      <c r="F253" s="42">
        <f>B253-E253</f>
        <v>77460</v>
      </c>
      <c r="G253" s="42">
        <f>B253-C253</f>
        <v>1118013</v>
      </c>
      <c r="H253" s="42">
        <f t="shared" si="93"/>
        <v>98.60225187940821</v>
      </c>
    </row>
    <row r="254" spans="1:8" s="38" customFormat="1" ht="11.25" customHeight="1">
      <c r="A254" s="38" t="s">
        <v>276</v>
      </c>
      <c r="B254" s="42">
        <f>+'[2]By Agency-SUM (C)'!B254</f>
        <v>27393</v>
      </c>
      <c r="C254" s="42">
        <f>+'[2]By Agency-SUM (C)'!C254</f>
        <v>22018</v>
      </c>
      <c r="D254" s="42">
        <f>+'[2]By Agency-SUM (C)'!D254</f>
        <v>696</v>
      </c>
      <c r="E254" s="42">
        <f>SUM(C254:D254)</f>
        <v>22714</v>
      </c>
      <c r="F254" s="42">
        <f>B254-E254</f>
        <v>4679</v>
      </c>
      <c r="G254" s="42">
        <f>B254-C254</f>
        <v>5375</v>
      </c>
      <c r="H254" s="42">
        <f t="shared" si="93"/>
        <v>82.918993903552</v>
      </c>
    </row>
    <row r="255" spans="1:8" s="38" customFormat="1" ht="11.25" customHeight="1">
      <c r="A255" s="38" t="s">
        <v>277</v>
      </c>
      <c r="B255" s="42">
        <f>+'[2]By Agency-SUM (C)'!B255</f>
        <v>120002</v>
      </c>
      <c r="C255" s="42">
        <f>+'[2]By Agency-SUM (C)'!C255</f>
        <v>105412</v>
      </c>
      <c r="D255" s="42">
        <f>+'[2]By Agency-SUM (C)'!D255</f>
        <v>4809</v>
      </c>
      <c r="E255" s="42">
        <f>SUM(C255:D255)</f>
        <v>110221</v>
      </c>
      <c r="F255" s="42">
        <f>B255-E255</f>
        <v>9781</v>
      </c>
      <c r="G255" s="42">
        <f>B255-C255</f>
        <v>14590</v>
      </c>
      <c r="H255" s="42">
        <f t="shared" si="93"/>
        <v>91.84930251162481</v>
      </c>
    </row>
    <row r="256" spans="1:8" s="38" customFormat="1" ht="11.25" customHeight="1">
      <c r="A256" s="38" t="s">
        <v>278</v>
      </c>
      <c r="B256" s="42">
        <f>+'[2]By Agency-SUM (C)'!B256</f>
        <v>487461</v>
      </c>
      <c r="C256" s="42">
        <f>+'[2]By Agency-SUM (C)'!C256</f>
        <v>394650</v>
      </c>
      <c r="D256" s="42">
        <f>+'[2]By Agency-SUM (C)'!D256</f>
        <v>24028</v>
      </c>
      <c r="E256" s="42">
        <f>SUM(C256:D256)</f>
        <v>418678</v>
      </c>
      <c r="F256" s="42">
        <f>B256-E256</f>
        <v>68783</v>
      </c>
      <c r="G256" s="42">
        <f>B256-C256</f>
        <v>92811</v>
      </c>
      <c r="H256" s="42">
        <f t="shared" si="93"/>
        <v>85.88953782969304</v>
      </c>
    </row>
    <row r="257" spans="1:8" s="38" customFormat="1" ht="11.25" customHeight="1">
      <c r="A257" s="38" t="s">
        <v>279</v>
      </c>
      <c r="B257" s="42">
        <f>+'[2]By Agency-SUM (C)'!B257</f>
        <v>77111</v>
      </c>
      <c r="C257" s="42">
        <f>+'[2]By Agency-SUM (C)'!C257</f>
        <v>64169</v>
      </c>
      <c r="D257" s="42">
        <f>+'[2]By Agency-SUM (C)'!D257</f>
        <v>5402</v>
      </c>
      <c r="E257" s="42">
        <f>SUM(C257:D257)</f>
        <v>69571</v>
      </c>
      <c r="F257" s="42">
        <f>B257-E257</f>
        <v>7540</v>
      </c>
      <c r="G257" s="42">
        <f>B257-C257</f>
        <v>12942</v>
      </c>
      <c r="H257" s="42">
        <f t="shared" si="93"/>
        <v>90.2218879277924</v>
      </c>
    </row>
    <row r="258" spans="2:8" s="38" customFormat="1" ht="11.25" customHeight="1">
      <c r="B258" s="37"/>
      <c r="C258" s="37"/>
      <c r="D258" s="37"/>
      <c r="E258" s="37"/>
      <c r="F258" s="37"/>
      <c r="G258" s="37"/>
      <c r="H258" s="37"/>
    </row>
    <row r="259" spans="1:8" s="38" customFormat="1" ht="11.25" customHeight="1">
      <c r="A259" s="44" t="s">
        <v>280</v>
      </c>
      <c r="B259" s="45">
        <f aca="true" t="shared" si="94" ref="B259:G259">+B260+B261</f>
        <v>483424</v>
      </c>
      <c r="C259" s="45">
        <f t="shared" si="94"/>
        <v>392414</v>
      </c>
      <c r="D259" s="45">
        <f t="shared" si="94"/>
        <v>13079</v>
      </c>
      <c r="E259" s="45">
        <f t="shared" si="94"/>
        <v>405493</v>
      </c>
      <c r="F259" s="45">
        <f t="shared" si="94"/>
        <v>77931</v>
      </c>
      <c r="G259" s="45">
        <f t="shared" si="94"/>
        <v>91010</v>
      </c>
      <c r="H259" s="40">
        <f>E259/B259*100</f>
        <v>83.87936883563911</v>
      </c>
    </row>
    <row r="260" spans="1:8" s="38" customFormat="1" ht="11.25" customHeight="1">
      <c r="A260" s="38" t="s">
        <v>281</v>
      </c>
      <c r="B260" s="42">
        <f>+'[2]By Agency-SUM (C)'!B260</f>
        <v>458727</v>
      </c>
      <c r="C260" s="42">
        <f>+'[2]By Agency-SUM (C)'!C260</f>
        <v>373329</v>
      </c>
      <c r="D260" s="42">
        <f>+'[2]By Agency-SUM (C)'!D260</f>
        <v>10087</v>
      </c>
      <c r="E260" s="42">
        <f>SUM(C260:D260)</f>
        <v>383416</v>
      </c>
      <c r="F260" s="42">
        <f>B260-E260</f>
        <v>75311</v>
      </c>
      <c r="G260" s="42">
        <f>B260-C260</f>
        <v>85398</v>
      </c>
      <c r="H260" s="42">
        <f>E260/B260*100</f>
        <v>83.58261013631201</v>
      </c>
    </row>
    <row r="261" spans="1:8" s="38" customFormat="1" ht="11.25" customHeight="1">
      <c r="A261" s="38" t="s">
        <v>282</v>
      </c>
      <c r="B261" s="42">
        <f>+'[2]By Agency-SUM (C)'!B261</f>
        <v>24697</v>
      </c>
      <c r="C261" s="42">
        <f>+'[2]By Agency-SUM (C)'!C261</f>
        <v>19085</v>
      </c>
      <c r="D261" s="42">
        <f>+'[2]By Agency-SUM (C)'!D261</f>
        <v>2992</v>
      </c>
      <c r="E261" s="42">
        <f>SUM(C261:D261)</f>
        <v>22077</v>
      </c>
      <c r="F261" s="42">
        <f>B261-E261</f>
        <v>2620</v>
      </c>
      <c r="G261" s="42">
        <f>B261-C261</f>
        <v>5612</v>
      </c>
      <c r="H261" s="42">
        <f>E261/B261*100</f>
        <v>89.39142405960237</v>
      </c>
    </row>
    <row r="262" spans="2:8" s="38" customFormat="1" ht="11.25" customHeight="1">
      <c r="B262" s="37"/>
      <c r="C262" s="37"/>
      <c r="D262" s="37"/>
      <c r="E262" s="37"/>
      <c r="F262" s="37"/>
      <c r="G262" s="37"/>
      <c r="H262" s="37"/>
    </row>
    <row r="263" spans="1:8" s="38" customFormat="1" ht="11.25" customHeight="1">
      <c r="A263" s="44" t="s">
        <v>283</v>
      </c>
      <c r="B263" s="45">
        <f aca="true" t="shared" si="95" ref="B263:H263">+B264</f>
        <v>2703540</v>
      </c>
      <c r="C263" s="45">
        <f t="shared" si="95"/>
        <v>2201484</v>
      </c>
      <c r="D263" s="45">
        <f t="shared" si="95"/>
        <v>78553</v>
      </c>
      <c r="E263" s="45">
        <f t="shared" si="95"/>
        <v>2280037</v>
      </c>
      <c r="F263" s="45">
        <f t="shared" si="95"/>
        <v>423503</v>
      </c>
      <c r="G263" s="45">
        <f t="shared" si="95"/>
        <v>502056</v>
      </c>
      <c r="H263" s="45">
        <f t="shared" si="95"/>
        <v>84.33524194204635</v>
      </c>
    </row>
    <row r="264" spans="1:8" s="38" customFormat="1" ht="11.25" customHeight="1">
      <c r="A264" s="38" t="s">
        <v>284</v>
      </c>
      <c r="B264" s="42">
        <f>+'[2]By Agency-SUM (C)'!B264</f>
        <v>2703540</v>
      </c>
      <c r="C264" s="42">
        <f>+'[2]By Agency-SUM (C)'!C264</f>
        <v>2201484</v>
      </c>
      <c r="D264" s="42">
        <f>+'[2]By Agency-SUM (C)'!D264</f>
        <v>78553</v>
      </c>
      <c r="E264" s="42">
        <f>SUM(C264:D264)</f>
        <v>2280037</v>
      </c>
      <c r="F264" s="42">
        <f>B264-E264</f>
        <v>423503</v>
      </c>
      <c r="G264" s="42">
        <f>B264-C264</f>
        <v>502056</v>
      </c>
      <c r="H264" s="42">
        <f>E264/B264*100</f>
        <v>84.33524194204635</v>
      </c>
    </row>
    <row r="265" spans="2:8" s="38" customFormat="1" ht="11.25" customHeight="1">
      <c r="B265" s="37"/>
      <c r="C265" s="37"/>
      <c r="D265" s="37"/>
      <c r="E265" s="37"/>
      <c r="F265" s="37"/>
      <c r="G265" s="37"/>
      <c r="H265" s="37"/>
    </row>
    <row r="266" spans="1:8" s="38" customFormat="1" ht="11.25" customHeight="1">
      <c r="A266" s="44" t="s">
        <v>285</v>
      </c>
      <c r="B266" s="45">
        <f aca="true" t="shared" si="96" ref="B266:H266">+B267</f>
        <v>1863322</v>
      </c>
      <c r="C266" s="45">
        <f t="shared" si="96"/>
        <v>1559011</v>
      </c>
      <c r="D266" s="45">
        <f t="shared" si="96"/>
        <v>133060</v>
      </c>
      <c r="E266" s="45">
        <f t="shared" si="96"/>
        <v>1692071</v>
      </c>
      <c r="F266" s="45">
        <f t="shared" si="96"/>
        <v>171251</v>
      </c>
      <c r="G266" s="45">
        <f t="shared" si="96"/>
        <v>304311</v>
      </c>
      <c r="H266" s="45">
        <f t="shared" si="96"/>
        <v>90.80937164912989</v>
      </c>
    </row>
    <row r="267" spans="1:8" s="38" customFormat="1" ht="11.25" customHeight="1">
      <c r="A267" s="38" t="s">
        <v>286</v>
      </c>
      <c r="B267" s="42">
        <f>+'[2]By Agency-SUM (C)'!B267</f>
        <v>1863322</v>
      </c>
      <c r="C267" s="42">
        <f>+'[2]By Agency-SUM (C)'!C267</f>
        <v>1559011</v>
      </c>
      <c r="D267" s="42">
        <f>+'[2]By Agency-SUM (C)'!D267</f>
        <v>133060</v>
      </c>
      <c r="E267" s="42">
        <f>SUM(C267:D267)</f>
        <v>1692071</v>
      </c>
      <c r="F267" s="42">
        <f>B267-E267</f>
        <v>171251</v>
      </c>
      <c r="G267" s="42">
        <f>B267-C267</f>
        <v>304311</v>
      </c>
      <c r="H267" s="42">
        <f>E267/B267*100</f>
        <v>90.80937164912989</v>
      </c>
    </row>
    <row r="268" spans="2:8" s="38" customFormat="1" ht="11.25" customHeight="1">
      <c r="B268" s="37"/>
      <c r="C268" s="37"/>
      <c r="D268" s="37"/>
      <c r="E268" s="37"/>
      <c r="F268" s="37"/>
      <c r="G268" s="37"/>
      <c r="H268" s="37"/>
    </row>
    <row r="269" spans="1:8" s="38" customFormat="1" ht="11.25" customHeight="1">
      <c r="A269" s="44" t="s">
        <v>287</v>
      </c>
      <c r="B269" s="45">
        <f aca="true" t="shared" si="97" ref="B269:H269">+B270</f>
        <v>529059</v>
      </c>
      <c r="C269" s="45">
        <f t="shared" si="97"/>
        <v>450010</v>
      </c>
      <c r="D269" s="45">
        <f t="shared" si="97"/>
        <v>51119</v>
      </c>
      <c r="E269" s="45">
        <f t="shared" si="97"/>
        <v>501129</v>
      </c>
      <c r="F269" s="45">
        <f t="shared" si="97"/>
        <v>27930</v>
      </c>
      <c r="G269" s="45">
        <f t="shared" si="97"/>
        <v>79049</v>
      </c>
      <c r="H269" s="45">
        <f t="shared" si="97"/>
        <v>94.72081563681934</v>
      </c>
    </row>
    <row r="270" spans="1:8" s="38" customFormat="1" ht="11.25" customHeight="1">
      <c r="A270" s="38" t="s">
        <v>288</v>
      </c>
      <c r="B270" s="42">
        <f>+'[2]By Agency-SUM (C)'!B270</f>
        <v>529059</v>
      </c>
      <c r="C270" s="42">
        <f>+'[2]By Agency-SUM (C)'!C270</f>
        <v>450010</v>
      </c>
      <c r="D270" s="42">
        <f>+'[2]By Agency-SUM (C)'!D270</f>
        <v>51119</v>
      </c>
      <c r="E270" s="42">
        <f>SUM(C270:D270)</f>
        <v>501129</v>
      </c>
      <c r="F270" s="42">
        <f>B270-E270</f>
        <v>27930</v>
      </c>
      <c r="G270" s="42">
        <f>B270-C270</f>
        <v>79049</v>
      </c>
      <c r="H270" s="42">
        <f>E270/B270*100</f>
        <v>94.72081563681934</v>
      </c>
    </row>
    <row r="271" spans="2:8" s="38" customFormat="1" ht="11.25" customHeight="1">
      <c r="B271" s="37"/>
      <c r="C271" s="37"/>
      <c r="D271" s="37"/>
      <c r="E271" s="37"/>
      <c r="F271" s="37"/>
      <c r="G271" s="37"/>
      <c r="H271" s="37"/>
    </row>
    <row r="272" spans="1:8" s="38" customFormat="1" ht="11.25" customHeight="1">
      <c r="A272" s="44" t="s">
        <v>289</v>
      </c>
      <c r="B272" s="45">
        <f aca="true" t="shared" si="98" ref="B272:H272">+B273</f>
        <v>109702</v>
      </c>
      <c r="C272" s="45">
        <f t="shared" si="98"/>
        <v>97316</v>
      </c>
      <c r="D272" s="45">
        <f t="shared" si="98"/>
        <v>3075</v>
      </c>
      <c r="E272" s="45">
        <f t="shared" si="98"/>
        <v>100391</v>
      </c>
      <c r="F272" s="45">
        <f t="shared" si="98"/>
        <v>9311</v>
      </c>
      <c r="G272" s="45">
        <f t="shared" si="98"/>
        <v>12386</v>
      </c>
      <c r="H272" s="45">
        <f t="shared" si="98"/>
        <v>91.51246103079251</v>
      </c>
    </row>
    <row r="273" spans="1:8" s="38" customFormat="1" ht="11.25" customHeight="1">
      <c r="A273" s="38" t="s">
        <v>290</v>
      </c>
      <c r="B273" s="42">
        <f>+'[2]By Agency-SUM (C)'!B273</f>
        <v>109702</v>
      </c>
      <c r="C273" s="42">
        <f>+'[2]By Agency-SUM (C)'!C273</f>
        <v>97316</v>
      </c>
      <c r="D273" s="42">
        <f>+'[2]By Agency-SUM (C)'!D273</f>
        <v>3075</v>
      </c>
      <c r="E273" s="42">
        <f>SUM(C273:D273)</f>
        <v>100391</v>
      </c>
      <c r="F273" s="42">
        <f>B273-E273</f>
        <v>9311</v>
      </c>
      <c r="G273" s="42">
        <f>B273-C273</f>
        <v>12386</v>
      </c>
      <c r="H273" s="42">
        <f>E273/B273*100</f>
        <v>91.51246103079251</v>
      </c>
    </row>
    <row r="274" spans="2:8" s="38" customFormat="1" ht="11.25" customHeight="1">
      <c r="B274" s="37"/>
      <c r="C274" s="37"/>
      <c r="D274" s="37"/>
      <c r="E274" s="37"/>
      <c r="F274" s="37"/>
      <c r="G274" s="37"/>
      <c r="H274" s="37"/>
    </row>
    <row r="275" spans="1:8" s="38" customFormat="1" ht="11.25">
      <c r="A275" s="53" t="s">
        <v>291</v>
      </c>
      <c r="B275" s="54">
        <f aca="true" t="shared" si="99" ref="B275:H275">+B10+B17+B20+B23+B26+B39+B43+B51+B53+B56+B64+B77+B83+B88+B97+B109+B120+B136+B139+B161+B168+B173+B181+B190+B199+B208+B249+B252+B259+B263+B266+B269+B272+B246</f>
        <v>394720805</v>
      </c>
      <c r="C275" s="54">
        <f t="shared" si="99"/>
        <v>296075246</v>
      </c>
      <c r="D275" s="54">
        <f t="shared" si="99"/>
        <v>20035669</v>
      </c>
      <c r="E275" s="54">
        <f t="shared" si="99"/>
        <v>316110915</v>
      </c>
      <c r="F275" s="54">
        <f t="shared" si="99"/>
        <v>78609890</v>
      </c>
      <c r="G275" s="54">
        <f t="shared" si="99"/>
        <v>98645559</v>
      </c>
      <c r="H275" s="54">
        <f t="shared" si="99"/>
        <v>2739.3918850586138</v>
      </c>
    </row>
    <row r="276" spans="2:8" s="38" customFormat="1" ht="11.25" customHeight="1">
      <c r="B276" s="37"/>
      <c r="C276" s="37"/>
      <c r="D276" s="37"/>
      <c r="E276" s="37"/>
      <c r="F276" s="37"/>
      <c r="G276" s="37"/>
      <c r="H276" s="37"/>
    </row>
    <row r="277" spans="1:8" s="38" customFormat="1" ht="11.25" customHeight="1">
      <c r="A277" s="36" t="s">
        <v>292</v>
      </c>
      <c r="B277" s="37"/>
      <c r="C277" s="37"/>
      <c r="D277" s="37"/>
      <c r="E277" s="37"/>
      <c r="F277" s="37"/>
      <c r="G277" s="37"/>
      <c r="H277" s="37"/>
    </row>
    <row r="278" spans="1:8" s="38" customFormat="1" ht="11.25" customHeight="1">
      <c r="A278" s="41" t="s">
        <v>293</v>
      </c>
      <c r="B278" s="42">
        <f>+'[2]By Agency-SUM (C)'!B278</f>
        <v>1878944</v>
      </c>
      <c r="C278" s="42">
        <f>+'[2]By Agency-SUM (C)'!C278</f>
        <v>1709643</v>
      </c>
      <c r="D278" s="42">
        <f>+'[2]By Agency-SUM (C)'!D278</f>
        <v>0</v>
      </c>
      <c r="E278" s="42">
        <f>SUM(C278:D278)</f>
        <v>1709643</v>
      </c>
      <c r="F278" s="42">
        <f>B278-E278</f>
        <v>169301</v>
      </c>
      <c r="G278" s="42">
        <f>B278-C278</f>
        <v>169301</v>
      </c>
      <c r="H278" s="42">
        <f>E278/B278*100</f>
        <v>90.98956647989509</v>
      </c>
    </row>
    <row r="279" spans="1:8" s="38" customFormat="1" ht="11.25" customHeight="1">
      <c r="A279" s="55"/>
      <c r="B279" s="37"/>
      <c r="C279" s="37"/>
      <c r="D279" s="37"/>
      <c r="E279" s="37"/>
      <c r="F279" s="37"/>
      <c r="G279" s="37"/>
      <c r="H279" s="37"/>
    </row>
    <row r="280" spans="1:8" s="38" customFormat="1" ht="11.25" customHeight="1">
      <c r="A280" s="41" t="s">
        <v>294</v>
      </c>
      <c r="B280" s="45">
        <f aca="true" t="shared" si="100" ref="B280:G280">SUM(B281:B285)</f>
        <v>403552</v>
      </c>
      <c r="C280" s="45">
        <f t="shared" si="100"/>
        <v>142998</v>
      </c>
      <c r="D280" s="45">
        <f t="shared" si="100"/>
        <v>13016</v>
      </c>
      <c r="E280" s="45">
        <f t="shared" si="100"/>
        <v>156014</v>
      </c>
      <c r="F280" s="45">
        <f t="shared" si="100"/>
        <v>247538</v>
      </c>
      <c r="G280" s="45">
        <f t="shared" si="100"/>
        <v>260554</v>
      </c>
      <c r="H280" s="45">
        <f aca="true" t="shared" si="101" ref="H280:H285">E280/B280*100</f>
        <v>38.660197446673536</v>
      </c>
    </row>
    <row r="281" spans="1:8" s="38" customFormat="1" ht="11.25" customHeight="1">
      <c r="A281" s="38" t="s">
        <v>295</v>
      </c>
      <c r="B281" s="42">
        <f>+'[2]By Agency-SUM (C)'!B281</f>
        <v>0</v>
      </c>
      <c r="C281" s="42">
        <f>+'[2]By Agency-SUM (C)'!C281</f>
        <v>0</v>
      </c>
      <c r="D281" s="42">
        <f>+'[2]By Agency-SUM (C)'!D281</f>
        <v>0</v>
      </c>
      <c r="E281" s="42">
        <f>SUM(C281:D281)</f>
        <v>0</v>
      </c>
      <c r="F281" s="42">
        <f>B281-E281</f>
        <v>0</v>
      </c>
      <c r="G281" s="42">
        <f>B281-C281</f>
        <v>0</v>
      </c>
      <c r="H281" s="56" t="e">
        <f t="shared" si="101"/>
        <v>#DIV/0!</v>
      </c>
    </row>
    <row r="282" spans="1:8" s="38" customFormat="1" ht="11.25" customHeight="1">
      <c r="A282" s="38" t="s">
        <v>296</v>
      </c>
      <c r="B282" s="42">
        <f>+'[2]By Agency-SUM (C)'!B282</f>
        <v>0</v>
      </c>
      <c r="C282" s="42">
        <f>+'[2]By Agency-SUM (C)'!C282</f>
        <v>0</v>
      </c>
      <c r="D282" s="42">
        <f>+'[2]By Agency-SUM (C)'!D282</f>
        <v>0</v>
      </c>
      <c r="E282" s="42">
        <f>SUM(C282:D282)</f>
        <v>0</v>
      </c>
      <c r="F282" s="42">
        <f>B282-E282</f>
        <v>0</v>
      </c>
      <c r="G282" s="42">
        <f>B282-C282</f>
        <v>0</v>
      </c>
      <c r="H282" s="42" t="e">
        <f t="shared" si="101"/>
        <v>#DIV/0!</v>
      </c>
    </row>
    <row r="283" spans="1:8" s="38" customFormat="1" ht="11.25" customHeight="1">
      <c r="A283" s="38" t="s">
        <v>297</v>
      </c>
      <c r="B283" s="42">
        <f>+'[2]By Agency-SUM (C)'!B283</f>
        <v>0</v>
      </c>
      <c r="C283" s="42">
        <f>+'[2]By Agency-SUM (C)'!C283</f>
        <v>0</v>
      </c>
      <c r="D283" s="42">
        <f>+'[2]By Agency-SUM (C)'!D283</f>
        <v>0</v>
      </c>
      <c r="E283" s="42">
        <f>SUM(C283:D283)</f>
        <v>0</v>
      </c>
      <c r="F283" s="42">
        <f>B283-E283</f>
        <v>0</v>
      </c>
      <c r="G283" s="42">
        <f>B283-C283</f>
        <v>0</v>
      </c>
      <c r="H283" s="42" t="e">
        <f t="shared" si="101"/>
        <v>#DIV/0!</v>
      </c>
    </row>
    <row r="284" spans="1:8" s="38" customFormat="1" ht="23.25" customHeight="1">
      <c r="A284" s="57" t="s">
        <v>298</v>
      </c>
      <c r="B284" s="42">
        <f>+'[2]By Agency-SUM (C)'!B284</f>
        <v>0</v>
      </c>
      <c r="C284" s="42">
        <f>+'[2]By Agency-SUM (C)'!C284</f>
        <v>0</v>
      </c>
      <c r="D284" s="42">
        <f>+'[2]By Agency-SUM (C)'!D284</f>
        <v>0</v>
      </c>
      <c r="E284" s="42">
        <f>SUM(C284:D284)</f>
        <v>0</v>
      </c>
      <c r="F284" s="42">
        <f>B284-E284</f>
        <v>0</v>
      </c>
      <c r="G284" s="42">
        <f>B284-C284</f>
        <v>0</v>
      </c>
      <c r="H284" s="42" t="e">
        <f t="shared" si="101"/>
        <v>#DIV/0!</v>
      </c>
    </row>
    <row r="285" spans="1:8" s="38" customFormat="1" ht="11.25" customHeight="1">
      <c r="A285" s="41" t="s">
        <v>299</v>
      </c>
      <c r="B285" s="42">
        <f>+'[2]By Agency-SUM (C)'!B285</f>
        <v>403552</v>
      </c>
      <c r="C285" s="42">
        <f>+'[2]By Agency-SUM (C)'!C285</f>
        <v>142998</v>
      </c>
      <c r="D285" s="42">
        <f>+'[2]By Agency-SUM (C)'!D285</f>
        <v>13016</v>
      </c>
      <c r="E285" s="42">
        <f>SUM(C285:D285)</f>
        <v>156014</v>
      </c>
      <c r="F285" s="42">
        <f>B285-E285</f>
        <v>247538</v>
      </c>
      <c r="G285" s="42">
        <f>B285-C285</f>
        <v>260554</v>
      </c>
      <c r="H285" s="42">
        <f t="shared" si="101"/>
        <v>38.660197446673536</v>
      </c>
    </row>
    <row r="286" spans="2:8" s="38" customFormat="1" ht="11.25" customHeight="1">
      <c r="B286" s="42"/>
      <c r="C286" s="42"/>
      <c r="D286" s="42"/>
      <c r="E286" s="42"/>
      <c r="F286" s="42"/>
      <c r="G286" s="42"/>
      <c r="H286" s="37"/>
    </row>
    <row r="287" spans="1:8" s="38" customFormat="1" ht="11.25" customHeight="1">
      <c r="A287" s="41" t="s">
        <v>300</v>
      </c>
      <c r="B287" s="42">
        <f>+'[2]By Agency-SUM (C)'!B287</f>
        <v>132630</v>
      </c>
      <c r="C287" s="42">
        <f>+'[2]By Agency-SUM (C)'!C287</f>
        <v>95825</v>
      </c>
      <c r="D287" s="42">
        <f>+'[2]By Agency-SUM (C)'!D287</f>
        <v>3109</v>
      </c>
      <c r="E287" s="42">
        <f>SUM(C287:D287)</f>
        <v>98934</v>
      </c>
      <c r="F287" s="42">
        <f>B287-E287</f>
        <v>33696</v>
      </c>
      <c r="G287" s="42">
        <f>B287-C287</f>
        <v>36805</v>
      </c>
      <c r="H287" s="42">
        <f>E287/B287*100</f>
        <v>74.5939832617055</v>
      </c>
    </row>
    <row r="288" spans="2:8" s="38" customFormat="1" ht="11.25" customHeight="1">
      <c r="B288" s="42"/>
      <c r="C288" s="42"/>
      <c r="D288" s="42"/>
      <c r="E288" s="42"/>
      <c r="F288" s="42"/>
      <c r="G288" s="42"/>
      <c r="H288" s="37"/>
    </row>
    <row r="289" spans="1:8" s="38" customFormat="1" ht="23.25" customHeight="1" hidden="1">
      <c r="A289" s="49" t="s">
        <v>301</v>
      </c>
      <c r="B289" s="42">
        <f>+'[2]By Agency-SUM (C)'!B289</f>
        <v>0</v>
      </c>
      <c r="C289" s="42">
        <f>+'[2]By Agency-SUM (C)'!C289</f>
        <v>0</v>
      </c>
      <c r="D289" s="42">
        <f>+'[2]By Agency-SUM (C)'!D289</f>
        <v>0</v>
      </c>
      <c r="E289" s="42">
        <f>SUM(C289:D289)</f>
        <v>0</v>
      </c>
      <c r="F289" s="42">
        <f>B289-E289</f>
        <v>0</v>
      </c>
      <c r="G289" s="42">
        <f>B289-C289</f>
        <v>0</v>
      </c>
      <c r="H289" s="42" t="e">
        <f>E289/B289*100</f>
        <v>#DIV/0!</v>
      </c>
    </row>
    <row r="290" spans="2:8" s="38" customFormat="1" ht="11.25" customHeight="1" hidden="1">
      <c r="B290" s="42"/>
      <c r="C290" s="42"/>
      <c r="D290" s="42"/>
      <c r="E290" s="42"/>
      <c r="F290" s="42"/>
      <c r="G290" s="42"/>
      <c r="H290" s="37"/>
    </row>
    <row r="291" spans="1:8" s="38" customFormat="1" ht="11.25" customHeight="1" hidden="1">
      <c r="A291" s="38" t="s">
        <v>302</v>
      </c>
      <c r="B291" s="42">
        <f>+'[2]By Agency-SUM (C)'!B291</f>
        <v>0</v>
      </c>
      <c r="C291" s="42">
        <f>+'[2]By Agency-SUM (C)'!C291</f>
        <v>0</v>
      </c>
      <c r="D291" s="42">
        <f>+'[2]By Agency-SUM (C)'!D291</f>
        <v>0</v>
      </c>
      <c r="E291" s="42">
        <f>SUM(C291:D291)</f>
        <v>0</v>
      </c>
      <c r="F291" s="42">
        <f>B291-E291</f>
        <v>0</v>
      </c>
      <c r="G291" s="42">
        <f>B291-C291</f>
        <v>0</v>
      </c>
      <c r="H291" s="42" t="e">
        <f>E291/B291*100</f>
        <v>#DIV/0!</v>
      </c>
    </row>
    <row r="292" spans="2:8" s="38" customFormat="1" ht="11.25" customHeight="1" hidden="1">
      <c r="B292" s="42"/>
      <c r="C292" s="42"/>
      <c r="D292" s="42"/>
      <c r="E292" s="42"/>
      <c r="F292" s="42"/>
      <c r="G292" s="42"/>
      <c r="H292" s="37"/>
    </row>
    <row r="293" spans="1:8" s="38" customFormat="1" ht="11.25" hidden="1">
      <c r="A293" s="58" t="s">
        <v>303</v>
      </c>
      <c r="B293" s="42">
        <f>+'[2]By Agency-SUM (C)'!B293</f>
        <v>0</v>
      </c>
      <c r="C293" s="42">
        <f>+'[2]By Agency-SUM (C)'!C293</f>
        <v>0</v>
      </c>
      <c r="D293" s="42">
        <f>+'[2]By Agency-SUM (C)'!D293</f>
        <v>0</v>
      </c>
      <c r="E293" s="42">
        <f>SUM(C293:D293)</f>
        <v>0</v>
      </c>
      <c r="F293" s="42">
        <f>B293-E293</f>
        <v>0</v>
      </c>
      <c r="G293" s="42">
        <f>B293-C293</f>
        <v>0</v>
      </c>
      <c r="H293" s="42" t="e">
        <f>E293/B293*100</f>
        <v>#DIV/0!</v>
      </c>
    </row>
    <row r="294" spans="2:8" s="38" customFormat="1" ht="11.25" customHeight="1" hidden="1">
      <c r="B294" s="42"/>
      <c r="C294" s="42"/>
      <c r="D294" s="42"/>
      <c r="E294" s="42"/>
      <c r="F294" s="42"/>
      <c r="G294" s="42"/>
      <c r="H294" s="37"/>
    </row>
    <row r="295" spans="1:8" s="38" customFormat="1" ht="11.25" customHeight="1" hidden="1">
      <c r="A295" s="38" t="s">
        <v>304</v>
      </c>
      <c r="B295" s="42">
        <f>+'[2]By Agency-SUM (C)'!B295</f>
        <v>0</v>
      </c>
      <c r="C295" s="42">
        <f>+'[2]By Agency-SUM (C)'!C295</f>
        <v>0</v>
      </c>
      <c r="D295" s="42">
        <f>+'[2]By Agency-SUM (C)'!D295</f>
        <v>0</v>
      </c>
      <c r="E295" s="42">
        <f>SUM(C295:D295)</f>
        <v>0</v>
      </c>
      <c r="F295" s="42">
        <f>B295-E295</f>
        <v>0</v>
      </c>
      <c r="G295" s="42">
        <f>B295-C295</f>
        <v>0</v>
      </c>
      <c r="H295" s="42" t="e">
        <f>E295/B295*100</f>
        <v>#DIV/0!</v>
      </c>
    </row>
    <row r="296" spans="2:8" s="38" customFormat="1" ht="11.25" customHeight="1" hidden="1">
      <c r="B296" s="42"/>
      <c r="C296" s="42"/>
      <c r="D296" s="42"/>
      <c r="E296" s="42"/>
      <c r="F296" s="42"/>
      <c r="G296" s="42"/>
      <c r="H296" s="37"/>
    </row>
    <row r="297" spans="1:8" s="38" customFormat="1" ht="11.25" customHeight="1" hidden="1">
      <c r="A297" s="38" t="s">
        <v>305</v>
      </c>
      <c r="B297" s="42">
        <f>+'[2]By Agency-SUM (C)'!B297</f>
        <v>0</v>
      </c>
      <c r="C297" s="42">
        <f>+'[2]By Agency-SUM (C)'!C297</f>
        <v>0</v>
      </c>
      <c r="D297" s="42">
        <f>+'[2]By Agency-SUM (C)'!D297</f>
        <v>0</v>
      </c>
      <c r="E297" s="42">
        <f>SUM(C297:D297)</f>
        <v>0</v>
      </c>
      <c r="F297" s="42">
        <f>B297-E297</f>
        <v>0</v>
      </c>
      <c r="G297" s="42">
        <f>B297-C297</f>
        <v>0</v>
      </c>
      <c r="H297" s="42" t="e">
        <f>E297/B297*100</f>
        <v>#DIV/0!</v>
      </c>
    </row>
    <row r="298" spans="2:8" s="38" customFormat="1" ht="11.25" customHeight="1" hidden="1">
      <c r="B298" s="42"/>
      <c r="C298" s="42"/>
      <c r="D298" s="42"/>
      <c r="E298" s="42"/>
      <c r="F298" s="42"/>
      <c r="G298" s="42"/>
      <c r="H298" s="42"/>
    </row>
    <row r="299" spans="1:8" s="38" customFormat="1" ht="11.25" customHeight="1" hidden="1">
      <c r="A299" s="38" t="s">
        <v>306</v>
      </c>
      <c r="B299" s="42">
        <f>+'[2]By Agency-SUM (C)'!B299</f>
        <v>0</v>
      </c>
      <c r="C299" s="42">
        <f>+'[2]By Agency-SUM (C)'!C299</f>
        <v>0</v>
      </c>
      <c r="D299" s="42">
        <f>+'[2]By Agency-SUM (C)'!D299</f>
        <v>0</v>
      </c>
      <c r="E299" s="42">
        <f>SUM(C299:D299)</f>
        <v>0</v>
      </c>
      <c r="F299" s="42">
        <f>B299-E299</f>
        <v>0</v>
      </c>
      <c r="G299" s="42">
        <f>B299-C299</f>
        <v>0</v>
      </c>
      <c r="H299" s="42" t="e">
        <f>E299/B299*100</f>
        <v>#DIV/0!</v>
      </c>
    </row>
    <row r="300" spans="2:8" s="38" customFormat="1" ht="11.25" customHeight="1" hidden="1">
      <c r="B300" s="42"/>
      <c r="C300" s="42"/>
      <c r="D300" s="42"/>
      <c r="E300" s="42"/>
      <c r="F300" s="42"/>
      <c r="G300" s="42"/>
      <c r="H300" s="42"/>
    </row>
    <row r="301" spans="1:8" s="38" customFormat="1" ht="11.25" hidden="1">
      <c r="A301" s="49" t="s">
        <v>307</v>
      </c>
      <c r="B301" s="42">
        <f>+'[2]By Agency-SUM (C)'!B301</f>
        <v>0</v>
      </c>
      <c r="C301" s="42">
        <f>+'[2]By Agency-SUM (C)'!C301</f>
        <v>0</v>
      </c>
      <c r="D301" s="42">
        <f>+'[2]By Agency-SUM (C)'!D301</f>
        <v>0</v>
      </c>
      <c r="E301" s="42">
        <f>SUM(C301:D301)</f>
        <v>0</v>
      </c>
      <c r="F301" s="42">
        <f>B301-E301</f>
        <v>0</v>
      </c>
      <c r="G301" s="42">
        <f>B301-C301</f>
        <v>0</v>
      </c>
      <c r="H301" s="42" t="e">
        <f>E301/B301*100</f>
        <v>#DIV/0!</v>
      </c>
    </row>
    <row r="302" spans="2:8" s="38" customFormat="1" ht="11.25" customHeight="1" hidden="1">
      <c r="B302" s="42"/>
      <c r="C302" s="42"/>
      <c r="D302" s="42"/>
      <c r="E302" s="42"/>
      <c r="F302" s="42"/>
      <c r="G302" s="42"/>
      <c r="H302" s="37"/>
    </row>
    <row r="303" spans="1:8" s="38" customFormat="1" ht="11.25" customHeight="1" hidden="1">
      <c r="A303" s="38" t="s">
        <v>308</v>
      </c>
      <c r="B303" s="42">
        <f>+'[2]By Agency-SUM (C)'!B303</f>
        <v>0</v>
      </c>
      <c r="C303" s="42">
        <f>+'[2]By Agency-SUM (C)'!C303</f>
        <v>0</v>
      </c>
      <c r="D303" s="42">
        <f>+'[2]By Agency-SUM (C)'!D303</f>
        <v>0</v>
      </c>
      <c r="E303" s="42">
        <f>SUM(C303:D303)</f>
        <v>0</v>
      </c>
      <c r="F303" s="42">
        <f>B303-E303</f>
        <v>0</v>
      </c>
      <c r="G303" s="42">
        <f>B303-C303</f>
        <v>0</v>
      </c>
      <c r="H303" s="42" t="e">
        <f>E303/B303*100</f>
        <v>#DIV/0!</v>
      </c>
    </row>
    <row r="304" spans="2:8" s="38" customFormat="1" ht="11.25" hidden="1">
      <c r="B304" s="42"/>
      <c r="C304" s="42"/>
      <c r="D304" s="42"/>
      <c r="E304" s="42"/>
      <c r="F304" s="42"/>
      <c r="G304" s="42"/>
      <c r="H304" s="37"/>
    </row>
    <row r="305" spans="1:8" s="38" customFormat="1" ht="11.25" customHeight="1" hidden="1">
      <c r="A305" s="38" t="s">
        <v>309</v>
      </c>
      <c r="B305" s="42"/>
      <c r="C305" s="42"/>
      <c r="D305" s="42"/>
      <c r="E305" s="42"/>
      <c r="F305" s="42"/>
      <c r="G305" s="42"/>
      <c r="H305" s="42"/>
    </row>
    <row r="306" spans="1:8" s="38" customFormat="1" ht="11.25" customHeight="1" hidden="1">
      <c r="A306" s="41"/>
      <c r="B306" s="42"/>
      <c r="C306" s="42"/>
      <c r="D306" s="42"/>
      <c r="E306" s="42"/>
      <c r="F306" s="42"/>
      <c r="G306" s="42"/>
      <c r="H306" s="37"/>
    </row>
    <row r="307" spans="1:8" s="38" customFormat="1" ht="22.5" hidden="1">
      <c r="A307" s="58" t="s">
        <v>310</v>
      </c>
      <c r="B307" s="42">
        <f>+'[2]By Agency-SUM (C)'!B307</f>
        <v>0</v>
      </c>
      <c r="C307" s="42">
        <f>+'[2]By Agency-SUM (C)'!C307</f>
        <v>0</v>
      </c>
      <c r="D307" s="42">
        <f>+'[2]By Agency-SUM (C)'!D307</f>
        <v>0</v>
      </c>
      <c r="E307" s="42">
        <f>SUM(C307:D307)</f>
        <v>0</v>
      </c>
      <c r="F307" s="42">
        <f>B307-E307</f>
        <v>0</v>
      </c>
      <c r="G307" s="42">
        <f>B307-C307</f>
        <v>0</v>
      </c>
      <c r="H307" s="42" t="e">
        <f>E307/B307*100</f>
        <v>#DIV/0!</v>
      </c>
    </row>
    <row r="308" spans="1:8" s="38" customFormat="1" ht="11.25" customHeight="1">
      <c r="A308" s="41"/>
      <c r="B308" s="37"/>
      <c r="C308" s="37"/>
      <c r="D308" s="37"/>
      <c r="E308" s="37"/>
      <c r="F308" s="37"/>
      <c r="G308" s="37"/>
      <c r="H308" s="37"/>
    </row>
    <row r="309" spans="1:8" s="38" customFormat="1" ht="11.25" customHeight="1">
      <c r="A309" s="59" t="s">
        <v>311</v>
      </c>
      <c r="B309" s="60">
        <f aca="true" t="shared" si="102" ref="B309:G309">SUM(B287:B307)+B278+B280</f>
        <v>2415126</v>
      </c>
      <c r="C309" s="60">
        <f t="shared" si="102"/>
        <v>1948466</v>
      </c>
      <c r="D309" s="60">
        <f t="shared" si="102"/>
        <v>16125</v>
      </c>
      <c r="E309" s="60">
        <f t="shared" si="102"/>
        <v>1964591</v>
      </c>
      <c r="F309" s="60">
        <f t="shared" si="102"/>
        <v>450535</v>
      </c>
      <c r="G309" s="60">
        <f t="shared" si="102"/>
        <v>466660</v>
      </c>
      <c r="H309" s="60">
        <f>E309/B309*100</f>
        <v>81.34527970797383</v>
      </c>
    </row>
    <row r="310" spans="2:8" s="38" customFormat="1" ht="11.25" customHeight="1">
      <c r="B310" s="37"/>
      <c r="C310" s="37"/>
      <c r="D310" s="37"/>
      <c r="E310" s="37"/>
      <c r="F310" s="37"/>
      <c r="G310" s="37"/>
      <c r="H310" s="37"/>
    </row>
    <row r="311" spans="1:8" s="38" customFormat="1" ht="11.25" customHeight="1">
      <c r="A311" s="55" t="s">
        <v>312</v>
      </c>
      <c r="B311" s="45">
        <f aca="true" t="shared" si="103" ref="B311:G311">+B309+B275</f>
        <v>397135931</v>
      </c>
      <c r="C311" s="45">
        <f t="shared" si="103"/>
        <v>298023712</v>
      </c>
      <c r="D311" s="45">
        <f t="shared" si="103"/>
        <v>20051794</v>
      </c>
      <c r="E311" s="45">
        <f t="shared" si="103"/>
        <v>318075506</v>
      </c>
      <c r="F311" s="45">
        <f t="shared" si="103"/>
        <v>79060425</v>
      </c>
      <c r="G311" s="45">
        <f t="shared" si="103"/>
        <v>99112219</v>
      </c>
      <c r="H311" s="45">
        <f>E311/B311*100</f>
        <v>80.09235155305049</v>
      </c>
    </row>
    <row r="312" spans="2:8" s="38" customFormat="1" ht="11.25" customHeight="1">
      <c r="B312" s="37"/>
      <c r="C312" s="37"/>
      <c r="D312" s="37"/>
      <c r="E312" s="37"/>
      <c r="F312" s="37"/>
      <c r="G312" s="37"/>
      <c r="H312" s="37"/>
    </row>
    <row r="313" spans="1:8" s="38" customFormat="1" ht="11.25" customHeight="1">
      <c r="A313" s="36" t="s">
        <v>313</v>
      </c>
      <c r="B313" s="37"/>
      <c r="C313" s="37"/>
      <c r="D313" s="37"/>
      <c r="E313" s="37"/>
      <c r="F313" s="37"/>
      <c r="G313" s="37"/>
      <c r="H313" s="37"/>
    </row>
    <row r="314" spans="1:8" s="38" customFormat="1" ht="11.25" customHeight="1">
      <c r="A314" s="36" t="s">
        <v>314</v>
      </c>
      <c r="B314" s="37"/>
      <c r="C314" s="37"/>
      <c r="D314" s="37"/>
      <c r="E314" s="37"/>
      <c r="F314" s="37"/>
      <c r="G314" s="37"/>
      <c r="H314" s="37"/>
    </row>
    <row r="315" spans="1:8" s="38" customFormat="1" ht="11.25" customHeight="1" hidden="1">
      <c r="A315" s="38" t="s">
        <v>315</v>
      </c>
      <c r="B315" s="42">
        <f>+'[2]By Agency-SUM (C)'!B315</f>
        <v>0</v>
      </c>
      <c r="C315" s="42">
        <f>+'[2]By Agency-SUM (C)'!C315</f>
        <v>0</v>
      </c>
      <c r="D315" s="42">
        <f>+'[2]By Agency-SUM (C)'!D315</f>
        <v>0</v>
      </c>
      <c r="E315" s="42">
        <f aca="true" t="shared" si="104" ref="E315:E323">SUM(C315:D315)</f>
        <v>0</v>
      </c>
      <c r="F315" s="42">
        <f aca="true" t="shared" si="105" ref="F315:F323">B315-E315</f>
        <v>0</v>
      </c>
      <c r="G315" s="42">
        <f aca="true" t="shared" si="106" ref="G315:G323">B315-C315</f>
        <v>0</v>
      </c>
      <c r="H315" s="42" t="e">
        <f aca="true" t="shared" si="107" ref="H315:H324">E315/B315*100</f>
        <v>#DIV/0!</v>
      </c>
    </row>
    <row r="316" spans="1:8" s="38" customFormat="1" ht="11.25" customHeight="1">
      <c r="A316" s="38" t="s">
        <v>316</v>
      </c>
      <c r="B316" s="42">
        <f>+'[2]By Agency-SUM (C)'!B316</f>
        <v>116128714</v>
      </c>
      <c r="C316" s="42">
        <f>+'[2]By Agency-SUM (C)'!C316</f>
        <v>114162908</v>
      </c>
      <c r="D316" s="42">
        <f>+'[2]By Agency-SUM (C)'!D316</f>
        <v>11898</v>
      </c>
      <c r="E316" s="42">
        <f t="shared" si="104"/>
        <v>114174806</v>
      </c>
      <c r="F316" s="42">
        <f t="shared" si="105"/>
        <v>1953908</v>
      </c>
      <c r="G316" s="42">
        <f t="shared" si="106"/>
        <v>1965806</v>
      </c>
      <c r="H316" s="42">
        <f t="shared" si="107"/>
        <v>98.31746350002636</v>
      </c>
    </row>
    <row r="317" spans="1:8" s="38" customFormat="1" ht="11.25" customHeight="1" hidden="1">
      <c r="A317" s="38" t="s">
        <v>317</v>
      </c>
      <c r="B317" s="42">
        <f>+'[2]By Agency-SUM (C)'!B317</f>
        <v>0</v>
      </c>
      <c r="C317" s="42">
        <f>+'[2]By Agency-SUM (C)'!C317</f>
        <v>0</v>
      </c>
      <c r="D317" s="42">
        <f>+'[2]By Agency-SUM (C)'!D317</f>
        <v>0</v>
      </c>
      <c r="E317" s="42">
        <f t="shared" si="104"/>
        <v>0</v>
      </c>
      <c r="F317" s="42">
        <f t="shared" si="105"/>
        <v>0</v>
      </c>
      <c r="G317" s="42">
        <f t="shared" si="106"/>
        <v>0</v>
      </c>
      <c r="H317" s="42" t="e">
        <f t="shared" si="107"/>
        <v>#DIV/0!</v>
      </c>
    </row>
    <row r="318" spans="1:8" s="38" customFormat="1" ht="11.25" customHeight="1" hidden="1">
      <c r="A318" s="38" t="s">
        <v>318</v>
      </c>
      <c r="B318" s="42">
        <f>+'[2]By Agency-SUM (C)'!B318</f>
        <v>0</v>
      </c>
      <c r="C318" s="42">
        <f>+'[2]By Agency-SUM (C)'!C318</f>
        <v>0</v>
      </c>
      <c r="D318" s="42">
        <f>+'[2]By Agency-SUM (C)'!D318</f>
        <v>0</v>
      </c>
      <c r="E318" s="42">
        <f t="shared" si="104"/>
        <v>0</v>
      </c>
      <c r="F318" s="42">
        <f t="shared" si="105"/>
        <v>0</v>
      </c>
      <c r="G318" s="42">
        <f t="shared" si="106"/>
        <v>0</v>
      </c>
      <c r="H318" s="42" t="e">
        <f t="shared" si="107"/>
        <v>#DIV/0!</v>
      </c>
    </row>
    <row r="319" spans="1:8" s="38" customFormat="1" ht="11.25" customHeight="1" hidden="1">
      <c r="A319" s="38" t="s">
        <v>319</v>
      </c>
      <c r="B319" s="42">
        <f>+'[2]By Agency-SUM (C)'!B319</f>
        <v>0</v>
      </c>
      <c r="C319" s="42">
        <f>+'[2]By Agency-SUM (C)'!C319</f>
        <v>0</v>
      </c>
      <c r="D319" s="42">
        <f>+'[2]By Agency-SUM (C)'!D319</f>
        <v>0</v>
      </c>
      <c r="E319" s="42">
        <f t="shared" si="104"/>
        <v>0</v>
      </c>
      <c r="F319" s="42">
        <f t="shared" si="105"/>
        <v>0</v>
      </c>
      <c r="G319" s="42">
        <f t="shared" si="106"/>
        <v>0</v>
      </c>
      <c r="H319" s="42" t="e">
        <f t="shared" si="107"/>
        <v>#DIV/0!</v>
      </c>
    </row>
    <row r="320" spans="1:8" s="38" customFormat="1" ht="11.25" customHeight="1" hidden="1">
      <c r="A320" s="38" t="s">
        <v>320</v>
      </c>
      <c r="B320" s="42">
        <f>+'[2]By Agency-SUM (C)'!B320</f>
        <v>0</v>
      </c>
      <c r="C320" s="42">
        <f>+'[2]By Agency-SUM (C)'!C320</f>
        <v>0</v>
      </c>
      <c r="D320" s="42">
        <f>+'[2]By Agency-SUM (C)'!D320</f>
        <v>0</v>
      </c>
      <c r="E320" s="42">
        <f t="shared" si="104"/>
        <v>0</v>
      </c>
      <c r="F320" s="42">
        <f t="shared" si="105"/>
        <v>0</v>
      </c>
      <c r="G320" s="42">
        <f t="shared" si="106"/>
        <v>0</v>
      </c>
      <c r="H320" s="42" t="e">
        <f t="shared" si="107"/>
        <v>#DIV/0!</v>
      </c>
    </row>
    <row r="321" spans="1:8" s="38" customFormat="1" ht="11.25" customHeight="1" hidden="1">
      <c r="A321" s="38" t="s">
        <v>321</v>
      </c>
      <c r="B321" s="42">
        <f>+'[2]By Agency-SUM (C)'!B321</f>
        <v>0</v>
      </c>
      <c r="C321" s="42">
        <f>+'[2]By Agency-SUM (C)'!C321</f>
        <v>0</v>
      </c>
      <c r="D321" s="42">
        <f>+'[2]By Agency-SUM (C)'!D321</f>
        <v>0</v>
      </c>
      <c r="E321" s="42">
        <f t="shared" si="104"/>
        <v>0</v>
      </c>
      <c r="F321" s="42">
        <f t="shared" si="105"/>
        <v>0</v>
      </c>
      <c r="G321" s="42">
        <f t="shared" si="106"/>
        <v>0</v>
      </c>
      <c r="H321" s="42" t="e">
        <f t="shared" si="107"/>
        <v>#DIV/0!</v>
      </c>
    </row>
    <row r="322" spans="1:8" s="38" customFormat="1" ht="11.25" customHeight="1" hidden="1">
      <c r="A322" s="38" t="s">
        <v>322</v>
      </c>
      <c r="B322" s="42">
        <f>+'[2]By Agency-SUM (C)'!B322</f>
        <v>0</v>
      </c>
      <c r="C322" s="42">
        <f>+'[2]By Agency-SUM (C)'!C322</f>
        <v>0</v>
      </c>
      <c r="D322" s="42">
        <f>+'[2]By Agency-SUM (C)'!D322</f>
        <v>0</v>
      </c>
      <c r="E322" s="42">
        <f t="shared" si="104"/>
        <v>0</v>
      </c>
      <c r="F322" s="42">
        <f t="shared" si="105"/>
        <v>0</v>
      </c>
      <c r="G322" s="42">
        <f t="shared" si="106"/>
        <v>0</v>
      </c>
      <c r="H322" s="42" t="e">
        <f t="shared" si="107"/>
        <v>#DIV/0!</v>
      </c>
    </row>
    <row r="323" spans="1:8" s="38" customFormat="1" ht="11.25" hidden="1">
      <c r="A323" s="41" t="s">
        <v>323</v>
      </c>
      <c r="B323" s="42">
        <f>+'[2]By Agency-SUM (C)'!B323</f>
        <v>0</v>
      </c>
      <c r="C323" s="42">
        <f>+'[2]By Agency-SUM (C)'!C323</f>
        <v>0</v>
      </c>
      <c r="D323" s="42">
        <f>+'[2]By Agency-SUM (C)'!D323</f>
        <v>0</v>
      </c>
      <c r="E323" s="45">
        <f t="shared" si="104"/>
        <v>0</v>
      </c>
      <c r="F323" s="45">
        <f t="shared" si="105"/>
        <v>0</v>
      </c>
      <c r="G323" s="45">
        <f t="shared" si="106"/>
        <v>0</v>
      </c>
      <c r="H323" s="45" t="e">
        <f t="shared" si="107"/>
        <v>#DIV/0!</v>
      </c>
    </row>
    <row r="324" spans="1:8" s="38" customFormat="1" ht="11.25">
      <c r="A324" s="53" t="s">
        <v>324</v>
      </c>
      <c r="B324" s="54">
        <f aca="true" t="shared" si="108" ref="B324:G324">SUM(B315:B323)</f>
        <v>116128714</v>
      </c>
      <c r="C324" s="54">
        <f t="shared" si="108"/>
        <v>114162908</v>
      </c>
      <c r="D324" s="54">
        <f t="shared" si="108"/>
        <v>11898</v>
      </c>
      <c r="E324" s="45">
        <f t="shared" si="108"/>
        <v>114174806</v>
      </c>
      <c r="F324" s="45">
        <f t="shared" si="108"/>
        <v>1953908</v>
      </c>
      <c r="G324" s="45">
        <f t="shared" si="108"/>
        <v>1965806</v>
      </c>
      <c r="H324" s="45">
        <f t="shared" si="107"/>
        <v>98.31746350002636</v>
      </c>
    </row>
    <row r="325" spans="2:8" s="38" customFormat="1" ht="11.25" customHeight="1">
      <c r="B325" s="37"/>
      <c r="C325" s="37"/>
      <c r="D325" s="37"/>
      <c r="E325" s="37"/>
      <c r="F325" s="37"/>
      <c r="G325" s="37"/>
      <c r="H325" s="37"/>
    </row>
    <row r="326" spans="1:8" s="61" customFormat="1" ht="16.5" customHeight="1" thickBot="1">
      <c r="A326" s="61" t="s">
        <v>325</v>
      </c>
      <c r="B326" s="62">
        <f aca="true" t="shared" si="109" ref="B326:G326">+B324+B311</f>
        <v>513264645</v>
      </c>
      <c r="C326" s="62">
        <f t="shared" si="109"/>
        <v>412186620</v>
      </c>
      <c r="D326" s="62">
        <f t="shared" si="109"/>
        <v>20063692</v>
      </c>
      <c r="E326" s="62">
        <f t="shared" si="109"/>
        <v>432250312</v>
      </c>
      <c r="F326" s="62">
        <f t="shared" si="109"/>
        <v>81014333</v>
      </c>
      <c r="G326" s="62">
        <f t="shared" si="109"/>
        <v>101078025</v>
      </c>
      <c r="H326" s="62">
        <f>E326/B326*100</f>
        <v>84.21587502875832</v>
      </c>
    </row>
    <row r="327" ht="12" thickTop="1"/>
    <row r="328" ht="11.25">
      <c r="A328" s="66" t="s">
        <v>326</v>
      </c>
    </row>
    <row r="329" ht="11.25">
      <c r="A329" s="66" t="s">
        <v>327</v>
      </c>
    </row>
    <row r="330" ht="11.25">
      <c r="A330" s="66" t="s">
        <v>328</v>
      </c>
    </row>
    <row r="331" ht="11.25">
      <c r="A331" s="66" t="s">
        <v>329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8"/>
  <sheetViews>
    <sheetView zoomScalePageLayoutView="0" workbookViewId="0" topLeftCell="A21">
      <selection activeCell="J37" sqref="J37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5" width="10.00390625" style="0" customWidth="1"/>
    <col min="6" max="6" width="14.57421875" style="0" customWidth="1"/>
    <col min="8" max="8" width="9.421875" style="0" bestFit="1" customWidth="1"/>
    <col min="9" max="9" width="10.28125" style="0" bestFit="1" customWidth="1"/>
  </cols>
  <sheetData>
    <row r="1" ht="12.75">
      <c r="A1" t="s">
        <v>345</v>
      </c>
    </row>
    <row r="2" ht="12.75">
      <c r="A2" t="s">
        <v>334</v>
      </c>
    </row>
    <row r="3" spans="1:8" ht="12.75">
      <c r="A3" t="s">
        <v>335</v>
      </c>
      <c r="H3" t="s">
        <v>336</v>
      </c>
    </row>
    <row r="4" spans="2:11" ht="12.75">
      <c r="B4" s="69" t="s">
        <v>337</v>
      </c>
      <c r="C4" s="69" t="s">
        <v>338</v>
      </c>
      <c r="D4" s="69" t="s">
        <v>339</v>
      </c>
      <c r="E4" s="69" t="s">
        <v>346</v>
      </c>
      <c r="F4" t="s">
        <v>340</v>
      </c>
      <c r="H4" s="69" t="s">
        <v>337</v>
      </c>
      <c r="I4" s="69" t="s">
        <v>338</v>
      </c>
      <c r="J4" s="69" t="s">
        <v>339</v>
      </c>
      <c r="K4" s="69" t="s">
        <v>346</v>
      </c>
    </row>
    <row r="5" spans="1:11" ht="12.75">
      <c r="A5" t="s">
        <v>341</v>
      </c>
      <c r="B5" s="67">
        <v>111232.74</v>
      </c>
      <c r="C5" s="67">
        <v>119133.219</v>
      </c>
      <c r="D5" s="67">
        <v>138803.635</v>
      </c>
      <c r="E5" s="67">
        <v>144095.051</v>
      </c>
      <c r="F5" s="67">
        <f>SUM(B5:E5)</f>
        <v>513264.645</v>
      </c>
      <c r="G5" s="67"/>
      <c r="H5" s="67">
        <f>B5</f>
        <v>111232.74</v>
      </c>
      <c r="I5" s="67">
        <f aca="true" t="shared" si="0" ref="I5:K6">+H5+C5</f>
        <v>230365.959</v>
      </c>
      <c r="J5" s="67">
        <f t="shared" si="0"/>
        <v>369169.59400000004</v>
      </c>
      <c r="K5" s="67">
        <f t="shared" si="0"/>
        <v>513264.645</v>
      </c>
    </row>
    <row r="6" spans="1:11" ht="12.75">
      <c r="A6" t="s">
        <v>342</v>
      </c>
      <c r="B6" s="67">
        <v>87785.988</v>
      </c>
      <c r="C6" s="67">
        <v>102625.817</v>
      </c>
      <c r="D6" s="67">
        <v>143171.113</v>
      </c>
      <c r="E6" s="67">
        <v>98667.394</v>
      </c>
      <c r="F6" s="67">
        <f>SUM(B6:E6)</f>
        <v>432250.31200000003</v>
      </c>
      <c r="G6" s="67"/>
      <c r="H6" s="67">
        <f>B6</f>
        <v>87785.988</v>
      </c>
      <c r="I6" s="67">
        <f t="shared" si="0"/>
        <v>190411.805</v>
      </c>
      <c r="J6" s="67">
        <f t="shared" si="0"/>
        <v>333582.918</v>
      </c>
      <c r="K6" s="67">
        <f t="shared" si="0"/>
        <v>432250.31200000003</v>
      </c>
    </row>
    <row r="7" spans="1:11" ht="12.75">
      <c r="A7" t="s">
        <v>343</v>
      </c>
      <c r="B7" s="68">
        <f>+B6/B5*100</f>
        <v>78.92099754083195</v>
      </c>
      <c r="C7" s="68">
        <f>+C6/C5*100</f>
        <v>86.1437455156819</v>
      </c>
      <c r="D7" s="68">
        <f>+D6/D5*100</f>
        <v>103.14651557936504</v>
      </c>
      <c r="E7" s="68">
        <f>+E6/E5*100</f>
        <v>68.47382565553899</v>
      </c>
      <c r="F7" s="68">
        <f>+F6/F5*100</f>
        <v>84.21587502875832</v>
      </c>
      <c r="G7" s="68"/>
      <c r="H7" s="68"/>
      <c r="I7" s="68"/>
      <c r="J7" s="68"/>
      <c r="K7" s="68"/>
    </row>
    <row r="8" spans="1:11" ht="12.75">
      <c r="A8" t="s">
        <v>344</v>
      </c>
      <c r="B8" s="68">
        <f>H8</f>
        <v>78.92099754083195</v>
      </c>
      <c r="C8" s="68">
        <f>I8</f>
        <v>82.65622482877342</v>
      </c>
      <c r="D8" s="68">
        <f>J8</f>
        <v>90.36034479047589</v>
      </c>
      <c r="E8" s="68">
        <f>K8</f>
        <v>84.21587502875832</v>
      </c>
      <c r="F8" s="68"/>
      <c r="G8" s="68"/>
      <c r="H8" s="68">
        <f>+H6/H5*100</f>
        <v>78.92099754083195</v>
      </c>
      <c r="I8" s="68">
        <f>+I6/I5*100</f>
        <v>82.65622482877342</v>
      </c>
      <c r="J8" s="68">
        <f>+J6/J5*100</f>
        <v>90.36034479047589</v>
      </c>
      <c r="K8" s="68">
        <f>+K6/K5*100</f>
        <v>84.21587502875832</v>
      </c>
    </row>
  </sheetData>
  <sheetProtection/>
  <printOptions horizontalCentered="1"/>
  <pageMargins left="0.25" right="0.25" top="1" bottom="0.47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mdcruz</dc:creator>
  <cp:keywords/>
  <dc:description/>
  <cp:lastModifiedBy>Ma. Salvacion M. Axalan</cp:lastModifiedBy>
  <cp:lastPrinted>2014-06-10T06:23:30Z</cp:lastPrinted>
  <dcterms:created xsi:type="dcterms:W3CDTF">2014-05-16T01:32:12Z</dcterms:created>
  <dcterms:modified xsi:type="dcterms:W3CDTF">2014-06-10T06:26:53Z</dcterms:modified>
  <cp:category/>
  <cp:version/>
  <cp:contentType/>
  <cp:contentStatus/>
</cp:coreProperties>
</file>