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Pictures\September\"/>
    </mc:Choice>
  </mc:AlternateContent>
  <bookViews>
    <workbookView xWindow="0" yWindow="0" windowWidth="20490" windowHeight="7755" firstSheet="1" activeTab="1"/>
    <workbookView xWindow="0" yWindow="0" windowWidth="20490" windowHeight="7755" firstSheet="1" activeTab="1"/>
  </bookViews>
  <sheets>
    <sheet name="As of September" sheetId="1" state="hidden" r:id="rId1"/>
    <sheet name="By Agency" sheetId="3" r:id="rId2"/>
    <sheet name="Graph" sheetId="2" state="hidden" r:id="rId3"/>
  </sheets>
  <externalReferences>
    <externalReference r:id="rId4"/>
    <externalReference r:id="rId5"/>
  </externalReferences>
  <definedNames>
    <definedName name="_xlnm.Print_Area" localSheetId="0">'As of September'!$A$1:$R$64</definedName>
    <definedName name="_xlnm.Print_Area" localSheetId="1">'By Agency'!$A$1:$F$372</definedName>
    <definedName name="_xlnm.Print_Area" localSheetId="2">Graph!$A$10:$N$49</definedName>
    <definedName name="_xlnm.Print_Titles" localSheetId="1">'By Agency'!$1:$11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Agency'!$A$11:$A$371</definedName>
    <definedName name="Z_92A72121_270A_4D07_961C_15515D7CE906_.wvu.PrintTitles" localSheetId="1" hidden="1">'By Agency'!$1:$10</definedName>
    <definedName name="Z_92A72121_270A_4D07_961C_15515D7CE906_.wvu.Rows" localSheetId="1" hidden="1">'By Agency'!#REF!,'By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  <definedName name="Z_9D2900F4_A997_44F1_A976_CB178C3893F8_.wvu.PrintArea" localSheetId="0" hidden="1">'As of September'!$A$1:$R$64</definedName>
    <definedName name="Z_9D2900F4_A997_44F1_A976_CB178C3893F8_.wvu.PrintArea" localSheetId="1" hidden="1">'By Agency'!$A$1:$F$372</definedName>
    <definedName name="Z_9D2900F4_A997_44F1_A976_CB178C3893F8_.wvu.PrintArea" localSheetId="2" hidden="1">Graph!$A$10:$N$49</definedName>
    <definedName name="Z_9D2900F4_A997_44F1_A976_CB178C3893F8_.wvu.PrintTitles" localSheetId="1" hidden="1">'By Agency'!$1:$11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Agency'!$A$11:$A$371</definedName>
    <definedName name="Z_A36966C3_2B91_49EA_8368_0F103F951C33_.wvu.PrintTitles" localSheetId="1" hidden="1">'By Agency'!$1:$10</definedName>
    <definedName name="Z_A36966C3_2B91_49EA_8368_0F103F951C33_.wvu.Rows" localSheetId="1" hidden="1">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</definedNames>
  <calcPr calcId="152511"/>
  <customWorkbookViews>
    <customWorkbookView name="FULL" guid="{9D2900F4-A997-44F1-A976-CB178C3893F8}" maximized="1" xWindow="-8" yWindow="-8" windowWidth="1382" windowHeight="744" activeSheetId="2"/>
  </customWorkbookViews>
  <fileRecoveryPr repairLoad="1"/>
</workbook>
</file>

<file path=xl/calcChain.xml><?xml version="1.0" encoding="utf-8"?>
<calcChain xmlns="http://schemas.openxmlformats.org/spreadsheetml/2006/main">
  <c r="A3" i="3" l="1"/>
  <c r="B13" i="3"/>
  <c r="C13" i="3"/>
  <c r="D13" i="3"/>
  <c r="B14" i="3"/>
  <c r="C14" i="3"/>
  <c r="E14" i="3" s="1"/>
  <c r="D14" i="3"/>
  <c r="B15" i="3"/>
  <c r="C15" i="3"/>
  <c r="D15" i="3"/>
  <c r="B16" i="3"/>
  <c r="C16" i="3"/>
  <c r="D16" i="3"/>
  <c r="B17" i="3"/>
  <c r="C17" i="3"/>
  <c r="D17" i="3"/>
  <c r="B20" i="3"/>
  <c r="C20" i="3"/>
  <c r="D20" i="3"/>
  <c r="D19" i="3" s="1"/>
  <c r="D22" i="3"/>
  <c r="B23" i="3"/>
  <c r="B22" i="3" s="1"/>
  <c r="C23" i="3"/>
  <c r="D23" i="3"/>
  <c r="B25" i="3"/>
  <c r="C25" i="3"/>
  <c r="B26" i="3"/>
  <c r="C26" i="3"/>
  <c r="D26" i="3"/>
  <c r="D25" i="3" s="1"/>
  <c r="B29" i="3"/>
  <c r="C29" i="3"/>
  <c r="D29" i="3"/>
  <c r="E29" i="3"/>
  <c r="B30" i="3"/>
  <c r="C30" i="3"/>
  <c r="D30" i="3"/>
  <c r="E30" i="3"/>
  <c r="F30" i="3" s="1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E35" i="3"/>
  <c r="F35" i="3"/>
  <c r="B36" i="3"/>
  <c r="C36" i="3"/>
  <c r="D36" i="3"/>
  <c r="B37" i="3"/>
  <c r="C37" i="3"/>
  <c r="D37" i="3"/>
  <c r="E37" i="3"/>
  <c r="B38" i="3"/>
  <c r="F38" i="3" s="1"/>
  <c r="C38" i="3"/>
  <c r="D38" i="3"/>
  <c r="E38" i="3"/>
  <c r="B39" i="3"/>
  <c r="C39" i="3"/>
  <c r="D39" i="3"/>
  <c r="E39" i="3"/>
  <c r="B42" i="3"/>
  <c r="C42" i="3"/>
  <c r="D42" i="3"/>
  <c r="E42" i="3"/>
  <c r="B43" i="3"/>
  <c r="C43" i="3"/>
  <c r="C41" i="3" s="1"/>
  <c r="D43" i="3"/>
  <c r="D41" i="3" s="1"/>
  <c r="E43" i="3"/>
  <c r="B46" i="3"/>
  <c r="C46" i="3"/>
  <c r="D46" i="3"/>
  <c r="B47" i="3"/>
  <c r="C47" i="3"/>
  <c r="D47" i="3"/>
  <c r="B48" i="3"/>
  <c r="C48" i="3"/>
  <c r="D48" i="3"/>
  <c r="B49" i="3"/>
  <c r="C49" i="3"/>
  <c r="D49" i="3"/>
  <c r="E49" i="3"/>
  <c r="B50" i="3"/>
  <c r="C50" i="3"/>
  <c r="E50" i="3" s="1"/>
  <c r="D50" i="3"/>
  <c r="B52" i="3"/>
  <c r="C52" i="3"/>
  <c r="D52" i="3"/>
  <c r="E52" i="3"/>
  <c r="B54" i="3"/>
  <c r="B55" i="3"/>
  <c r="C55" i="3"/>
  <c r="D55" i="3"/>
  <c r="D54" i="3" s="1"/>
  <c r="B58" i="3"/>
  <c r="C58" i="3"/>
  <c r="D58" i="3"/>
  <c r="E58" i="3"/>
  <c r="B59" i="3"/>
  <c r="C59" i="3"/>
  <c r="D59" i="3"/>
  <c r="E59" i="3" s="1"/>
  <c r="B60" i="3"/>
  <c r="C60" i="3"/>
  <c r="D60" i="3"/>
  <c r="B61" i="3"/>
  <c r="C61" i="3"/>
  <c r="D61" i="3"/>
  <c r="B62" i="3"/>
  <c r="C62" i="3"/>
  <c r="D62" i="3"/>
  <c r="B63" i="3"/>
  <c r="C63" i="3"/>
  <c r="D63" i="3"/>
  <c r="E63" i="3"/>
  <c r="B66" i="3"/>
  <c r="C66" i="3"/>
  <c r="D66" i="3"/>
  <c r="B67" i="3"/>
  <c r="C67" i="3"/>
  <c r="D67" i="3"/>
  <c r="B68" i="3"/>
  <c r="C68" i="3"/>
  <c r="E68" i="3" s="1"/>
  <c r="D68" i="3"/>
  <c r="B69" i="3"/>
  <c r="C69" i="3"/>
  <c r="D69" i="3"/>
  <c r="B70" i="3"/>
  <c r="C70" i="3"/>
  <c r="E70" i="3" s="1"/>
  <c r="D70" i="3"/>
  <c r="B71" i="3"/>
  <c r="C71" i="3"/>
  <c r="D71" i="3"/>
  <c r="E71" i="3" s="1"/>
  <c r="B72" i="3"/>
  <c r="C72" i="3"/>
  <c r="D72" i="3"/>
  <c r="E72" i="3"/>
  <c r="B73" i="3"/>
  <c r="C73" i="3"/>
  <c r="D73" i="3"/>
  <c r="E73" i="3" s="1"/>
  <c r="F73" i="3" s="1"/>
  <c r="B74" i="3"/>
  <c r="C74" i="3"/>
  <c r="D74" i="3"/>
  <c r="B75" i="3"/>
  <c r="C75" i="3"/>
  <c r="D75" i="3"/>
  <c r="B76" i="3"/>
  <c r="C76" i="3"/>
  <c r="E76" i="3" s="1"/>
  <c r="D76" i="3"/>
  <c r="B77" i="3"/>
  <c r="C77" i="3"/>
  <c r="D77" i="3"/>
  <c r="B78" i="3"/>
  <c r="C78" i="3"/>
  <c r="D78" i="3"/>
  <c r="B81" i="3"/>
  <c r="C81" i="3"/>
  <c r="D81" i="3"/>
  <c r="B82" i="3"/>
  <c r="C82" i="3"/>
  <c r="E82" i="3" s="1"/>
  <c r="F82" i="3" s="1"/>
  <c r="D82" i="3"/>
  <c r="B83" i="3"/>
  <c r="C83" i="3"/>
  <c r="E83" i="3" s="1"/>
  <c r="F83" i="3" s="1"/>
  <c r="D83" i="3"/>
  <c r="B84" i="3"/>
  <c r="C84" i="3"/>
  <c r="D84" i="3"/>
  <c r="E84" i="3"/>
  <c r="B87" i="3"/>
  <c r="B86" i="3" s="1"/>
  <c r="C87" i="3"/>
  <c r="D87" i="3"/>
  <c r="B88" i="3"/>
  <c r="C88" i="3"/>
  <c r="E88" i="3" s="1"/>
  <c r="D88" i="3"/>
  <c r="B89" i="3"/>
  <c r="C89" i="3"/>
  <c r="D89" i="3"/>
  <c r="B92" i="3"/>
  <c r="C92" i="3"/>
  <c r="D92" i="3"/>
  <c r="B93" i="3"/>
  <c r="C93" i="3"/>
  <c r="D93" i="3"/>
  <c r="B94" i="3"/>
  <c r="C94" i="3"/>
  <c r="D94" i="3"/>
  <c r="B95" i="3"/>
  <c r="C95" i="3"/>
  <c r="E95" i="3" s="1"/>
  <c r="D95" i="3"/>
  <c r="B96" i="3"/>
  <c r="C96" i="3"/>
  <c r="D96" i="3"/>
  <c r="E96" i="3"/>
  <c r="B97" i="3"/>
  <c r="C97" i="3"/>
  <c r="E97" i="3" s="1"/>
  <c r="D97" i="3"/>
  <c r="B98" i="3"/>
  <c r="C98" i="3"/>
  <c r="D98" i="3"/>
  <c r="E98" i="3"/>
  <c r="B101" i="3"/>
  <c r="C101" i="3"/>
  <c r="E101" i="3" s="1"/>
  <c r="D101" i="3"/>
  <c r="F101" i="3"/>
  <c r="B102" i="3"/>
  <c r="C102" i="3"/>
  <c r="D102" i="3"/>
  <c r="B103" i="3"/>
  <c r="C103" i="3"/>
  <c r="E103" i="3" s="1"/>
  <c r="D103" i="3"/>
  <c r="B104" i="3"/>
  <c r="F104" i="3" s="1"/>
  <c r="C104" i="3"/>
  <c r="D104" i="3"/>
  <c r="E104" i="3"/>
  <c r="B105" i="3"/>
  <c r="C105" i="3"/>
  <c r="D105" i="3"/>
  <c r="B106" i="3"/>
  <c r="C106" i="3"/>
  <c r="E106" i="3" s="1"/>
  <c r="F106" i="3" s="1"/>
  <c r="D106" i="3"/>
  <c r="B107" i="3"/>
  <c r="C107" i="3"/>
  <c r="D107" i="3"/>
  <c r="B108" i="3"/>
  <c r="F108" i="3" s="1"/>
  <c r="C108" i="3"/>
  <c r="D108" i="3"/>
  <c r="E108" i="3"/>
  <c r="B109" i="3"/>
  <c r="C109" i="3"/>
  <c r="D109" i="3"/>
  <c r="E109" i="3"/>
  <c r="F109" i="3" s="1"/>
  <c r="B110" i="3"/>
  <c r="C110" i="3"/>
  <c r="D110" i="3"/>
  <c r="B111" i="3"/>
  <c r="C111" i="3"/>
  <c r="D111" i="3"/>
  <c r="B114" i="3"/>
  <c r="C114" i="3"/>
  <c r="D114" i="3"/>
  <c r="B115" i="3"/>
  <c r="C115" i="3"/>
  <c r="D115" i="3"/>
  <c r="B116" i="3"/>
  <c r="C116" i="3"/>
  <c r="D116" i="3"/>
  <c r="E116" i="3"/>
  <c r="B117" i="3"/>
  <c r="C117" i="3"/>
  <c r="D117" i="3"/>
  <c r="B118" i="3"/>
  <c r="C118" i="3"/>
  <c r="E118" i="3" s="1"/>
  <c r="F118" i="3" s="1"/>
  <c r="D118" i="3"/>
  <c r="B119" i="3"/>
  <c r="C119" i="3"/>
  <c r="D119" i="3"/>
  <c r="B120" i="3"/>
  <c r="C120" i="3"/>
  <c r="D120" i="3"/>
  <c r="B121" i="3"/>
  <c r="C121" i="3"/>
  <c r="D121" i="3"/>
  <c r="E121" i="3" s="1"/>
  <c r="F121" i="3" s="1"/>
  <c r="B122" i="3"/>
  <c r="C122" i="3"/>
  <c r="D122" i="3"/>
  <c r="E122" i="3" s="1"/>
  <c r="D124" i="3"/>
  <c r="B125" i="3"/>
  <c r="F125" i="3" s="1"/>
  <c r="C125" i="3"/>
  <c r="E125" i="3" s="1"/>
  <c r="D125" i="3"/>
  <c r="B126" i="3"/>
  <c r="C126" i="3"/>
  <c r="D126" i="3"/>
  <c r="B127" i="3"/>
  <c r="C127" i="3"/>
  <c r="E127" i="3" s="1"/>
  <c r="F127" i="3" s="1"/>
  <c r="D127" i="3"/>
  <c r="B128" i="3"/>
  <c r="C128" i="3"/>
  <c r="D128" i="3"/>
  <c r="B129" i="3"/>
  <c r="C129" i="3"/>
  <c r="D129" i="3"/>
  <c r="B130" i="3"/>
  <c r="C130" i="3"/>
  <c r="D130" i="3"/>
  <c r="E130" i="3" s="1"/>
  <c r="B131" i="3"/>
  <c r="C131" i="3"/>
  <c r="D131" i="3"/>
  <c r="B132" i="3"/>
  <c r="C132" i="3"/>
  <c r="D132" i="3"/>
  <c r="B133" i="3"/>
  <c r="C133" i="3"/>
  <c r="D133" i="3"/>
  <c r="B134" i="3"/>
  <c r="C134" i="3"/>
  <c r="C124" i="3" s="1"/>
  <c r="D134" i="3"/>
  <c r="E134" i="3"/>
  <c r="E124" i="3" s="1"/>
  <c r="F134" i="3"/>
  <c r="B135" i="3"/>
  <c r="C135" i="3"/>
  <c r="D135" i="3"/>
  <c r="B136" i="3"/>
  <c r="C136" i="3"/>
  <c r="D136" i="3"/>
  <c r="B137" i="3"/>
  <c r="C137" i="3"/>
  <c r="E137" i="3" s="1"/>
  <c r="D137" i="3"/>
  <c r="B138" i="3"/>
  <c r="C138" i="3"/>
  <c r="D138" i="3"/>
  <c r="E138" i="3"/>
  <c r="B139" i="3"/>
  <c r="C139" i="3"/>
  <c r="E139" i="3" s="1"/>
  <c r="D139" i="3"/>
  <c r="D141" i="3"/>
  <c r="B142" i="3"/>
  <c r="C142" i="3"/>
  <c r="D142" i="3"/>
  <c r="B145" i="3"/>
  <c r="C145" i="3"/>
  <c r="D145" i="3"/>
  <c r="B146" i="3"/>
  <c r="C146" i="3"/>
  <c r="E146" i="3" s="1"/>
  <c r="F146" i="3" s="1"/>
  <c r="D146" i="3"/>
  <c r="B147" i="3"/>
  <c r="C147" i="3"/>
  <c r="D147" i="3"/>
  <c r="E147" i="3" s="1"/>
  <c r="B148" i="3"/>
  <c r="C148" i="3"/>
  <c r="D148" i="3"/>
  <c r="E148" i="3" s="1"/>
  <c r="B149" i="3"/>
  <c r="C149" i="3"/>
  <c r="D149" i="3"/>
  <c r="E149" i="3"/>
  <c r="B150" i="3"/>
  <c r="C150" i="3"/>
  <c r="D150" i="3"/>
  <c r="B151" i="3"/>
  <c r="C151" i="3"/>
  <c r="D151" i="3"/>
  <c r="E151" i="3"/>
  <c r="B152" i="3"/>
  <c r="F152" i="3" s="1"/>
  <c r="C152" i="3"/>
  <c r="E152" i="3" s="1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E156" i="3"/>
  <c r="B157" i="3"/>
  <c r="F157" i="3" s="1"/>
  <c r="C157" i="3"/>
  <c r="D157" i="3"/>
  <c r="E157" i="3"/>
  <c r="B158" i="3"/>
  <c r="C158" i="3"/>
  <c r="D158" i="3"/>
  <c r="E158" i="3" s="1"/>
  <c r="F158" i="3" s="1"/>
  <c r="B159" i="3"/>
  <c r="C159" i="3"/>
  <c r="E159" i="3" s="1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E164" i="3" s="1"/>
  <c r="B165" i="3"/>
  <c r="C165" i="3"/>
  <c r="D165" i="3"/>
  <c r="B166" i="3"/>
  <c r="C166" i="3"/>
  <c r="D166" i="3"/>
  <c r="B169" i="3"/>
  <c r="C169" i="3"/>
  <c r="D169" i="3"/>
  <c r="B170" i="3"/>
  <c r="C170" i="3"/>
  <c r="E170" i="3" s="1"/>
  <c r="F170" i="3" s="1"/>
  <c r="D170" i="3"/>
  <c r="B171" i="3"/>
  <c r="C171" i="3"/>
  <c r="D171" i="3"/>
  <c r="B172" i="3"/>
  <c r="C172" i="3"/>
  <c r="D172" i="3"/>
  <c r="B173" i="3"/>
  <c r="C173" i="3"/>
  <c r="D173" i="3"/>
  <c r="D175" i="3"/>
  <c r="B176" i="3"/>
  <c r="C176" i="3"/>
  <c r="D176" i="3"/>
  <c r="B177" i="3"/>
  <c r="C177" i="3"/>
  <c r="D177" i="3"/>
  <c r="B178" i="3"/>
  <c r="C178" i="3"/>
  <c r="E178" i="3" s="1"/>
  <c r="D178" i="3"/>
  <c r="B181" i="3"/>
  <c r="C181" i="3"/>
  <c r="D181" i="3"/>
  <c r="B182" i="3"/>
  <c r="C182" i="3"/>
  <c r="E182" i="3" s="1"/>
  <c r="D182" i="3"/>
  <c r="B183" i="3"/>
  <c r="C183" i="3"/>
  <c r="D183" i="3"/>
  <c r="E183" i="3" s="1"/>
  <c r="F183" i="3" s="1"/>
  <c r="B184" i="3"/>
  <c r="C184" i="3"/>
  <c r="D184" i="3"/>
  <c r="E184" i="3" s="1"/>
  <c r="B185" i="3"/>
  <c r="C185" i="3"/>
  <c r="D185" i="3"/>
  <c r="B186" i="3"/>
  <c r="C186" i="3"/>
  <c r="E186" i="3" s="1"/>
  <c r="D186" i="3"/>
  <c r="B189" i="3"/>
  <c r="C189" i="3"/>
  <c r="D189" i="3"/>
  <c r="B190" i="3"/>
  <c r="C190" i="3"/>
  <c r="D190" i="3"/>
  <c r="B191" i="3"/>
  <c r="C191" i="3"/>
  <c r="D191" i="3"/>
  <c r="B192" i="3"/>
  <c r="F192" i="3" s="1"/>
  <c r="C192" i="3"/>
  <c r="D192" i="3"/>
  <c r="E192" i="3" s="1"/>
  <c r="B193" i="3"/>
  <c r="C193" i="3"/>
  <c r="D193" i="3"/>
  <c r="B194" i="3"/>
  <c r="C194" i="3"/>
  <c r="E194" i="3" s="1"/>
  <c r="D194" i="3"/>
  <c r="B197" i="3"/>
  <c r="C197" i="3"/>
  <c r="D197" i="3"/>
  <c r="B198" i="3"/>
  <c r="C198" i="3"/>
  <c r="D198" i="3"/>
  <c r="E198" i="3" s="1"/>
  <c r="F198" i="3" s="1"/>
  <c r="B199" i="3"/>
  <c r="C199" i="3"/>
  <c r="D199" i="3"/>
  <c r="B200" i="3"/>
  <c r="C200" i="3"/>
  <c r="E200" i="3" s="1"/>
  <c r="F200" i="3" s="1"/>
  <c r="D200" i="3"/>
  <c r="B201" i="3"/>
  <c r="C201" i="3"/>
  <c r="D201" i="3"/>
  <c r="B202" i="3"/>
  <c r="C202" i="3"/>
  <c r="D202" i="3"/>
  <c r="E202" i="3" s="1"/>
  <c r="B203" i="3"/>
  <c r="F203" i="3" s="1"/>
  <c r="C203" i="3"/>
  <c r="D203" i="3"/>
  <c r="E203" i="3"/>
  <c r="B206" i="3"/>
  <c r="C206" i="3"/>
  <c r="D206" i="3"/>
  <c r="E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F211" i="3" s="1"/>
  <c r="C211" i="3"/>
  <c r="D211" i="3"/>
  <c r="E211" i="3"/>
  <c r="B212" i="3"/>
  <c r="C212" i="3"/>
  <c r="D212" i="3"/>
  <c r="E212" i="3" s="1"/>
  <c r="F212" i="3" s="1"/>
  <c r="B215" i="3"/>
  <c r="C215" i="3"/>
  <c r="E215" i="3" s="1"/>
  <c r="D215" i="3"/>
  <c r="B216" i="3"/>
  <c r="C216" i="3"/>
  <c r="D216" i="3"/>
  <c r="B217" i="3"/>
  <c r="C217" i="3"/>
  <c r="E217" i="3" s="1"/>
  <c r="F217" i="3" s="1"/>
  <c r="D217" i="3"/>
  <c r="B218" i="3"/>
  <c r="F218" i="3" s="1"/>
  <c r="C218" i="3"/>
  <c r="D218" i="3"/>
  <c r="E218" i="3"/>
  <c r="B219" i="3"/>
  <c r="C219" i="3"/>
  <c r="D219" i="3"/>
  <c r="B220" i="3"/>
  <c r="C220" i="3"/>
  <c r="D220" i="3"/>
  <c r="B221" i="3"/>
  <c r="C221" i="3"/>
  <c r="D221" i="3"/>
  <c r="B222" i="3"/>
  <c r="C222" i="3"/>
  <c r="D222" i="3"/>
  <c r="B223" i="3"/>
  <c r="C223" i="3"/>
  <c r="D223" i="3"/>
  <c r="E223" i="3"/>
  <c r="B224" i="3"/>
  <c r="C224" i="3"/>
  <c r="D224" i="3"/>
  <c r="B225" i="3"/>
  <c r="C225" i="3"/>
  <c r="D225" i="3"/>
  <c r="B226" i="3"/>
  <c r="C226" i="3"/>
  <c r="D226" i="3"/>
  <c r="B227" i="3"/>
  <c r="F227" i="3" s="1"/>
  <c r="C227" i="3"/>
  <c r="D227" i="3"/>
  <c r="E227" i="3" s="1"/>
  <c r="B228" i="3"/>
  <c r="C228" i="3"/>
  <c r="D228" i="3"/>
  <c r="E228" i="3" s="1"/>
  <c r="B229" i="3"/>
  <c r="C229" i="3"/>
  <c r="D229" i="3"/>
  <c r="B230" i="3"/>
  <c r="C230" i="3"/>
  <c r="E230" i="3" s="1"/>
  <c r="D230" i="3"/>
  <c r="B231" i="3"/>
  <c r="C231" i="3"/>
  <c r="D231" i="3"/>
  <c r="B232" i="3"/>
  <c r="C232" i="3"/>
  <c r="D232" i="3"/>
  <c r="B233" i="3"/>
  <c r="C233" i="3"/>
  <c r="D233" i="3"/>
  <c r="B234" i="3"/>
  <c r="C234" i="3"/>
  <c r="D234" i="3"/>
  <c r="E234" i="3"/>
  <c r="B235" i="3"/>
  <c r="C235" i="3"/>
  <c r="D235" i="3"/>
  <c r="E235" i="3" s="1"/>
  <c r="F235" i="3" s="1"/>
  <c r="B236" i="3"/>
  <c r="C236" i="3"/>
  <c r="D236" i="3"/>
  <c r="B237" i="3"/>
  <c r="C237" i="3"/>
  <c r="D237" i="3"/>
  <c r="B238" i="3"/>
  <c r="C238" i="3"/>
  <c r="D238" i="3"/>
  <c r="E238" i="3"/>
  <c r="F238" i="3" s="1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E243" i="3"/>
  <c r="B244" i="3"/>
  <c r="C244" i="3"/>
  <c r="D244" i="3"/>
  <c r="E244" i="3"/>
  <c r="B245" i="3"/>
  <c r="C245" i="3"/>
  <c r="D245" i="3"/>
  <c r="E245" i="3" s="1"/>
  <c r="F245" i="3" s="1"/>
  <c r="B246" i="3"/>
  <c r="C246" i="3"/>
  <c r="D246" i="3"/>
  <c r="B247" i="3"/>
  <c r="C247" i="3"/>
  <c r="E247" i="3" s="1"/>
  <c r="D247" i="3"/>
  <c r="B248" i="3"/>
  <c r="C248" i="3"/>
  <c r="D248" i="3"/>
  <c r="B249" i="3"/>
  <c r="C249" i="3"/>
  <c r="E249" i="3" s="1"/>
  <c r="F249" i="3" s="1"/>
  <c r="D249" i="3"/>
  <c r="B252" i="3"/>
  <c r="C252" i="3"/>
  <c r="D252" i="3"/>
  <c r="B253" i="3"/>
  <c r="C253" i="3"/>
  <c r="D253" i="3"/>
  <c r="B254" i="3"/>
  <c r="C254" i="3"/>
  <c r="D254" i="3"/>
  <c r="B256" i="3"/>
  <c r="B257" i="3"/>
  <c r="C257" i="3"/>
  <c r="D257" i="3"/>
  <c r="D256" i="3" s="1"/>
  <c r="B260" i="3"/>
  <c r="C260" i="3"/>
  <c r="D260" i="3"/>
  <c r="D259" i="3" s="1"/>
  <c r="B261" i="3"/>
  <c r="C261" i="3"/>
  <c r="D261" i="3"/>
  <c r="E261" i="3"/>
  <c r="B262" i="3"/>
  <c r="C262" i="3"/>
  <c r="D262" i="3"/>
  <c r="E262" i="3"/>
  <c r="F262" i="3" s="1"/>
  <c r="B263" i="3"/>
  <c r="C263" i="3"/>
  <c r="D263" i="3"/>
  <c r="B264" i="3"/>
  <c r="C264" i="3"/>
  <c r="D264" i="3"/>
  <c r="B267" i="3"/>
  <c r="B266" i="3" s="1"/>
  <c r="C267" i="3"/>
  <c r="D267" i="3"/>
  <c r="B268" i="3"/>
  <c r="C268" i="3"/>
  <c r="E268" i="3" s="1"/>
  <c r="F268" i="3" s="1"/>
  <c r="D268" i="3"/>
  <c r="D270" i="3"/>
  <c r="B271" i="3"/>
  <c r="B270" i="3" s="1"/>
  <c r="C271" i="3"/>
  <c r="C270" i="3" s="1"/>
  <c r="D271" i="3"/>
  <c r="E271" i="3" s="1"/>
  <c r="D273" i="3"/>
  <c r="B274" i="3"/>
  <c r="C274" i="3"/>
  <c r="D274" i="3"/>
  <c r="C276" i="3"/>
  <c r="B277" i="3"/>
  <c r="C277" i="3"/>
  <c r="D277" i="3"/>
  <c r="D276" i="3" s="1"/>
  <c r="C279" i="3"/>
  <c r="B280" i="3"/>
  <c r="B279" i="3" s="1"/>
  <c r="C280" i="3"/>
  <c r="D280" i="3"/>
  <c r="D279" i="3" s="1"/>
  <c r="B285" i="3"/>
  <c r="C285" i="3"/>
  <c r="D285" i="3"/>
  <c r="B290" i="3"/>
  <c r="C290" i="3"/>
  <c r="D290" i="3"/>
  <c r="B291" i="3"/>
  <c r="C291" i="3"/>
  <c r="D291" i="3"/>
  <c r="E291" i="3" s="1"/>
  <c r="B292" i="3"/>
  <c r="C292" i="3"/>
  <c r="D292" i="3"/>
  <c r="B293" i="3"/>
  <c r="C293" i="3"/>
  <c r="D293" i="3"/>
  <c r="B294" i="3"/>
  <c r="C294" i="3"/>
  <c r="D294" i="3"/>
  <c r="B297" i="3"/>
  <c r="C297" i="3"/>
  <c r="D297" i="3"/>
  <c r="B298" i="3"/>
  <c r="C298" i="3"/>
  <c r="E298" i="3" s="1"/>
  <c r="D298" i="3"/>
  <c r="B299" i="3"/>
  <c r="C299" i="3"/>
  <c r="E299" i="3" s="1"/>
  <c r="F299" i="3" s="1"/>
  <c r="D299" i="3"/>
  <c r="B300" i="3"/>
  <c r="C300" i="3"/>
  <c r="E300" i="3" s="1"/>
  <c r="D300" i="3"/>
  <c r="B302" i="3"/>
  <c r="C302" i="3"/>
  <c r="D302" i="3"/>
  <c r="B304" i="3"/>
  <c r="C304" i="3"/>
  <c r="E304" i="3" s="1"/>
  <c r="F304" i="3" s="1"/>
  <c r="D304" i="3"/>
  <c r="B307" i="3"/>
  <c r="C307" i="3"/>
  <c r="D307" i="3"/>
  <c r="E307" i="3"/>
  <c r="B308" i="3"/>
  <c r="C308" i="3"/>
  <c r="D308" i="3"/>
  <c r="E308" i="3" s="1"/>
  <c r="B309" i="3"/>
  <c r="C309" i="3"/>
  <c r="E309" i="3" s="1"/>
  <c r="D309" i="3"/>
  <c r="B310" i="3"/>
  <c r="C310" i="3"/>
  <c r="E310" i="3" s="1"/>
  <c r="D310" i="3"/>
  <c r="B311" i="3"/>
  <c r="C311" i="3"/>
  <c r="D311" i="3"/>
  <c r="B312" i="3"/>
  <c r="C312" i="3"/>
  <c r="D312" i="3"/>
  <c r="B313" i="3"/>
  <c r="C313" i="3"/>
  <c r="D313" i="3"/>
  <c r="B314" i="3"/>
  <c r="C314" i="3"/>
  <c r="E314" i="3" s="1"/>
  <c r="D314" i="3"/>
  <c r="B315" i="3"/>
  <c r="C315" i="3"/>
  <c r="E315" i="3" s="1"/>
  <c r="D315" i="3"/>
  <c r="B316" i="3"/>
  <c r="C316" i="3"/>
  <c r="D316" i="3"/>
  <c r="E316" i="3"/>
  <c r="F316" i="3" s="1"/>
  <c r="B320" i="3"/>
  <c r="C320" i="3"/>
  <c r="D320" i="3"/>
  <c r="B352" i="3"/>
  <c r="C352" i="3"/>
  <c r="D352" i="3"/>
  <c r="B353" i="3"/>
  <c r="C353" i="3"/>
  <c r="D353" i="3"/>
  <c r="B354" i="3"/>
  <c r="C354" i="3"/>
  <c r="D354" i="3"/>
  <c r="B355" i="3"/>
  <c r="C355" i="3"/>
  <c r="E355" i="3" s="1"/>
  <c r="D355" i="3"/>
  <c r="B356" i="3"/>
  <c r="C356" i="3"/>
  <c r="D356" i="3"/>
  <c r="B357" i="3"/>
  <c r="C357" i="3"/>
  <c r="D357" i="3"/>
  <c r="B358" i="3"/>
  <c r="C358" i="3"/>
  <c r="D358" i="3"/>
  <c r="E358" i="3" s="1"/>
  <c r="B359" i="3"/>
  <c r="C359" i="3"/>
  <c r="E359" i="3" s="1"/>
  <c r="D359" i="3"/>
  <c r="B360" i="3"/>
  <c r="C360" i="3"/>
  <c r="E360" i="3" s="1"/>
  <c r="F360" i="3" s="1"/>
  <c r="D360" i="3"/>
  <c r="J7" i="2"/>
  <c r="K6" i="2"/>
  <c r="K5" i="2"/>
  <c r="M5" i="2"/>
  <c r="N5" i="2" s="1"/>
  <c r="O5" i="2"/>
  <c r="P5" i="2" s="1"/>
  <c r="Q5" i="2" s="1"/>
  <c r="R5" i="2" s="1"/>
  <c r="S5" i="2" s="1"/>
  <c r="T5" i="2" s="1"/>
  <c r="U5" i="2" s="1"/>
  <c r="M6" i="2"/>
  <c r="N6" i="2"/>
  <c r="N8" i="2" s="1"/>
  <c r="C8" i="2" s="1"/>
  <c r="O6" i="2"/>
  <c r="B7" i="2"/>
  <c r="C7" i="2"/>
  <c r="D7" i="2"/>
  <c r="E7" i="2"/>
  <c r="F7" i="2"/>
  <c r="G7" i="2"/>
  <c r="H7" i="2"/>
  <c r="I7" i="2"/>
  <c r="C12" i="1"/>
  <c r="C13" i="1"/>
  <c r="C14" i="1"/>
  <c r="C15" i="1"/>
  <c r="T15" i="1" s="1"/>
  <c r="C16" i="1"/>
  <c r="C17" i="1"/>
  <c r="C18" i="1"/>
  <c r="T18" i="1" s="1"/>
  <c r="C19" i="1"/>
  <c r="C20" i="1"/>
  <c r="C21" i="1"/>
  <c r="C22" i="1"/>
  <c r="C23" i="1"/>
  <c r="F23" i="1" s="1"/>
  <c r="C24" i="1"/>
  <c r="C25" i="1"/>
  <c r="C26" i="1"/>
  <c r="T26" i="1" s="1"/>
  <c r="C27" i="1"/>
  <c r="C28" i="1"/>
  <c r="C29" i="1"/>
  <c r="T29" i="1" s="1"/>
  <c r="C30" i="1"/>
  <c r="C31" i="1"/>
  <c r="T31" i="1" s="1"/>
  <c r="C32" i="1"/>
  <c r="O32" i="1" s="1"/>
  <c r="C33" i="1"/>
  <c r="C34" i="1"/>
  <c r="C35" i="1"/>
  <c r="T35" i="1" s="1"/>
  <c r="C36" i="1"/>
  <c r="C37" i="1"/>
  <c r="C38" i="1"/>
  <c r="C39" i="1"/>
  <c r="K39" i="1" s="1"/>
  <c r="C40" i="1"/>
  <c r="C41" i="1"/>
  <c r="C42" i="1"/>
  <c r="T42" i="1" s="1"/>
  <c r="C43" i="1"/>
  <c r="C44" i="1"/>
  <c r="C45" i="1"/>
  <c r="C49" i="1"/>
  <c r="C51" i="1"/>
  <c r="D12" i="1"/>
  <c r="D13" i="1"/>
  <c r="D14" i="1"/>
  <c r="U14" i="1" s="1"/>
  <c r="D15" i="1"/>
  <c r="P15" i="1" s="1"/>
  <c r="D16" i="1"/>
  <c r="D17" i="1"/>
  <c r="D18" i="1"/>
  <c r="D19" i="1"/>
  <c r="U19" i="1" s="1"/>
  <c r="D20" i="1"/>
  <c r="D21" i="1"/>
  <c r="D22" i="1"/>
  <c r="D23" i="1"/>
  <c r="D24" i="1"/>
  <c r="P24" i="1" s="1"/>
  <c r="D25" i="1"/>
  <c r="D26" i="1"/>
  <c r="D27" i="1"/>
  <c r="U27" i="1" s="1"/>
  <c r="D28" i="1"/>
  <c r="D29" i="1"/>
  <c r="D30" i="1"/>
  <c r="D31" i="1"/>
  <c r="P31" i="1" s="1"/>
  <c r="D32" i="1"/>
  <c r="L32" i="1" s="1"/>
  <c r="D33" i="1"/>
  <c r="U33" i="1" s="1"/>
  <c r="D34" i="1"/>
  <c r="D35" i="1"/>
  <c r="U35" i="1" s="1"/>
  <c r="D36" i="1"/>
  <c r="D37" i="1"/>
  <c r="D38" i="1"/>
  <c r="D39" i="1"/>
  <c r="D40" i="1"/>
  <c r="D41" i="1"/>
  <c r="D42" i="1"/>
  <c r="D43" i="1"/>
  <c r="D44" i="1"/>
  <c r="U44" i="1" s="1"/>
  <c r="D45" i="1"/>
  <c r="D49" i="1"/>
  <c r="D51" i="1"/>
  <c r="U51" i="1" s="1"/>
  <c r="E12" i="1"/>
  <c r="E13" i="1"/>
  <c r="V13" i="1" s="1"/>
  <c r="E14" i="1"/>
  <c r="V14" i="1" s="1"/>
  <c r="E15" i="1"/>
  <c r="V15" i="1" s="1"/>
  <c r="E16" i="1"/>
  <c r="E17" i="1"/>
  <c r="V17" i="1" s="1"/>
  <c r="E18" i="1"/>
  <c r="V18" i="1" s="1"/>
  <c r="E19" i="1"/>
  <c r="E20" i="1"/>
  <c r="E21" i="1"/>
  <c r="V21" i="1" s="1"/>
  <c r="E22" i="1"/>
  <c r="M22" i="1" s="1"/>
  <c r="E23" i="1"/>
  <c r="V23" i="1" s="1"/>
  <c r="E24" i="1"/>
  <c r="E25" i="1"/>
  <c r="V25" i="1" s="1"/>
  <c r="E26" i="1"/>
  <c r="V26" i="1" s="1"/>
  <c r="E27" i="1"/>
  <c r="E28" i="1"/>
  <c r="V28" i="1" s="1"/>
  <c r="E29" i="1"/>
  <c r="V29" i="1" s="1"/>
  <c r="E30" i="1"/>
  <c r="M30" i="1" s="1"/>
  <c r="E31" i="1"/>
  <c r="E32" i="1"/>
  <c r="E33" i="1"/>
  <c r="V33" i="1" s="1"/>
  <c r="E34" i="1"/>
  <c r="V34" i="1" s="1"/>
  <c r="E35" i="1"/>
  <c r="E36" i="1"/>
  <c r="E37" i="1"/>
  <c r="V37" i="1" s="1"/>
  <c r="E38" i="1"/>
  <c r="M38" i="1" s="1"/>
  <c r="E39" i="1"/>
  <c r="E40" i="1"/>
  <c r="E41" i="1"/>
  <c r="V41" i="1" s="1"/>
  <c r="E42" i="1"/>
  <c r="M42" i="1" s="1"/>
  <c r="E43" i="1"/>
  <c r="E44" i="1"/>
  <c r="E45" i="1"/>
  <c r="V45" i="1" s="1"/>
  <c r="E49" i="1"/>
  <c r="E51" i="1"/>
  <c r="F33" i="1"/>
  <c r="W33" i="1" s="1"/>
  <c r="F44" i="1"/>
  <c r="W44" i="1" s="1"/>
  <c r="G12" i="1"/>
  <c r="G13" i="1"/>
  <c r="K13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K29" i="1" s="1"/>
  <c r="G30" i="1"/>
  <c r="G31" i="1"/>
  <c r="G32" i="1"/>
  <c r="G33" i="1"/>
  <c r="G34" i="1"/>
  <c r="G35" i="1"/>
  <c r="J35" i="1" s="1"/>
  <c r="G36" i="1"/>
  <c r="G37" i="1"/>
  <c r="G38" i="1"/>
  <c r="G39" i="1"/>
  <c r="G40" i="1"/>
  <c r="G41" i="1"/>
  <c r="G42" i="1"/>
  <c r="K42" i="1" s="1"/>
  <c r="G43" i="1"/>
  <c r="G44" i="1"/>
  <c r="X44" i="1" s="1"/>
  <c r="G45" i="1"/>
  <c r="G49" i="1"/>
  <c r="X49" i="1" s="1"/>
  <c r="G51" i="1"/>
  <c r="X51" i="1" s="1"/>
  <c r="H12" i="1"/>
  <c r="H13" i="1"/>
  <c r="H14" i="1"/>
  <c r="L14" i="1" s="1"/>
  <c r="H15" i="1"/>
  <c r="H10" i="1" s="1"/>
  <c r="H16" i="1"/>
  <c r="H17" i="1"/>
  <c r="H18" i="1"/>
  <c r="H19" i="1"/>
  <c r="H20" i="1"/>
  <c r="Y20" i="1" s="1"/>
  <c r="H21" i="1"/>
  <c r="H22" i="1"/>
  <c r="H23" i="1"/>
  <c r="Y23" i="1" s="1"/>
  <c r="H24" i="1"/>
  <c r="H25" i="1"/>
  <c r="H26" i="1"/>
  <c r="H27" i="1"/>
  <c r="H28" i="1"/>
  <c r="H29" i="1"/>
  <c r="H30" i="1"/>
  <c r="H31" i="1"/>
  <c r="Y31" i="1" s="1"/>
  <c r="H32" i="1"/>
  <c r="H33" i="1"/>
  <c r="H34" i="1"/>
  <c r="H35" i="1"/>
  <c r="H36" i="1"/>
  <c r="H37" i="1"/>
  <c r="H38" i="1"/>
  <c r="Y38" i="1" s="1"/>
  <c r="H39" i="1"/>
  <c r="H40" i="1"/>
  <c r="H41" i="1"/>
  <c r="L41" i="1" s="1"/>
  <c r="N41" i="1" s="1"/>
  <c r="H42" i="1"/>
  <c r="H43" i="1"/>
  <c r="H44" i="1"/>
  <c r="H45" i="1"/>
  <c r="H49" i="1"/>
  <c r="Y49" i="1" s="1"/>
  <c r="H51" i="1"/>
  <c r="I12" i="1"/>
  <c r="I13" i="1"/>
  <c r="I14" i="1"/>
  <c r="I15" i="1"/>
  <c r="I16" i="1"/>
  <c r="Z16" i="1" s="1"/>
  <c r="I17" i="1"/>
  <c r="I18" i="1"/>
  <c r="I19" i="1"/>
  <c r="Z19" i="1" s="1"/>
  <c r="I20" i="1"/>
  <c r="I21" i="1"/>
  <c r="I22" i="1"/>
  <c r="I23" i="1"/>
  <c r="I24" i="1"/>
  <c r="I25" i="1"/>
  <c r="Q25" i="1" s="1"/>
  <c r="I26" i="1"/>
  <c r="I27" i="1"/>
  <c r="Z27" i="1" s="1"/>
  <c r="I28" i="1"/>
  <c r="I29" i="1"/>
  <c r="I30" i="1"/>
  <c r="I31" i="1"/>
  <c r="I32" i="1"/>
  <c r="M32" i="1" s="1"/>
  <c r="I33" i="1"/>
  <c r="Q33" i="1" s="1"/>
  <c r="I34" i="1"/>
  <c r="I35" i="1"/>
  <c r="Z35" i="1" s="1"/>
  <c r="I36" i="1"/>
  <c r="I37" i="1"/>
  <c r="I38" i="1"/>
  <c r="I39" i="1"/>
  <c r="I40" i="1"/>
  <c r="M40" i="1" s="1"/>
  <c r="I41" i="1"/>
  <c r="M41" i="1" s="1"/>
  <c r="I42" i="1"/>
  <c r="I43" i="1"/>
  <c r="I44" i="1"/>
  <c r="I45" i="1"/>
  <c r="I49" i="1"/>
  <c r="I51" i="1"/>
  <c r="J13" i="1"/>
  <c r="AA13" i="1" s="1"/>
  <c r="J14" i="1"/>
  <c r="AA14" i="1" s="1"/>
  <c r="J26" i="1"/>
  <c r="J40" i="1"/>
  <c r="AA40" i="1" s="1"/>
  <c r="J45" i="1"/>
  <c r="K17" i="1"/>
  <c r="K20" i="1"/>
  <c r="K25" i="1"/>
  <c r="K28" i="1"/>
  <c r="K30" i="1"/>
  <c r="K33" i="1"/>
  <c r="K40" i="1"/>
  <c r="K41" i="1"/>
  <c r="L16" i="1"/>
  <c r="L21" i="1"/>
  <c r="L26" i="1"/>
  <c r="L42" i="1"/>
  <c r="L44" i="1"/>
  <c r="M13" i="1"/>
  <c r="M25" i="1"/>
  <c r="M33" i="1"/>
  <c r="M37" i="1"/>
  <c r="M45" i="1"/>
  <c r="O12" i="1"/>
  <c r="V12" i="1"/>
  <c r="X12" i="1"/>
  <c r="Y12" i="1"/>
  <c r="T13" i="1"/>
  <c r="X13" i="1"/>
  <c r="O14" i="1"/>
  <c r="X14" i="1"/>
  <c r="Y14" i="1"/>
  <c r="Y15" i="1"/>
  <c r="T16" i="1"/>
  <c r="V16" i="1"/>
  <c r="Y16" i="1"/>
  <c r="O17" i="1"/>
  <c r="Q17" i="1"/>
  <c r="T17" i="1"/>
  <c r="X17" i="1"/>
  <c r="Z17" i="1"/>
  <c r="P18" i="1"/>
  <c r="Y18" i="1"/>
  <c r="O20" i="1"/>
  <c r="T20" i="1"/>
  <c r="V20" i="1"/>
  <c r="X20" i="1"/>
  <c r="Q21" i="1"/>
  <c r="T21" i="1"/>
  <c r="O22" i="1"/>
  <c r="U22" i="1"/>
  <c r="X22" i="1"/>
  <c r="Q23" i="1"/>
  <c r="X23" i="1"/>
  <c r="Z23" i="1"/>
  <c r="T24" i="1"/>
  <c r="V24" i="1"/>
  <c r="Y24" i="1"/>
  <c r="O25" i="1"/>
  <c r="T25" i="1"/>
  <c r="X25" i="1"/>
  <c r="Z25" i="1"/>
  <c r="P26" i="1"/>
  <c r="X26" i="1"/>
  <c r="Y26" i="1"/>
  <c r="T28" i="1"/>
  <c r="X28" i="1"/>
  <c r="Y28" i="1"/>
  <c r="O29" i="1"/>
  <c r="Q29" i="1"/>
  <c r="X29" i="1"/>
  <c r="O30" i="1"/>
  <c r="U30" i="1"/>
  <c r="X30" i="1"/>
  <c r="V31" i="1"/>
  <c r="T32" i="1"/>
  <c r="V32" i="1"/>
  <c r="O33" i="1"/>
  <c r="T33" i="1"/>
  <c r="X33" i="1"/>
  <c r="Z33" i="1"/>
  <c r="P34" i="1"/>
  <c r="T34" i="1"/>
  <c r="Y34" i="1"/>
  <c r="Q35" i="1"/>
  <c r="O36" i="1"/>
  <c r="V36" i="1"/>
  <c r="X36" i="1"/>
  <c r="Y36" i="1"/>
  <c r="Q37" i="1"/>
  <c r="T37" i="1"/>
  <c r="U37" i="1"/>
  <c r="T38" i="1"/>
  <c r="U38" i="1"/>
  <c r="X38" i="1"/>
  <c r="Q39" i="1"/>
  <c r="T39" i="1"/>
  <c r="V39" i="1"/>
  <c r="X39" i="1"/>
  <c r="Y39" i="1"/>
  <c r="Z39" i="1"/>
  <c r="P40" i="1"/>
  <c r="V40" i="1"/>
  <c r="X40" i="1"/>
  <c r="Y40" i="1"/>
  <c r="O41" i="1"/>
  <c r="Q41" i="1"/>
  <c r="T41" i="1"/>
  <c r="X41" i="1"/>
  <c r="Z41" i="1"/>
  <c r="O42" i="1"/>
  <c r="P42" i="1"/>
  <c r="X42" i="1"/>
  <c r="Y42" i="1"/>
  <c r="U43" i="1"/>
  <c r="Z43" i="1"/>
  <c r="O44" i="1"/>
  <c r="V44" i="1"/>
  <c r="Y44" i="1"/>
  <c r="O45" i="1"/>
  <c r="T45" i="1"/>
  <c r="AA45" i="1"/>
  <c r="Q49" i="1"/>
  <c r="Z49" i="1"/>
  <c r="V51" i="1"/>
  <c r="Y51" i="1"/>
  <c r="Z51" i="1"/>
  <c r="C52" i="1"/>
  <c r="D52" i="1"/>
  <c r="P52" i="1" s="1"/>
  <c r="E52" i="1"/>
  <c r="V52" i="1" s="1"/>
  <c r="G52" i="1"/>
  <c r="X52" i="1" s="1"/>
  <c r="H52" i="1"/>
  <c r="I52" i="1"/>
  <c r="M52" i="1"/>
  <c r="Y52" i="1"/>
  <c r="Z52" i="1"/>
  <c r="R23" i="1" l="1"/>
  <c r="W23" i="1"/>
  <c r="Z24" i="1"/>
  <c r="M24" i="1"/>
  <c r="P39" i="1"/>
  <c r="U39" i="1"/>
  <c r="P23" i="1"/>
  <c r="L23" i="1"/>
  <c r="N23" i="1" s="1"/>
  <c r="F27" i="1"/>
  <c r="W27" i="1" s="1"/>
  <c r="F19" i="1"/>
  <c r="W19" i="1" s="1"/>
  <c r="D251" i="3"/>
  <c r="E81" i="3"/>
  <c r="C80" i="3"/>
  <c r="F74" i="3"/>
  <c r="C19" i="3"/>
  <c r="E20" i="3"/>
  <c r="E19" i="3" s="1"/>
  <c r="V22" i="1"/>
  <c r="M16" i="1"/>
  <c r="D361" i="3"/>
  <c r="E292" i="3"/>
  <c r="F292" i="3" s="1"/>
  <c r="F124" i="3"/>
  <c r="F95" i="3"/>
  <c r="L15" i="1"/>
  <c r="J31" i="1"/>
  <c r="AA31" i="1" s="1"/>
  <c r="O31" i="1"/>
  <c r="O23" i="1"/>
  <c r="J23" i="1"/>
  <c r="AA23" i="1" s="1"/>
  <c r="X15" i="1"/>
  <c r="O15" i="1"/>
  <c r="J15" i="1"/>
  <c r="AA15" i="1" s="1"/>
  <c r="F18" i="1"/>
  <c r="W18" i="1" s="1"/>
  <c r="F230" i="3"/>
  <c r="F194" i="3"/>
  <c r="F137" i="3"/>
  <c r="E132" i="3"/>
  <c r="E120" i="3"/>
  <c r="E41" i="3"/>
  <c r="V38" i="1"/>
  <c r="X31" i="1"/>
  <c r="L51" i="1"/>
  <c r="Z45" i="1"/>
  <c r="Q45" i="1"/>
  <c r="Z37" i="1"/>
  <c r="J37" i="1"/>
  <c r="M21" i="1"/>
  <c r="Z21" i="1"/>
  <c r="Z13" i="1"/>
  <c r="Q13" i="1"/>
  <c r="Q51" i="1"/>
  <c r="M51" i="1"/>
  <c r="U36" i="1"/>
  <c r="L36" i="1"/>
  <c r="U28" i="1"/>
  <c r="P28" i="1"/>
  <c r="U20" i="1"/>
  <c r="L20" i="1"/>
  <c r="L12" i="1"/>
  <c r="P12" i="1"/>
  <c r="T40" i="1"/>
  <c r="O40" i="1"/>
  <c r="O16" i="1"/>
  <c r="K16" i="1"/>
  <c r="N16" i="1" s="1"/>
  <c r="E357" i="3"/>
  <c r="F310" i="3"/>
  <c r="F186" i="3"/>
  <c r="F68" i="3"/>
  <c r="E47" i="1"/>
  <c r="V49" i="1"/>
  <c r="M14" i="1"/>
  <c r="F14" i="1"/>
  <c r="W14" i="1" s="1"/>
  <c r="F51" i="1"/>
  <c r="W51" i="1" s="1"/>
  <c r="K51" i="1"/>
  <c r="T51" i="1"/>
  <c r="T23" i="1"/>
  <c r="K23" i="1"/>
  <c r="U52" i="1"/>
  <c r="M34" i="1"/>
  <c r="E320" i="3"/>
  <c r="F298" i="3"/>
  <c r="B296" i="3"/>
  <c r="E257" i="3"/>
  <c r="F159" i="3"/>
  <c r="E154" i="3"/>
  <c r="F154" i="3" s="1"/>
  <c r="F70" i="3"/>
  <c r="F14" i="3"/>
  <c r="V30" i="1"/>
  <c r="U23" i="1"/>
  <c r="L31" i="1"/>
  <c r="J24" i="1"/>
  <c r="AA24" i="1" s="1"/>
  <c r="J49" i="1"/>
  <c r="AA49" i="1" s="1"/>
  <c r="H47" i="1"/>
  <c r="O43" i="1"/>
  <c r="X19" i="1"/>
  <c r="O19" i="1"/>
  <c r="E356" i="3"/>
  <c r="F356" i="3" s="1"/>
  <c r="E209" i="3"/>
  <c r="E161" i="3"/>
  <c r="F161" i="3" s="1"/>
  <c r="F119" i="3"/>
  <c r="E48" i="3"/>
  <c r="E33" i="3"/>
  <c r="F33" i="3" s="1"/>
  <c r="J52" i="1"/>
  <c r="R52" i="1" s="1"/>
  <c r="V42" i="1"/>
  <c r="Z40" i="1"/>
  <c r="Z32" i="1"/>
  <c r="M26" i="1"/>
  <c r="L30" i="1"/>
  <c r="N30" i="1" s="1"/>
  <c r="J30" i="1"/>
  <c r="P30" i="1"/>
  <c r="P22" i="1"/>
  <c r="Y22" i="1"/>
  <c r="K34" i="1"/>
  <c r="J34" i="1"/>
  <c r="O34" i="1"/>
  <c r="K26" i="1"/>
  <c r="N26" i="1" s="1"/>
  <c r="O26" i="1"/>
  <c r="K18" i="1"/>
  <c r="O18" i="1"/>
  <c r="J18" i="1"/>
  <c r="F39" i="1"/>
  <c r="W39" i="1" s="1"/>
  <c r="V35" i="1"/>
  <c r="M35" i="1"/>
  <c r="V19" i="1"/>
  <c r="M19" i="1"/>
  <c r="D47" i="1"/>
  <c r="K44" i="1"/>
  <c r="T44" i="1"/>
  <c r="T36" i="1"/>
  <c r="K36" i="1"/>
  <c r="F28" i="1"/>
  <c r="W28" i="1" s="1"/>
  <c r="T12" i="1"/>
  <c r="F12" i="1"/>
  <c r="W12" i="1" s="1"/>
  <c r="K12" i="1"/>
  <c r="F300" i="3"/>
  <c r="E297" i="3"/>
  <c r="F297" i="3" s="1"/>
  <c r="C296" i="3"/>
  <c r="C256" i="3"/>
  <c r="E252" i="3"/>
  <c r="E251" i="3" s="1"/>
  <c r="E248" i="3"/>
  <c r="F248" i="3" s="1"/>
  <c r="D180" i="3"/>
  <c r="F178" i="3"/>
  <c r="E62" i="3"/>
  <c r="K45" i="1"/>
  <c r="N45" i="1" s="1"/>
  <c r="X45" i="1"/>
  <c r="K37" i="1"/>
  <c r="N37" i="1" s="1"/>
  <c r="X37" i="1"/>
  <c r="K21" i="1"/>
  <c r="X21" i="1"/>
  <c r="P49" i="1"/>
  <c r="U49" i="1"/>
  <c r="F34" i="1"/>
  <c r="W34" i="1" s="1"/>
  <c r="E280" i="3"/>
  <c r="F280" i="3" s="1"/>
  <c r="F279" i="3" s="1"/>
  <c r="F223" i="3"/>
  <c r="E210" i="3"/>
  <c r="D188" i="3"/>
  <c r="B188" i="3"/>
  <c r="E166" i="3"/>
  <c r="F97" i="3"/>
  <c r="E92" i="3"/>
  <c r="F92" i="3" s="1"/>
  <c r="L52" i="1"/>
  <c r="Q19" i="1"/>
  <c r="L49" i="1"/>
  <c r="P51" i="1"/>
  <c r="P32" i="1"/>
  <c r="Y32" i="1"/>
  <c r="P16" i="1"/>
  <c r="O28" i="1"/>
  <c r="D289" i="3"/>
  <c r="D287" i="3" s="1"/>
  <c r="F243" i="3"/>
  <c r="E177" i="3"/>
  <c r="F177" i="3" s="1"/>
  <c r="E117" i="3"/>
  <c r="E23" i="3"/>
  <c r="C22" i="3"/>
  <c r="E277" i="3"/>
  <c r="E276" i="3" s="1"/>
  <c r="E239" i="3"/>
  <c r="F239" i="3" s="1"/>
  <c r="E155" i="3"/>
  <c r="E133" i="3"/>
  <c r="F130" i="3"/>
  <c r="B113" i="3"/>
  <c r="E107" i="3"/>
  <c r="F48" i="3"/>
  <c r="D28" i="3"/>
  <c r="F52" i="1"/>
  <c r="W52" i="1" s="1"/>
  <c r="O13" i="1"/>
  <c r="M49" i="1"/>
  <c r="M47" i="1" s="1"/>
  <c r="P44" i="1"/>
  <c r="O24" i="1"/>
  <c r="F41" i="1"/>
  <c r="W41" i="1" s="1"/>
  <c r="F25" i="1"/>
  <c r="W25" i="1" s="1"/>
  <c r="F359" i="3"/>
  <c r="F308" i="3"/>
  <c r="E246" i="3"/>
  <c r="F246" i="3" s="1"/>
  <c r="F244" i="3"/>
  <c r="E224" i="3"/>
  <c r="F224" i="3" s="1"/>
  <c r="E222" i="3"/>
  <c r="F222" i="3" s="1"/>
  <c r="E219" i="3"/>
  <c r="F219" i="3" s="1"/>
  <c r="E169" i="3"/>
  <c r="F164" i="3"/>
  <c r="D86" i="3"/>
  <c r="D57" i="3"/>
  <c r="E119" i="3"/>
  <c r="E115" i="3"/>
  <c r="F115" i="3" s="1"/>
  <c r="E93" i="3"/>
  <c r="F93" i="3" s="1"/>
  <c r="E89" i="3"/>
  <c r="F89" i="3" s="1"/>
  <c r="B80" i="3"/>
  <c r="E66" i="3"/>
  <c r="F66" i="3" s="1"/>
  <c r="E34" i="3"/>
  <c r="E17" i="3"/>
  <c r="F17" i="3" s="1"/>
  <c r="F38" i="1"/>
  <c r="W38" i="1" s="1"/>
  <c r="F22" i="1"/>
  <c r="W22" i="1" s="1"/>
  <c r="F355" i="3"/>
  <c r="E352" i="3"/>
  <c r="F352" i="3" s="1"/>
  <c r="E311" i="3"/>
  <c r="F311" i="3" s="1"/>
  <c r="D266" i="3"/>
  <c r="E263" i="3"/>
  <c r="E237" i="3"/>
  <c r="E220" i="3"/>
  <c r="E216" i="3"/>
  <c r="F216" i="3" s="1"/>
  <c r="F210" i="3"/>
  <c r="F182" i="3"/>
  <c r="E173" i="3"/>
  <c r="F173" i="3" s="1"/>
  <c r="F133" i="3"/>
  <c r="D100" i="3"/>
  <c r="E74" i="3"/>
  <c r="F62" i="3"/>
  <c r="F34" i="3"/>
  <c r="E31" i="3"/>
  <c r="E28" i="3" s="1"/>
  <c r="F120" i="3"/>
  <c r="F116" i="3"/>
  <c r="E102" i="3"/>
  <c r="F102" i="3" s="1"/>
  <c r="E94" i="3"/>
  <c r="F84" i="3"/>
  <c r="E69" i="3"/>
  <c r="F69" i="3" s="1"/>
  <c r="E67" i="3"/>
  <c r="E65" i="3" s="1"/>
  <c r="F63" i="3"/>
  <c r="D45" i="3"/>
  <c r="M39" i="1"/>
  <c r="M31" i="1"/>
  <c r="M23" i="1"/>
  <c r="M15" i="1"/>
  <c r="Q40" i="1"/>
  <c r="Q32" i="1"/>
  <c r="Q24" i="1"/>
  <c r="Q16" i="1"/>
  <c r="F37" i="1"/>
  <c r="W37" i="1" s="1"/>
  <c r="F315" i="3"/>
  <c r="D296" i="3"/>
  <c r="E294" i="3"/>
  <c r="F294" i="3" s="1"/>
  <c r="E264" i="3"/>
  <c r="F264" i="3" s="1"/>
  <c r="E254" i="3"/>
  <c r="F254" i="3" s="1"/>
  <c r="E231" i="3"/>
  <c r="F231" i="3" s="1"/>
  <c r="E201" i="3"/>
  <c r="F201" i="3" s="1"/>
  <c r="E189" i="3"/>
  <c r="E185" i="3"/>
  <c r="F185" i="3" s="1"/>
  <c r="E165" i="3"/>
  <c r="E160" i="3"/>
  <c r="F160" i="3" s="1"/>
  <c r="B124" i="3"/>
  <c r="E131" i="3"/>
  <c r="F131" i="3" s="1"/>
  <c r="E111" i="3"/>
  <c r="F111" i="3" s="1"/>
  <c r="F71" i="3"/>
  <c r="C57" i="3"/>
  <c r="E47" i="3"/>
  <c r="F47" i="3" s="1"/>
  <c r="F43" i="3"/>
  <c r="E32" i="3"/>
  <c r="E13" i="3"/>
  <c r="F13" i="3" s="1"/>
  <c r="AA35" i="1"/>
  <c r="C273" i="3"/>
  <c r="E274" i="3"/>
  <c r="E273" i="3" s="1"/>
  <c r="C251" i="3"/>
  <c r="E253" i="3"/>
  <c r="K52" i="1"/>
  <c r="X43" i="1"/>
  <c r="J43" i="1"/>
  <c r="K43" i="1"/>
  <c r="B273" i="3"/>
  <c r="E191" i="3"/>
  <c r="F191" i="3" s="1"/>
  <c r="E172" i="3"/>
  <c r="F172" i="3" s="1"/>
  <c r="C168" i="3"/>
  <c r="AA52" i="1"/>
  <c r="AA30" i="1"/>
  <c r="K27" i="1"/>
  <c r="F45" i="1"/>
  <c r="L45" i="1"/>
  <c r="U45" i="1"/>
  <c r="F13" i="1"/>
  <c r="L13" i="1"/>
  <c r="U13" i="1"/>
  <c r="C361" i="3"/>
  <c r="E290" i="3"/>
  <c r="F290" i="3" s="1"/>
  <c r="E221" i="3"/>
  <c r="F221" i="3" s="1"/>
  <c r="E168" i="3"/>
  <c r="N20" i="1"/>
  <c r="F314" i="3"/>
  <c r="B306" i="3"/>
  <c r="F296" i="3"/>
  <c r="F234" i="3"/>
  <c r="C214" i="3"/>
  <c r="E208" i="3"/>
  <c r="F208" i="3" s="1"/>
  <c r="C205" i="3"/>
  <c r="B205" i="3"/>
  <c r="F206" i="3"/>
  <c r="E199" i="3"/>
  <c r="C196" i="3"/>
  <c r="B175" i="3"/>
  <c r="B100" i="3"/>
  <c r="C54" i="3"/>
  <c r="E55" i="3"/>
  <c r="O38" i="1"/>
  <c r="T27" i="1"/>
  <c r="J29" i="1"/>
  <c r="M29" i="1"/>
  <c r="Z29" i="1"/>
  <c r="L43" i="1"/>
  <c r="P43" i="1"/>
  <c r="Y43" i="1"/>
  <c r="L35" i="1"/>
  <c r="P35" i="1"/>
  <c r="Y35" i="1"/>
  <c r="L27" i="1"/>
  <c r="P27" i="1"/>
  <c r="Y27" i="1"/>
  <c r="L19" i="1"/>
  <c r="P19" i="1"/>
  <c r="Y19" i="1"/>
  <c r="X32" i="1"/>
  <c r="K32" i="1"/>
  <c r="N32" i="1" s="1"/>
  <c r="J32" i="1"/>
  <c r="K24" i="1"/>
  <c r="X24" i="1"/>
  <c r="J16" i="1"/>
  <c r="X16" i="1"/>
  <c r="F43" i="1"/>
  <c r="W43" i="1" s="1"/>
  <c r="F40" i="1"/>
  <c r="W40" i="1" s="1"/>
  <c r="C289" i="3"/>
  <c r="B276" i="3"/>
  <c r="E270" i="3"/>
  <c r="F271" i="3"/>
  <c r="F270" i="3" s="1"/>
  <c r="E225" i="3"/>
  <c r="F225" i="3" s="1"/>
  <c r="F199" i="3"/>
  <c r="B196" i="3"/>
  <c r="F156" i="3"/>
  <c r="C141" i="3"/>
  <c r="E142" i="3"/>
  <c r="E141" i="3" s="1"/>
  <c r="F291" i="3"/>
  <c r="B289" i="3"/>
  <c r="J27" i="1"/>
  <c r="X27" i="1"/>
  <c r="K35" i="1"/>
  <c r="F114" i="3"/>
  <c r="F29" i="1"/>
  <c r="W29" i="1" s="1"/>
  <c r="U29" i="1"/>
  <c r="L29" i="1"/>
  <c r="C175" i="3"/>
  <c r="E176" i="3"/>
  <c r="E175" i="3" s="1"/>
  <c r="F20" i="3"/>
  <c r="F19" i="3" s="1"/>
  <c r="B19" i="3"/>
  <c r="P38" i="1"/>
  <c r="Y30" i="1"/>
  <c r="L37" i="1"/>
  <c r="T52" i="1"/>
  <c r="O52" i="1"/>
  <c r="U41" i="1"/>
  <c r="P14" i="1"/>
  <c r="L33" i="1"/>
  <c r="N33" i="1" s="1"/>
  <c r="K38" i="1"/>
  <c r="J19" i="1"/>
  <c r="M44" i="1"/>
  <c r="N44" i="1" s="1"/>
  <c r="Q44" i="1"/>
  <c r="Z44" i="1"/>
  <c r="M36" i="1"/>
  <c r="Q36" i="1"/>
  <c r="Z36" i="1"/>
  <c r="M28" i="1"/>
  <c r="Q28" i="1"/>
  <c r="Z28" i="1"/>
  <c r="M20" i="1"/>
  <c r="Q20" i="1"/>
  <c r="Z20" i="1"/>
  <c r="M12" i="1"/>
  <c r="N12" i="1" s="1"/>
  <c r="Q12" i="1"/>
  <c r="Z12" i="1"/>
  <c r="I10" i="1"/>
  <c r="J51" i="1"/>
  <c r="J47" i="1" s="1"/>
  <c r="O51" i="1"/>
  <c r="J39" i="1"/>
  <c r="O39" i="1"/>
  <c r="U42" i="1"/>
  <c r="F42" i="1"/>
  <c r="W42" i="1" s="1"/>
  <c r="U34" i="1"/>
  <c r="L34" i="1"/>
  <c r="U26" i="1"/>
  <c r="F26" i="1"/>
  <c r="W26" i="1" s="1"/>
  <c r="U18" i="1"/>
  <c r="L18" i="1"/>
  <c r="C47" i="1"/>
  <c r="F49" i="1"/>
  <c r="T49" i="1"/>
  <c r="K49" i="1"/>
  <c r="K31" i="1"/>
  <c r="F31" i="1"/>
  <c r="F15" i="1"/>
  <c r="K15" i="1"/>
  <c r="B251" i="3"/>
  <c r="F169" i="3"/>
  <c r="B168" i="3"/>
  <c r="F151" i="3"/>
  <c r="B144" i="3"/>
  <c r="L38" i="1"/>
  <c r="J38" i="1"/>
  <c r="L22" i="1"/>
  <c r="J22" i="1"/>
  <c r="C144" i="3"/>
  <c r="O35" i="1"/>
  <c r="N42" i="1"/>
  <c r="F21" i="1"/>
  <c r="W21" i="1" s="1"/>
  <c r="U21" i="1"/>
  <c r="X35" i="1"/>
  <c r="O27" i="1"/>
  <c r="K19" i="1"/>
  <c r="N19" i="1" s="1"/>
  <c r="J41" i="1"/>
  <c r="P41" i="1"/>
  <c r="Y41" i="1"/>
  <c r="J33" i="1"/>
  <c r="P33" i="1"/>
  <c r="Y33" i="1"/>
  <c r="J25" i="1"/>
  <c r="P25" i="1"/>
  <c r="Y25" i="1"/>
  <c r="J17" i="1"/>
  <c r="P17" i="1"/>
  <c r="Y17" i="1"/>
  <c r="G47" i="1"/>
  <c r="O47" i="1" s="1"/>
  <c r="O49" i="1"/>
  <c r="F35" i="1"/>
  <c r="W35" i="1" s="1"/>
  <c r="V43" i="1"/>
  <c r="Q43" i="1"/>
  <c r="M43" i="1"/>
  <c r="V27" i="1"/>
  <c r="M27" i="1"/>
  <c r="Q27" i="1"/>
  <c r="L25" i="1"/>
  <c r="N25" i="1" s="1"/>
  <c r="U25" i="1"/>
  <c r="U17" i="1"/>
  <c r="F17" i="1"/>
  <c r="W17" i="1" s="1"/>
  <c r="L17" i="1"/>
  <c r="L10" i="1" s="1"/>
  <c r="L8" i="1" s="1"/>
  <c r="C10" i="1"/>
  <c r="T30" i="1"/>
  <c r="F30" i="1"/>
  <c r="W30" i="1" s="1"/>
  <c r="K22" i="1"/>
  <c r="N22" i="1" s="1"/>
  <c r="T22" i="1"/>
  <c r="T14" i="1"/>
  <c r="K14" i="1"/>
  <c r="P6" i="2"/>
  <c r="O8" i="2"/>
  <c r="D8" i="2" s="1"/>
  <c r="F189" i="3"/>
  <c r="E181" i="3"/>
  <c r="E180" i="3" s="1"/>
  <c r="C180" i="3"/>
  <c r="C91" i="3"/>
  <c r="B41" i="3"/>
  <c r="F29" i="3"/>
  <c r="B28" i="3"/>
  <c r="T43" i="1"/>
  <c r="AA26" i="1"/>
  <c r="T19" i="1"/>
  <c r="L47" i="1"/>
  <c r="E10" i="1"/>
  <c r="E8" i="1" s="1"/>
  <c r="M18" i="1"/>
  <c r="U40" i="1"/>
  <c r="L40" i="1"/>
  <c r="N40" i="1" s="1"/>
  <c r="F32" i="1"/>
  <c r="W32" i="1" s="1"/>
  <c r="U32" i="1"/>
  <c r="F24" i="1"/>
  <c r="W24" i="1" s="1"/>
  <c r="U24" i="1"/>
  <c r="L24" i="1"/>
  <c r="F16" i="1"/>
  <c r="W16" i="1" s="1"/>
  <c r="U16" i="1"/>
  <c r="E267" i="3"/>
  <c r="C266" i="3"/>
  <c r="B180" i="3"/>
  <c r="E145" i="3"/>
  <c r="B91" i="3"/>
  <c r="D65" i="3"/>
  <c r="Q42" i="1"/>
  <c r="Z42" i="1"/>
  <c r="Q34" i="1"/>
  <c r="Z34" i="1"/>
  <c r="Q26" i="1"/>
  <c r="Z26" i="1"/>
  <c r="Q18" i="1"/>
  <c r="Z18" i="1"/>
  <c r="N21" i="1"/>
  <c r="N13" i="1"/>
  <c r="F20" i="1"/>
  <c r="W20" i="1" s="1"/>
  <c r="D306" i="3"/>
  <c r="E302" i="3"/>
  <c r="F302" i="3" s="1"/>
  <c r="E296" i="3"/>
  <c r="E285" i="3"/>
  <c r="C259" i="3"/>
  <c r="F202" i="3"/>
  <c r="D196" i="3"/>
  <c r="E197" i="3"/>
  <c r="D168" i="3"/>
  <c r="F166" i="3"/>
  <c r="F147" i="3"/>
  <c r="E126" i="3"/>
  <c r="F126" i="3" s="1"/>
  <c r="D113" i="3"/>
  <c r="C86" i="3"/>
  <c r="E87" i="3"/>
  <c r="E86" i="3" s="1"/>
  <c r="E78" i="3"/>
  <c r="F78" i="3" s="1"/>
  <c r="E60" i="3"/>
  <c r="E57" i="3" s="1"/>
  <c r="X34" i="1"/>
  <c r="U31" i="1"/>
  <c r="X18" i="1"/>
  <c r="U15" i="1"/>
  <c r="L39" i="1"/>
  <c r="N39" i="1" s="1"/>
  <c r="L28" i="1"/>
  <c r="N28" i="1" s="1"/>
  <c r="J42" i="1"/>
  <c r="J21" i="1"/>
  <c r="I47" i="1"/>
  <c r="Q47" i="1" s="1"/>
  <c r="J44" i="1"/>
  <c r="J36" i="1"/>
  <c r="J28" i="1"/>
  <c r="J20" i="1"/>
  <c r="G10" i="1"/>
  <c r="J12" i="1"/>
  <c r="E312" i="3"/>
  <c r="F312" i="3" s="1"/>
  <c r="F261" i="3"/>
  <c r="F237" i="3"/>
  <c r="B214" i="3"/>
  <c r="F215" i="3"/>
  <c r="E207" i="3"/>
  <c r="E171" i="3"/>
  <c r="F171" i="3" s="1"/>
  <c r="E163" i="3"/>
  <c r="F163" i="3" s="1"/>
  <c r="E153" i="3"/>
  <c r="F153" i="3" s="1"/>
  <c r="F149" i="3"/>
  <c r="D144" i="3"/>
  <c r="F138" i="3"/>
  <c r="F117" i="3"/>
  <c r="E105" i="3"/>
  <c r="F105" i="3" s="1"/>
  <c r="C100" i="3"/>
  <c r="E75" i="3"/>
  <c r="F72" i="3"/>
  <c r="E46" i="3"/>
  <c r="C45" i="3"/>
  <c r="F103" i="3"/>
  <c r="F96" i="3"/>
  <c r="F50" i="3"/>
  <c r="B45" i="3"/>
  <c r="F37" i="3"/>
  <c r="B12" i="3"/>
  <c r="P45" i="1"/>
  <c r="Y45" i="1"/>
  <c r="P37" i="1"/>
  <c r="Y37" i="1"/>
  <c r="P29" i="1"/>
  <c r="Y29" i="1"/>
  <c r="P21" i="1"/>
  <c r="Y21" i="1"/>
  <c r="P13" i="1"/>
  <c r="Y13" i="1"/>
  <c r="D10" i="1"/>
  <c r="D8" i="1" s="1"/>
  <c r="U12" i="1"/>
  <c r="F307" i="3"/>
  <c r="E240" i="3"/>
  <c r="F240" i="3" s="1"/>
  <c r="E236" i="3"/>
  <c r="F236" i="3" s="1"/>
  <c r="E226" i="3"/>
  <c r="F226" i="3" s="1"/>
  <c r="F209" i="3"/>
  <c r="E193" i="3"/>
  <c r="E188" i="3" s="1"/>
  <c r="C188" i="3"/>
  <c r="F165" i="3"/>
  <c r="F155" i="3"/>
  <c r="F132" i="3"/>
  <c r="F107" i="3"/>
  <c r="F94" i="3"/>
  <c r="E77" i="3"/>
  <c r="F77" i="3" s="1"/>
  <c r="C12" i="3"/>
  <c r="O37" i="1"/>
  <c r="P36" i="1"/>
  <c r="Z31" i="1"/>
  <c r="Q31" i="1"/>
  <c r="O21" i="1"/>
  <c r="P20" i="1"/>
  <c r="Z15" i="1"/>
  <c r="Q15" i="1"/>
  <c r="M17" i="1"/>
  <c r="Q38" i="1"/>
  <c r="Z38" i="1"/>
  <c r="Q30" i="1"/>
  <c r="Z30" i="1"/>
  <c r="Q22" i="1"/>
  <c r="Z22" i="1"/>
  <c r="Q14" i="1"/>
  <c r="Z14" i="1"/>
  <c r="F36" i="1"/>
  <c r="W36" i="1" s="1"/>
  <c r="F358" i="3"/>
  <c r="B361" i="3"/>
  <c r="E293" i="3"/>
  <c r="F293" i="3" s="1"/>
  <c r="E242" i="3"/>
  <c r="F242" i="3" s="1"/>
  <c r="F220" i="3"/>
  <c r="F193" i="3"/>
  <c r="F184" i="3"/>
  <c r="E150" i="3"/>
  <c r="F150" i="3" s="1"/>
  <c r="E135" i="3"/>
  <c r="F135" i="3" s="1"/>
  <c r="E129" i="3"/>
  <c r="F129" i="3" s="1"/>
  <c r="F122" i="3"/>
  <c r="C113" i="3"/>
  <c r="E114" i="3"/>
  <c r="E113" i="3" s="1"/>
  <c r="F75" i="3"/>
  <c r="C65" i="3"/>
  <c r="F88" i="3"/>
  <c r="F76" i="3"/>
  <c r="B57" i="3"/>
  <c r="F58" i="3"/>
  <c r="F32" i="3"/>
  <c r="E16" i="3"/>
  <c r="F16" i="3" s="1"/>
  <c r="D12" i="3"/>
  <c r="E353" i="3"/>
  <c r="E313" i="3"/>
  <c r="F313" i="3" s="1"/>
  <c r="B259" i="3"/>
  <c r="F247" i="3"/>
  <c r="E241" i="3"/>
  <c r="F241" i="3" s="1"/>
  <c r="E232" i="3"/>
  <c r="F232" i="3" s="1"/>
  <c r="D214" i="3"/>
  <c r="D205" i="3"/>
  <c r="E110" i="3"/>
  <c r="F110" i="3" s="1"/>
  <c r="F98" i="3"/>
  <c r="D91" i="3"/>
  <c r="F52" i="3"/>
  <c r="F42" i="3"/>
  <c r="F39" i="3"/>
  <c r="E61" i="3"/>
  <c r="F61" i="3" s="1"/>
  <c r="E26" i="3"/>
  <c r="M8" i="2"/>
  <c r="B8" i="2" s="1"/>
  <c r="F309" i="3"/>
  <c r="C306" i="3"/>
  <c r="F253" i="3"/>
  <c r="F228" i="3"/>
  <c r="F148" i="3"/>
  <c r="B141" i="3"/>
  <c r="E136" i="3"/>
  <c r="F136" i="3" s="1"/>
  <c r="F59" i="3"/>
  <c r="E36" i="3"/>
  <c r="F36" i="3" s="1"/>
  <c r="C28" i="3"/>
  <c r="E15" i="3"/>
  <c r="F15" i="3" s="1"/>
  <c r="E354" i="3"/>
  <c r="F354" i="3" s="1"/>
  <c r="F320" i="3"/>
  <c r="E260" i="3"/>
  <c r="E233" i="3"/>
  <c r="F233" i="3" s="1"/>
  <c r="F139" i="3"/>
  <c r="D80" i="3"/>
  <c r="F49" i="3"/>
  <c r="F357" i="3"/>
  <c r="F263" i="3"/>
  <c r="E190" i="3"/>
  <c r="F190" i="3" s="1"/>
  <c r="E162" i="3"/>
  <c r="F162" i="3" s="1"/>
  <c r="E128" i="3"/>
  <c r="F128" i="3" s="1"/>
  <c r="B65" i="3"/>
  <c r="N52" i="1" l="1"/>
  <c r="F142" i="3"/>
  <c r="F141" i="3" s="1"/>
  <c r="F67" i="3"/>
  <c r="D346" i="3"/>
  <c r="E100" i="3"/>
  <c r="N31" i="1"/>
  <c r="N51" i="1"/>
  <c r="F31" i="3"/>
  <c r="F28" i="3" s="1"/>
  <c r="F41" i="3"/>
  <c r="E306" i="3"/>
  <c r="N34" i="1"/>
  <c r="E91" i="3"/>
  <c r="F229" i="3"/>
  <c r="F87" i="3"/>
  <c r="F86" i="3" s="1"/>
  <c r="F113" i="3"/>
  <c r="F188" i="3"/>
  <c r="F252" i="3"/>
  <c r="N35" i="1"/>
  <c r="N29" i="1"/>
  <c r="F23" i="3"/>
  <c r="F22" i="3" s="1"/>
  <c r="E22" i="3"/>
  <c r="AA34" i="1"/>
  <c r="R34" i="1"/>
  <c r="P47" i="1"/>
  <c r="AA37" i="1"/>
  <c r="R37" i="1"/>
  <c r="E80" i="3"/>
  <c r="F81" i="3"/>
  <c r="F80" i="3" s="1"/>
  <c r="F60" i="3"/>
  <c r="F91" i="3"/>
  <c r="E279" i="3"/>
  <c r="C8" i="1"/>
  <c r="N15" i="1"/>
  <c r="N18" i="1"/>
  <c r="N36" i="1"/>
  <c r="F176" i="3"/>
  <c r="F175" i="3" s="1"/>
  <c r="F277" i="3"/>
  <c r="F276" i="3" s="1"/>
  <c r="E45" i="3"/>
  <c r="R14" i="1"/>
  <c r="R18" i="1"/>
  <c r="AA18" i="1"/>
  <c r="F257" i="3"/>
  <c r="F256" i="3" s="1"/>
  <c r="E256" i="3"/>
  <c r="F65" i="3"/>
  <c r="N14" i="1"/>
  <c r="H8" i="1"/>
  <c r="Y8" i="1" s="1"/>
  <c r="F100" i="3"/>
  <c r="R36" i="1"/>
  <c r="AA36" i="1"/>
  <c r="AA32" i="1"/>
  <c r="R32" i="1"/>
  <c r="H66" i="1"/>
  <c r="F285" i="3"/>
  <c r="F10" i="1"/>
  <c r="W13" i="1"/>
  <c r="E66" i="1"/>
  <c r="V8" i="1"/>
  <c r="W31" i="1"/>
  <c r="R31" i="1"/>
  <c r="R26" i="1"/>
  <c r="B287" i="3"/>
  <c r="B346" i="3" s="1"/>
  <c r="AA43" i="1"/>
  <c r="R43" i="1"/>
  <c r="AA21" i="1"/>
  <c r="R21" i="1"/>
  <c r="AA33" i="1"/>
  <c r="R33" i="1"/>
  <c r="R51" i="1"/>
  <c r="AA51" i="1"/>
  <c r="F46" i="3"/>
  <c r="F45" i="3" s="1"/>
  <c r="F145" i="3"/>
  <c r="F144" i="3" s="1"/>
  <c r="E144" i="3"/>
  <c r="R39" i="1"/>
  <c r="AA39" i="1"/>
  <c r="R29" i="1"/>
  <c r="AA29" i="1"/>
  <c r="U8" i="1"/>
  <c r="D66" i="1"/>
  <c r="AA12" i="1"/>
  <c r="R12" i="1"/>
  <c r="J10" i="1"/>
  <c r="C66" i="1"/>
  <c r="T8" i="1"/>
  <c r="R22" i="1"/>
  <c r="AA22" i="1"/>
  <c r="R19" i="1"/>
  <c r="AA19" i="1"/>
  <c r="W45" i="1"/>
  <c r="R45" i="1"/>
  <c r="R30" i="1"/>
  <c r="F12" i="3"/>
  <c r="F207" i="3"/>
  <c r="F205" i="3" s="1"/>
  <c r="E205" i="3"/>
  <c r="O10" i="1"/>
  <c r="G8" i="1"/>
  <c r="E196" i="3"/>
  <c r="F197" i="3"/>
  <c r="F196" i="3" s="1"/>
  <c r="Q6" i="2"/>
  <c r="P8" i="2"/>
  <c r="E8" i="2" s="1"/>
  <c r="N17" i="1"/>
  <c r="AA17" i="1"/>
  <c r="R17" i="1"/>
  <c r="R40" i="1"/>
  <c r="AA16" i="1"/>
  <c r="R16" i="1"/>
  <c r="N27" i="1"/>
  <c r="F274" i="3"/>
  <c r="F273" i="3" s="1"/>
  <c r="E229" i="3"/>
  <c r="E214" i="3" s="1"/>
  <c r="AA25" i="1"/>
  <c r="R25" i="1"/>
  <c r="R15" i="1"/>
  <c r="W15" i="1"/>
  <c r="C287" i="3"/>
  <c r="C346" i="3" s="1"/>
  <c r="E289" i="3"/>
  <c r="E287" i="3" s="1"/>
  <c r="E346" i="3" s="1"/>
  <c r="F57" i="3"/>
  <c r="C282" i="3"/>
  <c r="F181" i="3"/>
  <c r="F180" i="3" s="1"/>
  <c r="E259" i="3"/>
  <c r="F260" i="3"/>
  <c r="F259" i="3" s="1"/>
  <c r="R42" i="1"/>
  <c r="AA42" i="1"/>
  <c r="F168" i="3"/>
  <c r="N49" i="1"/>
  <c r="N47" i="1" s="1"/>
  <c r="K47" i="1"/>
  <c r="R24" i="1"/>
  <c r="K10" i="1"/>
  <c r="F353" i="3"/>
  <c r="F361" i="3" s="1"/>
  <c r="E361" i="3"/>
  <c r="B282" i="3"/>
  <c r="E12" i="3"/>
  <c r="F214" i="3"/>
  <c r="AA20" i="1"/>
  <c r="R20" i="1"/>
  <c r="E266" i="3"/>
  <c r="F267" i="3"/>
  <c r="F266" i="3" s="1"/>
  <c r="AA41" i="1"/>
  <c r="R41" i="1"/>
  <c r="R38" i="1"/>
  <c r="AA38" i="1"/>
  <c r="F47" i="1"/>
  <c r="R47" i="1" s="1"/>
  <c r="R49" i="1"/>
  <c r="W49" i="1"/>
  <c r="N38" i="1"/>
  <c r="F55" i="3"/>
  <c r="F54" i="3" s="1"/>
  <c r="E54" i="3"/>
  <c r="N43" i="1"/>
  <c r="R27" i="1"/>
  <c r="AA27" i="1"/>
  <c r="AA44" i="1"/>
  <c r="R44" i="1"/>
  <c r="E25" i="3"/>
  <c r="F26" i="3"/>
  <c r="F25" i="3" s="1"/>
  <c r="I8" i="1"/>
  <c r="Q10" i="1"/>
  <c r="D282" i="3"/>
  <c r="F306" i="3"/>
  <c r="AA28" i="1"/>
  <c r="R28" i="1"/>
  <c r="R13" i="1"/>
  <c r="F251" i="3"/>
  <c r="M10" i="1"/>
  <c r="M8" i="1" s="1"/>
  <c r="N24" i="1"/>
  <c r="P10" i="1"/>
  <c r="R35" i="1"/>
  <c r="N10" i="1" l="1"/>
  <c r="N8" i="1" s="1"/>
  <c r="D348" i="3"/>
  <c r="D363" i="3" s="1"/>
  <c r="B348" i="3"/>
  <c r="B363" i="3" s="1"/>
  <c r="P8" i="1"/>
  <c r="K8" i="1"/>
  <c r="E348" i="3"/>
  <c r="E363" i="3" s="1"/>
  <c r="F289" i="3"/>
  <c r="F287" i="3" s="1"/>
  <c r="F346" i="3"/>
  <c r="E282" i="3"/>
  <c r="F8" i="1"/>
  <c r="F282" i="3"/>
  <c r="Q8" i="1"/>
  <c r="Z8" i="1"/>
  <c r="I66" i="1"/>
  <c r="G66" i="1"/>
  <c r="X8" i="1"/>
  <c r="O8" i="1"/>
  <c r="C348" i="3"/>
  <c r="C363" i="3" s="1"/>
  <c r="Q8" i="2"/>
  <c r="F8" i="2" s="1"/>
  <c r="R6" i="2"/>
  <c r="J8" i="1"/>
  <c r="R10" i="1"/>
  <c r="F348" i="3" l="1"/>
  <c r="F363" i="3" s="1"/>
  <c r="S6" i="2"/>
  <c r="R8" i="2"/>
  <c r="G8" i="2" s="1"/>
  <c r="W8" i="1"/>
  <c r="F66" i="1"/>
  <c r="J66" i="1"/>
  <c r="AA8" i="1"/>
  <c r="R8" i="1"/>
  <c r="T6" i="2" l="1"/>
  <c r="S8" i="2"/>
  <c r="H8" i="2" s="1"/>
  <c r="T8" i="2" l="1"/>
  <c r="I8" i="2" s="1"/>
  <c r="U6" i="2"/>
  <c r="U8" i="2" s="1"/>
  <c r="J8" i="2" s="1"/>
</calcChain>
</file>

<file path=xl/sharedStrings.xml><?xml version="1.0" encoding="utf-8"?>
<sst xmlns="http://schemas.openxmlformats.org/spreadsheetml/2006/main" count="418" uniqueCount="381">
  <si>
    <t>AS OF SEPTEMBER 2013</t>
  </si>
  <si>
    <t>(in thousand pesos)</t>
  </si>
  <si>
    <t>DEPARTMENT</t>
  </si>
  <si>
    <t xml:space="preserve">UNUSED NCAs </t>
  </si>
  <si>
    <t>Q1</t>
  </si>
  <si>
    <t>Q2</t>
  </si>
  <si>
    <t>Q3</t>
  </si>
  <si>
    <t>As of end       September</t>
  </si>
  <si>
    <t>TOTAL</t>
  </si>
  <si>
    <t>DEPARTMENTS</t>
  </si>
  <si>
    <t>Congress of the Philippines</t>
  </si>
  <si>
    <t>Office of the President</t>
  </si>
  <si>
    <t>Office of the Vice-President</t>
  </si>
  <si>
    <t>Department of Agrarian Reform</t>
  </si>
  <si>
    <t>Department of Agriculture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</si>
  <si>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</si>
  <si>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</si>
  <si>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</si>
  <si>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</si>
  <si>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</si>
  <si>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</si>
  <si>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</si>
  <si>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</si>
  <si>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</si>
  <si>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</si>
  <si>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</si>
  <si>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</si>
  <si>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Dept. of Social Welfare and Development</t>
  </si>
  <si>
    <t>Department of Tourism</t>
  </si>
  <si>
    <t>Department of Trade and Industry</t>
  </si>
  <si>
    <t>Dept. of Transportation and Communications</t>
  </si>
  <si>
    <t>National Economic and Development Authority</t>
  </si>
  <si>
    <t>Presidential Communications Operations Office</t>
  </si>
  <si>
    <t>Other Executive Offices</t>
  </si>
  <si>
    <t>Joint Legislative-Executive Councils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</si>
  <si>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</si>
  <si>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</si>
  <si>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</si>
  <si>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</si>
  <si>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</si>
  <si>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</si>
  <si>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Autonomous Region in Muslim Mindanao</t>
  </si>
  <si>
    <t>OTHERS</t>
  </si>
  <si>
    <t xml:space="preserve">Budgetary Support to Government </t>
  </si>
  <si>
    <t>o.w.     Metropolitan Manila Development</t>
  </si>
  <si>
    <t xml:space="preserve">                  Authority</t>
  </si>
  <si>
    <t>/1</t>
  </si>
  <si>
    <t>/2</t>
  </si>
  <si>
    <t>NCAs credited by MDS-Government Servicing Banks inclusive of Lapsed NCAs, but net of NCAs for Trust and Working Fund</t>
  </si>
  <si>
    <t>/3</t>
  </si>
  <si>
    <t>Refers to checks issued chargeable against NCAs credited</t>
  </si>
  <si>
    <t>/4</t>
  </si>
  <si>
    <t>Percent of NCAs utilized over NCA releases</t>
  </si>
  <si>
    <t>/5</t>
  </si>
  <si>
    <t>DBM: inclusive of Grants for LGUs</t>
  </si>
  <si>
    <t>/6</t>
  </si>
  <si>
    <t>DEPED: net of releases in ECCDC (ECCDC: included in OP-Proper)</t>
  </si>
  <si>
    <t>/7</t>
  </si>
  <si>
    <t>ALGU: Releases on Fund 103 only (includes IRA and other releases for LGUs)</t>
  </si>
  <si>
    <t>/8</t>
  </si>
  <si>
    <t>BSGC: Total budget support covered by NCA releases (i.e. subsidy and equity). Details to be coordinated with Bureau of Treasury</t>
  </si>
  <si>
    <r>
      <t>REPORT ON UTILIZATION OF CASH ALLOCATIONS FOR NATIONAL GOVERNMENT AGENCIES AND BUDGETARY SUPPORT TO GOCCs AND LGUs</t>
    </r>
    <r>
      <rPr>
        <vertAlign val="superscript"/>
        <sz val="10"/>
        <rFont val="Arial"/>
        <family val="2"/>
      </rPr>
      <t>/1</t>
    </r>
  </si>
  <si>
    <r>
      <t>NCA RELEASES</t>
    </r>
    <r>
      <rPr>
        <vertAlign val="superscript"/>
        <sz val="10"/>
        <rFont val="Arial"/>
        <family val="2"/>
      </rPr>
      <t>/2</t>
    </r>
  </si>
  <si>
    <r>
      <t>NCAs UTILIZED</t>
    </r>
    <r>
      <rPr>
        <vertAlign val="superscript"/>
        <sz val="10"/>
        <rFont val="Arial"/>
        <family val="2"/>
      </rPr>
      <t>/3</t>
    </r>
  </si>
  <si>
    <r>
      <t>UTILIZATION RATIO (%)</t>
    </r>
    <r>
      <rPr>
        <vertAlign val="superscript"/>
        <sz val="10"/>
        <rFont val="Arial"/>
        <family val="2"/>
      </rPr>
      <t>/4</t>
    </r>
  </si>
  <si>
    <r>
      <t>Department of Budget and Management</t>
    </r>
    <r>
      <rPr>
        <vertAlign val="superscript"/>
        <sz val="10"/>
        <rFont val="Arial"/>
        <family val="2"/>
      </rPr>
      <t xml:space="preserve">/5 </t>
    </r>
  </si>
  <si>
    <r>
      <t>Department of Education</t>
    </r>
    <r>
      <rPr>
        <vertAlign val="superscript"/>
        <sz val="10"/>
        <rFont val="Arial"/>
        <family val="2"/>
      </rPr>
      <t>/6</t>
    </r>
  </si>
  <si>
    <r>
      <t xml:space="preserve">     Owned and Controlled Corporations</t>
    </r>
    <r>
      <rPr>
        <vertAlign val="superscript"/>
        <sz val="10"/>
        <rFont val="Arial"/>
        <family val="2"/>
      </rPr>
      <t>/8</t>
    </r>
  </si>
  <si>
    <r>
      <t>Allotment to Local Government Units</t>
    </r>
    <r>
      <rPr>
        <vertAlign val="superscript"/>
        <sz val="10"/>
        <rFont val="Arial"/>
        <family val="2"/>
      </rPr>
      <t>/7</t>
    </r>
  </si>
  <si>
    <t>NCAs CREDITED VS NCA UTILIZATION, JANUARY-JUNE 2013</t>
  </si>
  <si>
    <t>All Departments</t>
  </si>
  <si>
    <t>in millions</t>
  </si>
  <si>
    <t>CUMULATIVE</t>
  </si>
  <si>
    <t>JAN</t>
  </si>
  <si>
    <t>FEB</t>
  </si>
  <si>
    <t>MAR</t>
  </si>
  <si>
    <t>APR</t>
  </si>
  <si>
    <t>MAY</t>
  </si>
  <si>
    <t>JUN</t>
  </si>
  <si>
    <t>JUL</t>
  </si>
  <si>
    <t>AUG</t>
  </si>
  <si>
    <t>AS OF AUG</t>
  </si>
  <si>
    <t>Monthly NCA Credited</t>
  </si>
  <si>
    <t>Monthly NCA Utilized</t>
  </si>
  <si>
    <t>NCA UtilIzed / NCAs Credited - Flow</t>
  </si>
  <si>
    <t>NCA UtilIzed / NCAs Credited - Cumulative</t>
  </si>
  <si>
    <t>SEP</t>
  </si>
  <si>
    <t>Source: Report of MDS-Government Servicing Banks as of September 2013</t>
  </si>
  <si>
    <t>FY 2013 Actual Disbursements per MDS-GSBs</t>
  </si>
  <si>
    <t>(In Thousand Pesos)</t>
  </si>
  <si>
    <t>Particulars</t>
  </si>
  <si>
    <t>FY 2013 ACTUAL DISBURSEMENTS</t>
  </si>
  <si>
    <t>BOOK BALANCE</t>
  </si>
  <si>
    <t>CONGRESS</t>
  </si>
  <si>
    <t xml:space="preserve">   Senate </t>
  </si>
  <si>
    <t xml:space="preserve">   SET</t>
  </si>
  <si>
    <t xml:space="preserve">   CA  </t>
  </si>
  <si>
    <t xml:space="preserve">   HOR</t>
  </si>
  <si>
    <t xml:space="preserve">   HET</t>
  </si>
  <si>
    <t>OP</t>
  </si>
  <si>
    <t xml:space="preserve">    The Pres. Off </t>
  </si>
  <si>
    <t>OVP</t>
  </si>
  <si>
    <t xml:space="preserve">   OVP</t>
  </si>
  <si>
    <t>DAR</t>
  </si>
  <si>
    <t xml:space="preserve">   OSEC</t>
  </si>
  <si>
    <t>DA</t>
  </si>
  <si>
    <t xml:space="preserve">   ACPC</t>
  </si>
  <si>
    <t xml:space="preserve">   BFAR</t>
  </si>
  <si>
    <t xml:space="preserve">   BUPHIRE (PHILMECH)</t>
  </si>
  <si>
    <t xml:space="preserve">   CODA</t>
  </si>
  <si>
    <t xml:space="preserve">   FPA</t>
  </si>
  <si>
    <t xml:space="preserve">   FIDA</t>
  </si>
  <si>
    <t xml:space="preserve">   LDC</t>
  </si>
  <si>
    <t xml:space="preserve">   NAFC</t>
  </si>
  <si>
    <t xml:space="preserve">   NMIC</t>
  </si>
  <si>
    <t xml:space="preserve">   PCC</t>
  </si>
  <si>
    <t xml:space="preserve">DBM </t>
  </si>
  <si>
    <t xml:space="preserve">   OSEC </t>
  </si>
  <si>
    <t xml:space="preserve">   GPPB-TSO</t>
  </si>
  <si>
    <t>DepEd</t>
  </si>
  <si>
    <t xml:space="preserve">  NBDB</t>
  </si>
  <si>
    <t xml:space="preserve">  NCCT </t>
  </si>
  <si>
    <t xml:space="preserve">  NM</t>
  </si>
  <si>
    <t xml:space="preserve">  PHSA</t>
  </si>
  <si>
    <t xml:space="preserve">SUCS  </t>
  </si>
  <si>
    <t>DOE</t>
  </si>
  <si>
    <t>DENR</t>
  </si>
  <si>
    <t xml:space="preserve">   EMB</t>
  </si>
  <si>
    <t xml:space="preserve">   MGB</t>
  </si>
  <si>
    <t xml:space="preserve">   NAMRIA*</t>
  </si>
  <si>
    <t xml:space="preserve">   NWRB</t>
  </si>
  <si>
    <t xml:space="preserve">   PCSDS</t>
  </si>
  <si>
    <t>DOF</t>
  </si>
  <si>
    <t xml:space="preserve">   OSEC  </t>
  </si>
  <si>
    <t xml:space="preserve">   BOC  </t>
  </si>
  <si>
    <t xml:space="preserve">   BIR   </t>
  </si>
  <si>
    <t xml:space="preserve">   BLGF</t>
  </si>
  <si>
    <t xml:space="preserve">   BTR  </t>
  </si>
  <si>
    <t xml:space="preserve">   CBAA </t>
  </si>
  <si>
    <t xml:space="preserve">   CDA</t>
  </si>
  <si>
    <t xml:space="preserve">   FIRB</t>
  </si>
  <si>
    <t xml:space="preserve">   IC</t>
  </si>
  <si>
    <t xml:space="preserve">   NTRC</t>
  </si>
  <si>
    <t xml:space="preserve">   SEC</t>
  </si>
  <si>
    <t xml:space="preserve">   PMO  </t>
  </si>
  <si>
    <t xml:space="preserve">   SNPRC</t>
  </si>
  <si>
    <t>DFA</t>
  </si>
  <si>
    <t xml:space="preserve">   FSI</t>
  </si>
  <si>
    <t xml:space="preserve">   TCCP </t>
  </si>
  <si>
    <t xml:space="preserve">   UNESCO</t>
  </si>
  <si>
    <t>DOH</t>
  </si>
  <si>
    <t xml:space="preserve">   NNC</t>
  </si>
  <si>
    <t xml:space="preserve">  POPCOM</t>
  </si>
  <si>
    <t>DILG</t>
  </si>
  <si>
    <t xml:space="preserve">   BFP*</t>
  </si>
  <si>
    <t xml:space="preserve">   BJMP*</t>
  </si>
  <si>
    <t xml:space="preserve">   LGA</t>
  </si>
  <si>
    <t xml:space="preserve">   NAPOLCOM</t>
  </si>
  <si>
    <t xml:space="preserve">   PNP*</t>
  </si>
  <si>
    <t xml:space="preserve">   PPSC</t>
  </si>
  <si>
    <t>DOJ</t>
  </si>
  <si>
    <t xml:space="preserve">   BC</t>
  </si>
  <si>
    <t xml:space="preserve">   BI</t>
  </si>
  <si>
    <t xml:space="preserve">   COSLAP</t>
  </si>
  <si>
    <t xml:space="preserve">   LRA</t>
  </si>
  <si>
    <t xml:space="preserve">   NBI</t>
  </si>
  <si>
    <t xml:space="preserve">   OGCC</t>
  </si>
  <si>
    <t xml:space="preserve">   OSG</t>
  </si>
  <si>
    <t xml:space="preserve">   PPA</t>
  </si>
  <si>
    <t xml:space="preserve">   PAO</t>
  </si>
  <si>
    <t xml:space="preserve">   PCGG</t>
  </si>
  <si>
    <t>DOLE</t>
  </si>
  <si>
    <t xml:space="preserve">   ILS</t>
  </si>
  <si>
    <t xml:space="preserve">   NCMB</t>
  </si>
  <si>
    <t xml:space="preserve">   NLRC</t>
  </si>
  <si>
    <t xml:space="preserve">   NMP</t>
  </si>
  <si>
    <t xml:space="preserve">   NWPC</t>
  </si>
  <si>
    <t xml:space="preserve">   POEA</t>
  </si>
  <si>
    <t xml:space="preserve">   PRC</t>
  </si>
  <si>
    <t xml:space="preserve">   TESDA</t>
  </si>
  <si>
    <t>DND</t>
  </si>
  <si>
    <t xml:space="preserve">   DND-Level Central Adm. &amp; Support</t>
  </si>
  <si>
    <t xml:space="preserve">   GA</t>
  </si>
  <si>
    <t xml:space="preserve">   NDCP</t>
  </si>
  <si>
    <t xml:space="preserve">   OCD</t>
  </si>
  <si>
    <t xml:space="preserve">   PVAO</t>
  </si>
  <si>
    <t xml:space="preserve">       PVAO*</t>
  </si>
  <si>
    <t xml:space="preserve">       MSS</t>
  </si>
  <si>
    <t xml:space="preserve">       VMMC</t>
  </si>
  <si>
    <t xml:space="preserve">   AFP</t>
  </si>
  <si>
    <t xml:space="preserve">       PA</t>
  </si>
  <si>
    <t xml:space="preserve">       PAF</t>
  </si>
  <si>
    <t xml:space="preserve">       PN</t>
  </si>
  <si>
    <t xml:space="preserve">       Joint Level Central Adm. &amp; Support</t>
  </si>
  <si>
    <t xml:space="preserve">            GHQ*</t>
  </si>
  <si>
    <t>DPWH</t>
  </si>
  <si>
    <t xml:space="preserve">     OSEC</t>
  </si>
  <si>
    <t>DOST</t>
  </si>
  <si>
    <t xml:space="preserve">    OSEC</t>
  </si>
  <si>
    <t xml:space="preserve">    ASTI</t>
  </si>
  <si>
    <t xml:space="preserve">    FNRI</t>
  </si>
  <si>
    <t xml:space="preserve">    FPRDI</t>
  </si>
  <si>
    <t xml:space="preserve">    ITDI</t>
  </si>
  <si>
    <t xml:space="preserve">    ICTO</t>
  </si>
  <si>
    <t xml:space="preserve">    MIRDC</t>
  </si>
  <si>
    <t xml:space="preserve">    NAST</t>
  </si>
  <si>
    <t xml:space="preserve">    NRCP</t>
  </si>
  <si>
    <t xml:space="preserve">    PAGASA</t>
  </si>
  <si>
    <t xml:space="preserve">    PCASTRD</t>
  </si>
  <si>
    <t xml:space="preserve">    PCARRD</t>
  </si>
  <si>
    <t xml:space="preserve">    PCAMRD</t>
  </si>
  <si>
    <t xml:space="preserve">    PCHRD</t>
  </si>
  <si>
    <t xml:space="preserve">    PCIERD</t>
  </si>
  <si>
    <t xml:space="preserve">    PIVS</t>
  </si>
  <si>
    <t xml:space="preserve">    PNRI</t>
  </si>
  <si>
    <t xml:space="preserve">    PSHS</t>
  </si>
  <si>
    <t xml:space="preserve">    PTRI</t>
  </si>
  <si>
    <t xml:space="preserve">    SEI</t>
  </si>
  <si>
    <t xml:space="preserve">    STII</t>
  </si>
  <si>
    <t xml:space="preserve">    TAPI</t>
  </si>
  <si>
    <t>DSWD</t>
  </si>
  <si>
    <t xml:space="preserve">    CWC</t>
  </si>
  <si>
    <t xml:space="preserve">    ICAB</t>
  </si>
  <si>
    <t xml:space="preserve">    NCDA</t>
  </si>
  <si>
    <t xml:space="preserve">    NYC</t>
  </si>
  <si>
    <t>DOT</t>
  </si>
  <si>
    <t xml:space="preserve">    IA</t>
  </si>
  <si>
    <t xml:space="preserve">    NPDC</t>
  </si>
  <si>
    <t>DTI</t>
  </si>
  <si>
    <t xml:space="preserve">    BOI</t>
  </si>
  <si>
    <t xml:space="preserve">    CIAP</t>
  </si>
  <si>
    <t xml:space="preserve">    CMDF</t>
  </si>
  <si>
    <t xml:space="preserve">    PTTC</t>
  </si>
  <si>
    <t xml:space="preserve">    PDDCP</t>
  </si>
  <si>
    <t>DOTC</t>
  </si>
  <si>
    <t xml:space="preserve">    CAB</t>
  </si>
  <si>
    <t xml:space="preserve">    MARINA</t>
  </si>
  <si>
    <t xml:space="preserve">    OTC</t>
  </si>
  <si>
    <t xml:space="preserve">    OTS</t>
  </si>
  <si>
    <t xml:space="preserve">    TRB</t>
  </si>
  <si>
    <t>NEDA</t>
  </si>
  <si>
    <t xml:space="preserve">    ODG</t>
  </si>
  <si>
    <t xml:space="preserve">    NSCB</t>
  </si>
  <si>
    <t xml:space="preserve">    NSO</t>
  </si>
  <si>
    <t xml:space="preserve">    PNVSCA</t>
  </si>
  <si>
    <t xml:space="preserve">    PPPCP</t>
  </si>
  <si>
    <t xml:space="preserve">    SRTC</t>
  </si>
  <si>
    <t xml:space="preserve">    TARIFF</t>
  </si>
  <si>
    <t>PCOO</t>
  </si>
  <si>
    <t xml:space="preserve">    PCOO-Proper</t>
  </si>
  <si>
    <t xml:space="preserve">    BBS</t>
  </si>
  <si>
    <t xml:space="preserve">    BCS</t>
  </si>
  <si>
    <t xml:space="preserve">    NPO</t>
  </si>
  <si>
    <t xml:space="preserve">    NIB</t>
  </si>
  <si>
    <t xml:space="preserve">    PIA</t>
  </si>
  <si>
    <t xml:space="preserve">    PBS-RTVM</t>
  </si>
  <si>
    <t>OEOs</t>
  </si>
  <si>
    <t xml:space="preserve">     AMLC</t>
  </si>
  <si>
    <t xml:space="preserve">    CFO</t>
  </si>
  <si>
    <t xml:space="preserve">    MDA</t>
  </si>
  <si>
    <t xml:space="preserve">    CHED  </t>
  </si>
  <si>
    <t xml:space="preserve">    CFL</t>
  </si>
  <si>
    <t xml:space="preserve">    DDB</t>
  </si>
  <si>
    <t xml:space="preserve">    ERC</t>
  </si>
  <si>
    <t xml:space="preserve">    FDCP</t>
  </si>
  <si>
    <t xml:space="preserve">    GAB</t>
  </si>
  <si>
    <t xml:space="preserve">    GCGOCC</t>
  </si>
  <si>
    <t xml:space="preserve">    HLURB</t>
  </si>
  <si>
    <t xml:space="preserve">    HUDCC</t>
  </si>
  <si>
    <t xml:space="preserve">    MTRCB</t>
  </si>
  <si>
    <t xml:space="preserve">    NAPC</t>
  </si>
  <si>
    <t xml:space="preserve">    NCCA</t>
  </si>
  <si>
    <t xml:space="preserve">      NCCA</t>
  </si>
  <si>
    <t xml:space="preserve">      NHI</t>
  </si>
  <si>
    <t xml:space="preserve">      TNL</t>
  </si>
  <si>
    <t xml:space="preserve">      NAP (RMAO) </t>
  </si>
  <si>
    <t xml:space="preserve">   NCRFW</t>
  </si>
  <si>
    <t xml:space="preserve">   NICA</t>
  </si>
  <si>
    <t xml:space="preserve">   NSC  </t>
  </si>
  <si>
    <t xml:space="preserve">   NCMF</t>
  </si>
  <si>
    <t xml:space="preserve">   NTC</t>
  </si>
  <si>
    <t xml:space="preserve">    OMB (VRB)</t>
  </si>
  <si>
    <t xml:space="preserve">    OPAPP</t>
  </si>
  <si>
    <t xml:space="preserve">    PDEA</t>
  </si>
  <si>
    <t xml:space="preserve">    PHILRACOM</t>
  </si>
  <si>
    <t xml:space="preserve">    PSC  </t>
  </si>
  <si>
    <t xml:space="preserve">    PCUP</t>
  </si>
  <si>
    <t xml:space="preserve">    PLLO</t>
  </si>
  <si>
    <t xml:space="preserve">    PMS</t>
  </si>
  <si>
    <t xml:space="preserve">    PCDSPO</t>
  </si>
  <si>
    <t xml:space="preserve">    CCC</t>
  </si>
  <si>
    <t xml:space="preserve">    NCIP</t>
  </si>
  <si>
    <t>AR</t>
  </si>
  <si>
    <t xml:space="preserve">    ARMM</t>
  </si>
  <si>
    <t xml:space="preserve">   RLA</t>
  </si>
  <si>
    <t xml:space="preserve">   ARMM Social Fund</t>
  </si>
  <si>
    <t>JLEC</t>
  </si>
  <si>
    <t xml:space="preserve">     LEDAC</t>
  </si>
  <si>
    <t>JUDICIARY</t>
  </si>
  <si>
    <t xml:space="preserve">     SCPLC </t>
  </si>
  <si>
    <t xml:space="preserve">     PET   </t>
  </si>
  <si>
    <t xml:space="preserve">     SB</t>
  </si>
  <si>
    <t xml:space="preserve">     CA</t>
  </si>
  <si>
    <t xml:space="preserve">     CTA</t>
  </si>
  <si>
    <t>CSC</t>
  </si>
  <si>
    <t xml:space="preserve">     CSC</t>
  </si>
  <si>
    <t xml:space="preserve">     CESB</t>
  </si>
  <si>
    <t>COA</t>
  </si>
  <si>
    <t xml:space="preserve">    COA   </t>
  </si>
  <si>
    <t>COMELEC</t>
  </si>
  <si>
    <t xml:space="preserve">    COMELEC  </t>
  </si>
  <si>
    <t>OMBUDSMAN</t>
  </si>
  <si>
    <t xml:space="preserve">    OMB</t>
  </si>
  <si>
    <t>CHR</t>
  </si>
  <si>
    <t xml:space="preserve">    CHR</t>
  </si>
  <si>
    <t xml:space="preserve">     Sub-Total, Departments</t>
  </si>
  <si>
    <t>SPFs</t>
  </si>
  <si>
    <t xml:space="preserve">BSGC   </t>
  </si>
  <si>
    <t>AFMA</t>
  </si>
  <si>
    <t xml:space="preserve">    DA</t>
  </si>
  <si>
    <t xml:space="preserve">      OSEC</t>
  </si>
  <si>
    <t xml:space="preserve">      BFAR</t>
  </si>
  <si>
    <t xml:space="preserve">      NAFC</t>
  </si>
  <si>
    <t xml:space="preserve">      NMIC</t>
  </si>
  <si>
    <t xml:space="preserve">      PCC</t>
  </si>
  <si>
    <t xml:space="preserve">   BSGC</t>
  </si>
  <si>
    <t xml:space="preserve">      PCA  </t>
  </si>
  <si>
    <t xml:space="preserve">      PCIC </t>
  </si>
  <si>
    <t xml:space="preserve">     PFDA </t>
  </si>
  <si>
    <t xml:space="preserve">     PRRI  </t>
  </si>
  <si>
    <t xml:space="preserve">   OSEC-DAR-AFMA</t>
  </si>
  <si>
    <t xml:space="preserve">  ALGU - MDF</t>
  </si>
  <si>
    <t>ALGU</t>
  </si>
  <si>
    <t xml:space="preserve">    Spec. Shares </t>
  </si>
  <si>
    <t xml:space="preserve">    BODBF</t>
  </si>
  <si>
    <t xml:space="preserve">     FSLGU</t>
  </si>
  <si>
    <t xml:space="preserve">    MMDA </t>
  </si>
  <si>
    <t xml:space="preserve">    PRRC</t>
  </si>
  <si>
    <t xml:space="preserve">    MDF </t>
  </si>
  <si>
    <t xml:space="preserve">    Prem. Subsidy</t>
  </si>
  <si>
    <t xml:space="preserve">    SFALGU</t>
  </si>
  <si>
    <t xml:space="preserve">     KASF</t>
  </si>
  <si>
    <t xml:space="preserve">     KBP</t>
  </si>
  <si>
    <t>AFPMP</t>
  </si>
  <si>
    <t>ARF</t>
  </si>
  <si>
    <t>CALF</t>
  </si>
  <si>
    <t>CF</t>
  </si>
  <si>
    <t>DepEd-SBP</t>
  </si>
  <si>
    <t>ICF</t>
  </si>
  <si>
    <t>GFA</t>
  </si>
  <si>
    <t>MPBF</t>
  </si>
  <si>
    <t>NUF</t>
  </si>
  <si>
    <t>Pension &amp; Grat. Fund</t>
  </si>
  <si>
    <t>PDAF</t>
  </si>
  <si>
    <t>E-GOVERNMENT FUND</t>
  </si>
  <si>
    <t>Economic Stimulus Fund</t>
  </si>
  <si>
    <t>Interest Payments</t>
  </si>
  <si>
    <t xml:space="preserve">     Sub-Total, SPFs</t>
  </si>
  <si>
    <t xml:space="preserve">     NEW GAA</t>
  </si>
  <si>
    <t>AUTOMATIC</t>
  </si>
  <si>
    <t>APPROPRIATION</t>
  </si>
  <si>
    <t>IRA</t>
  </si>
  <si>
    <t>Net Lending</t>
  </si>
  <si>
    <t>RLIP</t>
  </si>
  <si>
    <t>Tax Refund</t>
  </si>
  <si>
    <t>Special Account</t>
  </si>
  <si>
    <t>Grant Proceeds</t>
  </si>
  <si>
    <t>Pension</t>
  </si>
  <si>
    <t>Tax Expenditures Fund</t>
  </si>
  <si>
    <t xml:space="preserve">     Sub-Total, Automatic Appropriation</t>
  </si>
  <si>
    <t>TOTAL PROGRAM</t>
  </si>
  <si>
    <t>*Includes requirements for pension</t>
  </si>
  <si>
    <t>/1Net of Trust and Working Fund</t>
  </si>
  <si>
    <t>/2 Checks presented to GSB for encashment by payees of departments/agencies, which are already encashed or cleared by the bank</t>
  </si>
  <si>
    <t>/3 Checks not yet presented to/encashed/cleared with the GSB for encashment by payees of departments/agencies</t>
  </si>
  <si>
    <t>/4 Negotiated Checks + Outstanding Checks</t>
  </si>
  <si>
    <t>/5 DOTC-OSEC includes Philippine Coast Guard</t>
  </si>
  <si>
    <r>
      <t xml:space="preserve">NCA RELEASES </t>
    </r>
    <r>
      <rPr>
        <b/>
        <vertAlign val="superscript"/>
        <sz val="8"/>
        <rFont val="Arial"/>
        <family val="2"/>
      </rPr>
      <t>/1</t>
    </r>
  </si>
  <si>
    <r>
      <t xml:space="preserve">NEGOTIATED CHECKS </t>
    </r>
    <r>
      <rPr>
        <b/>
        <vertAlign val="superscript"/>
        <sz val="8"/>
        <rFont val="Arial"/>
        <family val="2"/>
      </rPr>
      <t>/2</t>
    </r>
  </si>
  <si>
    <r>
      <t xml:space="preserve">OUTSTANDING CHECKS </t>
    </r>
    <r>
      <rPr>
        <b/>
        <vertAlign val="superscript"/>
        <sz val="8"/>
        <rFont val="Arial"/>
        <family val="2"/>
      </rPr>
      <t>/3</t>
    </r>
  </si>
  <si>
    <r>
      <t xml:space="preserve">TOTAL DISBURSEMENT </t>
    </r>
    <r>
      <rPr>
        <b/>
        <vertAlign val="superscript"/>
        <sz val="8"/>
        <rFont val="Arial"/>
        <family val="2"/>
      </rPr>
      <t>/4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</si>
</sst>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vertAlign val="superscript"/>
      <sz val="8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41" fontId="1" fillId="0" borderId="0" xfId="0" applyNumberFormat="1" applyFont="1"/>
    <xf numFmtId="43" fontId="1" fillId="0" borderId="0" xfId="0" applyNumberFormat="1" applyFont="1"/>
    <xf numFmtId="0" fontId="22" fillId="0" borderId="0" xfId="0" applyNumberFormat="1" applyFont="1"/>
    <xf numFmtId="41" fontId="22" fillId="0" borderId="0" xfId="0" applyNumberFormat="1" applyFont="1"/>
    <xf numFmtId="43" fontId="23" fillId="0" borderId="0" xfId="0" applyNumberFormat="1" applyFont="1"/>
    <xf numFmtId="0" fontId="22" fillId="0" borderId="0" xfId="0" applyFont="1"/>
    <xf numFmtId="43" fontId="24" fillId="0" borderId="0" xfId="0" applyNumberFormat="1" applyFont="1"/>
    <xf numFmtId="41" fontId="25" fillId="0" borderId="0" xfId="0" applyNumberFormat="1" applyFont="1"/>
    <xf numFmtId="0" fontId="1" fillId="0" borderId="0" xfId="28" applyNumberFormat="1" applyFont="1"/>
    <xf numFmtId="0" fontId="1" fillId="0" borderId="0" xfId="0" applyNumberFormat="1" applyFont="1" applyFill="1"/>
    <xf numFmtId="0" fontId="1" fillId="0" borderId="11" xfId="0" applyNumberFormat="1" applyFont="1" applyBorder="1"/>
    <xf numFmtId="41" fontId="1" fillId="0" borderId="11" xfId="0" applyNumberFormat="1" applyFont="1" applyBorder="1"/>
    <xf numFmtId="0" fontId="1" fillId="0" borderId="11" xfId="0" applyFont="1" applyBorder="1"/>
    <xf numFmtId="0" fontId="1" fillId="0" borderId="0" xfId="0" applyNumberFormat="1" applyFont="1" applyBorder="1"/>
    <xf numFmtId="41" fontId="1" fillId="0" borderId="0" xfId="0" applyNumberFormat="1" applyFont="1" applyBorder="1"/>
    <xf numFmtId="0" fontId="1" fillId="0" borderId="0" xfId="0" applyFont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/>
    <xf numFmtId="41" fontId="0" fillId="0" borderId="0" xfId="0" applyNumberFormat="1"/>
    <xf numFmtId="43" fontId="0" fillId="0" borderId="0" xfId="0" applyNumberFormat="1"/>
    <xf numFmtId="0" fontId="26" fillId="24" borderId="0" xfId="0" applyFont="1" applyFill="1" applyBorder="1" applyAlignment="1">
      <alignment horizontal="left"/>
    </xf>
    <xf numFmtId="0" fontId="28" fillId="24" borderId="0" xfId="0" applyFont="1" applyFill="1" applyBorder="1"/>
    <xf numFmtId="0" fontId="20" fillId="24" borderId="0" xfId="0" applyFont="1" applyFill="1" applyBorder="1"/>
    <xf numFmtId="0" fontId="26" fillId="24" borderId="0" xfId="0" applyFont="1" applyFill="1" applyBorder="1"/>
    <xf numFmtId="0" fontId="26" fillId="0" borderId="10" xfId="0" applyFont="1" applyBorder="1" applyAlignment="1">
      <alignment horizontal="center" wrapText="1"/>
    </xf>
    <xf numFmtId="0" fontId="28" fillId="0" borderId="0" xfId="0" applyFont="1" applyBorder="1"/>
    <xf numFmtId="0" fontId="20" fillId="0" borderId="0" xfId="0" applyFont="1" applyBorder="1"/>
    <xf numFmtId="0" fontId="26" fillId="0" borderId="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Fill="1" applyBorder="1" applyAlignment="1">
      <alignment horizontal="left"/>
    </xf>
    <xf numFmtId="37" fontId="27" fillId="0" borderId="11" xfId="0" applyNumberFormat="1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37" fontId="20" fillId="0" borderId="0" xfId="0" applyNumberFormat="1" applyFont="1" applyBorder="1"/>
    <xf numFmtId="0" fontId="27" fillId="0" borderId="0" xfId="0" applyFont="1" applyBorder="1" applyProtection="1">
      <protection locked="0"/>
    </xf>
    <xf numFmtId="0" fontId="27" fillId="0" borderId="0" xfId="0" applyFont="1" applyBorder="1"/>
    <xf numFmtId="37" fontId="27" fillId="0" borderId="0" xfId="0" applyNumberFormat="1" applyFont="1" applyBorder="1" applyAlignment="1">
      <alignment horizontal="right"/>
    </xf>
    <xf numFmtId="0" fontId="30" fillId="0" borderId="0" xfId="0" applyFont="1" applyBorder="1"/>
    <xf numFmtId="37" fontId="27" fillId="0" borderId="11" xfId="0" applyNumberFormat="1" applyFont="1" applyBorder="1"/>
    <xf numFmtId="0" fontId="27" fillId="0" borderId="0" xfId="0" quotePrefix="1" applyFont="1" applyBorder="1" applyAlignment="1">
      <alignment horizontal="left"/>
    </xf>
    <xf numFmtId="37" fontId="30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left"/>
    </xf>
    <xf numFmtId="164" fontId="20" fillId="0" borderId="0" xfId="0" applyNumberFormat="1" applyFont="1" applyBorder="1"/>
    <xf numFmtId="37" fontId="27" fillId="0" borderId="11" xfId="28" applyNumberFormat="1" applyFont="1" applyBorder="1"/>
    <xf numFmtId="0" fontId="27" fillId="0" borderId="0" xfId="0" applyFont="1"/>
    <xf numFmtId="37" fontId="27" fillId="0" borderId="0" xfId="0" applyNumberFormat="1" applyFont="1" applyAlignment="1">
      <alignment horizontal="right"/>
    </xf>
    <xf numFmtId="41" fontId="20" fillId="0" borderId="0" xfId="0" applyNumberFormat="1" applyFont="1" applyBorder="1"/>
    <xf numFmtId="37" fontId="31" fillId="0" borderId="0" xfId="0" applyNumberFormat="1" applyFont="1" applyBorder="1"/>
    <xf numFmtId="165" fontId="32" fillId="0" borderId="0" xfId="0" applyNumberFormat="1" applyFont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4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7" fontId="27" fillId="0" borderId="0" xfId="0" applyNumberFormat="1" applyFont="1" applyBorder="1"/>
    <xf numFmtId="164" fontId="20" fillId="0" borderId="0" xfId="28" applyNumberFormat="1" applyFont="1" applyBorder="1"/>
    <xf numFmtId="0" fontId="26" fillId="0" borderId="0" xfId="0" applyFont="1" applyBorder="1" applyAlignment="1"/>
    <xf numFmtId="37" fontId="27" fillId="0" borderId="22" xfId="28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37" fontId="26" fillId="0" borderId="0" xfId="0" applyNumberFormat="1" applyFont="1" applyBorder="1" applyAlignment="1">
      <alignment horizontal="right"/>
    </xf>
    <xf numFmtId="37" fontId="27" fillId="0" borderId="0" xfId="28" applyNumberFormat="1" applyFont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37" fontId="27" fillId="0" borderId="0" xfId="0" quotePrefix="1" applyNumberFormat="1" applyFont="1" applyBorder="1" applyAlignment="1">
      <alignment horizontal="right"/>
    </xf>
    <xf numFmtId="37" fontId="27" fillId="0" borderId="0" xfId="28" applyNumberFormat="1" applyFont="1" applyBorder="1"/>
    <xf numFmtId="0" fontId="27" fillId="0" borderId="0" xfId="0" quotePrefix="1" applyFont="1" applyBorder="1" applyAlignment="1"/>
    <xf numFmtId="0" fontId="26" fillId="0" borderId="0" xfId="0" applyFont="1" applyBorder="1" applyAlignment="1">
      <alignment horizontal="left"/>
    </xf>
    <xf numFmtId="37" fontId="27" fillId="0" borderId="22" xfId="28" applyNumberFormat="1" applyFont="1" applyBorder="1"/>
    <xf numFmtId="0" fontId="26" fillId="0" borderId="0" xfId="0" applyFont="1" applyBorder="1"/>
    <xf numFmtId="37" fontId="27" fillId="0" borderId="23" xfId="28" applyNumberFormat="1" applyFont="1" applyBorder="1"/>
    <xf numFmtId="0" fontId="27" fillId="24" borderId="0" xfId="0" quotePrefix="1" applyFont="1" applyFill="1" applyBorder="1" applyAlignment="1">
      <alignment horizontal="left"/>
    </xf>
    <xf numFmtId="37" fontId="27" fillId="24" borderId="0" xfId="0" quotePrefix="1" applyNumberFormat="1" applyFont="1" applyFill="1" applyBorder="1" applyAlignment="1">
      <alignment horizontal="right"/>
    </xf>
    <xf numFmtId="37" fontId="20" fillId="24" borderId="0" xfId="0" applyNumberFormat="1" applyFont="1" applyFill="1" applyBorder="1" applyAlignment="1">
      <alignment horizontal="right"/>
    </xf>
    <xf numFmtId="37" fontId="27" fillId="0" borderId="0" xfId="0" applyNumberFormat="1" applyFont="1" applyBorder="1" applyAlignment="1">
      <alignment horizontal="left"/>
    </xf>
    <xf numFmtId="0" fontId="20" fillId="0" borderId="0" xfId="0" applyFont="1"/>
    <xf numFmtId="0" fontId="1" fillId="0" borderId="10" xfId="0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26" fillId="24" borderId="12" xfId="0" applyFont="1" applyFill="1" applyBorder="1" applyAlignment="1">
      <alignment horizontal="center"/>
    </xf>
    <xf numFmtId="0" fontId="26" fillId="24" borderId="16" xfId="0" applyFont="1" applyFill="1" applyBorder="1" applyAlignment="1">
      <alignment horizontal="center"/>
    </xf>
    <xf numFmtId="0" fontId="26" fillId="24" borderId="21" xfId="0" applyFont="1" applyFill="1" applyBorder="1" applyAlignment="1">
      <alignment horizontal="center"/>
    </xf>
    <xf numFmtId="0" fontId="26" fillId="24" borderId="13" xfId="0" applyFont="1" applyFill="1" applyBorder="1" applyAlignment="1">
      <alignment horizontal="center"/>
    </xf>
    <xf numFmtId="0" fontId="26" fillId="24" borderId="14" xfId="0" applyFont="1" applyFill="1" applyBorder="1" applyAlignment="1">
      <alignment horizontal="center"/>
    </xf>
    <xf numFmtId="0" fontId="26" fillId="24" borderId="15" xfId="0" applyFont="1" applyFill="1" applyBorder="1" applyAlignment="1">
      <alignment horizontal="center"/>
    </xf>
    <xf numFmtId="0" fontId="26" fillId="24" borderId="17" xfId="0" applyFont="1" applyFill="1" applyBorder="1" applyAlignment="1">
      <alignment horizontal="center"/>
    </xf>
    <xf numFmtId="0" fontId="26" fillId="24" borderId="0" xfId="0" applyFont="1" applyFill="1" applyBorder="1" applyAlignment="1">
      <alignment horizontal="center"/>
    </xf>
    <xf numFmtId="0" fontId="26" fillId="24" borderId="18" xfId="0" applyFont="1" applyFill="1" applyBorder="1" applyAlignment="1">
      <alignment horizontal="center"/>
    </xf>
    <xf numFmtId="0" fontId="26" fillId="24" borderId="19" xfId="0" applyFont="1" applyFill="1" applyBorder="1" applyAlignment="1">
      <alignment horizontal="center"/>
    </xf>
    <xf numFmtId="0" fontId="26" fillId="24" borderId="11" xfId="0" applyFont="1" applyFill="1" applyBorder="1" applyAlignment="1">
      <alignment horizontal="center"/>
    </xf>
    <xf numFmtId="0" fontId="26" fillId="24" borderId="20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l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ALL DEPARTMENTS: NCAs CREDITED VS NCA UTILIZATION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l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JANUARY-SEPTEMBER 2013</a:t>
            </a:r>
            <a:endParaRPr lang="fil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6859585204973424"/>
          <c:y val="7.5990245568526606E-3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76140474546326"/>
          <c:y val="0.13526263711197736"/>
          <c:w val="0.71842419942714386"/>
          <c:h val="0.64287747750973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Graph!$B$5:$J$5</c:f>
              <c:numCache>
                <c:formatCode>_(* #,##0_);_(* \(#,##0\);_(* "-"_);_(@_)</c:formatCode>
                <c:ptCount val="9"/>
                <c:pt idx="0">
                  <c:v>99513.082999999999</c:v>
                </c:pt>
                <c:pt idx="1">
                  <c:v>114611.13499999999</c:v>
                </c:pt>
                <c:pt idx="2">
                  <c:v>121850.757</c:v>
                </c:pt>
                <c:pt idx="3">
                  <c:v>118560.897</c:v>
                </c:pt>
                <c:pt idx="4">
                  <c:v>153136.136</c:v>
                </c:pt>
                <c:pt idx="5">
                  <c:v>130363.295</c:v>
                </c:pt>
                <c:pt idx="6">
                  <c:v>128245.743</c:v>
                </c:pt>
                <c:pt idx="7">
                  <c:v>107161.98299999999</c:v>
                </c:pt>
                <c:pt idx="8">
                  <c:v>118370.95299999999</c:v>
                </c:pt>
              </c:numCache>
            </c:numRef>
          </c:val>
        </c:ser>
        <c:ser>
          <c:idx val="2"/>
          <c:order val="1"/>
          <c:tx>
            <c:strRef>
              <c:f>Graph!$A$6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Graph!$B$6:$J$6</c:f>
              <c:numCache>
                <c:formatCode>_(* #,##0_);_(* \(#,##0\);_(* "-"_);_(@_)</c:formatCode>
                <c:ptCount val="9"/>
                <c:pt idx="0">
                  <c:v>93795.168999999994</c:v>
                </c:pt>
                <c:pt idx="1">
                  <c:v>105267.67600000001</c:v>
                </c:pt>
                <c:pt idx="2">
                  <c:v>114041.352</c:v>
                </c:pt>
                <c:pt idx="3">
                  <c:v>111698.077</c:v>
                </c:pt>
                <c:pt idx="4">
                  <c:v>142152.80799999999</c:v>
                </c:pt>
                <c:pt idx="5">
                  <c:v>123621.51700000001</c:v>
                </c:pt>
                <c:pt idx="6">
                  <c:v>122712.666</c:v>
                </c:pt>
                <c:pt idx="7">
                  <c:v>101168.76</c:v>
                </c:pt>
                <c:pt idx="8">
                  <c:v>111426.749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29856"/>
        <c:axId val="462030416"/>
      </c:barChart>
      <c:lineChart>
        <c:grouping val="standard"/>
        <c:varyColors val="0"/>
        <c:ser>
          <c:idx val="3"/>
          <c:order val="2"/>
          <c:tx>
            <c:strRef>
              <c:f>Graph!$A$7</c:f>
              <c:strCache>
                <c:ptCount val="1"/>
                <c:pt idx="0">
                  <c:v>NCA UtilIzed / NCAs Credited - Flow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x"/>
            <c:size val="8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Graph!$B$7:$J$7</c:f>
              <c:numCache>
                <c:formatCode>_(* #,##0.00_);_(* \(#,##0.00\);_(* "-"??_);_(@_)</c:formatCode>
                <c:ptCount val="9"/>
                <c:pt idx="0">
                  <c:v>94.254108276396181</c:v>
                </c:pt>
                <c:pt idx="1">
                  <c:v>91.847686527142429</c:v>
                </c:pt>
                <c:pt idx="2">
                  <c:v>93.591008219998173</c:v>
                </c:pt>
                <c:pt idx="3">
                  <c:v>94.21156538652032</c:v>
                </c:pt>
                <c:pt idx="4">
                  <c:v>92.827735969516695</c:v>
                </c:pt>
                <c:pt idx="5">
                  <c:v>94.82846916380872</c:v>
                </c:pt>
                <c:pt idx="6">
                  <c:v>95.685566732612713</c:v>
                </c:pt>
                <c:pt idx="7">
                  <c:v>94.407323537489972</c:v>
                </c:pt>
                <c:pt idx="8">
                  <c:v>94.13352361875468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Graph!$A$8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Graph!$B$4:$J$4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Graph!$B$8:$J$8</c:f>
              <c:numCache>
                <c:formatCode>_(* #,##0.00_);_(* \(#,##0.00\);_(* "-"??_);_(@_)</c:formatCode>
                <c:ptCount val="9"/>
                <c:pt idx="0">
                  <c:v>94.254108276396181</c:v>
                </c:pt>
                <c:pt idx="1">
                  <c:v>92.966058141073987</c:v>
                </c:pt>
                <c:pt idx="2">
                  <c:v>93.192713832332302</c:v>
                </c:pt>
                <c:pt idx="3">
                  <c:v>93.458470534092413</c:v>
                </c:pt>
                <c:pt idx="4">
                  <c:v>93.299522527948994</c:v>
                </c:pt>
                <c:pt idx="5">
                  <c:v>93.569588906236916</c:v>
                </c:pt>
                <c:pt idx="6">
                  <c:v>93.882841920103601</c:v>
                </c:pt>
                <c:pt idx="7">
                  <c:v>93.940579752202424</c:v>
                </c:pt>
                <c:pt idx="8">
                  <c:v>93.961498104353808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30976"/>
        <c:axId val="462031536"/>
      </c:lineChart>
      <c:catAx>
        <c:axId val="46202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l-PH"/>
                  <a:t>MONTHLY FLOW</a:t>
                </a:r>
              </a:p>
            </c:rich>
          </c:tx>
          <c:layout>
            <c:manualLayout>
              <c:xMode val="edge"/>
              <c:yMode val="edge"/>
              <c:x val="0.49629821797424944"/>
              <c:y val="0.930120605758765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  <c:crossAx val="462030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62030416"/>
        <c:scaling>
          <c:orientation val="minMax"/>
          <c:max val="160000"/>
          <c:min val="50000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l-PH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0.10130431790111084"/>
              <c:y val="0.346515519792481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  <c:crossAx val="462029856"/>
        <c:crosses val="autoZero"/>
        <c:crossBetween val="between"/>
        <c:majorUnit val="10000"/>
        <c:minorUnit val="10000"/>
      </c:valAx>
      <c:catAx>
        <c:axId val="46203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031536"/>
        <c:crossesAt val="85"/>
        <c:auto val="0"/>
        <c:lblAlgn val="ctr"/>
        <c:lblOffset val="100"/>
        <c:noMultiLvlLbl val="0"/>
      </c:catAx>
      <c:valAx>
        <c:axId val="462031536"/>
        <c:scaling>
          <c:orientation val="minMax"/>
          <c:max val="100"/>
          <c:min val="85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l-PH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7493788512169977"/>
              <c:y val="0.3070005920968474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  <c:crossAx val="462030976"/>
        <c:crosses val="max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l-PH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l-PH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123825</xdr:rowOff>
    </xdr:from>
    <xdr:to>
      <xdr:col>13</xdr:col>
      <xdr:colOff>323850</xdr:colOff>
      <xdr:row>48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ablo/My%20Documents/jem's/bank%20reports/2013/2013%20REPORT%20ON%20NCA%20RELEASES%20AND%20UTILIZATION%20(posted%20in%20DBM%20websit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dcruz/My%20Documents/ACTUAL%20DISBURSEMENT%20(BANK)/2013/ACTUAL%20DISBURSEMENT%20(as%20of%20September)%20by%20age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 of September"/>
      <sheetName val="As of August"/>
      <sheetName val="As of July"/>
      <sheetName val="As of June"/>
      <sheetName val="NCA RELEASES (2)"/>
      <sheetName val="all(net trust &amp;WF) (2)"/>
      <sheetName val="Sheet2"/>
      <sheetName val="Sheet3"/>
    </sheetNames>
    <sheetDataSet>
      <sheetData sheetId="0"/>
      <sheetData sheetId="1"/>
      <sheetData sheetId="2"/>
      <sheetData sheetId="3"/>
      <sheetData sheetId="4">
        <row r="8">
          <cell r="M8">
            <v>7050204</v>
          </cell>
        </row>
        <row r="9">
          <cell r="M9">
            <v>1884410</v>
          </cell>
        </row>
        <row r="10">
          <cell r="M10">
            <v>265124</v>
          </cell>
        </row>
        <row r="11">
          <cell r="M11">
            <v>8625932</v>
          </cell>
        </row>
        <row r="12">
          <cell r="M12">
            <v>44365555</v>
          </cell>
        </row>
        <row r="13">
          <cell r="M13">
            <v>793590</v>
          </cell>
        </row>
        <row r="14">
          <cell r="M14">
            <v>181436523</v>
          </cell>
        </row>
        <row r="15">
          <cell r="M15">
            <v>23790531</v>
          </cell>
        </row>
        <row r="16">
          <cell r="M16">
            <v>614723</v>
          </cell>
        </row>
        <row r="17">
          <cell r="M17">
            <v>17455174</v>
          </cell>
        </row>
        <row r="18">
          <cell r="M18">
            <v>10387742</v>
          </cell>
        </row>
        <row r="19">
          <cell r="M19">
            <v>7631389</v>
          </cell>
        </row>
        <row r="20">
          <cell r="M20">
            <v>23828437</v>
          </cell>
        </row>
        <row r="21">
          <cell r="M21">
            <v>91703332</v>
          </cell>
        </row>
        <row r="22">
          <cell r="M22">
            <v>8411068</v>
          </cell>
        </row>
        <row r="23">
          <cell r="M23">
            <v>7040305</v>
          </cell>
        </row>
        <row r="24">
          <cell r="M24">
            <v>99969026</v>
          </cell>
        </row>
        <row r="25">
          <cell r="M25">
            <v>137979322</v>
          </cell>
        </row>
        <row r="26">
          <cell r="M26">
            <v>9136165</v>
          </cell>
        </row>
        <row r="27">
          <cell r="M27">
            <v>46510370</v>
          </cell>
        </row>
        <row r="28">
          <cell r="M28">
            <v>3178890</v>
          </cell>
        </row>
        <row r="29">
          <cell r="M29">
            <v>2608579</v>
          </cell>
        </row>
        <row r="30">
          <cell r="M30">
            <v>13233575</v>
          </cell>
        </row>
        <row r="31">
          <cell r="M31">
            <v>3624095</v>
          </cell>
        </row>
        <row r="32">
          <cell r="M32">
            <v>1117119</v>
          </cell>
        </row>
        <row r="33">
          <cell r="M33">
            <v>8680299</v>
          </cell>
        </row>
        <row r="34">
          <cell r="M34">
            <v>1621</v>
          </cell>
        </row>
        <row r="35">
          <cell r="M35">
            <v>13128421</v>
          </cell>
        </row>
        <row r="36">
          <cell r="M36">
            <v>718508</v>
          </cell>
        </row>
        <row r="37">
          <cell r="M37">
            <v>5896022</v>
          </cell>
        </row>
        <row r="38">
          <cell r="M38">
            <v>15100743</v>
          </cell>
        </row>
        <row r="39">
          <cell r="M39">
            <v>1286746</v>
          </cell>
        </row>
        <row r="40">
          <cell r="M40">
            <v>226255</v>
          </cell>
        </row>
        <row r="41">
          <cell r="M41">
            <v>10847450</v>
          </cell>
        </row>
        <row r="42">
          <cell r="M42">
            <v>38147776</v>
          </cell>
        </row>
        <row r="43">
          <cell r="M43">
            <v>243957618</v>
          </cell>
        </row>
        <row r="44">
          <cell r="M44">
            <v>1063177</v>
          </cell>
        </row>
        <row r="45">
          <cell r="M45">
            <v>118166</v>
          </cell>
        </row>
        <row r="46">
          <cell r="M46">
            <v>1091813982</v>
          </cell>
        </row>
        <row r="51">
          <cell r="F51">
            <v>2236051</v>
          </cell>
          <cell r="J51">
            <v>2458833</v>
          </cell>
          <cell r="N51">
            <v>2355320</v>
          </cell>
        </row>
        <row r="52">
          <cell r="F52">
            <v>461610</v>
          </cell>
          <cell r="J52">
            <v>681342</v>
          </cell>
          <cell r="N52">
            <v>741458</v>
          </cell>
        </row>
        <row r="53">
          <cell r="F53">
            <v>106608</v>
          </cell>
          <cell r="J53">
            <v>102685</v>
          </cell>
          <cell r="N53">
            <v>55831</v>
          </cell>
        </row>
        <row r="54">
          <cell r="F54">
            <v>1857759</v>
          </cell>
          <cell r="J54">
            <v>3020629</v>
          </cell>
          <cell r="N54">
            <v>3747544</v>
          </cell>
        </row>
        <row r="55">
          <cell r="F55">
            <v>9744562</v>
          </cell>
          <cell r="J55">
            <v>17678732</v>
          </cell>
          <cell r="N55">
            <v>16942261</v>
          </cell>
        </row>
        <row r="56">
          <cell r="F56">
            <v>261870</v>
          </cell>
          <cell r="J56">
            <v>286081</v>
          </cell>
          <cell r="N56">
            <v>245639</v>
          </cell>
        </row>
        <row r="57">
          <cell r="F57">
            <v>53144861</v>
          </cell>
          <cell r="J57">
            <v>66417566</v>
          </cell>
          <cell r="N57">
            <v>61874096</v>
          </cell>
        </row>
        <row r="58">
          <cell r="F58">
            <v>7597880</v>
          </cell>
          <cell r="J58">
            <v>8631691</v>
          </cell>
          <cell r="N58">
            <v>7560960</v>
          </cell>
        </row>
        <row r="59">
          <cell r="F59">
            <v>139203</v>
          </cell>
          <cell r="J59">
            <v>189315</v>
          </cell>
          <cell r="N59">
            <v>286205</v>
          </cell>
        </row>
        <row r="60">
          <cell r="F60">
            <v>4033478</v>
          </cell>
          <cell r="J60">
            <v>8730653</v>
          </cell>
          <cell r="N60">
            <v>4691043</v>
          </cell>
        </row>
        <row r="61">
          <cell r="F61">
            <v>3472878</v>
          </cell>
          <cell r="J61">
            <v>3985576</v>
          </cell>
          <cell r="N61">
            <v>2929288</v>
          </cell>
        </row>
        <row r="62">
          <cell r="F62">
            <v>2375187</v>
          </cell>
          <cell r="J62">
            <v>2480748</v>
          </cell>
          <cell r="N62">
            <v>2775454</v>
          </cell>
        </row>
        <row r="63">
          <cell r="F63">
            <v>6335507</v>
          </cell>
          <cell r="J63">
            <v>8914787</v>
          </cell>
          <cell r="N63">
            <v>8578143</v>
          </cell>
        </row>
        <row r="64">
          <cell r="F64">
            <v>28684698</v>
          </cell>
          <cell r="J64">
            <v>32128614</v>
          </cell>
          <cell r="N64">
            <v>30890020</v>
          </cell>
        </row>
        <row r="65">
          <cell r="F65">
            <v>2582700</v>
          </cell>
          <cell r="J65">
            <v>3113928</v>
          </cell>
          <cell r="N65">
            <v>2714440</v>
          </cell>
        </row>
        <row r="66">
          <cell r="F66">
            <v>2164587</v>
          </cell>
          <cell r="J66">
            <v>2493463</v>
          </cell>
          <cell r="N66">
            <v>2382255</v>
          </cell>
        </row>
        <row r="67">
          <cell r="F67">
            <v>32393239</v>
          </cell>
          <cell r="J67">
            <v>31981962</v>
          </cell>
          <cell r="N67">
            <v>35593825</v>
          </cell>
        </row>
        <row r="68">
          <cell r="F68">
            <v>47728002</v>
          </cell>
          <cell r="J68">
            <v>50198484</v>
          </cell>
          <cell r="N68">
            <v>40052836</v>
          </cell>
        </row>
        <row r="69">
          <cell r="F69">
            <v>2804790</v>
          </cell>
          <cell r="J69">
            <v>3602384</v>
          </cell>
          <cell r="N69">
            <v>2728991</v>
          </cell>
        </row>
        <row r="70">
          <cell r="F70">
            <v>18637159</v>
          </cell>
          <cell r="J70">
            <v>11697924</v>
          </cell>
          <cell r="N70">
            <v>16175287</v>
          </cell>
        </row>
        <row r="71">
          <cell r="F71">
            <v>1422681</v>
          </cell>
          <cell r="J71">
            <v>875903</v>
          </cell>
          <cell r="N71">
            <v>880306</v>
          </cell>
        </row>
        <row r="72">
          <cell r="F72">
            <v>692599</v>
          </cell>
          <cell r="J72">
            <v>794913</v>
          </cell>
          <cell r="N72">
            <v>1121067</v>
          </cell>
        </row>
        <row r="73">
          <cell r="F73">
            <v>3190130</v>
          </cell>
          <cell r="J73">
            <v>5203275</v>
          </cell>
          <cell r="N73">
            <v>4840170</v>
          </cell>
        </row>
        <row r="74">
          <cell r="F74">
            <v>1770447</v>
          </cell>
          <cell r="J74">
            <v>1032963</v>
          </cell>
          <cell r="N74">
            <v>820685</v>
          </cell>
        </row>
        <row r="75">
          <cell r="F75">
            <v>286615</v>
          </cell>
          <cell r="J75">
            <v>440519</v>
          </cell>
          <cell r="N75">
            <v>389985</v>
          </cell>
        </row>
        <row r="76">
          <cell r="F76">
            <v>2679332</v>
          </cell>
          <cell r="J76">
            <v>2688198</v>
          </cell>
          <cell r="N76">
            <v>3312769</v>
          </cell>
        </row>
        <row r="77">
          <cell r="F77">
            <v>495</v>
          </cell>
          <cell r="J77">
            <v>495</v>
          </cell>
          <cell r="N77">
            <v>631</v>
          </cell>
        </row>
        <row r="78">
          <cell r="F78">
            <v>4191893</v>
          </cell>
          <cell r="J78">
            <v>4810009</v>
          </cell>
          <cell r="N78">
            <v>4126519</v>
          </cell>
        </row>
        <row r="79">
          <cell r="F79">
            <v>231610</v>
          </cell>
          <cell r="J79">
            <v>257094</v>
          </cell>
          <cell r="N79">
            <v>229804</v>
          </cell>
        </row>
        <row r="80">
          <cell r="F80">
            <v>1859967</v>
          </cell>
          <cell r="J80">
            <v>2137587</v>
          </cell>
          <cell r="N80">
            <v>1898468</v>
          </cell>
        </row>
        <row r="81">
          <cell r="F81">
            <v>2495305</v>
          </cell>
          <cell r="J81">
            <v>11405438</v>
          </cell>
          <cell r="N81">
            <v>1200000</v>
          </cell>
        </row>
        <row r="82">
          <cell r="F82">
            <v>275489</v>
          </cell>
          <cell r="J82">
            <v>467451</v>
          </cell>
          <cell r="N82">
            <v>543806</v>
          </cell>
        </row>
        <row r="83">
          <cell r="F83">
            <v>71570</v>
          </cell>
          <cell r="J83">
            <v>84235</v>
          </cell>
          <cell r="N83">
            <v>70450</v>
          </cell>
        </row>
        <row r="84">
          <cell r="F84">
            <v>3488910</v>
          </cell>
          <cell r="J84">
            <v>3841236</v>
          </cell>
          <cell r="N84">
            <v>3517304</v>
          </cell>
        </row>
        <row r="85">
          <cell r="F85">
            <v>4584883</v>
          </cell>
          <cell r="J85">
            <v>25327381</v>
          </cell>
          <cell r="N85">
            <v>8235512</v>
          </cell>
        </row>
        <row r="86">
          <cell r="F86">
            <v>81269877</v>
          </cell>
          <cell r="J86">
            <v>83520761</v>
          </cell>
          <cell r="N86">
            <v>79166980</v>
          </cell>
        </row>
        <row r="87">
          <cell r="F87">
            <v>667373</v>
          </cell>
          <cell r="J87">
            <v>344192</v>
          </cell>
          <cell r="N87">
            <v>51612</v>
          </cell>
        </row>
        <row r="88">
          <cell r="F88">
            <v>33170</v>
          </cell>
          <cell r="J88">
            <v>33281</v>
          </cell>
          <cell r="N88">
            <v>51715</v>
          </cell>
        </row>
        <row r="89">
          <cell r="F89">
            <v>335974975</v>
          </cell>
          <cell r="J89">
            <v>402060328</v>
          </cell>
          <cell r="N89">
            <v>353778679</v>
          </cell>
          <cell r="O89">
            <v>113800083</v>
          </cell>
          <cell r="S89">
            <v>1205614065</v>
          </cell>
        </row>
      </sheetData>
      <sheetData sheetId="5">
        <row r="8">
          <cell r="M8">
            <v>6067138</v>
          </cell>
        </row>
        <row r="9">
          <cell r="M9">
            <v>1468617</v>
          </cell>
        </row>
        <row r="10">
          <cell r="M10">
            <v>252811</v>
          </cell>
        </row>
        <row r="11">
          <cell r="M11">
            <v>7656596</v>
          </cell>
        </row>
        <row r="12">
          <cell r="M12">
            <v>39419673</v>
          </cell>
        </row>
        <row r="13">
          <cell r="M13">
            <v>715899</v>
          </cell>
        </row>
        <row r="14">
          <cell r="M14">
            <v>175653008</v>
          </cell>
        </row>
        <row r="15">
          <cell r="M15">
            <v>23229905</v>
          </cell>
        </row>
        <row r="16">
          <cell r="M16">
            <v>582211</v>
          </cell>
        </row>
        <row r="17">
          <cell r="M17">
            <v>14481403</v>
          </cell>
        </row>
        <row r="18">
          <cell r="M18">
            <v>8465987</v>
          </cell>
        </row>
        <row r="19">
          <cell r="M19">
            <v>7624678</v>
          </cell>
        </row>
        <row r="20">
          <cell r="M20">
            <v>21731991</v>
          </cell>
        </row>
        <row r="21">
          <cell r="M21">
            <v>88493340</v>
          </cell>
        </row>
        <row r="22">
          <cell r="M22">
            <v>8108108</v>
          </cell>
        </row>
        <row r="23">
          <cell r="M23">
            <v>6317479</v>
          </cell>
        </row>
        <row r="24">
          <cell r="M24">
            <v>98774883</v>
          </cell>
        </row>
        <row r="25">
          <cell r="M25">
            <v>107183250</v>
          </cell>
        </row>
        <row r="26">
          <cell r="M26">
            <v>7912434</v>
          </cell>
        </row>
        <row r="27">
          <cell r="M27">
            <v>45658513</v>
          </cell>
        </row>
        <row r="28">
          <cell r="M28">
            <v>2388485</v>
          </cell>
        </row>
        <row r="29">
          <cell r="M29">
            <v>2248439</v>
          </cell>
        </row>
        <row r="30">
          <cell r="M30">
            <v>11470897</v>
          </cell>
        </row>
        <row r="31">
          <cell r="M31">
            <v>3396311</v>
          </cell>
        </row>
        <row r="32">
          <cell r="M32">
            <v>1104021</v>
          </cell>
        </row>
        <row r="33">
          <cell r="M33">
            <v>7402268</v>
          </cell>
        </row>
        <row r="34">
          <cell r="M34">
            <v>1150</v>
          </cell>
        </row>
        <row r="35">
          <cell r="M35">
            <v>13068564</v>
          </cell>
        </row>
        <row r="36">
          <cell r="M36">
            <v>715455</v>
          </cell>
        </row>
        <row r="37">
          <cell r="M37">
            <v>5641337</v>
          </cell>
        </row>
        <row r="38">
          <cell r="M38">
            <v>15096971</v>
          </cell>
        </row>
        <row r="39">
          <cell r="M39">
            <v>1286234</v>
          </cell>
        </row>
        <row r="40">
          <cell r="M40">
            <v>225692</v>
          </cell>
        </row>
        <row r="41">
          <cell r="M41">
            <v>10717625</v>
          </cell>
        </row>
        <row r="42">
          <cell r="M42">
            <v>36215543</v>
          </cell>
        </row>
        <row r="43">
          <cell r="M43">
            <v>243927145</v>
          </cell>
        </row>
        <row r="44">
          <cell r="M44">
            <v>1063175</v>
          </cell>
        </row>
        <row r="45">
          <cell r="M45">
            <v>117538</v>
          </cell>
        </row>
        <row r="46">
          <cell r="M46">
            <v>1025884774</v>
          </cell>
        </row>
        <row r="51">
          <cell r="F51">
            <v>2017659</v>
          </cell>
          <cell r="J51">
            <v>2232174</v>
          </cell>
          <cell r="N51">
            <v>1817305</v>
          </cell>
        </row>
        <row r="52">
          <cell r="F52">
            <v>414506</v>
          </cell>
          <cell r="J52">
            <v>580924</v>
          </cell>
          <cell r="N52">
            <v>473187</v>
          </cell>
        </row>
        <row r="53">
          <cell r="F53">
            <v>106404</v>
          </cell>
          <cell r="J53">
            <v>90302</v>
          </cell>
          <cell r="N53">
            <v>56105</v>
          </cell>
        </row>
        <row r="54">
          <cell r="F54">
            <v>1792921</v>
          </cell>
          <cell r="J54">
            <v>2875254</v>
          </cell>
          <cell r="N54">
            <v>2988421</v>
          </cell>
        </row>
        <row r="55">
          <cell r="F55">
            <v>8718459</v>
          </cell>
          <cell r="J55">
            <v>16463931</v>
          </cell>
          <cell r="N55">
            <v>14237283</v>
          </cell>
        </row>
        <row r="56">
          <cell r="F56">
            <v>249978</v>
          </cell>
          <cell r="J56">
            <v>251593</v>
          </cell>
          <cell r="N56">
            <v>214328</v>
          </cell>
        </row>
        <row r="57">
          <cell r="F57">
            <v>51484301</v>
          </cell>
          <cell r="J57">
            <v>63894346</v>
          </cell>
          <cell r="N57">
            <v>60274361</v>
          </cell>
        </row>
        <row r="58">
          <cell r="F58">
            <v>7477497</v>
          </cell>
          <cell r="J58">
            <v>8404638</v>
          </cell>
          <cell r="N58">
            <v>7347770</v>
          </cell>
        </row>
        <row r="59">
          <cell r="F59">
            <v>130022</v>
          </cell>
          <cell r="J59">
            <v>174738</v>
          </cell>
          <cell r="N59">
            <v>277451</v>
          </cell>
        </row>
        <row r="60">
          <cell r="F60">
            <v>3634434</v>
          </cell>
          <cell r="J60">
            <v>6547138</v>
          </cell>
          <cell r="N60">
            <v>4299831</v>
          </cell>
        </row>
        <row r="61">
          <cell r="F61">
            <v>2341441</v>
          </cell>
          <cell r="J61">
            <v>3457550</v>
          </cell>
          <cell r="N61">
            <v>2666996</v>
          </cell>
        </row>
        <row r="62">
          <cell r="F62">
            <v>2375127</v>
          </cell>
          <cell r="J62">
            <v>2477411</v>
          </cell>
          <cell r="N62">
            <v>2772140</v>
          </cell>
        </row>
        <row r="63">
          <cell r="F63">
            <v>5991348</v>
          </cell>
          <cell r="J63">
            <v>8531515</v>
          </cell>
          <cell r="N63">
            <v>7209128</v>
          </cell>
        </row>
        <row r="64">
          <cell r="F64">
            <v>27419171</v>
          </cell>
          <cell r="J64">
            <v>31285063</v>
          </cell>
          <cell r="N64">
            <v>29789106</v>
          </cell>
        </row>
        <row r="65">
          <cell r="F65">
            <v>2422671</v>
          </cell>
          <cell r="J65">
            <v>3054407</v>
          </cell>
          <cell r="N65">
            <v>2631030</v>
          </cell>
        </row>
        <row r="66">
          <cell r="F66">
            <v>1972614</v>
          </cell>
          <cell r="J66">
            <v>2287316</v>
          </cell>
          <cell r="N66">
            <v>2057549</v>
          </cell>
        </row>
        <row r="67">
          <cell r="F67">
            <v>31662295</v>
          </cell>
          <cell r="J67">
            <v>31842080</v>
          </cell>
          <cell r="N67">
            <v>35270508</v>
          </cell>
        </row>
        <row r="68">
          <cell r="F68">
            <v>33812296</v>
          </cell>
          <cell r="J68">
            <v>39121806</v>
          </cell>
          <cell r="N68">
            <v>34249148</v>
          </cell>
        </row>
        <row r="69">
          <cell r="F69">
            <v>2609547</v>
          </cell>
          <cell r="J69">
            <v>3050039</v>
          </cell>
          <cell r="N69">
            <v>2252848</v>
          </cell>
        </row>
        <row r="70">
          <cell r="F70">
            <v>18585213</v>
          </cell>
          <cell r="J70">
            <v>11204855</v>
          </cell>
          <cell r="N70">
            <v>15868445</v>
          </cell>
        </row>
        <row r="71">
          <cell r="F71">
            <v>768568</v>
          </cell>
          <cell r="J71">
            <v>751405</v>
          </cell>
          <cell r="N71">
            <v>868512</v>
          </cell>
        </row>
        <row r="72">
          <cell r="F72">
            <v>649179</v>
          </cell>
          <cell r="J72">
            <v>730748</v>
          </cell>
          <cell r="N72">
            <v>868512</v>
          </cell>
        </row>
        <row r="73">
          <cell r="F73">
            <v>3008938</v>
          </cell>
          <cell r="J73">
            <v>4438857</v>
          </cell>
          <cell r="N73">
            <v>4023102</v>
          </cell>
        </row>
        <row r="74">
          <cell r="F74">
            <v>1760835</v>
          </cell>
          <cell r="J74">
            <v>947133</v>
          </cell>
          <cell r="N74">
            <v>688343</v>
          </cell>
        </row>
        <row r="75">
          <cell r="F75">
            <v>285070</v>
          </cell>
          <cell r="J75">
            <v>436631</v>
          </cell>
          <cell r="N75">
            <v>382320</v>
          </cell>
        </row>
        <row r="76">
          <cell r="F76">
            <v>2440845</v>
          </cell>
          <cell r="J76">
            <v>2244562</v>
          </cell>
          <cell r="N76">
            <v>2716861</v>
          </cell>
        </row>
        <row r="77">
          <cell r="F77">
            <v>418</v>
          </cell>
          <cell r="J77">
            <v>312</v>
          </cell>
          <cell r="N77">
            <v>420</v>
          </cell>
        </row>
        <row r="78">
          <cell r="F78">
            <v>4173263</v>
          </cell>
          <cell r="J78">
            <v>4784294</v>
          </cell>
          <cell r="N78">
            <v>4111007</v>
          </cell>
        </row>
        <row r="79">
          <cell r="F79">
            <v>230079</v>
          </cell>
          <cell r="J79">
            <v>255631</v>
          </cell>
          <cell r="N79">
            <v>229745</v>
          </cell>
        </row>
        <row r="80">
          <cell r="F80">
            <v>1744380</v>
          </cell>
          <cell r="J80">
            <v>2091987</v>
          </cell>
          <cell r="N80">
            <v>1804970</v>
          </cell>
        </row>
        <row r="81">
          <cell r="F81">
            <v>2494758</v>
          </cell>
          <cell r="J81">
            <v>11405982</v>
          </cell>
          <cell r="N81">
            <v>1196231</v>
          </cell>
        </row>
        <row r="82">
          <cell r="F82">
            <v>275478</v>
          </cell>
          <cell r="J82">
            <v>467451</v>
          </cell>
          <cell r="N82">
            <v>543305</v>
          </cell>
        </row>
        <row r="83">
          <cell r="F83">
            <v>71492</v>
          </cell>
          <cell r="J83">
            <v>83894</v>
          </cell>
          <cell r="N83">
            <v>70306</v>
          </cell>
        </row>
        <row r="84">
          <cell r="F84">
            <v>3453295</v>
          </cell>
          <cell r="J84">
            <v>3766726</v>
          </cell>
          <cell r="N84">
            <v>3497604</v>
          </cell>
        </row>
        <row r="85">
          <cell r="F85">
            <v>4576583</v>
          </cell>
          <cell r="J85">
            <v>23349835</v>
          </cell>
          <cell r="N85">
            <v>8289125</v>
          </cell>
        </row>
        <row r="86">
          <cell r="F86">
            <v>81252866</v>
          </cell>
          <cell r="J86">
            <v>83512541</v>
          </cell>
          <cell r="N86">
            <v>79161738</v>
          </cell>
        </row>
        <row r="87">
          <cell r="F87">
            <v>667373</v>
          </cell>
          <cell r="J87">
            <v>344191</v>
          </cell>
          <cell r="N87">
            <v>51611</v>
          </cell>
        </row>
        <row r="88">
          <cell r="F88">
            <v>32873</v>
          </cell>
          <cell r="J88">
            <v>33142</v>
          </cell>
          <cell r="N88">
            <v>51523</v>
          </cell>
        </row>
        <row r="89">
          <cell r="F89">
            <v>313104197</v>
          </cell>
          <cell r="J89">
            <v>377472402</v>
          </cell>
          <cell r="N89">
            <v>335308175</v>
          </cell>
          <cell r="O89">
            <v>105571172</v>
          </cell>
          <cell r="S89">
            <v>1131455946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BSGC"/>
      <sheetName val="By Agency-SUM"/>
      <sheetName val="By Agency-SUM (C)"/>
      <sheetName val="By Agency-REG"/>
      <sheetName val="By Agency-REG (C)"/>
      <sheetName val="LBP-REG"/>
      <sheetName val="LBP-REG (C)"/>
      <sheetName val="DBP-REG"/>
      <sheetName val="DBP-REG (C)"/>
      <sheetName val="PVB-REG"/>
      <sheetName val="PVB-REG (C)"/>
      <sheetName val="By Agency-SPEC"/>
      <sheetName val="LBP-SPEC"/>
      <sheetName val="DBP-SPEC"/>
      <sheetName val="PVB-SPEC"/>
      <sheetName val="By SUCs-SUM"/>
      <sheetName val="By SUCs-REG"/>
      <sheetName val="By SUCs-SPEc"/>
    </sheetNames>
    <sheetDataSet>
      <sheetData sheetId="0" refreshError="1"/>
      <sheetData sheetId="1">
        <row r="3">
          <cell r="A3" t="str">
            <v>As of September</v>
          </cell>
        </row>
      </sheetData>
      <sheetData sheetId="2" refreshError="1"/>
      <sheetData sheetId="3" refreshError="1"/>
      <sheetData sheetId="4">
        <row r="13">
          <cell r="B13">
            <v>2363695</v>
          </cell>
          <cell r="C13">
            <v>1851562</v>
          </cell>
          <cell r="D13">
            <v>81318</v>
          </cell>
        </row>
        <row r="14">
          <cell r="B14">
            <v>90528</v>
          </cell>
          <cell r="C14">
            <v>79089</v>
          </cell>
          <cell r="D14">
            <v>8816</v>
          </cell>
        </row>
        <row r="15">
          <cell r="B15">
            <v>273240</v>
          </cell>
          <cell r="C15">
            <v>244029</v>
          </cell>
          <cell r="D15">
            <v>18471</v>
          </cell>
        </row>
        <row r="16">
          <cell r="B16">
            <v>4216798</v>
          </cell>
          <cell r="C16">
            <v>3454677</v>
          </cell>
          <cell r="D16">
            <v>224311</v>
          </cell>
        </row>
        <row r="17">
          <cell r="B17">
            <v>91933</v>
          </cell>
          <cell r="C17">
            <v>88170</v>
          </cell>
          <cell r="D17">
            <v>3726</v>
          </cell>
        </row>
        <row r="20">
          <cell r="B20">
            <v>1839078</v>
          </cell>
          <cell r="C20">
            <v>1311166</v>
          </cell>
          <cell r="D20">
            <v>112938</v>
          </cell>
        </row>
        <row r="23">
          <cell r="B23">
            <v>257102</v>
          </cell>
          <cell r="C23">
            <v>238229</v>
          </cell>
          <cell r="D23">
            <v>6560</v>
          </cell>
        </row>
        <row r="26">
          <cell r="B26">
            <v>2341182</v>
          </cell>
          <cell r="C26">
            <v>2007283</v>
          </cell>
          <cell r="D26">
            <v>276685</v>
          </cell>
        </row>
        <row r="29">
          <cell r="B29">
            <v>35967143</v>
          </cell>
          <cell r="C29">
            <v>30267901</v>
          </cell>
          <cell r="D29">
            <v>2249855</v>
          </cell>
        </row>
        <row r="30">
          <cell r="B30">
            <v>321533</v>
          </cell>
          <cell r="C30">
            <v>20728</v>
          </cell>
          <cell r="D30">
            <v>1117</v>
          </cell>
        </row>
        <row r="31">
          <cell r="B31">
            <v>3484001</v>
          </cell>
          <cell r="C31">
            <v>2345950</v>
          </cell>
          <cell r="D31">
            <v>171498</v>
          </cell>
        </row>
        <row r="32">
          <cell r="B32">
            <v>133155</v>
          </cell>
          <cell r="C32">
            <v>96320</v>
          </cell>
          <cell r="D32">
            <v>8222</v>
          </cell>
        </row>
        <row r="33">
          <cell r="B33">
            <v>42365</v>
          </cell>
          <cell r="C33">
            <v>38883</v>
          </cell>
          <cell r="D33">
            <v>1839</v>
          </cell>
        </row>
        <row r="34">
          <cell r="B34">
            <v>43201</v>
          </cell>
          <cell r="C34">
            <v>33144</v>
          </cell>
          <cell r="D34">
            <v>1332</v>
          </cell>
        </row>
        <row r="35">
          <cell r="B35">
            <v>201496</v>
          </cell>
          <cell r="C35">
            <v>178447</v>
          </cell>
          <cell r="D35">
            <v>11804</v>
          </cell>
        </row>
        <row r="36">
          <cell r="B36">
            <v>40670</v>
          </cell>
          <cell r="C36">
            <v>35882</v>
          </cell>
          <cell r="D36">
            <v>4251</v>
          </cell>
        </row>
        <row r="37">
          <cell r="B37">
            <v>85892</v>
          </cell>
          <cell r="C37">
            <v>70930</v>
          </cell>
          <cell r="D37">
            <v>5293</v>
          </cell>
        </row>
        <row r="38">
          <cell r="B38">
            <v>290242</v>
          </cell>
          <cell r="C38">
            <v>211033</v>
          </cell>
          <cell r="D38">
            <v>43797</v>
          </cell>
        </row>
        <row r="39">
          <cell r="B39">
            <v>667625</v>
          </cell>
          <cell r="C39">
            <v>642760</v>
          </cell>
          <cell r="D39">
            <v>24333</v>
          </cell>
        </row>
        <row r="42">
          <cell r="B42">
            <v>707191</v>
          </cell>
          <cell r="C42">
            <v>625587</v>
          </cell>
          <cell r="D42">
            <v>15895</v>
          </cell>
        </row>
        <row r="43">
          <cell r="B43">
            <v>27174</v>
          </cell>
          <cell r="C43">
            <v>15614</v>
          </cell>
          <cell r="D43">
            <v>410</v>
          </cell>
        </row>
        <row r="46">
          <cell r="B46">
            <v>171159715</v>
          </cell>
          <cell r="C46">
            <v>160754648</v>
          </cell>
          <cell r="D46">
            <v>4798075</v>
          </cell>
        </row>
        <row r="47">
          <cell r="B47">
            <v>15406</v>
          </cell>
          <cell r="C47">
            <v>13879</v>
          </cell>
          <cell r="D47">
            <v>726</v>
          </cell>
        </row>
        <row r="48">
          <cell r="B48">
            <v>5541</v>
          </cell>
          <cell r="C48">
            <v>5056</v>
          </cell>
          <cell r="D48">
            <v>138</v>
          </cell>
        </row>
        <row r="49">
          <cell r="B49">
            <v>158406</v>
          </cell>
          <cell r="C49">
            <v>127647</v>
          </cell>
          <cell r="D49">
            <v>7387</v>
          </cell>
        </row>
        <row r="50">
          <cell r="B50">
            <v>47984</v>
          </cell>
          <cell r="C50">
            <v>39866</v>
          </cell>
          <cell r="D50">
            <v>856</v>
          </cell>
        </row>
        <row r="52">
          <cell r="B52">
            <v>23143391</v>
          </cell>
          <cell r="C52">
            <v>21586614</v>
          </cell>
          <cell r="D52">
            <v>1008694</v>
          </cell>
        </row>
        <row r="55">
          <cell r="B55">
            <v>593826</v>
          </cell>
          <cell r="C55">
            <v>542041</v>
          </cell>
          <cell r="D55">
            <v>28452</v>
          </cell>
        </row>
        <row r="58">
          <cell r="B58">
            <v>13439103</v>
          </cell>
          <cell r="C58">
            <v>10079008</v>
          </cell>
          <cell r="D58">
            <v>728150</v>
          </cell>
        </row>
        <row r="59">
          <cell r="B59">
            <v>408562</v>
          </cell>
          <cell r="C59">
            <v>367119</v>
          </cell>
          <cell r="D59">
            <v>32631</v>
          </cell>
        </row>
        <row r="60">
          <cell r="B60">
            <v>631948</v>
          </cell>
          <cell r="C60">
            <v>514932</v>
          </cell>
          <cell r="D60">
            <v>63335</v>
          </cell>
        </row>
        <row r="61">
          <cell r="B61">
            <v>2173505</v>
          </cell>
          <cell r="C61">
            <v>1945532</v>
          </cell>
          <cell r="D61">
            <v>16313</v>
          </cell>
        </row>
        <row r="62">
          <cell r="B62">
            <v>47449</v>
          </cell>
          <cell r="C62">
            <v>37621</v>
          </cell>
          <cell r="D62">
            <v>6007</v>
          </cell>
        </row>
        <row r="63">
          <cell r="B63">
            <v>44970</v>
          </cell>
          <cell r="C63">
            <v>43264</v>
          </cell>
          <cell r="D63">
            <v>1270</v>
          </cell>
        </row>
        <row r="66">
          <cell r="B66">
            <v>661274</v>
          </cell>
          <cell r="C66">
            <v>511560</v>
          </cell>
          <cell r="D66">
            <v>25323</v>
          </cell>
        </row>
        <row r="67">
          <cell r="B67">
            <v>1609982</v>
          </cell>
          <cell r="C67">
            <v>1404963</v>
          </cell>
          <cell r="D67">
            <v>81767</v>
          </cell>
        </row>
        <row r="68">
          <cell r="B68">
            <v>6603125</v>
          </cell>
          <cell r="C68">
            <v>4850068</v>
          </cell>
          <cell r="D68">
            <v>188191</v>
          </cell>
        </row>
        <row r="69">
          <cell r="B69">
            <v>105322</v>
          </cell>
          <cell r="C69">
            <v>98539</v>
          </cell>
          <cell r="D69">
            <v>4206</v>
          </cell>
        </row>
        <row r="70">
          <cell r="B70">
            <v>444499</v>
          </cell>
          <cell r="C70">
            <v>405189</v>
          </cell>
          <cell r="D70">
            <v>10750</v>
          </cell>
        </row>
        <row r="71">
          <cell r="B71">
            <v>7765</v>
          </cell>
          <cell r="C71">
            <v>6961</v>
          </cell>
          <cell r="D71">
            <v>378</v>
          </cell>
        </row>
        <row r="72">
          <cell r="B72">
            <v>312431</v>
          </cell>
          <cell r="C72">
            <v>265777</v>
          </cell>
          <cell r="D72">
            <v>26931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82497</v>
          </cell>
          <cell r="C74">
            <v>74908</v>
          </cell>
          <cell r="D74">
            <v>2260</v>
          </cell>
        </row>
        <row r="75">
          <cell r="B75">
            <v>34400</v>
          </cell>
          <cell r="C75">
            <v>32506</v>
          </cell>
          <cell r="D75">
            <v>1668</v>
          </cell>
        </row>
        <row r="76">
          <cell r="B76">
            <v>197413</v>
          </cell>
          <cell r="C76">
            <v>195988</v>
          </cell>
          <cell r="D76">
            <v>1422</v>
          </cell>
        </row>
        <row r="77">
          <cell r="B77">
            <v>27113</v>
          </cell>
          <cell r="C77">
            <v>20968</v>
          </cell>
          <cell r="D77">
            <v>1052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7549702</v>
          </cell>
          <cell r="C81">
            <v>6921274</v>
          </cell>
          <cell r="D81">
            <v>628371</v>
          </cell>
        </row>
        <row r="82">
          <cell r="B82">
            <v>31926</v>
          </cell>
          <cell r="C82">
            <v>29095</v>
          </cell>
          <cell r="D82">
            <v>1840</v>
          </cell>
        </row>
        <row r="83">
          <cell r="B83">
            <v>4015</v>
          </cell>
          <cell r="C83">
            <v>3008</v>
          </cell>
          <cell r="D83">
            <v>93</v>
          </cell>
        </row>
        <row r="84">
          <cell r="B84">
            <v>12678</v>
          </cell>
          <cell r="C84">
            <v>9286</v>
          </cell>
          <cell r="D84">
            <v>994</v>
          </cell>
        </row>
        <row r="87">
          <cell r="B87">
            <v>19435993</v>
          </cell>
          <cell r="C87">
            <v>16549963</v>
          </cell>
          <cell r="D87">
            <v>912512</v>
          </cell>
        </row>
        <row r="88">
          <cell r="B88">
            <v>265866</v>
          </cell>
          <cell r="C88">
            <v>242452</v>
          </cell>
          <cell r="D88">
            <v>4535</v>
          </cell>
        </row>
        <row r="89">
          <cell r="B89">
            <v>233298</v>
          </cell>
          <cell r="C89">
            <v>171816</v>
          </cell>
          <cell r="D89">
            <v>10799</v>
          </cell>
        </row>
        <row r="92">
          <cell r="B92">
            <v>5134833</v>
          </cell>
          <cell r="C92">
            <v>3056373</v>
          </cell>
          <cell r="D92">
            <v>861895</v>
          </cell>
        </row>
        <row r="93">
          <cell r="B93">
            <v>6616138</v>
          </cell>
          <cell r="C93">
            <v>5841713</v>
          </cell>
          <cell r="D93">
            <v>150150</v>
          </cell>
        </row>
        <row r="94">
          <cell r="B94">
            <v>4809232</v>
          </cell>
          <cell r="C94">
            <v>4631955</v>
          </cell>
          <cell r="D94">
            <v>32363</v>
          </cell>
        </row>
        <row r="95">
          <cell r="B95">
            <v>72934</v>
          </cell>
          <cell r="C95">
            <v>67862</v>
          </cell>
          <cell r="D95">
            <v>4648</v>
          </cell>
        </row>
        <row r="96">
          <cell r="B96">
            <v>859803</v>
          </cell>
          <cell r="C96">
            <v>783122</v>
          </cell>
          <cell r="D96">
            <v>54452</v>
          </cell>
        </row>
        <row r="97">
          <cell r="B97">
            <v>64496112</v>
          </cell>
          <cell r="C97">
            <v>60539023</v>
          </cell>
          <cell r="D97">
            <v>3794376</v>
          </cell>
        </row>
        <row r="98">
          <cell r="B98">
            <v>907434</v>
          </cell>
          <cell r="C98">
            <v>901529</v>
          </cell>
          <cell r="D98">
            <v>5806</v>
          </cell>
        </row>
        <row r="101">
          <cell r="B101">
            <v>2358236</v>
          </cell>
          <cell r="C101">
            <v>2081258</v>
          </cell>
          <cell r="D101">
            <v>218050</v>
          </cell>
        </row>
        <row r="102">
          <cell r="B102">
            <v>1294828</v>
          </cell>
          <cell r="C102">
            <v>1160708</v>
          </cell>
          <cell r="D102">
            <v>54810</v>
          </cell>
        </row>
        <row r="103">
          <cell r="B103">
            <v>405769</v>
          </cell>
          <cell r="C103">
            <v>384601</v>
          </cell>
          <cell r="D103">
            <v>20860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640484</v>
          </cell>
          <cell r="C105">
            <v>569533</v>
          </cell>
          <cell r="D105">
            <v>17315</v>
          </cell>
        </row>
        <row r="106">
          <cell r="B106">
            <v>685244</v>
          </cell>
          <cell r="C106">
            <v>646837</v>
          </cell>
          <cell r="D106">
            <v>16663</v>
          </cell>
        </row>
        <row r="107">
          <cell r="B107">
            <v>71114</v>
          </cell>
          <cell r="C107">
            <v>60498</v>
          </cell>
          <cell r="D107">
            <v>1770</v>
          </cell>
        </row>
        <row r="108">
          <cell r="B108">
            <v>422306</v>
          </cell>
          <cell r="C108">
            <v>413876</v>
          </cell>
          <cell r="D108">
            <v>7447</v>
          </cell>
        </row>
        <row r="109">
          <cell r="B109">
            <v>460773</v>
          </cell>
          <cell r="C109">
            <v>376860</v>
          </cell>
          <cell r="D109">
            <v>66499</v>
          </cell>
        </row>
        <row r="110">
          <cell r="B110">
            <v>1308809</v>
          </cell>
          <cell r="C110">
            <v>1254653</v>
          </cell>
          <cell r="D110">
            <v>54147</v>
          </cell>
        </row>
        <row r="111">
          <cell r="B111">
            <v>92843</v>
          </cell>
          <cell r="C111">
            <v>77543</v>
          </cell>
          <cell r="D111">
            <v>2601</v>
          </cell>
        </row>
        <row r="114">
          <cell r="B114">
            <v>3106078</v>
          </cell>
          <cell r="C114">
            <v>2682344</v>
          </cell>
          <cell r="D114">
            <v>180075</v>
          </cell>
        </row>
        <row r="115">
          <cell r="B115">
            <v>19466</v>
          </cell>
          <cell r="C115">
            <v>16603</v>
          </cell>
          <cell r="D115">
            <v>942</v>
          </cell>
        </row>
        <row r="116">
          <cell r="B116">
            <v>150332</v>
          </cell>
          <cell r="C116">
            <v>107570</v>
          </cell>
          <cell r="D116">
            <v>14383</v>
          </cell>
        </row>
        <row r="117">
          <cell r="B117">
            <v>462896</v>
          </cell>
          <cell r="C117">
            <v>429548</v>
          </cell>
          <cell r="D117">
            <v>11212</v>
          </cell>
        </row>
        <row r="118">
          <cell r="B118">
            <v>65731</v>
          </cell>
          <cell r="C118">
            <v>52832</v>
          </cell>
          <cell r="D118">
            <v>9007</v>
          </cell>
        </row>
        <row r="119">
          <cell r="B119">
            <v>123326</v>
          </cell>
          <cell r="C119">
            <v>105185</v>
          </cell>
          <cell r="D119">
            <v>4962</v>
          </cell>
        </row>
        <row r="120">
          <cell r="B120">
            <v>258349</v>
          </cell>
          <cell r="C120">
            <v>212848</v>
          </cell>
          <cell r="D120">
            <v>16283</v>
          </cell>
        </row>
        <row r="121">
          <cell r="B121">
            <v>380058</v>
          </cell>
          <cell r="C121">
            <v>331946</v>
          </cell>
          <cell r="D121">
            <v>10918</v>
          </cell>
        </row>
        <row r="122">
          <cell r="B122">
            <v>2192575</v>
          </cell>
          <cell r="C122">
            <v>1779987</v>
          </cell>
          <cell r="D122">
            <v>88711</v>
          </cell>
        </row>
        <row r="125">
          <cell r="B125">
            <v>13194463</v>
          </cell>
          <cell r="C125">
            <v>10844713</v>
          </cell>
          <cell r="D125">
            <v>1891074</v>
          </cell>
        </row>
        <row r="126">
          <cell r="B126">
            <v>334493</v>
          </cell>
          <cell r="C126">
            <v>275876</v>
          </cell>
          <cell r="D126">
            <v>3271</v>
          </cell>
        </row>
        <row r="127">
          <cell r="B127">
            <v>715827</v>
          </cell>
          <cell r="C127">
            <v>407135</v>
          </cell>
          <cell r="D127">
            <v>53577</v>
          </cell>
        </row>
        <row r="128">
          <cell r="B128">
            <v>43181</v>
          </cell>
          <cell r="C128">
            <v>37704</v>
          </cell>
          <cell r="D128">
            <v>1411</v>
          </cell>
        </row>
        <row r="129">
          <cell r="B129">
            <v>485734</v>
          </cell>
          <cell r="C129">
            <v>320479</v>
          </cell>
          <cell r="D129">
            <v>22040</v>
          </cell>
        </row>
        <row r="130">
          <cell r="B130">
            <v>11615228</v>
          </cell>
          <cell r="C130">
            <v>9803519</v>
          </cell>
          <cell r="D130">
            <v>1810775</v>
          </cell>
        </row>
        <row r="131">
          <cell r="B131">
            <v>10984439</v>
          </cell>
          <cell r="C131">
            <v>9207977</v>
          </cell>
          <cell r="D131">
            <v>1775731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630789</v>
          </cell>
          <cell r="C133">
            <v>595542</v>
          </cell>
          <cell r="D133">
            <v>35044</v>
          </cell>
        </row>
        <row r="134">
          <cell r="B134">
            <v>77232100</v>
          </cell>
          <cell r="C134">
            <v>73843561</v>
          </cell>
          <cell r="D134">
            <v>3172455</v>
          </cell>
        </row>
        <row r="135">
          <cell r="B135">
            <v>31123152</v>
          </cell>
          <cell r="C135">
            <v>29056724</v>
          </cell>
          <cell r="D135">
            <v>1970474</v>
          </cell>
        </row>
        <row r="136">
          <cell r="B136">
            <v>8869764</v>
          </cell>
          <cell r="C136">
            <v>8585765</v>
          </cell>
          <cell r="D136">
            <v>283186</v>
          </cell>
        </row>
        <row r="137">
          <cell r="B137">
            <v>9538918</v>
          </cell>
          <cell r="C137">
            <v>8750065</v>
          </cell>
          <cell r="D137">
            <v>776462</v>
          </cell>
        </row>
        <row r="138">
          <cell r="B138">
            <v>27700266</v>
          </cell>
          <cell r="C138">
            <v>27451007</v>
          </cell>
          <cell r="D138">
            <v>142333</v>
          </cell>
        </row>
        <row r="139">
          <cell r="B139">
            <v>27700266</v>
          </cell>
          <cell r="C139">
            <v>27451007</v>
          </cell>
          <cell r="D139">
            <v>142333</v>
          </cell>
        </row>
        <row r="142">
          <cell r="B142">
            <v>134536147</v>
          </cell>
          <cell r="C142">
            <v>99160349</v>
          </cell>
          <cell r="D142">
            <v>4887252</v>
          </cell>
        </row>
        <row r="145">
          <cell r="B145">
            <v>2703162</v>
          </cell>
          <cell r="C145">
            <v>1890122</v>
          </cell>
          <cell r="D145">
            <v>314791</v>
          </cell>
        </row>
        <row r="146">
          <cell r="B146">
            <v>74305</v>
          </cell>
          <cell r="C146">
            <v>67952</v>
          </cell>
          <cell r="D146">
            <v>6353</v>
          </cell>
        </row>
        <row r="147">
          <cell r="B147">
            <v>193713</v>
          </cell>
          <cell r="C147">
            <v>184227</v>
          </cell>
          <cell r="D147">
            <v>7886</v>
          </cell>
        </row>
        <row r="148">
          <cell r="B148">
            <v>90094</v>
          </cell>
          <cell r="C148">
            <v>79918</v>
          </cell>
          <cell r="D148">
            <v>5338</v>
          </cell>
        </row>
        <row r="149">
          <cell r="B149">
            <v>174175</v>
          </cell>
          <cell r="C149">
            <v>127190</v>
          </cell>
          <cell r="D149">
            <v>7006</v>
          </cell>
        </row>
        <row r="150">
          <cell r="B150">
            <v>1057981</v>
          </cell>
          <cell r="C150">
            <v>823633</v>
          </cell>
          <cell r="D150">
            <v>44363</v>
          </cell>
        </row>
        <row r="151">
          <cell r="B151">
            <v>211339</v>
          </cell>
          <cell r="C151">
            <v>138626</v>
          </cell>
          <cell r="D151">
            <v>4919</v>
          </cell>
        </row>
        <row r="152">
          <cell r="B152">
            <v>39378</v>
          </cell>
          <cell r="C152">
            <v>32976</v>
          </cell>
          <cell r="D152">
            <v>2182</v>
          </cell>
        </row>
        <row r="153">
          <cell r="B153">
            <v>49211</v>
          </cell>
          <cell r="C153">
            <v>46514</v>
          </cell>
          <cell r="D153">
            <v>532</v>
          </cell>
        </row>
        <row r="154">
          <cell r="B154">
            <v>911113</v>
          </cell>
          <cell r="C154">
            <v>706914</v>
          </cell>
          <cell r="D154">
            <v>18361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702585</v>
          </cell>
          <cell r="C156">
            <v>524467</v>
          </cell>
          <cell r="D156">
            <v>96864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195409</v>
          </cell>
          <cell r="C158">
            <v>139901</v>
          </cell>
          <cell r="D158">
            <v>46562</v>
          </cell>
        </row>
        <row r="159">
          <cell r="B159">
            <v>403289</v>
          </cell>
          <cell r="C159">
            <v>378868</v>
          </cell>
          <cell r="D159">
            <v>24412</v>
          </cell>
        </row>
        <row r="160">
          <cell r="B160">
            <v>173942</v>
          </cell>
          <cell r="C160">
            <v>128957</v>
          </cell>
          <cell r="D160">
            <v>11801</v>
          </cell>
        </row>
        <row r="161">
          <cell r="B161">
            <v>140320</v>
          </cell>
          <cell r="C161">
            <v>101892</v>
          </cell>
          <cell r="D161">
            <v>33573</v>
          </cell>
        </row>
        <row r="162">
          <cell r="B162">
            <v>625485</v>
          </cell>
          <cell r="C162">
            <v>511548</v>
          </cell>
          <cell r="D162">
            <v>35403</v>
          </cell>
        </row>
        <row r="163">
          <cell r="B163">
            <v>42145</v>
          </cell>
          <cell r="C163">
            <v>38061</v>
          </cell>
          <cell r="D163">
            <v>2310</v>
          </cell>
        </row>
        <row r="164">
          <cell r="B164">
            <v>1012894</v>
          </cell>
          <cell r="C164">
            <v>953257</v>
          </cell>
          <cell r="D164">
            <v>57669</v>
          </cell>
        </row>
        <row r="165">
          <cell r="B165">
            <v>35561</v>
          </cell>
          <cell r="C165">
            <v>31844</v>
          </cell>
          <cell r="D165">
            <v>1163</v>
          </cell>
        </row>
        <row r="166">
          <cell r="B166">
            <v>62459</v>
          </cell>
          <cell r="C166">
            <v>59420</v>
          </cell>
          <cell r="D166">
            <v>2920</v>
          </cell>
        </row>
        <row r="169">
          <cell r="B169">
            <v>46354368</v>
          </cell>
          <cell r="C169">
            <v>41411597</v>
          </cell>
          <cell r="D169">
            <v>4116377</v>
          </cell>
        </row>
        <row r="170">
          <cell r="B170">
            <v>33303</v>
          </cell>
          <cell r="C170">
            <v>24523</v>
          </cell>
          <cell r="D170">
            <v>2123</v>
          </cell>
        </row>
        <row r="171">
          <cell r="B171">
            <v>25214</v>
          </cell>
          <cell r="C171">
            <v>22483</v>
          </cell>
          <cell r="D171">
            <v>490</v>
          </cell>
        </row>
        <row r="172">
          <cell r="B172">
            <v>27580</v>
          </cell>
          <cell r="C172">
            <v>24707</v>
          </cell>
          <cell r="D172">
            <v>1795</v>
          </cell>
        </row>
        <row r="173">
          <cell r="B173">
            <v>0</v>
          </cell>
          <cell r="C173">
            <v>0</v>
          </cell>
          <cell r="D173">
            <v>0</v>
          </cell>
        </row>
        <row r="176">
          <cell r="B176">
            <v>2884577</v>
          </cell>
          <cell r="C176">
            <v>1985703</v>
          </cell>
          <cell r="D176">
            <v>142482</v>
          </cell>
        </row>
        <row r="177">
          <cell r="B177">
            <v>27441</v>
          </cell>
          <cell r="C177">
            <v>22099</v>
          </cell>
          <cell r="D177">
            <v>665</v>
          </cell>
        </row>
        <row r="178">
          <cell r="B178">
            <v>261958</v>
          </cell>
          <cell r="C178">
            <v>223971</v>
          </cell>
          <cell r="D178">
            <v>8778</v>
          </cell>
        </row>
        <row r="181">
          <cell r="B181">
            <v>2199148</v>
          </cell>
          <cell r="C181">
            <v>1682772</v>
          </cell>
          <cell r="D181">
            <v>188778</v>
          </cell>
        </row>
        <row r="182">
          <cell r="B182">
            <v>198569</v>
          </cell>
          <cell r="C182">
            <v>185272</v>
          </cell>
          <cell r="D182">
            <v>8882</v>
          </cell>
        </row>
        <row r="183">
          <cell r="B183">
            <v>46942</v>
          </cell>
          <cell r="C183">
            <v>33634</v>
          </cell>
          <cell r="D183">
            <v>6810</v>
          </cell>
        </row>
        <row r="184">
          <cell r="B184">
            <v>17672</v>
          </cell>
          <cell r="C184">
            <v>14808</v>
          </cell>
          <cell r="D184">
            <v>1031</v>
          </cell>
        </row>
        <row r="185">
          <cell r="B185">
            <v>28670</v>
          </cell>
          <cell r="C185">
            <v>22064</v>
          </cell>
          <cell r="D185">
            <v>5250</v>
          </cell>
        </row>
        <row r="186">
          <cell r="B186">
            <v>356</v>
          </cell>
          <cell r="C186">
            <v>0</v>
          </cell>
          <cell r="D186">
            <v>0</v>
          </cell>
        </row>
        <row r="189">
          <cell r="B189">
            <v>11295038</v>
          </cell>
          <cell r="C189">
            <v>9744143</v>
          </cell>
          <cell r="D189">
            <v>226293</v>
          </cell>
        </row>
        <row r="190">
          <cell r="B190">
            <v>40572</v>
          </cell>
          <cell r="C190">
            <v>36763</v>
          </cell>
          <cell r="D190">
            <v>3700</v>
          </cell>
        </row>
        <row r="191">
          <cell r="B191">
            <v>616652</v>
          </cell>
          <cell r="C191">
            <v>361417</v>
          </cell>
          <cell r="D191">
            <v>12127</v>
          </cell>
        </row>
        <row r="192">
          <cell r="B192">
            <v>14354</v>
          </cell>
          <cell r="C192">
            <v>13101</v>
          </cell>
          <cell r="D192">
            <v>804</v>
          </cell>
        </row>
        <row r="193">
          <cell r="B193">
            <v>444167</v>
          </cell>
          <cell r="C193">
            <v>281921</v>
          </cell>
          <cell r="D193">
            <v>18203</v>
          </cell>
        </row>
        <row r="194">
          <cell r="B194">
            <v>21957</v>
          </cell>
          <cell r="C194">
            <v>14329</v>
          </cell>
          <cell r="D194">
            <v>1140</v>
          </cell>
        </row>
        <row r="197">
          <cell r="B197">
            <v>658825</v>
          </cell>
          <cell r="C197">
            <v>569436</v>
          </cell>
          <cell r="D197">
            <v>28138</v>
          </cell>
        </row>
        <row r="198">
          <cell r="B198">
            <v>73278</v>
          </cell>
          <cell r="C198">
            <v>68696</v>
          </cell>
          <cell r="D198">
            <v>4479</v>
          </cell>
        </row>
        <row r="199">
          <cell r="B199">
            <v>2666543</v>
          </cell>
          <cell r="C199">
            <v>2489622</v>
          </cell>
          <cell r="D199">
            <v>31220</v>
          </cell>
        </row>
        <row r="200">
          <cell r="B200">
            <v>11255</v>
          </cell>
          <cell r="C200">
            <v>10043</v>
          </cell>
          <cell r="D200">
            <v>623</v>
          </cell>
        </row>
        <row r="201">
          <cell r="B201">
            <v>46114</v>
          </cell>
          <cell r="C201">
            <v>42513</v>
          </cell>
          <cell r="D201">
            <v>2874</v>
          </cell>
        </row>
        <row r="202">
          <cell r="B202">
            <v>14873</v>
          </cell>
          <cell r="C202">
            <v>13686</v>
          </cell>
          <cell r="D202">
            <v>1137</v>
          </cell>
        </row>
        <row r="203">
          <cell r="B203">
            <v>46556</v>
          </cell>
          <cell r="C203">
            <v>38977</v>
          </cell>
          <cell r="D203">
            <v>1518</v>
          </cell>
        </row>
        <row r="206">
          <cell r="B206">
            <v>353492</v>
          </cell>
          <cell r="C206">
            <v>241894</v>
          </cell>
          <cell r="D206">
            <v>111586</v>
          </cell>
        </row>
        <row r="207">
          <cell r="B207">
            <v>209989</v>
          </cell>
          <cell r="C207">
            <v>194567</v>
          </cell>
          <cell r="D207">
            <v>8441</v>
          </cell>
        </row>
        <row r="208">
          <cell r="B208">
            <v>36661</v>
          </cell>
          <cell r="C208">
            <v>24406</v>
          </cell>
          <cell r="D208">
            <v>11780</v>
          </cell>
        </row>
        <row r="209">
          <cell r="B209">
            <v>119924</v>
          </cell>
          <cell r="C209">
            <v>109666</v>
          </cell>
          <cell r="D209">
            <v>5998</v>
          </cell>
        </row>
        <row r="210">
          <cell r="B210">
            <v>82097</v>
          </cell>
          <cell r="C210">
            <v>74487</v>
          </cell>
          <cell r="D210">
            <v>7609</v>
          </cell>
        </row>
        <row r="211">
          <cell r="B211">
            <v>190746</v>
          </cell>
          <cell r="C211">
            <v>181470</v>
          </cell>
          <cell r="D211">
            <v>9239</v>
          </cell>
        </row>
        <row r="212">
          <cell r="B212">
            <v>100202</v>
          </cell>
          <cell r="C212">
            <v>97772</v>
          </cell>
          <cell r="D212">
            <v>2397</v>
          </cell>
        </row>
        <row r="215">
          <cell r="B215">
            <v>15474</v>
          </cell>
          <cell r="C215">
            <v>14254</v>
          </cell>
          <cell r="D215">
            <v>534</v>
          </cell>
        </row>
        <row r="216">
          <cell r="B216">
            <v>71659</v>
          </cell>
          <cell r="C216">
            <v>53612</v>
          </cell>
          <cell r="D216">
            <v>7306</v>
          </cell>
        </row>
        <row r="217">
          <cell r="B217">
            <v>61655</v>
          </cell>
          <cell r="C217">
            <v>48941</v>
          </cell>
          <cell r="D217">
            <v>1945</v>
          </cell>
        </row>
        <row r="218">
          <cell r="B218">
            <v>2712820</v>
          </cell>
          <cell r="C218">
            <v>1830043</v>
          </cell>
          <cell r="D218">
            <v>158366</v>
          </cell>
        </row>
        <row r="219">
          <cell r="B219">
            <v>29867</v>
          </cell>
          <cell r="C219">
            <v>24245</v>
          </cell>
          <cell r="D219">
            <v>662</v>
          </cell>
        </row>
        <row r="220">
          <cell r="B220">
            <v>152050</v>
          </cell>
          <cell r="C220">
            <v>84365</v>
          </cell>
          <cell r="D220">
            <v>67236</v>
          </cell>
        </row>
        <row r="221">
          <cell r="B221">
            <v>171037</v>
          </cell>
          <cell r="C221">
            <v>148419</v>
          </cell>
          <cell r="D221">
            <v>7908</v>
          </cell>
        </row>
        <row r="222">
          <cell r="B222">
            <v>109684</v>
          </cell>
          <cell r="C222">
            <v>102255</v>
          </cell>
          <cell r="D222">
            <v>5363</v>
          </cell>
        </row>
        <row r="223">
          <cell r="B223">
            <v>59946</v>
          </cell>
          <cell r="C223">
            <v>53774</v>
          </cell>
          <cell r="D223">
            <v>1923</v>
          </cell>
        </row>
        <row r="224">
          <cell r="B224">
            <v>147683</v>
          </cell>
          <cell r="C224">
            <v>131351</v>
          </cell>
          <cell r="D224">
            <v>5589</v>
          </cell>
        </row>
        <row r="225">
          <cell r="B225">
            <v>395627</v>
          </cell>
          <cell r="C225">
            <v>356158</v>
          </cell>
          <cell r="D225">
            <v>9934</v>
          </cell>
        </row>
        <row r="226">
          <cell r="B226">
            <v>88037</v>
          </cell>
          <cell r="C226">
            <v>65517</v>
          </cell>
          <cell r="D226">
            <v>7727</v>
          </cell>
        </row>
        <row r="227">
          <cell r="B227">
            <v>49856</v>
          </cell>
          <cell r="C227">
            <v>42922</v>
          </cell>
          <cell r="D227">
            <v>3515</v>
          </cell>
        </row>
        <row r="228">
          <cell r="B228">
            <v>99519</v>
          </cell>
          <cell r="C228">
            <v>68456</v>
          </cell>
          <cell r="D228">
            <v>3367</v>
          </cell>
        </row>
        <row r="229">
          <cell r="B229">
            <v>611750</v>
          </cell>
          <cell r="C229">
            <v>498460</v>
          </cell>
          <cell r="D229">
            <v>36836</v>
          </cell>
        </row>
        <row r="230">
          <cell r="B230">
            <v>230857</v>
          </cell>
          <cell r="C230">
            <v>209726</v>
          </cell>
          <cell r="D230">
            <v>16516</v>
          </cell>
        </row>
        <row r="231">
          <cell r="B231">
            <v>216224</v>
          </cell>
          <cell r="C231">
            <v>157490</v>
          </cell>
          <cell r="D231">
            <v>7247</v>
          </cell>
        </row>
        <row r="232">
          <cell r="B232">
            <v>105077</v>
          </cell>
          <cell r="C232">
            <v>77335</v>
          </cell>
          <cell r="D232">
            <v>10389</v>
          </cell>
        </row>
        <row r="233">
          <cell r="B233">
            <v>59592</v>
          </cell>
          <cell r="C233">
            <v>53909</v>
          </cell>
          <cell r="D233">
            <v>2684</v>
          </cell>
        </row>
        <row r="234">
          <cell r="B234">
            <v>39014</v>
          </cell>
          <cell r="C234">
            <v>30518</v>
          </cell>
          <cell r="D234">
            <v>1708</v>
          </cell>
        </row>
        <row r="235">
          <cell r="B235">
            <v>387171</v>
          </cell>
          <cell r="C235">
            <v>352780</v>
          </cell>
          <cell r="D235">
            <v>34388</v>
          </cell>
        </row>
        <row r="236">
          <cell r="B236">
            <v>103098</v>
          </cell>
          <cell r="C236">
            <v>67131</v>
          </cell>
          <cell r="D236">
            <v>7389</v>
          </cell>
        </row>
        <row r="237">
          <cell r="B237">
            <v>477755</v>
          </cell>
          <cell r="C237">
            <v>461841</v>
          </cell>
          <cell r="D237">
            <v>15904</v>
          </cell>
        </row>
        <row r="238">
          <cell r="B238">
            <v>203086</v>
          </cell>
          <cell r="C238">
            <v>192971</v>
          </cell>
          <cell r="D238">
            <v>7290</v>
          </cell>
        </row>
        <row r="239">
          <cell r="B239">
            <v>33939</v>
          </cell>
          <cell r="C239">
            <v>29276</v>
          </cell>
          <cell r="D239">
            <v>977</v>
          </cell>
        </row>
        <row r="240">
          <cell r="B240">
            <v>596820</v>
          </cell>
          <cell r="C240">
            <v>379603</v>
          </cell>
          <cell r="D240">
            <v>60158</v>
          </cell>
        </row>
        <row r="241">
          <cell r="B241">
            <v>618755</v>
          </cell>
          <cell r="C241">
            <v>590116</v>
          </cell>
          <cell r="D241">
            <v>28631</v>
          </cell>
        </row>
        <row r="242">
          <cell r="B242">
            <v>78488</v>
          </cell>
          <cell r="C242">
            <v>72391</v>
          </cell>
          <cell r="D242">
            <v>6087</v>
          </cell>
        </row>
        <row r="243">
          <cell r="B243">
            <v>137895</v>
          </cell>
          <cell r="C243">
            <v>126789</v>
          </cell>
          <cell r="D243">
            <v>8721</v>
          </cell>
        </row>
        <row r="244">
          <cell r="B244">
            <v>70191</v>
          </cell>
          <cell r="C244">
            <v>65003</v>
          </cell>
          <cell r="D244">
            <v>4447</v>
          </cell>
        </row>
        <row r="245">
          <cell r="B245">
            <v>27065</v>
          </cell>
          <cell r="C245">
            <v>24289</v>
          </cell>
          <cell r="D245">
            <v>579</v>
          </cell>
        </row>
        <row r="246">
          <cell r="B246">
            <v>240305</v>
          </cell>
          <cell r="C246">
            <v>201458</v>
          </cell>
          <cell r="D246">
            <v>21354</v>
          </cell>
        </row>
        <row r="247">
          <cell r="B247">
            <v>48804</v>
          </cell>
          <cell r="C247">
            <v>36369</v>
          </cell>
          <cell r="D247">
            <v>1838</v>
          </cell>
        </row>
        <row r="248">
          <cell r="B248">
            <v>53210</v>
          </cell>
          <cell r="C248">
            <v>34896</v>
          </cell>
          <cell r="D248">
            <v>2447</v>
          </cell>
        </row>
        <row r="249">
          <cell r="B249">
            <v>585605</v>
          </cell>
          <cell r="C249">
            <v>461626</v>
          </cell>
          <cell r="D249">
            <v>41603</v>
          </cell>
        </row>
        <row r="252">
          <cell r="B252">
            <v>10228082</v>
          </cell>
          <cell r="C252">
            <v>9873511</v>
          </cell>
          <cell r="D252">
            <v>238636</v>
          </cell>
        </row>
        <row r="253">
          <cell r="B253">
            <v>161992</v>
          </cell>
          <cell r="C253">
            <v>159700</v>
          </cell>
          <cell r="D253">
            <v>915</v>
          </cell>
        </row>
        <row r="254">
          <cell r="B254">
            <v>78137</v>
          </cell>
          <cell r="C254">
            <v>66612</v>
          </cell>
          <cell r="D254">
            <v>1753</v>
          </cell>
        </row>
        <row r="257">
          <cell r="B257">
            <v>1621</v>
          </cell>
          <cell r="C257">
            <v>1064</v>
          </cell>
          <cell r="D257">
            <v>86</v>
          </cell>
        </row>
        <row r="260">
          <cell r="B260">
            <v>11007773</v>
          </cell>
          <cell r="C260">
            <v>10214878</v>
          </cell>
          <cell r="D260">
            <v>762058</v>
          </cell>
        </row>
        <row r="261">
          <cell r="B261">
            <v>63127</v>
          </cell>
          <cell r="C261">
            <v>42339</v>
          </cell>
          <cell r="D261">
            <v>1116</v>
          </cell>
        </row>
        <row r="262">
          <cell r="B262">
            <v>288641</v>
          </cell>
          <cell r="C262">
            <v>259376</v>
          </cell>
          <cell r="D262">
            <v>28959</v>
          </cell>
        </row>
        <row r="263">
          <cell r="B263">
            <v>940300</v>
          </cell>
          <cell r="C263">
            <v>889037</v>
          </cell>
          <cell r="D263">
            <v>51259</v>
          </cell>
        </row>
        <row r="264">
          <cell r="B264">
            <v>171209</v>
          </cell>
          <cell r="C264">
            <v>158702</v>
          </cell>
          <cell r="D264">
            <v>8198</v>
          </cell>
        </row>
        <row r="267">
          <cell r="B267">
            <v>655485</v>
          </cell>
          <cell r="C267">
            <v>627972</v>
          </cell>
          <cell r="D267">
            <v>25983</v>
          </cell>
        </row>
        <row r="268">
          <cell r="B268">
            <v>39494</v>
          </cell>
          <cell r="C268">
            <v>35114</v>
          </cell>
          <cell r="D268">
            <v>2857</v>
          </cell>
        </row>
        <row r="271">
          <cell r="B271">
            <v>5708146</v>
          </cell>
          <cell r="C271">
            <v>5177489</v>
          </cell>
          <cell r="D271">
            <v>295043</v>
          </cell>
        </row>
        <row r="274">
          <cell r="B274">
            <v>14555242</v>
          </cell>
          <cell r="C274">
            <v>14448951</v>
          </cell>
          <cell r="D274">
            <v>106288</v>
          </cell>
        </row>
        <row r="277">
          <cell r="B277">
            <v>1286746</v>
          </cell>
          <cell r="C277">
            <v>1173907</v>
          </cell>
          <cell r="D277">
            <v>112327</v>
          </cell>
        </row>
        <row r="280">
          <cell r="B280">
            <v>224091</v>
          </cell>
          <cell r="C280">
            <v>215731</v>
          </cell>
          <cell r="D280">
            <v>7797</v>
          </cell>
        </row>
        <row r="285">
          <cell r="B285">
            <v>28353168</v>
          </cell>
          <cell r="C285">
            <v>26418749</v>
          </cell>
          <cell r="D285">
            <v>2186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1063177</v>
          </cell>
          <cell r="C310">
            <v>1054596</v>
          </cell>
          <cell r="D310">
            <v>8579</v>
          </cell>
        </row>
        <row r="311">
          <cell r="B311">
            <v>103044</v>
          </cell>
          <cell r="C311">
            <v>100207</v>
          </cell>
          <cell r="D311">
            <v>2209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7438890</v>
          </cell>
          <cell r="C320">
            <v>5683109</v>
          </cell>
          <cell r="D320">
            <v>728917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235385776</v>
          </cell>
          <cell r="C353">
            <v>235344836</v>
          </cell>
          <cell r="D353">
            <v>10467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B13">
            <v>8713</v>
          </cell>
          <cell r="C13">
            <v>8198</v>
          </cell>
          <cell r="D13">
            <v>0</v>
          </cell>
        </row>
        <row r="14">
          <cell r="B14">
            <v>788</v>
          </cell>
          <cell r="C14">
            <v>788</v>
          </cell>
          <cell r="D14">
            <v>0</v>
          </cell>
        </row>
        <row r="15">
          <cell r="B15">
            <v>830</v>
          </cell>
          <cell r="C15">
            <v>419</v>
          </cell>
          <cell r="D15">
            <v>23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3679</v>
          </cell>
          <cell r="C17">
            <v>3541</v>
          </cell>
          <cell r="D17">
            <v>0</v>
          </cell>
        </row>
        <row r="20">
          <cell r="B20">
            <v>45328</v>
          </cell>
          <cell r="C20">
            <v>44450</v>
          </cell>
          <cell r="D20">
            <v>63</v>
          </cell>
        </row>
        <row r="23">
          <cell r="B23">
            <v>8022</v>
          </cell>
          <cell r="C23">
            <v>8022</v>
          </cell>
          <cell r="D23">
            <v>0</v>
          </cell>
        </row>
        <row r="26">
          <cell r="B26">
            <v>100667</v>
          </cell>
          <cell r="C26">
            <v>89837</v>
          </cell>
          <cell r="D26">
            <v>10296</v>
          </cell>
        </row>
        <row r="29">
          <cell r="B29">
            <v>2296535</v>
          </cell>
          <cell r="C29">
            <v>2048794</v>
          </cell>
          <cell r="D29">
            <v>171539</v>
          </cell>
        </row>
        <row r="30">
          <cell r="B30">
            <v>179</v>
          </cell>
          <cell r="C30">
            <v>179</v>
          </cell>
          <cell r="D30">
            <v>0</v>
          </cell>
        </row>
        <row r="31">
          <cell r="B31">
            <v>15419</v>
          </cell>
          <cell r="C31">
            <v>14012</v>
          </cell>
          <cell r="D31">
            <v>1074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</row>
        <row r="34">
          <cell r="B34">
            <v>2306</v>
          </cell>
          <cell r="C34">
            <v>2142</v>
          </cell>
          <cell r="D34">
            <v>0</v>
          </cell>
        </row>
        <row r="35">
          <cell r="B35">
            <v>7950</v>
          </cell>
          <cell r="C35">
            <v>6970</v>
          </cell>
          <cell r="D35">
            <v>665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6945</v>
          </cell>
          <cell r="C37">
            <v>6882</v>
          </cell>
          <cell r="D37">
            <v>0</v>
          </cell>
        </row>
        <row r="38">
          <cell r="B38">
            <v>4860</v>
          </cell>
          <cell r="C38">
            <v>4860</v>
          </cell>
          <cell r="D38">
            <v>0</v>
          </cell>
        </row>
        <row r="39">
          <cell r="B39">
            <v>669</v>
          </cell>
          <cell r="C39">
            <v>0</v>
          </cell>
          <cell r="D39">
            <v>0</v>
          </cell>
        </row>
        <row r="42">
          <cell r="B42">
            <v>59225</v>
          </cell>
          <cell r="C42">
            <v>58381</v>
          </cell>
          <cell r="D42">
            <v>12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6">
          <cell r="B46">
            <v>10009752</v>
          </cell>
          <cell r="C46">
            <v>9808649</v>
          </cell>
          <cell r="D46">
            <v>56647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36024</v>
          </cell>
          <cell r="C49">
            <v>35739</v>
          </cell>
          <cell r="D49">
            <v>0</v>
          </cell>
        </row>
        <row r="50">
          <cell r="B50">
            <v>3695</v>
          </cell>
          <cell r="C50">
            <v>3684</v>
          </cell>
          <cell r="D50">
            <v>11</v>
          </cell>
        </row>
        <row r="52">
          <cell r="B52">
            <v>647140</v>
          </cell>
          <cell r="C52">
            <v>625502</v>
          </cell>
          <cell r="D52">
            <v>9095</v>
          </cell>
        </row>
        <row r="55">
          <cell r="B55">
            <v>20897</v>
          </cell>
          <cell r="C55">
            <v>11718</v>
          </cell>
          <cell r="D55">
            <v>0</v>
          </cell>
        </row>
        <row r="58">
          <cell r="B58">
            <v>250327</v>
          </cell>
          <cell r="C58">
            <v>210810</v>
          </cell>
          <cell r="D58">
            <v>6417</v>
          </cell>
        </row>
        <row r="59">
          <cell r="B59">
            <v>2260</v>
          </cell>
          <cell r="C59">
            <v>2260</v>
          </cell>
          <cell r="D59">
            <v>0</v>
          </cell>
        </row>
        <row r="60">
          <cell r="B60">
            <v>6819</v>
          </cell>
          <cell r="C60">
            <v>6819</v>
          </cell>
          <cell r="D60">
            <v>0</v>
          </cell>
        </row>
        <row r="61">
          <cell r="B61">
            <v>2907</v>
          </cell>
          <cell r="C61">
            <v>2907</v>
          </cell>
          <cell r="D61">
            <v>0</v>
          </cell>
        </row>
        <row r="62">
          <cell r="B62">
            <v>1013</v>
          </cell>
          <cell r="C62">
            <v>1009</v>
          </cell>
          <cell r="D62">
            <v>0</v>
          </cell>
        </row>
        <row r="63">
          <cell r="B63">
            <v>942</v>
          </cell>
          <cell r="C63">
            <v>942</v>
          </cell>
          <cell r="D63">
            <v>0</v>
          </cell>
        </row>
        <row r="66">
          <cell r="B66">
            <v>1835</v>
          </cell>
          <cell r="C66">
            <v>1835</v>
          </cell>
          <cell r="D66">
            <v>0</v>
          </cell>
        </row>
        <row r="67">
          <cell r="B67">
            <v>87252</v>
          </cell>
          <cell r="C67">
            <v>74658</v>
          </cell>
          <cell r="D67">
            <v>2694</v>
          </cell>
        </row>
        <row r="68">
          <cell r="B68">
            <v>25436</v>
          </cell>
          <cell r="C68">
            <v>23737</v>
          </cell>
          <cell r="D68">
            <v>0</v>
          </cell>
        </row>
        <row r="69">
          <cell r="B69">
            <v>4051</v>
          </cell>
          <cell r="C69">
            <v>4051</v>
          </cell>
          <cell r="D69">
            <v>0</v>
          </cell>
        </row>
        <row r="70">
          <cell r="B70">
            <v>26648</v>
          </cell>
          <cell r="C70">
            <v>25287</v>
          </cell>
          <cell r="D70">
            <v>1356</v>
          </cell>
        </row>
        <row r="71">
          <cell r="B71">
            <v>0</v>
          </cell>
          <cell r="C71">
            <v>0</v>
          </cell>
          <cell r="D71">
            <v>0</v>
          </cell>
        </row>
        <row r="72">
          <cell r="B72">
            <v>21192</v>
          </cell>
          <cell r="C72">
            <v>14361</v>
          </cell>
          <cell r="D72">
            <v>2726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66261</v>
          </cell>
          <cell r="C74">
            <v>31830</v>
          </cell>
          <cell r="D74">
            <v>6498</v>
          </cell>
        </row>
        <row r="75">
          <cell r="B75">
            <v>2113</v>
          </cell>
          <cell r="C75">
            <v>2113</v>
          </cell>
          <cell r="D75">
            <v>0</v>
          </cell>
        </row>
        <row r="76">
          <cell r="B76">
            <v>64135</v>
          </cell>
          <cell r="C76">
            <v>60468</v>
          </cell>
          <cell r="D76">
            <v>0</v>
          </cell>
        </row>
        <row r="77">
          <cell r="B77">
            <v>2998</v>
          </cell>
          <cell r="C77">
            <v>2130</v>
          </cell>
          <cell r="D77">
            <v>868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29624</v>
          </cell>
          <cell r="C81">
            <v>27273</v>
          </cell>
          <cell r="D81">
            <v>0</v>
          </cell>
        </row>
        <row r="82">
          <cell r="B82">
            <v>3444</v>
          </cell>
          <cell r="C82">
            <v>3444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7">
          <cell r="B87">
            <v>3760449</v>
          </cell>
          <cell r="C87">
            <v>3700237</v>
          </cell>
          <cell r="D87">
            <v>7655</v>
          </cell>
        </row>
        <row r="88">
          <cell r="B88">
            <v>45911</v>
          </cell>
          <cell r="C88">
            <v>42942</v>
          </cell>
          <cell r="D88">
            <v>2650</v>
          </cell>
        </row>
        <row r="89">
          <cell r="B89">
            <v>86920</v>
          </cell>
          <cell r="C89">
            <v>86396</v>
          </cell>
          <cell r="D89">
            <v>34</v>
          </cell>
        </row>
        <row r="92">
          <cell r="B92">
            <v>219100</v>
          </cell>
          <cell r="C92">
            <v>192387</v>
          </cell>
          <cell r="D92">
            <v>8658</v>
          </cell>
        </row>
        <row r="93">
          <cell r="B93">
            <v>1421785</v>
          </cell>
          <cell r="C93">
            <v>1218232</v>
          </cell>
          <cell r="D93">
            <v>90864</v>
          </cell>
        </row>
        <row r="94">
          <cell r="B94">
            <v>293624</v>
          </cell>
          <cell r="C94">
            <v>235439</v>
          </cell>
          <cell r="D94">
            <v>5822</v>
          </cell>
        </row>
        <row r="95">
          <cell r="B95">
            <v>6351</v>
          </cell>
          <cell r="C95">
            <v>6010</v>
          </cell>
          <cell r="D95">
            <v>0</v>
          </cell>
        </row>
        <row r="96">
          <cell r="B96">
            <v>20498</v>
          </cell>
          <cell r="C96">
            <v>19688</v>
          </cell>
          <cell r="D96">
            <v>644</v>
          </cell>
        </row>
        <row r="97">
          <cell r="B97">
            <v>6844061</v>
          </cell>
          <cell r="C97">
            <v>5856446</v>
          </cell>
          <cell r="D97">
            <v>133883</v>
          </cell>
        </row>
        <row r="98">
          <cell r="B98">
            <v>1427</v>
          </cell>
          <cell r="C98">
            <v>0</v>
          </cell>
          <cell r="D98">
            <v>0</v>
          </cell>
        </row>
        <row r="101">
          <cell r="B101">
            <v>352661</v>
          </cell>
          <cell r="C101">
            <v>339557</v>
          </cell>
          <cell r="D101">
            <v>6420</v>
          </cell>
        </row>
        <row r="102">
          <cell r="B102">
            <v>90431</v>
          </cell>
          <cell r="C102">
            <v>82798</v>
          </cell>
          <cell r="D102">
            <v>1367</v>
          </cell>
        </row>
        <row r="103">
          <cell r="B103">
            <v>17310</v>
          </cell>
          <cell r="C103">
            <v>17310</v>
          </cell>
          <cell r="D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30483</v>
          </cell>
          <cell r="C105">
            <v>20497</v>
          </cell>
          <cell r="D105">
            <v>0</v>
          </cell>
        </row>
        <row r="106">
          <cell r="B106">
            <v>15543</v>
          </cell>
          <cell r="C106">
            <v>15399</v>
          </cell>
          <cell r="D106">
            <v>0</v>
          </cell>
        </row>
        <row r="107">
          <cell r="B107">
            <v>599</v>
          </cell>
          <cell r="C107">
            <v>599</v>
          </cell>
          <cell r="D107">
            <v>0</v>
          </cell>
        </row>
        <row r="108">
          <cell r="B108">
            <v>2828</v>
          </cell>
          <cell r="C108">
            <v>2828</v>
          </cell>
          <cell r="D108">
            <v>0</v>
          </cell>
        </row>
        <row r="109">
          <cell r="B109">
            <v>18645</v>
          </cell>
          <cell r="C109">
            <v>18551</v>
          </cell>
          <cell r="D109">
            <v>0</v>
          </cell>
        </row>
        <row r="110">
          <cell r="B110">
            <v>8254</v>
          </cell>
          <cell r="C110">
            <v>8254</v>
          </cell>
          <cell r="D110">
            <v>0</v>
          </cell>
        </row>
        <row r="111">
          <cell r="B111">
            <v>2861</v>
          </cell>
          <cell r="C111">
            <v>2614</v>
          </cell>
          <cell r="D111">
            <v>0</v>
          </cell>
        </row>
        <row r="114">
          <cell r="B114">
            <v>59528</v>
          </cell>
          <cell r="C114">
            <v>47175</v>
          </cell>
          <cell r="D114">
            <v>1041</v>
          </cell>
        </row>
        <row r="115">
          <cell r="B115">
            <v>497</v>
          </cell>
          <cell r="C115">
            <v>497</v>
          </cell>
          <cell r="D115">
            <v>0</v>
          </cell>
        </row>
        <row r="116">
          <cell r="B116">
            <v>11927</v>
          </cell>
          <cell r="C116">
            <v>11926</v>
          </cell>
          <cell r="D116">
            <v>0</v>
          </cell>
        </row>
        <row r="117">
          <cell r="B117">
            <v>87394</v>
          </cell>
          <cell r="C117">
            <v>82177</v>
          </cell>
          <cell r="D117">
            <v>748</v>
          </cell>
        </row>
        <row r="118">
          <cell r="B118">
            <v>16246</v>
          </cell>
          <cell r="C118">
            <v>16088</v>
          </cell>
          <cell r="D118">
            <v>0</v>
          </cell>
        </row>
        <row r="119">
          <cell r="B119">
            <v>15943</v>
          </cell>
          <cell r="C119">
            <v>15616</v>
          </cell>
          <cell r="D119">
            <v>0</v>
          </cell>
        </row>
        <row r="120">
          <cell r="B120">
            <v>16882</v>
          </cell>
          <cell r="C120">
            <v>16819</v>
          </cell>
          <cell r="D120">
            <v>0</v>
          </cell>
        </row>
        <row r="121">
          <cell r="B121">
            <v>13112</v>
          </cell>
          <cell r="C121">
            <v>12815</v>
          </cell>
          <cell r="D121">
            <v>70</v>
          </cell>
        </row>
        <row r="122">
          <cell r="B122">
            <v>59965</v>
          </cell>
          <cell r="C122">
            <v>56868</v>
          </cell>
          <cell r="D122">
            <v>283</v>
          </cell>
        </row>
        <row r="125">
          <cell r="B125">
            <v>207389</v>
          </cell>
          <cell r="C125">
            <v>196947</v>
          </cell>
          <cell r="D125">
            <v>613</v>
          </cell>
        </row>
        <row r="126">
          <cell r="B126">
            <v>108814</v>
          </cell>
          <cell r="C126">
            <v>101829</v>
          </cell>
          <cell r="D126">
            <v>160</v>
          </cell>
        </row>
        <row r="127">
          <cell r="B127">
            <v>10971</v>
          </cell>
          <cell r="C127">
            <v>10964</v>
          </cell>
          <cell r="D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</row>
        <row r="129">
          <cell r="B129">
            <v>5932</v>
          </cell>
          <cell r="C129">
            <v>5499</v>
          </cell>
          <cell r="D129">
            <v>426</v>
          </cell>
        </row>
        <row r="130">
          <cell r="B130">
            <v>81672</v>
          </cell>
          <cell r="C130">
            <v>78655</v>
          </cell>
          <cell r="D130">
            <v>27</v>
          </cell>
        </row>
        <row r="131">
          <cell r="B131">
            <v>33357</v>
          </cell>
          <cell r="C131">
            <v>33357</v>
          </cell>
          <cell r="D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48315</v>
          </cell>
          <cell r="C133">
            <v>45298</v>
          </cell>
          <cell r="D133">
            <v>27</v>
          </cell>
        </row>
        <row r="134">
          <cell r="B134">
            <v>9335074</v>
          </cell>
          <cell r="C134">
            <v>8763759</v>
          </cell>
          <cell r="D134">
            <v>61761</v>
          </cell>
        </row>
        <row r="135">
          <cell r="B135">
            <v>3889459</v>
          </cell>
          <cell r="C135">
            <v>3887602</v>
          </cell>
          <cell r="D135">
            <v>1857</v>
          </cell>
        </row>
        <row r="136">
          <cell r="B136">
            <v>558461</v>
          </cell>
          <cell r="C136">
            <v>492201</v>
          </cell>
          <cell r="D136">
            <v>8676</v>
          </cell>
        </row>
        <row r="137">
          <cell r="B137">
            <v>841039</v>
          </cell>
          <cell r="C137">
            <v>735159</v>
          </cell>
          <cell r="D137">
            <v>3726</v>
          </cell>
        </row>
        <row r="138">
          <cell r="B138">
            <v>4046115</v>
          </cell>
          <cell r="C138">
            <v>3648797</v>
          </cell>
          <cell r="D138">
            <v>47502</v>
          </cell>
        </row>
        <row r="139">
          <cell r="B139">
            <v>4046115</v>
          </cell>
          <cell r="C139">
            <v>3648797</v>
          </cell>
          <cell r="D139">
            <v>47502</v>
          </cell>
        </row>
        <row r="142">
          <cell r="B142">
            <v>3384335</v>
          </cell>
          <cell r="C142">
            <v>2970266</v>
          </cell>
          <cell r="D142">
            <v>107187</v>
          </cell>
        </row>
        <row r="145">
          <cell r="B145">
            <v>28003</v>
          </cell>
          <cell r="C145">
            <v>22445</v>
          </cell>
          <cell r="D145">
            <v>2458</v>
          </cell>
        </row>
        <row r="146">
          <cell r="B146">
            <v>0</v>
          </cell>
          <cell r="C146">
            <v>0</v>
          </cell>
          <cell r="D146">
            <v>0</v>
          </cell>
        </row>
        <row r="147">
          <cell r="B147">
            <v>10231</v>
          </cell>
          <cell r="C147">
            <v>10226</v>
          </cell>
          <cell r="D147">
            <v>0</v>
          </cell>
        </row>
        <row r="148">
          <cell r="B148">
            <v>21387</v>
          </cell>
          <cell r="C148">
            <v>21387</v>
          </cell>
          <cell r="D148">
            <v>0</v>
          </cell>
        </row>
        <row r="149">
          <cell r="B149">
            <v>8220</v>
          </cell>
          <cell r="C149">
            <v>6448</v>
          </cell>
          <cell r="D149">
            <v>542</v>
          </cell>
        </row>
        <row r="150">
          <cell r="B150">
            <v>72465</v>
          </cell>
          <cell r="C150">
            <v>61434</v>
          </cell>
          <cell r="D150">
            <v>1166</v>
          </cell>
        </row>
        <row r="151">
          <cell r="B151">
            <v>23047</v>
          </cell>
          <cell r="C151">
            <v>23047</v>
          </cell>
          <cell r="D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</row>
        <row r="153">
          <cell r="B153">
            <v>1324</v>
          </cell>
          <cell r="C153">
            <v>1111</v>
          </cell>
          <cell r="D153">
            <v>213</v>
          </cell>
        </row>
        <row r="154">
          <cell r="B154">
            <v>12077</v>
          </cell>
          <cell r="C154">
            <v>11882</v>
          </cell>
          <cell r="D154">
            <v>178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12438</v>
          </cell>
          <cell r="C156">
            <v>12408</v>
          </cell>
          <cell r="D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659</v>
          </cell>
          <cell r="C158">
            <v>386</v>
          </cell>
          <cell r="D158">
            <v>113</v>
          </cell>
        </row>
        <row r="159">
          <cell r="B159">
            <v>0</v>
          </cell>
          <cell r="C159">
            <v>0</v>
          </cell>
          <cell r="D159">
            <v>0</v>
          </cell>
        </row>
        <row r="160">
          <cell r="B160">
            <v>25276</v>
          </cell>
          <cell r="C160">
            <v>24822</v>
          </cell>
          <cell r="D160">
            <v>0</v>
          </cell>
        </row>
        <row r="161">
          <cell r="B161">
            <v>7566</v>
          </cell>
          <cell r="C161">
            <v>5368</v>
          </cell>
          <cell r="D161">
            <v>2135</v>
          </cell>
        </row>
        <row r="162">
          <cell r="B162">
            <v>0</v>
          </cell>
          <cell r="C162">
            <v>0</v>
          </cell>
          <cell r="D162">
            <v>0</v>
          </cell>
        </row>
        <row r="163">
          <cell r="B163">
            <v>7855</v>
          </cell>
          <cell r="C163">
            <v>7855</v>
          </cell>
          <cell r="D163">
            <v>0</v>
          </cell>
        </row>
        <row r="164">
          <cell r="B164">
            <v>1066</v>
          </cell>
          <cell r="C164">
            <v>0</v>
          </cell>
          <cell r="D164">
            <v>1002</v>
          </cell>
        </row>
        <row r="165">
          <cell r="B165">
            <v>4795</v>
          </cell>
          <cell r="C165">
            <v>3917</v>
          </cell>
          <cell r="D165">
            <v>0</v>
          </cell>
        </row>
        <row r="166">
          <cell r="B166">
            <v>1196</v>
          </cell>
          <cell r="C166">
            <v>1196</v>
          </cell>
          <cell r="D166">
            <v>0</v>
          </cell>
        </row>
        <row r="169">
          <cell r="B169">
            <v>13789</v>
          </cell>
          <cell r="C169">
            <v>6441</v>
          </cell>
          <cell r="D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</row>
        <row r="171">
          <cell r="B171">
            <v>267</v>
          </cell>
          <cell r="C171">
            <v>267</v>
          </cell>
          <cell r="D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</row>
        <row r="173">
          <cell r="B173">
            <v>55849</v>
          </cell>
          <cell r="C173">
            <v>47455</v>
          </cell>
          <cell r="D173">
            <v>255</v>
          </cell>
        </row>
        <row r="176">
          <cell r="B176">
            <v>2572</v>
          </cell>
          <cell r="C176">
            <v>2445</v>
          </cell>
          <cell r="D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</row>
        <row r="178">
          <cell r="B178">
            <v>2342</v>
          </cell>
          <cell r="C178">
            <v>2342</v>
          </cell>
          <cell r="D178">
            <v>0</v>
          </cell>
        </row>
        <row r="181">
          <cell r="B181">
            <v>40708</v>
          </cell>
          <cell r="C181">
            <v>40672</v>
          </cell>
          <cell r="D181">
            <v>0</v>
          </cell>
        </row>
        <row r="182">
          <cell r="B182">
            <v>3006</v>
          </cell>
          <cell r="C182">
            <v>2598</v>
          </cell>
          <cell r="D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</row>
        <row r="185">
          <cell r="B185">
            <v>2138</v>
          </cell>
          <cell r="C185">
            <v>2091</v>
          </cell>
          <cell r="D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</row>
        <row r="189">
          <cell r="B189">
            <v>795695</v>
          </cell>
          <cell r="C189">
            <v>745730</v>
          </cell>
          <cell r="D189">
            <v>6086</v>
          </cell>
        </row>
        <row r="190">
          <cell r="B190">
            <v>0</v>
          </cell>
          <cell r="C190">
            <v>0</v>
          </cell>
          <cell r="D190">
            <v>0</v>
          </cell>
        </row>
        <row r="191">
          <cell r="B191">
            <v>5140</v>
          </cell>
          <cell r="C191">
            <v>5140</v>
          </cell>
          <cell r="D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</row>
        <row r="197">
          <cell r="B197">
            <v>60789</v>
          </cell>
          <cell r="C197">
            <v>28180</v>
          </cell>
          <cell r="D197">
            <v>20407</v>
          </cell>
        </row>
        <row r="198">
          <cell r="B198">
            <v>1163</v>
          </cell>
          <cell r="C198">
            <v>1163</v>
          </cell>
          <cell r="D198">
            <v>0</v>
          </cell>
        </row>
        <row r="199">
          <cell r="B199">
            <v>42661</v>
          </cell>
          <cell r="C199">
            <v>42437</v>
          </cell>
          <cell r="D199">
            <v>224</v>
          </cell>
        </row>
        <row r="200">
          <cell r="B200">
            <v>1100</v>
          </cell>
          <cell r="C200">
            <v>0</v>
          </cell>
          <cell r="D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</row>
        <row r="202">
          <cell r="B202">
            <v>938</v>
          </cell>
          <cell r="C202">
            <v>938</v>
          </cell>
          <cell r="D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</row>
        <row r="206">
          <cell r="B206">
            <v>36</v>
          </cell>
          <cell r="C206">
            <v>36</v>
          </cell>
          <cell r="D206">
            <v>0</v>
          </cell>
        </row>
        <row r="207">
          <cell r="B207">
            <v>5684</v>
          </cell>
          <cell r="C207">
            <v>5551</v>
          </cell>
          <cell r="D207">
            <v>3</v>
          </cell>
        </row>
        <row r="208">
          <cell r="B208">
            <v>1168</v>
          </cell>
          <cell r="C208">
            <v>1106</v>
          </cell>
          <cell r="D208">
            <v>62</v>
          </cell>
        </row>
        <row r="209">
          <cell r="B209">
            <v>7310</v>
          </cell>
          <cell r="C209">
            <v>7281</v>
          </cell>
          <cell r="D209">
            <v>0</v>
          </cell>
        </row>
        <row r="210">
          <cell r="B210">
            <v>1248</v>
          </cell>
          <cell r="C210">
            <v>123</v>
          </cell>
          <cell r="D210">
            <v>0</v>
          </cell>
        </row>
        <row r="211">
          <cell r="B211">
            <v>8405</v>
          </cell>
          <cell r="C211">
            <v>8389</v>
          </cell>
          <cell r="D211">
            <v>0</v>
          </cell>
        </row>
        <row r="212">
          <cell r="B212">
            <v>157</v>
          </cell>
          <cell r="C212">
            <v>113</v>
          </cell>
          <cell r="D212">
            <v>45</v>
          </cell>
        </row>
        <row r="215">
          <cell r="B215">
            <v>0</v>
          </cell>
          <cell r="C215">
            <v>0</v>
          </cell>
          <cell r="D215">
            <v>0</v>
          </cell>
        </row>
        <row r="216">
          <cell r="B216">
            <v>8549</v>
          </cell>
          <cell r="C216">
            <v>6546</v>
          </cell>
          <cell r="D216">
            <v>68</v>
          </cell>
        </row>
        <row r="217">
          <cell r="B217">
            <v>1364</v>
          </cell>
          <cell r="C217">
            <v>1364</v>
          </cell>
          <cell r="D217">
            <v>0</v>
          </cell>
        </row>
        <row r="218">
          <cell r="B218">
            <v>27325</v>
          </cell>
          <cell r="C218">
            <v>13185</v>
          </cell>
          <cell r="D218">
            <v>8029</v>
          </cell>
        </row>
        <row r="219">
          <cell r="B219">
            <v>541</v>
          </cell>
          <cell r="C219">
            <v>474</v>
          </cell>
          <cell r="D219">
            <v>67</v>
          </cell>
        </row>
        <row r="220">
          <cell r="B220">
            <v>2960</v>
          </cell>
          <cell r="C220">
            <v>2960</v>
          </cell>
          <cell r="D220">
            <v>0</v>
          </cell>
        </row>
        <row r="221">
          <cell r="B221">
            <v>28477</v>
          </cell>
          <cell r="C221">
            <v>26284</v>
          </cell>
          <cell r="D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</row>
        <row r="225">
          <cell r="B225">
            <v>3740</v>
          </cell>
          <cell r="C225">
            <v>3506</v>
          </cell>
          <cell r="D225">
            <v>1</v>
          </cell>
        </row>
        <row r="226">
          <cell r="B226">
            <v>0</v>
          </cell>
          <cell r="C226">
            <v>0</v>
          </cell>
          <cell r="D226">
            <v>0</v>
          </cell>
        </row>
        <row r="227">
          <cell r="B227">
            <v>28750</v>
          </cell>
          <cell r="C227">
            <v>28750</v>
          </cell>
          <cell r="D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</row>
        <row r="229">
          <cell r="B229">
            <v>6270</v>
          </cell>
          <cell r="C229">
            <v>6144</v>
          </cell>
          <cell r="D229">
            <v>0</v>
          </cell>
        </row>
        <row r="230">
          <cell r="B230">
            <v>1199</v>
          </cell>
          <cell r="C230">
            <v>1120</v>
          </cell>
          <cell r="D230">
            <v>0</v>
          </cell>
        </row>
        <row r="231">
          <cell r="B231">
            <v>1089</v>
          </cell>
          <cell r="C231">
            <v>1068</v>
          </cell>
          <cell r="D231">
            <v>0</v>
          </cell>
        </row>
        <row r="232">
          <cell r="B232">
            <v>3135</v>
          </cell>
          <cell r="C232">
            <v>3135</v>
          </cell>
          <cell r="D232">
            <v>0</v>
          </cell>
        </row>
        <row r="233">
          <cell r="B233">
            <v>847</v>
          </cell>
          <cell r="C233">
            <v>821</v>
          </cell>
          <cell r="D233">
            <v>0</v>
          </cell>
        </row>
        <row r="234">
          <cell r="B234">
            <v>481</v>
          </cell>
          <cell r="C234">
            <v>464</v>
          </cell>
          <cell r="D234">
            <v>0</v>
          </cell>
        </row>
        <row r="235">
          <cell r="B235">
            <v>2272</v>
          </cell>
          <cell r="C235">
            <v>2272</v>
          </cell>
          <cell r="D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</row>
        <row r="237">
          <cell r="B237">
            <v>14605</v>
          </cell>
          <cell r="C237">
            <v>13500</v>
          </cell>
          <cell r="D237">
            <v>1090</v>
          </cell>
        </row>
        <row r="238">
          <cell r="B238">
            <v>7362</v>
          </cell>
          <cell r="C238">
            <v>7039</v>
          </cell>
          <cell r="D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</row>
        <row r="241">
          <cell r="B241">
            <v>34704</v>
          </cell>
          <cell r="C241">
            <v>34679</v>
          </cell>
          <cell r="D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</row>
        <row r="243">
          <cell r="B243">
            <v>1676</v>
          </cell>
          <cell r="C243">
            <v>1676</v>
          </cell>
          <cell r="D243">
            <v>0</v>
          </cell>
        </row>
        <row r="244">
          <cell r="B244">
            <v>1588</v>
          </cell>
          <cell r="C244">
            <v>1457</v>
          </cell>
          <cell r="D244">
            <v>0</v>
          </cell>
        </row>
        <row r="245">
          <cell r="B245">
            <v>463</v>
          </cell>
          <cell r="C245">
            <v>456</v>
          </cell>
          <cell r="D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</row>
        <row r="249">
          <cell r="B249">
            <v>31311</v>
          </cell>
          <cell r="C249">
            <v>29676</v>
          </cell>
          <cell r="D249">
            <v>1020</v>
          </cell>
        </row>
        <row r="252">
          <cell r="B252">
            <v>374374</v>
          </cell>
          <cell r="C252">
            <v>369664</v>
          </cell>
          <cell r="D252">
            <v>1969</v>
          </cell>
        </row>
        <row r="253">
          <cell r="B253">
            <v>4865</v>
          </cell>
          <cell r="C253">
            <v>4865</v>
          </cell>
          <cell r="D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</row>
        <row r="260">
          <cell r="B260">
            <v>614897</v>
          </cell>
          <cell r="C260">
            <v>587102</v>
          </cell>
          <cell r="D260">
            <v>23087</v>
          </cell>
        </row>
        <row r="261">
          <cell r="B261">
            <v>0</v>
          </cell>
          <cell r="C261">
            <v>0</v>
          </cell>
          <cell r="D261">
            <v>0</v>
          </cell>
        </row>
        <row r="262">
          <cell r="B262">
            <v>15033</v>
          </cell>
          <cell r="C262">
            <v>15033</v>
          </cell>
          <cell r="D262">
            <v>0</v>
          </cell>
        </row>
        <row r="263">
          <cell r="B263">
            <v>26715</v>
          </cell>
          <cell r="C263">
            <v>26715</v>
          </cell>
          <cell r="D263">
            <v>0</v>
          </cell>
        </row>
        <row r="264">
          <cell r="B264">
            <v>726</v>
          </cell>
          <cell r="C264">
            <v>705</v>
          </cell>
          <cell r="D264">
            <v>0</v>
          </cell>
        </row>
        <row r="267">
          <cell r="B267">
            <v>23529</v>
          </cell>
          <cell r="C267">
            <v>23521</v>
          </cell>
          <cell r="D267">
            <v>8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71">
          <cell r="B271">
            <v>187876</v>
          </cell>
          <cell r="C271">
            <v>163482</v>
          </cell>
          <cell r="D271">
            <v>5323</v>
          </cell>
        </row>
        <row r="274">
          <cell r="B274">
            <v>545501</v>
          </cell>
          <cell r="C274">
            <v>538216</v>
          </cell>
          <cell r="D274">
            <v>3516</v>
          </cell>
        </row>
        <row r="277">
          <cell r="B277">
            <v>0</v>
          </cell>
          <cell r="C277">
            <v>0</v>
          </cell>
          <cell r="D277">
            <v>0</v>
          </cell>
        </row>
        <row r="280">
          <cell r="B280">
            <v>2164</v>
          </cell>
          <cell r="C280">
            <v>2111</v>
          </cell>
          <cell r="D280">
            <v>53</v>
          </cell>
        </row>
        <row r="285">
          <cell r="B285">
            <v>9794608</v>
          </cell>
          <cell r="C285">
            <v>9794608</v>
          </cell>
          <cell r="D285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</row>
        <row r="311">
          <cell r="B311">
            <v>15122</v>
          </cell>
          <cell r="C311">
            <v>15122</v>
          </cell>
          <cell r="D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205188</v>
          </cell>
          <cell r="C320">
            <v>182383</v>
          </cell>
          <cell r="D320">
            <v>7738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8571842</v>
          </cell>
          <cell r="C353">
            <v>8571842</v>
          </cell>
          <cell r="D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5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64" sqref="E64"/>
    </sheetView>
    <sheetView workbookViewId="1"/>
  </sheetViews>
  <sheetFormatPr defaultRowHeight="12.75" x14ac:dyDescent="0.2"/>
  <cols>
    <col min="1" max="1" width="1.85546875" style="1" customWidth="1"/>
    <col min="2" max="2" width="42.140625" style="1" customWidth="1"/>
    <col min="3" max="5" width="12" style="2" customWidth="1"/>
    <col min="6" max="6" width="14" style="2" bestFit="1" customWidth="1"/>
    <col min="7" max="9" width="12" style="2" customWidth="1"/>
    <col min="10" max="10" width="14" style="2" bestFit="1" customWidth="1"/>
    <col min="11" max="14" width="12" style="2" customWidth="1"/>
    <col min="15" max="17" width="9.140625" style="2"/>
    <col min="18" max="18" width="10.42578125" style="2" customWidth="1"/>
    <col min="19" max="16384" width="9.140625" style="2"/>
  </cols>
  <sheetData>
    <row r="1" spans="1:27" ht="14.25" x14ac:dyDescent="0.2">
      <c r="A1" s="1" t="s">
        <v>61</v>
      </c>
    </row>
    <row r="2" spans="1:27" x14ac:dyDescent="0.2">
      <c r="A2" s="1" t="s">
        <v>0</v>
      </c>
    </row>
    <row r="3" spans="1:27" x14ac:dyDescent="0.2">
      <c r="A3" s="1" t="s">
        <v>1</v>
      </c>
    </row>
    <row r="5" spans="1:27" s="4" customFormat="1" ht="18.75" customHeight="1" x14ac:dyDescent="0.2">
      <c r="A5" s="79" t="s">
        <v>2</v>
      </c>
      <c r="B5" s="79"/>
      <c r="C5" s="78" t="s">
        <v>62</v>
      </c>
      <c r="D5" s="78"/>
      <c r="E5" s="78"/>
      <c r="F5" s="78"/>
      <c r="G5" s="78" t="s">
        <v>63</v>
      </c>
      <c r="H5" s="78"/>
      <c r="I5" s="78"/>
      <c r="J5" s="78"/>
      <c r="K5" s="78" t="s">
        <v>3</v>
      </c>
      <c r="L5" s="78"/>
      <c r="M5" s="78"/>
      <c r="N5" s="78"/>
      <c r="O5" s="78" t="s">
        <v>64</v>
      </c>
      <c r="P5" s="78"/>
      <c r="Q5" s="78"/>
      <c r="R5" s="78"/>
    </row>
    <row r="6" spans="1:27" s="4" customFormat="1" ht="25.5" x14ac:dyDescent="0.2">
      <c r="A6" s="79"/>
      <c r="B6" s="79"/>
      <c r="C6" s="3" t="s">
        <v>4</v>
      </c>
      <c r="D6" s="3" t="s">
        <v>5</v>
      </c>
      <c r="E6" s="3" t="s">
        <v>6</v>
      </c>
      <c r="F6" s="3" t="s">
        <v>7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4</v>
      </c>
      <c r="L6" s="3" t="s">
        <v>5</v>
      </c>
      <c r="M6" s="3" t="s">
        <v>6</v>
      </c>
      <c r="N6" s="3" t="s">
        <v>7</v>
      </c>
      <c r="O6" s="3" t="s">
        <v>4</v>
      </c>
      <c r="P6" s="3" t="s">
        <v>5</v>
      </c>
      <c r="Q6" s="3" t="s">
        <v>6</v>
      </c>
      <c r="R6" s="3" t="s">
        <v>7</v>
      </c>
    </row>
    <row r="7" spans="1:27" x14ac:dyDescent="0.2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7"/>
      <c r="Q7" s="7"/>
      <c r="R7" s="7"/>
    </row>
    <row r="8" spans="1:27" s="11" customFormat="1" x14ac:dyDescent="0.2">
      <c r="A8" s="8" t="s">
        <v>8</v>
      </c>
      <c r="B8" s="8"/>
      <c r="C8" s="9">
        <f t="shared" ref="C8:N8" si="0">+C10+C47</f>
        <v>335974975</v>
      </c>
      <c r="D8" s="9">
        <f t="shared" si="0"/>
        <v>402060328</v>
      </c>
      <c r="E8" s="9">
        <f t="shared" si="0"/>
        <v>353778679</v>
      </c>
      <c r="F8" s="9">
        <f t="shared" si="0"/>
        <v>1091813982</v>
      </c>
      <c r="G8" s="9">
        <f t="shared" si="0"/>
        <v>313104197</v>
      </c>
      <c r="H8" s="9">
        <f t="shared" si="0"/>
        <v>377472402</v>
      </c>
      <c r="I8" s="9">
        <f t="shared" si="0"/>
        <v>335308175</v>
      </c>
      <c r="J8" s="9">
        <f t="shared" si="0"/>
        <v>1025884774</v>
      </c>
      <c r="K8" s="9">
        <f t="shared" si="0"/>
        <v>22870778</v>
      </c>
      <c r="L8" s="9">
        <f t="shared" si="0"/>
        <v>24587926</v>
      </c>
      <c r="M8" s="9">
        <f t="shared" si="0"/>
        <v>18470504</v>
      </c>
      <c r="N8" s="9">
        <f t="shared" si="0"/>
        <v>65929208</v>
      </c>
      <c r="O8" s="10">
        <f>+G8/C8*100</f>
        <v>93.192713832332302</v>
      </c>
      <c r="P8" s="10">
        <f>+H8/D8*100</f>
        <v>93.884518245729538</v>
      </c>
      <c r="Q8" s="10">
        <f>+I8/E8*100</f>
        <v>94.779079380303756</v>
      </c>
      <c r="R8" s="10">
        <f>+J8/F8*100</f>
        <v>93.961498104353822</v>
      </c>
      <c r="T8" s="11" t="b">
        <f>+C8='[1]NCA RELEASES (2)'!F89</f>
        <v>1</v>
      </c>
      <c r="U8" s="11" t="b">
        <f>+D8='[1]NCA RELEASES (2)'!J89</f>
        <v>1</v>
      </c>
      <c r="V8" s="11" t="b">
        <f>+E8='[1]NCA RELEASES (2)'!N89</f>
        <v>1</v>
      </c>
      <c r="W8" s="11" t="b">
        <f>+F8='[1]NCA RELEASES (2)'!M46</f>
        <v>1</v>
      </c>
      <c r="X8" s="11" t="b">
        <f>+G8='[1]all(net trust &amp;WF) (2)'!F89</f>
        <v>1</v>
      </c>
      <c r="Y8" s="11" t="b">
        <f>+H8='[1]all(net trust &amp;WF) (2)'!J89</f>
        <v>1</v>
      </c>
      <c r="Z8" s="11" t="b">
        <f>+I8='[1]all(net trust &amp;WF) (2)'!N89</f>
        <v>1</v>
      </c>
      <c r="AA8" s="11" t="b">
        <f>+J8='[1]all(net trust &amp;WF) (2)'!M46</f>
        <v>1</v>
      </c>
    </row>
    <row r="9" spans="1:27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2"/>
      <c r="P9" s="12"/>
      <c r="Q9" s="12"/>
      <c r="R9" s="12"/>
    </row>
    <row r="10" spans="1:27" ht="15" x14ac:dyDescent="0.35">
      <c r="A10" s="1" t="s">
        <v>9</v>
      </c>
      <c r="C10" s="13">
        <f t="shared" ref="C10:N10" si="1">SUM(C12:C45)</f>
        <v>249452842</v>
      </c>
      <c r="D10" s="13">
        <f t="shared" si="1"/>
        <v>292867994</v>
      </c>
      <c r="E10" s="13">
        <f t="shared" si="1"/>
        <v>266324575</v>
      </c>
      <c r="F10" s="13">
        <f t="shared" si="1"/>
        <v>808645411</v>
      </c>
      <c r="G10" s="13">
        <f t="shared" si="1"/>
        <v>226607375</v>
      </c>
      <c r="H10" s="13">
        <f t="shared" si="1"/>
        <v>270265835</v>
      </c>
      <c r="I10" s="13">
        <f t="shared" si="1"/>
        <v>247805701</v>
      </c>
      <c r="J10" s="13">
        <f t="shared" si="1"/>
        <v>744678911</v>
      </c>
      <c r="K10" s="13">
        <f t="shared" si="1"/>
        <v>22845467</v>
      </c>
      <c r="L10" s="13">
        <f t="shared" si="1"/>
        <v>22602159</v>
      </c>
      <c r="M10" s="13">
        <f t="shared" si="1"/>
        <v>18518874</v>
      </c>
      <c r="N10" s="13">
        <f t="shared" si="1"/>
        <v>63966500</v>
      </c>
      <c r="O10" s="12">
        <f>+G10/C10*100</f>
        <v>90.841769203014337</v>
      </c>
      <c r="P10" s="12">
        <f>+H10/D10*100</f>
        <v>92.282475564741972</v>
      </c>
      <c r="Q10" s="12">
        <f>+I10/E10*100</f>
        <v>93.046501998548209</v>
      </c>
      <c r="R10" s="12">
        <f>+J10/F10*100</f>
        <v>92.089672540044873</v>
      </c>
    </row>
    <row r="11" spans="1:27" x14ac:dyDescent="0.2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2"/>
      <c r="P11" s="12"/>
      <c r="Q11" s="12"/>
      <c r="R11" s="12"/>
    </row>
    <row r="12" spans="1:27" x14ac:dyDescent="0.2">
      <c r="B12" s="14" t="s">
        <v>10</v>
      </c>
      <c r="C12" s="6">
        <f>+'[1]NCA RELEASES (2)'!F51</f>
        <v>2236051</v>
      </c>
      <c r="D12" s="6">
        <f>+'[1]NCA RELEASES (2)'!J51</f>
        <v>2458833</v>
      </c>
      <c r="E12" s="6">
        <f>+'[1]NCA RELEASES (2)'!N51</f>
        <v>2355320</v>
      </c>
      <c r="F12" s="6">
        <f t="shared" ref="F12:F45" si="2">SUM(C12:E12)</f>
        <v>7050204</v>
      </c>
      <c r="G12" s="6">
        <f>+'[1]all(net trust &amp;WF) (2)'!F51</f>
        <v>2017659</v>
      </c>
      <c r="H12" s="6">
        <f>+'[1]all(net trust &amp;WF) (2)'!J51</f>
        <v>2232174</v>
      </c>
      <c r="I12" s="6">
        <f>+'[1]all(net trust &amp;WF) (2)'!N51</f>
        <v>1817305</v>
      </c>
      <c r="J12" s="6">
        <f t="shared" ref="J12:J45" si="3">SUM(G12:I12)</f>
        <v>6067138</v>
      </c>
      <c r="K12" s="6">
        <f t="shared" ref="K12:K45" si="4">+C12-G12</f>
        <v>218392</v>
      </c>
      <c r="L12" s="6">
        <f t="shared" ref="L12:L45" si="5">+D12-H12</f>
        <v>226659</v>
      </c>
      <c r="M12" s="6">
        <f t="shared" ref="M12:M45" si="6">+E12-I12</f>
        <v>538015</v>
      </c>
      <c r="N12" s="6">
        <f t="shared" ref="N12:N45" si="7">SUM(K12:M12)</f>
        <v>983066</v>
      </c>
      <c r="O12" s="12">
        <f t="shared" ref="O12:O45" si="8">+G12/C12*100</f>
        <v>90.233138689591613</v>
      </c>
      <c r="P12" s="12">
        <f t="shared" ref="P12:P45" si="9">+H12/D12*100</f>
        <v>90.781846510112729</v>
      </c>
      <c r="Q12" s="12">
        <f t="shared" ref="Q12:Q45" si="10">+I12/E12*100</f>
        <v>77.157456311668909</v>
      </c>
      <c r="R12" s="12">
        <f t="shared" ref="R12:R45" si="11">+J12/F12*100</f>
        <v>86.056204898468195</v>
      </c>
      <c r="T12" s="2" t="b">
        <f>+C12='[1]NCA RELEASES (2)'!F51</f>
        <v>1</v>
      </c>
      <c r="U12" s="2" t="b">
        <f>+D12='[1]NCA RELEASES (2)'!J51</f>
        <v>1</v>
      </c>
      <c r="V12" s="2" t="b">
        <f>+E12='[1]NCA RELEASES (2)'!N51</f>
        <v>1</v>
      </c>
      <c r="W12" s="2" t="b">
        <f>+F12='[1]NCA RELEASES (2)'!M8</f>
        <v>1</v>
      </c>
      <c r="X12" s="2" t="b">
        <f>+G12='[1]all(net trust &amp;WF) (2)'!F51</f>
        <v>1</v>
      </c>
      <c r="Y12" s="2" t="b">
        <f>+H12='[1]all(net trust &amp;WF) (2)'!J51</f>
        <v>1</v>
      </c>
      <c r="Z12" s="2" t="b">
        <f>+I12='[1]all(net trust &amp;WF) (2)'!N51</f>
        <v>1</v>
      </c>
      <c r="AA12" s="2" t="b">
        <f>+J12='[1]all(net trust &amp;WF) (2)'!M8</f>
        <v>1</v>
      </c>
    </row>
    <row r="13" spans="1:27" x14ac:dyDescent="0.2">
      <c r="B13" s="14" t="s">
        <v>11</v>
      </c>
      <c r="C13" s="6">
        <f>+'[1]NCA RELEASES (2)'!F52</f>
        <v>461610</v>
      </c>
      <c r="D13" s="6">
        <f>+'[1]NCA RELEASES (2)'!J52</f>
        <v>681342</v>
      </c>
      <c r="E13" s="6">
        <f>+'[1]NCA RELEASES (2)'!N52</f>
        <v>741458</v>
      </c>
      <c r="F13" s="6">
        <f t="shared" si="2"/>
        <v>1884410</v>
      </c>
      <c r="G13" s="6">
        <f>+'[1]all(net trust &amp;WF) (2)'!F52</f>
        <v>414506</v>
      </c>
      <c r="H13" s="6">
        <f>+'[1]all(net trust &amp;WF) (2)'!J52</f>
        <v>580924</v>
      </c>
      <c r="I13" s="6">
        <f>+'[1]all(net trust &amp;WF) (2)'!N52</f>
        <v>473187</v>
      </c>
      <c r="J13" s="6">
        <f t="shared" si="3"/>
        <v>1468617</v>
      </c>
      <c r="K13" s="6">
        <f t="shared" si="4"/>
        <v>47104</v>
      </c>
      <c r="L13" s="6">
        <f t="shared" si="5"/>
        <v>100418</v>
      </c>
      <c r="M13" s="6">
        <f t="shared" si="6"/>
        <v>268271</v>
      </c>
      <c r="N13" s="6">
        <f t="shared" si="7"/>
        <v>415793</v>
      </c>
      <c r="O13" s="12">
        <f t="shared" si="8"/>
        <v>89.795714997508725</v>
      </c>
      <c r="P13" s="12">
        <f t="shared" si="9"/>
        <v>85.261733461316041</v>
      </c>
      <c r="Q13" s="12">
        <f t="shared" si="10"/>
        <v>63.818449595256908</v>
      </c>
      <c r="R13" s="12">
        <f t="shared" si="11"/>
        <v>77.935109662971442</v>
      </c>
      <c r="T13" s="2" t="b">
        <f>+C13='[1]NCA RELEASES (2)'!F52</f>
        <v>1</v>
      </c>
      <c r="U13" s="2" t="b">
        <f>+D13='[1]NCA RELEASES (2)'!J52</f>
        <v>1</v>
      </c>
      <c r="V13" s="2" t="b">
        <f>+E13='[1]NCA RELEASES (2)'!N52</f>
        <v>1</v>
      </c>
      <c r="W13" s="2" t="b">
        <f>+F13='[1]NCA RELEASES (2)'!M9</f>
        <v>1</v>
      </c>
      <c r="X13" s="2" t="b">
        <f>+G13='[1]all(net trust &amp;WF) (2)'!F52</f>
        <v>1</v>
      </c>
      <c r="Y13" s="2" t="b">
        <f>+H13='[1]all(net trust &amp;WF) (2)'!J52</f>
        <v>1</v>
      </c>
      <c r="Z13" s="2" t="b">
        <f>+I13='[1]all(net trust &amp;WF) (2)'!N52</f>
        <v>1</v>
      </c>
      <c r="AA13" s="2" t="b">
        <f>+J13='[1]all(net trust &amp;WF) (2)'!M9</f>
        <v>1</v>
      </c>
    </row>
    <row r="14" spans="1:27" x14ac:dyDescent="0.2">
      <c r="B14" s="14" t="s">
        <v>12</v>
      </c>
      <c r="C14" s="6">
        <f>+'[1]NCA RELEASES (2)'!F53</f>
        <v>106608</v>
      </c>
      <c r="D14" s="6">
        <f>+'[1]NCA RELEASES (2)'!J53</f>
        <v>102685</v>
      </c>
      <c r="E14" s="6">
        <f>+'[1]NCA RELEASES (2)'!N53</f>
        <v>55831</v>
      </c>
      <c r="F14" s="6">
        <f t="shared" si="2"/>
        <v>265124</v>
      </c>
      <c r="G14" s="6">
        <f>+'[1]all(net trust &amp;WF) (2)'!F53</f>
        <v>106404</v>
      </c>
      <c r="H14" s="6">
        <f>+'[1]all(net trust &amp;WF) (2)'!J53</f>
        <v>90302</v>
      </c>
      <c r="I14" s="6">
        <f>+'[1]all(net trust &amp;WF) (2)'!N53</f>
        <v>56105</v>
      </c>
      <c r="J14" s="6">
        <f t="shared" si="3"/>
        <v>252811</v>
      </c>
      <c r="K14" s="6">
        <f t="shared" si="4"/>
        <v>204</v>
      </c>
      <c r="L14" s="6">
        <f t="shared" si="5"/>
        <v>12383</v>
      </c>
      <c r="M14" s="6">
        <f t="shared" si="6"/>
        <v>-274</v>
      </c>
      <c r="N14" s="6">
        <f t="shared" si="7"/>
        <v>12313</v>
      </c>
      <c r="O14" s="12">
        <f t="shared" si="8"/>
        <v>99.808644754615045</v>
      </c>
      <c r="P14" s="12">
        <f t="shared" si="9"/>
        <v>87.94078979403028</v>
      </c>
      <c r="Q14" s="12">
        <f t="shared" si="10"/>
        <v>100.49076677831312</v>
      </c>
      <c r="R14" s="12">
        <f t="shared" si="11"/>
        <v>95.355758060379287</v>
      </c>
      <c r="T14" s="2" t="b">
        <f>+C14='[1]NCA RELEASES (2)'!F53</f>
        <v>1</v>
      </c>
      <c r="U14" s="2" t="b">
        <f>+D14='[1]NCA RELEASES (2)'!J53</f>
        <v>1</v>
      </c>
      <c r="V14" s="2" t="b">
        <f>+E14='[1]NCA RELEASES (2)'!N53</f>
        <v>1</v>
      </c>
      <c r="W14" s="2" t="b">
        <f>+F14='[1]NCA RELEASES (2)'!M10</f>
        <v>1</v>
      </c>
      <c r="X14" s="2" t="b">
        <f>+G14='[1]all(net trust &amp;WF) (2)'!F53</f>
        <v>1</v>
      </c>
      <c r="Y14" s="2" t="b">
        <f>+H14='[1]all(net trust &amp;WF) (2)'!J53</f>
        <v>1</v>
      </c>
      <c r="Z14" s="2" t="b">
        <f>+I14='[1]all(net trust &amp;WF) (2)'!N53</f>
        <v>1</v>
      </c>
      <c r="AA14" s="2" t="b">
        <f>+J14='[1]all(net trust &amp;WF) (2)'!M10</f>
        <v>1</v>
      </c>
    </row>
    <row r="15" spans="1:27" x14ac:dyDescent="0.2">
      <c r="B15" s="14" t="s">
        <v>13</v>
      </c>
      <c r="C15" s="6">
        <f>+'[1]NCA RELEASES (2)'!F54</f>
        <v>1857759</v>
      </c>
      <c r="D15" s="6">
        <f>+'[1]NCA RELEASES (2)'!J54</f>
        <v>3020629</v>
      </c>
      <c r="E15" s="6">
        <f>+'[1]NCA RELEASES (2)'!N54</f>
        <v>3747544</v>
      </c>
      <c r="F15" s="6">
        <f t="shared" si="2"/>
        <v>8625932</v>
      </c>
      <c r="G15" s="6">
        <f>+'[1]all(net trust &amp;WF) (2)'!F54</f>
        <v>1792921</v>
      </c>
      <c r="H15" s="6">
        <f>+'[1]all(net trust &amp;WF) (2)'!J54</f>
        <v>2875254</v>
      </c>
      <c r="I15" s="6">
        <f>+'[1]all(net trust &amp;WF) (2)'!N54</f>
        <v>2988421</v>
      </c>
      <c r="J15" s="6">
        <f t="shared" si="3"/>
        <v>7656596</v>
      </c>
      <c r="K15" s="6">
        <f t="shared" si="4"/>
        <v>64838</v>
      </c>
      <c r="L15" s="6">
        <f t="shared" si="5"/>
        <v>145375</v>
      </c>
      <c r="M15" s="6">
        <f t="shared" si="6"/>
        <v>759123</v>
      </c>
      <c r="N15" s="6">
        <f t="shared" si="7"/>
        <v>969336</v>
      </c>
      <c r="O15" s="12">
        <f t="shared" si="8"/>
        <v>96.509880991021973</v>
      </c>
      <c r="P15" s="12">
        <f t="shared" si="9"/>
        <v>95.18726066656977</v>
      </c>
      <c r="Q15" s="12">
        <f t="shared" si="10"/>
        <v>79.743453312356039</v>
      </c>
      <c r="R15" s="12">
        <f t="shared" si="11"/>
        <v>88.76253603668566</v>
      </c>
      <c r="T15" s="2" t="b">
        <f>+C15='[1]NCA RELEASES (2)'!F54</f>
        <v>1</v>
      </c>
      <c r="U15" s="2" t="b">
        <f>+D15='[1]NCA RELEASES (2)'!J54</f>
        <v>1</v>
      </c>
      <c r="V15" s="2" t="b">
        <f>+E15='[1]NCA RELEASES (2)'!N54</f>
        <v>1</v>
      </c>
      <c r="W15" s="2" t="b">
        <f>+F15='[1]NCA RELEASES (2)'!M11</f>
        <v>1</v>
      </c>
      <c r="X15" s="2" t="b">
        <f>+G15='[1]all(net trust &amp;WF) (2)'!F54</f>
        <v>1</v>
      </c>
      <c r="Y15" s="2" t="b">
        <f>+H15='[1]all(net trust &amp;WF) (2)'!J54</f>
        <v>1</v>
      </c>
      <c r="Z15" s="2" t="b">
        <f>+I15='[1]all(net trust &amp;WF) (2)'!N54</f>
        <v>1</v>
      </c>
      <c r="AA15" s="2" t="b">
        <f>+J15='[1]all(net trust &amp;WF) (2)'!M11</f>
        <v>1</v>
      </c>
    </row>
    <row r="16" spans="1:27" x14ac:dyDescent="0.2">
      <c r="B16" s="14" t="s">
        <v>14</v>
      </c>
      <c r="C16" s="6">
        <f>+'[1]NCA RELEASES (2)'!F55</f>
        <v>9744562</v>
      </c>
      <c r="D16" s="6">
        <f>+'[1]NCA RELEASES (2)'!J55</f>
        <v>17678732</v>
      </c>
      <c r="E16" s="6">
        <f>+'[1]NCA RELEASES (2)'!N55</f>
        <v>16942261</v>
      </c>
      <c r="F16" s="6">
        <f t="shared" si="2"/>
        <v>44365555</v>
      </c>
      <c r="G16" s="6">
        <f>+'[1]all(net trust &amp;WF) (2)'!F55</f>
        <v>8718459</v>
      </c>
      <c r="H16" s="6">
        <f>+'[1]all(net trust &amp;WF) (2)'!J55</f>
        <v>16463931</v>
      </c>
      <c r="I16" s="6">
        <f>+'[1]all(net trust &amp;WF) (2)'!N55</f>
        <v>14237283</v>
      </c>
      <c r="J16" s="6">
        <f t="shared" si="3"/>
        <v>39419673</v>
      </c>
      <c r="K16" s="6">
        <f t="shared" si="4"/>
        <v>1026103</v>
      </c>
      <c r="L16" s="6">
        <f t="shared" si="5"/>
        <v>1214801</v>
      </c>
      <c r="M16" s="6">
        <f t="shared" si="6"/>
        <v>2704978</v>
      </c>
      <c r="N16" s="6">
        <f t="shared" si="7"/>
        <v>4945882</v>
      </c>
      <c r="O16" s="12">
        <f t="shared" si="8"/>
        <v>89.46999362311</v>
      </c>
      <c r="P16" s="12">
        <f t="shared" si="9"/>
        <v>93.128460796848998</v>
      </c>
      <c r="Q16" s="12">
        <f t="shared" si="10"/>
        <v>84.034138064571195</v>
      </c>
      <c r="R16" s="12">
        <f t="shared" si="11"/>
        <v>88.851977620926874</v>
      </c>
      <c r="T16" s="2" t="b">
        <f>+C16='[1]NCA RELEASES (2)'!F55</f>
        <v>1</v>
      </c>
      <c r="U16" s="2" t="b">
        <f>+D16='[1]NCA RELEASES (2)'!J55</f>
        <v>1</v>
      </c>
      <c r="V16" s="2" t="b">
        <f>+E16='[1]NCA RELEASES (2)'!N55</f>
        <v>1</v>
      </c>
      <c r="W16" s="2" t="b">
        <f>+F16='[1]NCA RELEASES (2)'!M12</f>
        <v>1</v>
      </c>
      <c r="X16" s="2" t="b">
        <f>+G16='[1]all(net trust &amp;WF) (2)'!F55</f>
        <v>1</v>
      </c>
      <c r="Y16" s="2" t="b">
        <f>+H16='[1]all(net trust &amp;WF) (2)'!J55</f>
        <v>1</v>
      </c>
      <c r="Z16" s="2" t="b">
        <f>+I16='[1]all(net trust &amp;WF) (2)'!N55</f>
        <v>1</v>
      </c>
      <c r="AA16" s="2" t="b">
        <f>+J16='[1]all(net trust &amp;WF) (2)'!M12</f>
        <v>1</v>
      </c>
    </row>
    <row r="17" spans="2:27" ht="14.25" x14ac:dyDescent="0.2">
      <c r="B17" s="14" t="s">
        <v>65</v>
      </c>
      <c r="C17" s="6">
        <f>+'[1]NCA RELEASES (2)'!F56</f>
        <v>261870</v>
      </c>
      <c r="D17" s="6">
        <f>+'[1]NCA RELEASES (2)'!J56</f>
        <v>286081</v>
      </c>
      <c r="E17" s="6">
        <f>+'[1]NCA RELEASES (2)'!N56</f>
        <v>245639</v>
      </c>
      <c r="F17" s="6">
        <f t="shared" si="2"/>
        <v>793590</v>
      </c>
      <c r="G17" s="6">
        <f>+'[1]all(net trust &amp;WF) (2)'!F56</f>
        <v>249978</v>
      </c>
      <c r="H17" s="6">
        <f>+'[1]all(net trust &amp;WF) (2)'!J56</f>
        <v>251593</v>
      </c>
      <c r="I17" s="6">
        <f>+'[1]all(net trust &amp;WF) (2)'!N56</f>
        <v>214328</v>
      </c>
      <c r="J17" s="6">
        <f t="shared" si="3"/>
        <v>715899</v>
      </c>
      <c r="K17" s="6">
        <f t="shared" si="4"/>
        <v>11892</v>
      </c>
      <c r="L17" s="6">
        <f t="shared" si="5"/>
        <v>34488</v>
      </c>
      <c r="M17" s="6">
        <f t="shared" si="6"/>
        <v>31311</v>
      </c>
      <c r="N17" s="6">
        <f t="shared" si="7"/>
        <v>77691</v>
      </c>
      <c r="O17" s="12">
        <f t="shared" si="8"/>
        <v>95.458815442776938</v>
      </c>
      <c r="P17" s="12">
        <f t="shared" si="9"/>
        <v>87.944673012188858</v>
      </c>
      <c r="Q17" s="12">
        <f t="shared" si="10"/>
        <v>87.253245616534841</v>
      </c>
      <c r="R17" s="12">
        <f t="shared" si="11"/>
        <v>90.210184100102069</v>
      </c>
      <c r="T17" s="2" t="b">
        <f>+C17='[1]NCA RELEASES (2)'!F56</f>
        <v>1</v>
      </c>
      <c r="U17" s="2" t="b">
        <f>+D17='[1]NCA RELEASES (2)'!J56</f>
        <v>1</v>
      </c>
      <c r="V17" s="2" t="b">
        <f>+E17='[1]NCA RELEASES (2)'!N56</f>
        <v>1</v>
      </c>
      <c r="W17" s="2" t="b">
        <f>+F17='[1]NCA RELEASES (2)'!M13</f>
        <v>1</v>
      </c>
      <c r="X17" s="2" t="b">
        <f>+G17='[1]all(net trust &amp;WF) (2)'!F56</f>
        <v>1</v>
      </c>
      <c r="Y17" s="2" t="b">
        <f>+H17='[1]all(net trust &amp;WF) (2)'!J56</f>
        <v>1</v>
      </c>
      <c r="Z17" s="2" t="b">
        <f>+I17='[1]all(net trust &amp;WF) (2)'!N56</f>
        <v>1</v>
      </c>
      <c r="AA17" s="2" t="b">
        <f>+J17='[1]all(net trust &amp;WF) (2)'!M13</f>
        <v>1</v>
      </c>
    </row>
    <row r="18" spans="2:27" ht="14.25" x14ac:dyDescent="0.2">
      <c r="B18" s="14" t="s">
        <v>66</v>
      </c>
      <c r="C18" s="6">
        <f>+'[1]NCA RELEASES (2)'!F57</f>
        <v>53144861</v>
      </c>
      <c r="D18" s="6">
        <f>+'[1]NCA RELEASES (2)'!J57</f>
        <v>66417566</v>
      </c>
      <c r="E18" s="6">
        <f>+'[1]NCA RELEASES (2)'!N57</f>
        <v>61874096</v>
      </c>
      <c r="F18" s="6">
        <f t="shared" si="2"/>
        <v>181436523</v>
      </c>
      <c r="G18" s="6">
        <f>+'[1]all(net trust &amp;WF) (2)'!F57</f>
        <v>51484301</v>
      </c>
      <c r="H18" s="6">
        <f>+'[1]all(net trust &amp;WF) (2)'!J57</f>
        <v>63894346</v>
      </c>
      <c r="I18" s="6">
        <f>+'[1]all(net trust &amp;WF) (2)'!N57</f>
        <v>60274361</v>
      </c>
      <c r="J18" s="6">
        <f t="shared" si="3"/>
        <v>175653008</v>
      </c>
      <c r="K18" s="6">
        <f t="shared" si="4"/>
        <v>1660560</v>
      </c>
      <c r="L18" s="6">
        <f t="shared" si="5"/>
        <v>2523220</v>
      </c>
      <c r="M18" s="6">
        <f t="shared" si="6"/>
        <v>1599735</v>
      </c>
      <c r="N18" s="6">
        <f t="shared" si="7"/>
        <v>5783515</v>
      </c>
      <c r="O18" s="12">
        <f t="shared" si="8"/>
        <v>96.875408141532262</v>
      </c>
      <c r="P18" s="12">
        <f t="shared" si="9"/>
        <v>96.200974904741315</v>
      </c>
      <c r="Q18" s="12">
        <f t="shared" si="10"/>
        <v>97.414531923019936</v>
      </c>
      <c r="R18" s="12">
        <f t="shared" si="11"/>
        <v>96.812375532571252</v>
      </c>
      <c r="T18" s="2" t="b">
        <f>+C18='[1]NCA RELEASES (2)'!F57</f>
        <v>1</v>
      </c>
      <c r="U18" s="2" t="b">
        <f>+D18='[1]NCA RELEASES (2)'!J57</f>
        <v>1</v>
      </c>
      <c r="V18" s="2" t="b">
        <f>+E18='[1]NCA RELEASES (2)'!N57</f>
        <v>1</v>
      </c>
      <c r="W18" s="2" t="b">
        <f>+F18='[1]NCA RELEASES (2)'!M14</f>
        <v>1</v>
      </c>
      <c r="X18" s="2" t="b">
        <f>+G18='[1]all(net trust &amp;WF) (2)'!F57</f>
        <v>1</v>
      </c>
      <c r="Y18" s="2" t="b">
        <f>+H18='[1]all(net trust &amp;WF) (2)'!J57</f>
        <v>1</v>
      </c>
      <c r="Z18" s="2" t="b">
        <f>+I18='[1]all(net trust &amp;WF) (2)'!N57</f>
        <v>1</v>
      </c>
      <c r="AA18" s="2" t="b">
        <f>+J18='[1]all(net trust &amp;WF) (2)'!M14</f>
        <v>1</v>
      </c>
    </row>
    <row r="19" spans="2:27" x14ac:dyDescent="0.2">
      <c r="B19" s="14" t="s">
        <v>15</v>
      </c>
      <c r="C19" s="6">
        <f>+'[1]NCA RELEASES (2)'!F58</f>
        <v>7597880</v>
      </c>
      <c r="D19" s="6">
        <f>+'[1]NCA RELEASES (2)'!J58</f>
        <v>8631691</v>
      </c>
      <c r="E19" s="6">
        <f>+'[1]NCA RELEASES (2)'!N58</f>
        <v>7560960</v>
      </c>
      <c r="F19" s="6">
        <f t="shared" si="2"/>
        <v>23790531</v>
      </c>
      <c r="G19" s="6">
        <f>+'[1]all(net trust &amp;WF) (2)'!F58</f>
        <v>7477497</v>
      </c>
      <c r="H19" s="6">
        <f>+'[1]all(net trust &amp;WF) (2)'!J58</f>
        <v>8404638</v>
      </c>
      <c r="I19" s="6">
        <f>+'[1]all(net trust &amp;WF) (2)'!N58</f>
        <v>7347770</v>
      </c>
      <c r="J19" s="6">
        <f t="shared" si="3"/>
        <v>23229905</v>
      </c>
      <c r="K19" s="6">
        <f t="shared" si="4"/>
        <v>120383</v>
      </c>
      <c r="L19" s="6">
        <f t="shared" si="5"/>
        <v>227053</v>
      </c>
      <c r="M19" s="6">
        <f t="shared" si="6"/>
        <v>213190</v>
      </c>
      <c r="N19" s="6">
        <f t="shared" si="7"/>
        <v>560626</v>
      </c>
      <c r="O19" s="12">
        <f t="shared" si="8"/>
        <v>98.415571185646527</v>
      </c>
      <c r="P19" s="12">
        <f t="shared" si="9"/>
        <v>97.369542074664167</v>
      </c>
      <c r="Q19" s="12">
        <f t="shared" si="10"/>
        <v>97.180384501438965</v>
      </c>
      <c r="R19" s="12">
        <f t="shared" si="11"/>
        <v>97.643491017497681</v>
      </c>
      <c r="T19" s="2" t="b">
        <f>+C19='[1]NCA RELEASES (2)'!F58</f>
        <v>1</v>
      </c>
      <c r="U19" s="2" t="b">
        <f>+D19='[1]NCA RELEASES (2)'!J58</f>
        <v>1</v>
      </c>
      <c r="V19" s="2" t="b">
        <f>+E19='[1]NCA RELEASES (2)'!N58</f>
        <v>1</v>
      </c>
      <c r="W19" s="2" t="b">
        <f>+F19='[1]NCA RELEASES (2)'!M15</f>
        <v>1</v>
      </c>
      <c r="X19" s="2" t="b">
        <f>+G19='[1]all(net trust &amp;WF) (2)'!F58</f>
        <v>1</v>
      </c>
      <c r="Y19" s="2" t="b">
        <f>+H19='[1]all(net trust &amp;WF) (2)'!J58</f>
        <v>1</v>
      </c>
      <c r="Z19" s="2" t="b">
        <f>+I19='[1]all(net trust &amp;WF) (2)'!N58</f>
        <v>1</v>
      </c>
      <c r="AA19" s="2" t="b">
        <f>+J19='[1]all(net trust &amp;WF) (2)'!M15</f>
        <v>1</v>
      </c>
    </row>
    <row r="20" spans="2:27" x14ac:dyDescent="0.2">
      <c r="B20" s="14" t="s">
        <v>16</v>
      </c>
      <c r="C20" s="6">
        <f>+'[1]NCA RELEASES (2)'!F59</f>
        <v>139203</v>
      </c>
      <c r="D20" s="6">
        <f>+'[1]NCA RELEASES (2)'!J59</f>
        <v>189315</v>
      </c>
      <c r="E20" s="6">
        <f>+'[1]NCA RELEASES (2)'!N59</f>
        <v>286205</v>
      </c>
      <c r="F20" s="6">
        <f t="shared" si="2"/>
        <v>614723</v>
      </c>
      <c r="G20" s="6">
        <f>+'[1]all(net trust &amp;WF) (2)'!F59</f>
        <v>130022</v>
      </c>
      <c r="H20" s="6">
        <f>+'[1]all(net trust &amp;WF) (2)'!J59</f>
        <v>174738</v>
      </c>
      <c r="I20" s="6">
        <f>+'[1]all(net trust &amp;WF) (2)'!N59</f>
        <v>277451</v>
      </c>
      <c r="J20" s="6">
        <f t="shared" si="3"/>
        <v>582211</v>
      </c>
      <c r="K20" s="6">
        <f t="shared" si="4"/>
        <v>9181</v>
      </c>
      <c r="L20" s="6">
        <f t="shared" si="5"/>
        <v>14577</v>
      </c>
      <c r="M20" s="6">
        <f t="shared" si="6"/>
        <v>8754</v>
      </c>
      <c r="N20" s="6">
        <f t="shared" si="7"/>
        <v>32512</v>
      </c>
      <c r="O20" s="12">
        <f t="shared" si="8"/>
        <v>93.404596165312526</v>
      </c>
      <c r="P20" s="12">
        <f t="shared" si="9"/>
        <v>92.300134696141356</v>
      </c>
      <c r="Q20" s="12">
        <f t="shared" si="10"/>
        <v>96.941353225834632</v>
      </c>
      <c r="R20" s="12">
        <f t="shared" si="11"/>
        <v>94.711113786209395</v>
      </c>
      <c r="T20" s="2" t="b">
        <f>+C20='[1]NCA RELEASES (2)'!F59</f>
        <v>1</v>
      </c>
      <c r="U20" s="2" t="b">
        <f>+D20='[1]NCA RELEASES (2)'!J59</f>
        <v>1</v>
      </c>
      <c r="V20" s="2" t="b">
        <f>+E20='[1]NCA RELEASES (2)'!N59</f>
        <v>1</v>
      </c>
      <c r="W20" s="2" t="b">
        <f>+F20='[1]NCA RELEASES (2)'!M16</f>
        <v>1</v>
      </c>
      <c r="X20" s="2" t="b">
        <f>+G20='[1]all(net trust &amp;WF) (2)'!F59</f>
        <v>1</v>
      </c>
      <c r="Y20" s="2" t="b">
        <f>+H20='[1]all(net trust &amp;WF) (2)'!J59</f>
        <v>1</v>
      </c>
      <c r="Z20" s="2" t="b">
        <f>+I20='[1]all(net trust &amp;WF) (2)'!N59</f>
        <v>1</v>
      </c>
      <c r="AA20" s="2" t="b">
        <f>+J20='[1]all(net trust &amp;WF) (2)'!M16</f>
        <v>1</v>
      </c>
    </row>
    <row r="21" spans="2:27" x14ac:dyDescent="0.2">
      <c r="B21" s="14" t="s">
        <v>17</v>
      </c>
      <c r="C21" s="6">
        <f>+'[1]NCA RELEASES (2)'!F60</f>
        <v>4033478</v>
      </c>
      <c r="D21" s="6">
        <f>+'[1]NCA RELEASES (2)'!J60</f>
        <v>8730653</v>
      </c>
      <c r="E21" s="6">
        <f>+'[1]NCA RELEASES (2)'!N60</f>
        <v>4691043</v>
      </c>
      <c r="F21" s="6">
        <f t="shared" si="2"/>
        <v>17455174</v>
      </c>
      <c r="G21" s="6">
        <f>+'[1]all(net trust &amp;WF) (2)'!F60</f>
        <v>3634434</v>
      </c>
      <c r="H21" s="6">
        <f>+'[1]all(net trust &amp;WF) (2)'!J60</f>
        <v>6547138</v>
      </c>
      <c r="I21" s="6">
        <f>+'[1]all(net trust &amp;WF) (2)'!N60</f>
        <v>4299831</v>
      </c>
      <c r="J21" s="6">
        <f t="shared" si="3"/>
        <v>14481403</v>
      </c>
      <c r="K21" s="6">
        <f t="shared" si="4"/>
        <v>399044</v>
      </c>
      <c r="L21" s="6">
        <f t="shared" si="5"/>
        <v>2183515</v>
      </c>
      <c r="M21" s="6">
        <f t="shared" si="6"/>
        <v>391212</v>
      </c>
      <c r="N21" s="6">
        <f t="shared" si="7"/>
        <v>2973771</v>
      </c>
      <c r="O21" s="12">
        <f t="shared" si="8"/>
        <v>90.106701957962827</v>
      </c>
      <c r="P21" s="12">
        <f t="shared" si="9"/>
        <v>74.990244143250223</v>
      </c>
      <c r="Q21" s="12">
        <f t="shared" si="10"/>
        <v>91.660447367461771</v>
      </c>
      <c r="R21" s="12">
        <f t="shared" si="11"/>
        <v>82.963383808147668</v>
      </c>
      <c r="T21" s="2" t="b">
        <f>+C21='[1]NCA RELEASES (2)'!F60</f>
        <v>1</v>
      </c>
      <c r="U21" s="2" t="b">
        <f>+D21='[1]NCA RELEASES (2)'!J60</f>
        <v>1</v>
      </c>
      <c r="V21" s="2" t="b">
        <f>+E21='[1]NCA RELEASES (2)'!N60</f>
        <v>1</v>
      </c>
      <c r="W21" s="2" t="b">
        <f>+F21='[1]NCA RELEASES (2)'!M17</f>
        <v>1</v>
      </c>
      <c r="X21" s="2" t="b">
        <f>+G21='[1]all(net trust &amp;WF) (2)'!F60</f>
        <v>1</v>
      </c>
      <c r="Y21" s="2" t="b">
        <f>+H21='[1]all(net trust &amp;WF) (2)'!J60</f>
        <v>1</v>
      </c>
      <c r="Z21" s="2" t="b">
        <f>+I21='[1]all(net trust &amp;WF) (2)'!N60</f>
        <v>1</v>
      </c>
      <c r="AA21" s="2" t="b">
        <f>+J21='[1]all(net trust &amp;WF) (2)'!M17</f>
        <v>1</v>
      </c>
    </row>
    <row r="22" spans="2:27" x14ac:dyDescent="0.2">
      <c r="B22" s="14" t="s">
        <v>18</v>
      </c>
      <c r="C22" s="6">
        <f>+'[1]NCA RELEASES (2)'!F61</f>
        <v>3472878</v>
      </c>
      <c r="D22" s="6">
        <f>+'[1]NCA RELEASES (2)'!J61</f>
        <v>3985576</v>
      </c>
      <c r="E22" s="6">
        <f>+'[1]NCA RELEASES (2)'!N61</f>
        <v>2929288</v>
      </c>
      <c r="F22" s="6">
        <f t="shared" si="2"/>
        <v>10387742</v>
      </c>
      <c r="G22" s="6">
        <f>+'[1]all(net trust &amp;WF) (2)'!F61</f>
        <v>2341441</v>
      </c>
      <c r="H22" s="6">
        <f>+'[1]all(net trust &amp;WF) (2)'!J61</f>
        <v>3457550</v>
      </c>
      <c r="I22" s="6">
        <f>+'[1]all(net trust &amp;WF) (2)'!N61</f>
        <v>2666996</v>
      </c>
      <c r="J22" s="6">
        <f t="shared" si="3"/>
        <v>8465987</v>
      </c>
      <c r="K22" s="6">
        <f t="shared" si="4"/>
        <v>1131437</v>
      </c>
      <c r="L22" s="6">
        <f t="shared" si="5"/>
        <v>528026</v>
      </c>
      <c r="M22" s="6">
        <f t="shared" si="6"/>
        <v>262292</v>
      </c>
      <c r="N22" s="6">
        <f t="shared" si="7"/>
        <v>1921755</v>
      </c>
      <c r="O22" s="12">
        <f t="shared" si="8"/>
        <v>67.420767444177415</v>
      </c>
      <c r="P22" s="12">
        <f t="shared" si="9"/>
        <v>86.751576183718498</v>
      </c>
      <c r="Q22" s="12">
        <f t="shared" si="10"/>
        <v>91.045878725478673</v>
      </c>
      <c r="R22" s="12">
        <f t="shared" si="11"/>
        <v>81.499781184399851</v>
      </c>
      <c r="T22" s="2" t="b">
        <f>+C22='[1]NCA RELEASES (2)'!F61</f>
        <v>1</v>
      </c>
      <c r="U22" s="2" t="b">
        <f>+D22='[1]NCA RELEASES (2)'!J61</f>
        <v>1</v>
      </c>
      <c r="V22" s="2" t="b">
        <f>+E22='[1]NCA RELEASES (2)'!N61</f>
        <v>1</v>
      </c>
      <c r="W22" s="2" t="b">
        <f>+F22='[1]NCA RELEASES (2)'!M18</f>
        <v>1</v>
      </c>
      <c r="X22" s="2" t="b">
        <f>+G22='[1]all(net trust &amp;WF) (2)'!F61</f>
        <v>1</v>
      </c>
      <c r="Y22" s="2" t="b">
        <f>+H22='[1]all(net trust &amp;WF) (2)'!J61</f>
        <v>1</v>
      </c>
      <c r="Z22" s="2" t="b">
        <f>+I22='[1]all(net trust &amp;WF) (2)'!N61</f>
        <v>1</v>
      </c>
      <c r="AA22" s="2" t="b">
        <f>+J22='[1]all(net trust &amp;WF) (2)'!M18</f>
        <v>1</v>
      </c>
    </row>
    <row r="23" spans="2:27" x14ac:dyDescent="0.2">
      <c r="B23" s="14" t="s">
        <v>19</v>
      </c>
      <c r="C23" s="6">
        <f>+'[1]NCA RELEASES (2)'!F62</f>
        <v>2375187</v>
      </c>
      <c r="D23" s="6">
        <f>+'[1]NCA RELEASES (2)'!J62</f>
        <v>2480748</v>
      </c>
      <c r="E23" s="6">
        <f>+'[1]NCA RELEASES (2)'!N62</f>
        <v>2775454</v>
      </c>
      <c r="F23" s="6">
        <f t="shared" si="2"/>
        <v>7631389</v>
      </c>
      <c r="G23" s="6">
        <f>+'[1]all(net trust &amp;WF) (2)'!F62</f>
        <v>2375127</v>
      </c>
      <c r="H23" s="6">
        <f>+'[1]all(net trust &amp;WF) (2)'!J62</f>
        <v>2477411</v>
      </c>
      <c r="I23" s="6">
        <f>+'[1]all(net trust &amp;WF) (2)'!N62</f>
        <v>2772140</v>
      </c>
      <c r="J23" s="6">
        <f t="shared" si="3"/>
        <v>7624678</v>
      </c>
      <c r="K23" s="6">
        <f t="shared" si="4"/>
        <v>60</v>
      </c>
      <c r="L23" s="6">
        <f t="shared" si="5"/>
        <v>3337</v>
      </c>
      <c r="M23" s="6">
        <f t="shared" si="6"/>
        <v>3314</v>
      </c>
      <c r="N23" s="6">
        <f t="shared" si="7"/>
        <v>6711</v>
      </c>
      <c r="O23" s="12">
        <f t="shared" si="8"/>
        <v>99.997473883108995</v>
      </c>
      <c r="P23" s="12">
        <f t="shared" si="9"/>
        <v>99.865484120112157</v>
      </c>
      <c r="Q23" s="12">
        <f t="shared" si="10"/>
        <v>99.880596111483015</v>
      </c>
      <c r="R23" s="12">
        <f t="shared" si="11"/>
        <v>99.912060569838602</v>
      </c>
      <c r="T23" s="2" t="b">
        <f>+C23='[1]NCA RELEASES (2)'!F62</f>
        <v>1</v>
      </c>
      <c r="U23" s="2" t="b">
        <f>+D23='[1]NCA RELEASES (2)'!J62</f>
        <v>1</v>
      </c>
      <c r="V23" s="2" t="b">
        <f>+E23='[1]NCA RELEASES (2)'!N62</f>
        <v>1</v>
      </c>
      <c r="W23" s="2" t="b">
        <f>+F23='[1]NCA RELEASES (2)'!M19</f>
        <v>1</v>
      </c>
      <c r="X23" s="2" t="b">
        <f>+G23='[1]all(net trust &amp;WF) (2)'!F62</f>
        <v>1</v>
      </c>
      <c r="Y23" s="2" t="b">
        <f>+H23='[1]all(net trust &amp;WF) (2)'!J62</f>
        <v>1</v>
      </c>
      <c r="Z23" s="2" t="b">
        <f>+I23='[1]all(net trust &amp;WF) (2)'!N62</f>
        <v>1</v>
      </c>
      <c r="AA23" s="2" t="b">
        <f>+J23='[1]all(net trust &amp;WF) (2)'!M19</f>
        <v>1</v>
      </c>
    </row>
    <row r="24" spans="2:27" x14ac:dyDescent="0.2">
      <c r="B24" s="14" t="s">
        <v>20</v>
      </c>
      <c r="C24" s="6">
        <f>+'[1]NCA RELEASES (2)'!F63</f>
        <v>6335507</v>
      </c>
      <c r="D24" s="6">
        <f>+'[1]NCA RELEASES (2)'!J63</f>
        <v>8914787</v>
      </c>
      <c r="E24" s="6">
        <f>+'[1]NCA RELEASES (2)'!N63</f>
        <v>8578143</v>
      </c>
      <c r="F24" s="6">
        <f t="shared" si="2"/>
        <v>23828437</v>
      </c>
      <c r="G24" s="6">
        <f>+'[1]all(net trust &amp;WF) (2)'!F63</f>
        <v>5991348</v>
      </c>
      <c r="H24" s="6">
        <f>+'[1]all(net trust &amp;WF) (2)'!J63</f>
        <v>8531515</v>
      </c>
      <c r="I24" s="6">
        <f>+'[1]all(net trust &amp;WF) (2)'!N63</f>
        <v>7209128</v>
      </c>
      <c r="J24" s="6">
        <f t="shared" si="3"/>
        <v>21731991</v>
      </c>
      <c r="K24" s="6">
        <f t="shared" si="4"/>
        <v>344159</v>
      </c>
      <c r="L24" s="6">
        <f t="shared" si="5"/>
        <v>383272</v>
      </c>
      <c r="M24" s="6">
        <f t="shared" si="6"/>
        <v>1369015</v>
      </c>
      <c r="N24" s="6">
        <f t="shared" si="7"/>
        <v>2096446</v>
      </c>
      <c r="O24" s="12">
        <f t="shared" si="8"/>
        <v>94.567774923143489</v>
      </c>
      <c r="P24" s="12">
        <f t="shared" si="9"/>
        <v>95.700716124793558</v>
      </c>
      <c r="Q24" s="12">
        <f t="shared" si="10"/>
        <v>84.040660082257901</v>
      </c>
      <c r="R24" s="12">
        <f t="shared" si="11"/>
        <v>91.201915593540605</v>
      </c>
      <c r="T24" s="2" t="b">
        <f>+C24='[1]NCA RELEASES (2)'!F63</f>
        <v>1</v>
      </c>
      <c r="U24" s="2" t="b">
        <f>+D24='[1]NCA RELEASES (2)'!J63</f>
        <v>1</v>
      </c>
      <c r="V24" s="2" t="b">
        <f>+E24='[1]NCA RELEASES (2)'!N63</f>
        <v>1</v>
      </c>
      <c r="W24" s="2" t="b">
        <f>+F24='[1]NCA RELEASES (2)'!M20</f>
        <v>1</v>
      </c>
      <c r="X24" s="2" t="b">
        <f>+G24='[1]all(net trust &amp;WF) (2)'!F63</f>
        <v>1</v>
      </c>
      <c r="Y24" s="2" t="b">
        <f>+H24='[1]all(net trust &amp;WF) (2)'!J63</f>
        <v>1</v>
      </c>
      <c r="Z24" s="2" t="b">
        <f>+I24='[1]all(net trust &amp;WF) (2)'!N63</f>
        <v>1</v>
      </c>
      <c r="AA24" s="2" t="b">
        <f>+J24='[1]all(net trust &amp;WF) (2)'!M20</f>
        <v>1</v>
      </c>
    </row>
    <row r="25" spans="2:27" x14ac:dyDescent="0.2">
      <c r="B25" s="14" t="s">
        <v>21</v>
      </c>
      <c r="C25" s="6">
        <f>+'[1]NCA RELEASES (2)'!F64</f>
        <v>28684698</v>
      </c>
      <c r="D25" s="6">
        <f>+'[1]NCA RELEASES (2)'!J64</f>
        <v>32128614</v>
      </c>
      <c r="E25" s="6">
        <f>+'[1]NCA RELEASES (2)'!N64</f>
        <v>30890020</v>
      </c>
      <c r="F25" s="6">
        <f t="shared" si="2"/>
        <v>91703332</v>
      </c>
      <c r="G25" s="6">
        <f>+'[1]all(net trust &amp;WF) (2)'!F64</f>
        <v>27419171</v>
      </c>
      <c r="H25" s="6">
        <f>+'[1]all(net trust &amp;WF) (2)'!J64</f>
        <v>31285063</v>
      </c>
      <c r="I25" s="6">
        <f>+'[1]all(net trust &amp;WF) (2)'!N64</f>
        <v>29789106</v>
      </c>
      <c r="J25" s="6">
        <f t="shared" si="3"/>
        <v>88493340</v>
      </c>
      <c r="K25" s="6">
        <f t="shared" si="4"/>
        <v>1265527</v>
      </c>
      <c r="L25" s="6">
        <f t="shared" si="5"/>
        <v>843551</v>
      </c>
      <c r="M25" s="6">
        <f t="shared" si="6"/>
        <v>1100914</v>
      </c>
      <c r="N25" s="6">
        <f t="shared" si="7"/>
        <v>3209992</v>
      </c>
      <c r="O25" s="12">
        <f t="shared" si="8"/>
        <v>95.588145986407099</v>
      </c>
      <c r="P25" s="12">
        <f t="shared" si="9"/>
        <v>97.374455679912003</v>
      </c>
      <c r="Q25" s="12">
        <f t="shared" si="10"/>
        <v>96.436020436373951</v>
      </c>
      <c r="R25" s="12">
        <f t="shared" si="11"/>
        <v>96.49959065827619</v>
      </c>
      <c r="T25" s="2" t="b">
        <f>+C25='[1]NCA RELEASES (2)'!F64</f>
        <v>1</v>
      </c>
      <c r="U25" s="2" t="b">
        <f>+D25='[1]NCA RELEASES (2)'!J64</f>
        <v>1</v>
      </c>
      <c r="V25" s="2" t="b">
        <f>+E25='[1]NCA RELEASES (2)'!N64</f>
        <v>1</v>
      </c>
      <c r="W25" s="2" t="b">
        <f>+F25='[1]NCA RELEASES (2)'!M21</f>
        <v>1</v>
      </c>
      <c r="X25" s="2" t="b">
        <f>+G25='[1]all(net trust &amp;WF) (2)'!F64</f>
        <v>1</v>
      </c>
      <c r="Y25" s="2" t="b">
        <f>+H25='[1]all(net trust &amp;WF) (2)'!J64</f>
        <v>1</v>
      </c>
      <c r="Z25" s="2" t="b">
        <f>+I25='[1]all(net trust &amp;WF) (2)'!N64</f>
        <v>1</v>
      </c>
      <c r="AA25" s="2" t="b">
        <f>+J25='[1]all(net trust &amp;WF) (2)'!M21</f>
        <v>1</v>
      </c>
    </row>
    <row r="26" spans="2:27" x14ac:dyDescent="0.2">
      <c r="B26" s="14" t="s">
        <v>22</v>
      </c>
      <c r="C26" s="6">
        <f>+'[1]NCA RELEASES (2)'!F65</f>
        <v>2582700</v>
      </c>
      <c r="D26" s="6">
        <f>+'[1]NCA RELEASES (2)'!J65</f>
        <v>3113928</v>
      </c>
      <c r="E26" s="6">
        <f>+'[1]NCA RELEASES (2)'!N65</f>
        <v>2714440</v>
      </c>
      <c r="F26" s="6">
        <f t="shared" si="2"/>
        <v>8411068</v>
      </c>
      <c r="G26" s="6">
        <f>+'[1]all(net trust &amp;WF) (2)'!F65</f>
        <v>2422671</v>
      </c>
      <c r="H26" s="6">
        <f>+'[1]all(net trust &amp;WF) (2)'!J65</f>
        <v>3054407</v>
      </c>
      <c r="I26" s="6">
        <f>+'[1]all(net trust &amp;WF) (2)'!N65</f>
        <v>2631030</v>
      </c>
      <c r="J26" s="6">
        <f t="shared" si="3"/>
        <v>8108108</v>
      </c>
      <c r="K26" s="6">
        <f t="shared" si="4"/>
        <v>160029</v>
      </c>
      <c r="L26" s="6">
        <f t="shared" si="5"/>
        <v>59521</v>
      </c>
      <c r="M26" s="6">
        <f t="shared" si="6"/>
        <v>83410</v>
      </c>
      <c r="N26" s="6">
        <f t="shared" si="7"/>
        <v>302960</v>
      </c>
      <c r="O26" s="12">
        <f t="shared" si="8"/>
        <v>93.803809966314319</v>
      </c>
      <c r="P26" s="12">
        <f t="shared" si="9"/>
        <v>98.088555676303372</v>
      </c>
      <c r="Q26" s="12">
        <f t="shared" si="10"/>
        <v>96.927174665861088</v>
      </c>
      <c r="R26" s="12">
        <f t="shared" si="11"/>
        <v>96.398079292665329</v>
      </c>
      <c r="T26" s="2" t="b">
        <f>+C26='[1]NCA RELEASES (2)'!F65</f>
        <v>1</v>
      </c>
      <c r="U26" s="2" t="b">
        <f>+D26='[1]NCA RELEASES (2)'!J65</f>
        <v>1</v>
      </c>
      <c r="V26" s="2" t="b">
        <f>+E26='[1]NCA RELEASES (2)'!N65</f>
        <v>1</v>
      </c>
      <c r="W26" s="2" t="b">
        <f>+F26='[1]NCA RELEASES (2)'!M22</f>
        <v>1</v>
      </c>
      <c r="X26" s="2" t="b">
        <f>+G26='[1]all(net trust &amp;WF) (2)'!F65</f>
        <v>1</v>
      </c>
      <c r="Y26" s="2" t="b">
        <f>+H26='[1]all(net trust &amp;WF) (2)'!J65</f>
        <v>1</v>
      </c>
      <c r="Z26" s="2" t="b">
        <f>+I26='[1]all(net trust &amp;WF) (2)'!N65</f>
        <v>1</v>
      </c>
      <c r="AA26" s="2" t="b">
        <f>+J26='[1]all(net trust &amp;WF) (2)'!M22</f>
        <v>1</v>
      </c>
    </row>
    <row r="27" spans="2:27" x14ac:dyDescent="0.2">
      <c r="B27" s="1" t="s">
        <v>23</v>
      </c>
      <c r="C27" s="6">
        <f>+'[1]NCA RELEASES (2)'!F66</f>
        <v>2164587</v>
      </c>
      <c r="D27" s="6">
        <f>+'[1]NCA RELEASES (2)'!J66</f>
        <v>2493463</v>
      </c>
      <c r="E27" s="6">
        <f>+'[1]NCA RELEASES (2)'!N66</f>
        <v>2382255</v>
      </c>
      <c r="F27" s="6">
        <f t="shared" si="2"/>
        <v>7040305</v>
      </c>
      <c r="G27" s="6">
        <f>+'[1]all(net trust &amp;WF) (2)'!F66</f>
        <v>1972614</v>
      </c>
      <c r="H27" s="6">
        <f>+'[1]all(net trust &amp;WF) (2)'!J66</f>
        <v>2287316</v>
      </c>
      <c r="I27" s="6">
        <f>+'[1]all(net trust &amp;WF) (2)'!N66</f>
        <v>2057549</v>
      </c>
      <c r="J27" s="6">
        <f t="shared" si="3"/>
        <v>6317479</v>
      </c>
      <c r="K27" s="6">
        <f t="shared" si="4"/>
        <v>191973</v>
      </c>
      <c r="L27" s="6">
        <f t="shared" si="5"/>
        <v>206147</v>
      </c>
      <c r="M27" s="6">
        <f t="shared" si="6"/>
        <v>324706</v>
      </c>
      <c r="N27" s="6">
        <f t="shared" si="7"/>
        <v>722826</v>
      </c>
      <c r="O27" s="12">
        <f t="shared" si="8"/>
        <v>91.131195003943006</v>
      </c>
      <c r="P27" s="12">
        <f t="shared" si="9"/>
        <v>91.732502146612958</v>
      </c>
      <c r="Q27" s="12">
        <f t="shared" si="10"/>
        <v>86.369805079640926</v>
      </c>
      <c r="R27" s="12">
        <f t="shared" si="11"/>
        <v>89.733030032079569</v>
      </c>
      <c r="T27" s="2" t="b">
        <f>+C27='[1]NCA RELEASES (2)'!F66</f>
        <v>1</v>
      </c>
      <c r="U27" s="2" t="b">
        <f>+D27='[1]NCA RELEASES (2)'!J66</f>
        <v>1</v>
      </c>
      <c r="V27" s="2" t="b">
        <f>+E27='[1]NCA RELEASES (2)'!N66</f>
        <v>1</v>
      </c>
      <c r="W27" s="2" t="b">
        <f>+F27='[1]NCA RELEASES (2)'!M23</f>
        <v>1</v>
      </c>
      <c r="X27" s="2" t="b">
        <f>+G27='[1]all(net trust &amp;WF) (2)'!F66</f>
        <v>1</v>
      </c>
      <c r="Y27" s="2" t="b">
        <f>+H27='[1]all(net trust &amp;WF) (2)'!J66</f>
        <v>1</v>
      </c>
      <c r="Z27" s="2" t="b">
        <f>+I27='[1]all(net trust &amp;WF) (2)'!N66</f>
        <v>1</v>
      </c>
      <c r="AA27" s="2" t="b">
        <f>+J27='[1]all(net trust &amp;WF) (2)'!M23</f>
        <v>1</v>
      </c>
    </row>
    <row r="28" spans="2:27" x14ac:dyDescent="0.2">
      <c r="B28" s="1" t="s">
        <v>24</v>
      </c>
      <c r="C28" s="6">
        <f>+'[1]NCA RELEASES (2)'!F67</f>
        <v>32393239</v>
      </c>
      <c r="D28" s="6">
        <f>+'[1]NCA RELEASES (2)'!J67</f>
        <v>31981962</v>
      </c>
      <c r="E28" s="6">
        <f>+'[1]NCA RELEASES (2)'!N67</f>
        <v>35593825</v>
      </c>
      <c r="F28" s="6">
        <f t="shared" si="2"/>
        <v>99969026</v>
      </c>
      <c r="G28" s="6">
        <f>+'[1]all(net trust &amp;WF) (2)'!F67</f>
        <v>31662295</v>
      </c>
      <c r="H28" s="6">
        <f>+'[1]all(net trust &amp;WF) (2)'!J67</f>
        <v>31842080</v>
      </c>
      <c r="I28" s="6">
        <f>+'[1]all(net trust &amp;WF) (2)'!N67</f>
        <v>35270508</v>
      </c>
      <c r="J28" s="6">
        <f t="shared" si="3"/>
        <v>98774883</v>
      </c>
      <c r="K28" s="6">
        <f t="shared" si="4"/>
        <v>730944</v>
      </c>
      <c r="L28" s="6">
        <f t="shared" si="5"/>
        <v>139882</v>
      </c>
      <c r="M28" s="6">
        <f t="shared" si="6"/>
        <v>323317</v>
      </c>
      <c r="N28" s="6">
        <f t="shared" si="7"/>
        <v>1194143</v>
      </c>
      <c r="O28" s="12">
        <f t="shared" si="8"/>
        <v>97.743529135817511</v>
      </c>
      <c r="P28" s="12">
        <f t="shared" si="9"/>
        <v>99.562622205604526</v>
      </c>
      <c r="Q28" s="12">
        <f t="shared" si="10"/>
        <v>99.091648621635926</v>
      </c>
      <c r="R28" s="12">
        <f t="shared" si="11"/>
        <v>98.805487011546958</v>
      </c>
      <c r="T28" s="2" t="b">
        <f>+C28='[1]NCA RELEASES (2)'!F67</f>
        <v>1</v>
      </c>
      <c r="U28" s="2" t="b">
        <f>+D28='[1]NCA RELEASES (2)'!J67</f>
        <v>1</v>
      </c>
      <c r="V28" s="2" t="b">
        <f>+E28='[1]NCA RELEASES (2)'!N67</f>
        <v>1</v>
      </c>
      <c r="W28" s="2" t="b">
        <f>+F28='[1]NCA RELEASES (2)'!M24</f>
        <v>1</v>
      </c>
      <c r="X28" s="2" t="b">
        <f>+G28='[1]all(net trust &amp;WF) (2)'!F67</f>
        <v>1</v>
      </c>
      <c r="Y28" s="2" t="b">
        <f>+H28='[1]all(net trust &amp;WF) (2)'!J67</f>
        <v>1</v>
      </c>
      <c r="Z28" s="2" t="b">
        <f>+I28='[1]all(net trust &amp;WF) (2)'!N67</f>
        <v>1</v>
      </c>
      <c r="AA28" s="2" t="b">
        <f>+J28='[1]all(net trust &amp;WF) (2)'!M24</f>
        <v>1</v>
      </c>
    </row>
    <row r="29" spans="2:27" x14ac:dyDescent="0.2">
      <c r="B29" s="1" t="s">
        <v>25</v>
      </c>
      <c r="C29" s="6">
        <f>+'[1]NCA RELEASES (2)'!F68</f>
        <v>47728002</v>
      </c>
      <c r="D29" s="6">
        <f>+'[1]NCA RELEASES (2)'!J68</f>
        <v>50198484</v>
      </c>
      <c r="E29" s="6">
        <f>+'[1]NCA RELEASES (2)'!N68</f>
        <v>40052836</v>
      </c>
      <c r="F29" s="6">
        <f t="shared" si="2"/>
        <v>137979322</v>
      </c>
      <c r="G29" s="6">
        <f>+'[1]all(net trust &amp;WF) (2)'!F68</f>
        <v>33812296</v>
      </c>
      <c r="H29" s="6">
        <f>+'[1]all(net trust &amp;WF) (2)'!J68</f>
        <v>39121806</v>
      </c>
      <c r="I29" s="6">
        <f>+'[1]all(net trust &amp;WF) (2)'!N68</f>
        <v>34249148</v>
      </c>
      <c r="J29" s="6">
        <f t="shared" si="3"/>
        <v>107183250</v>
      </c>
      <c r="K29" s="6">
        <f t="shared" si="4"/>
        <v>13915706</v>
      </c>
      <c r="L29" s="6">
        <f t="shared" si="5"/>
        <v>11076678</v>
      </c>
      <c r="M29" s="6">
        <f t="shared" si="6"/>
        <v>5803688</v>
      </c>
      <c r="N29" s="6">
        <f t="shared" si="7"/>
        <v>30796072</v>
      </c>
      <c r="O29" s="12">
        <f t="shared" si="8"/>
        <v>70.843728174500171</v>
      </c>
      <c r="P29" s="12">
        <f t="shared" si="9"/>
        <v>77.934238014040432</v>
      </c>
      <c r="Q29" s="12">
        <f t="shared" si="10"/>
        <v>85.509919946742357</v>
      </c>
      <c r="R29" s="12">
        <f t="shared" si="11"/>
        <v>77.680661454475043</v>
      </c>
      <c r="T29" s="2" t="b">
        <f>+C29='[1]NCA RELEASES (2)'!F68</f>
        <v>1</v>
      </c>
      <c r="U29" s="2" t="b">
        <f>+D29='[1]NCA RELEASES (2)'!J68</f>
        <v>1</v>
      </c>
      <c r="V29" s="2" t="b">
        <f>+E29='[1]NCA RELEASES (2)'!N68</f>
        <v>1</v>
      </c>
      <c r="W29" s="2" t="b">
        <f>+F29='[1]NCA RELEASES (2)'!M25</f>
        <v>1</v>
      </c>
      <c r="X29" s="2" t="b">
        <f>+G29='[1]all(net trust &amp;WF) (2)'!F68</f>
        <v>1</v>
      </c>
      <c r="Y29" s="2" t="b">
        <f>+H29='[1]all(net trust &amp;WF) (2)'!J68</f>
        <v>1</v>
      </c>
      <c r="Z29" s="2" t="b">
        <f>+I29='[1]all(net trust &amp;WF) (2)'!N68</f>
        <v>1</v>
      </c>
      <c r="AA29" s="2" t="b">
        <f>+J29='[1]all(net trust &amp;WF) (2)'!M25</f>
        <v>1</v>
      </c>
    </row>
    <row r="30" spans="2:27" x14ac:dyDescent="0.2">
      <c r="B30" s="1" t="s">
        <v>26</v>
      </c>
      <c r="C30" s="6">
        <f>+'[1]NCA RELEASES (2)'!F69</f>
        <v>2804790</v>
      </c>
      <c r="D30" s="6">
        <f>+'[1]NCA RELEASES (2)'!J69</f>
        <v>3602384</v>
      </c>
      <c r="E30" s="6">
        <f>+'[1]NCA RELEASES (2)'!N69</f>
        <v>2728991</v>
      </c>
      <c r="F30" s="6">
        <f t="shared" si="2"/>
        <v>9136165</v>
      </c>
      <c r="G30" s="6">
        <f>+'[1]all(net trust &amp;WF) (2)'!F69</f>
        <v>2609547</v>
      </c>
      <c r="H30" s="6">
        <f>+'[1]all(net trust &amp;WF) (2)'!J69</f>
        <v>3050039</v>
      </c>
      <c r="I30" s="6">
        <f>+'[1]all(net trust &amp;WF) (2)'!N69</f>
        <v>2252848</v>
      </c>
      <c r="J30" s="6">
        <f t="shared" si="3"/>
        <v>7912434</v>
      </c>
      <c r="K30" s="6">
        <f t="shared" si="4"/>
        <v>195243</v>
      </c>
      <c r="L30" s="6">
        <f t="shared" si="5"/>
        <v>552345</v>
      </c>
      <c r="M30" s="6">
        <f t="shared" si="6"/>
        <v>476143</v>
      </c>
      <c r="N30" s="6">
        <f t="shared" si="7"/>
        <v>1223731</v>
      </c>
      <c r="O30" s="12">
        <f t="shared" si="8"/>
        <v>93.038944092071063</v>
      </c>
      <c r="P30" s="12">
        <f t="shared" si="9"/>
        <v>84.667237029700331</v>
      </c>
      <c r="Q30" s="12">
        <f t="shared" si="10"/>
        <v>82.552415892906936</v>
      </c>
      <c r="R30" s="12">
        <f t="shared" si="11"/>
        <v>86.605638142481013</v>
      </c>
      <c r="T30" s="2" t="b">
        <f>+C30='[1]NCA RELEASES (2)'!F69</f>
        <v>1</v>
      </c>
      <c r="U30" s="2" t="b">
        <f>+D30='[1]NCA RELEASES (2)'!J69</f>
        <v>1</v>
      </c>
      <c r="V30" s="2" t="b">
        <f>+E30='[1]NCA RELEASES (2)'!N69</f>
        <v>1</v>
      </c>
      <c r="W30" s="2" t="b">
        <f>+F30='[1]NCA RELEASES (2)'!M26</f>
        <v>1</v>
      </c>
      <c r="X30" s="2" t="b">
        <f>+G30='[1]all(net trust &amp;WF) (2)'!F69</f>
        <v>1</v>
      </c>
      <c r="Y30" s="2" t="b">
        <f>+H30='[1]all(net trust &amp;WF) (2)'!J69</f>
        <v>1</v>
      </c>
      <c r="Z30" s="2" t="b">
        <f>+I30='[1]all(net trust &amp;WF) (2)'!N69</f>
        <v>1</v>
      </c>
      <c r="AA30" s="2" t="b">
        <f>+J30='[1]all(net trust &amp;WF) (2)'!M26</f>
        <v>1</v>
      </c>
    </row>
    <row r="31" spans="2:27" x14ac:dyDescent="0.2">
      <c r="B31" s="1" t="s">
        <v>27</v>
      </c>
      <c r="C31" s="6">
        <f>+'[1]NCA RELEASES (2)'!F70</f>
        <v>18637159</v>
      </c>
      <c r="D31" s="6">
        <f>+'[1]NCA RELEASES (2)'!J70</f>
        <v>11697924</v>
      </c>
      <c r="E31" s="6">
        <f>+'[1]NCA RELEASES (2)'!N70</f>
        <v>16175287</v>
      </c>
      <c r="F31" s="6">
        <f t="shared" si="2"/>
        <v>46510370</v>
      </c>
      <c r="G31" s="6">
        <f>+'[1]all(net trust &amp;WF) (2)'!F70</f>
        <v>18585213</v>
      </c>
      <c r="H31" s="6">
        <f>+'[1]all(net trust &amp;WF) (2)'!J70</f>
        <v>11204855</v>
      </c>
      <c r="I31" s="6">
        <f>+'[1]all(net trust &amp;WF) (2)'!N70</f>
        <v>15868445</v>
      </c>
      <c r="J31" s="6">
        <f t="shared" si="3"/>
        <v>45658513</v>
      </c>
      <c r="K31" s="6">
        <f t="shared" si="4"/>
        <v>51946</v>
      </c>
      <c r="L31" s="6">
        <f t="shared" si="5"/>
        <v>493069</v>
      </c>
      <c r="M31" s="6">
        <f t="shared" si="6"/>
        <v>306842</v>
      </c>
      <c r="N31" s="6">
        <f t="shared" si="7"/>
        <v>851857</v>
      </c>
      <c r="O31" s="12">
        <f t="shared" si="8"/>
        <v>99.721277261196306</v>
      </c>
      <c r="P31" s="12">
        <f t="shared" si="9"/>
        <v>95.784987148146968</v>
      </c>
      <c r="Q31" s="12">
        <f t="shared" si="10"/>
        <v>98.103019748583137</v>
      </c>
      <c r="R31" s="12">
        <f t="shared" si="11"/>
        <v>98.168457915944344</v>
      </c>
      <c r="T31" s="2" t="b">
        <f>+C31='[1]NCA RELEASES (2)'!F70</f>
        <v>1</v>
      </c>
      <c r="U31" s="2" t="b">
        <f>+D31='[1]NCA RELEASES (2)'!J70</f>
        <v>1</v>
      </c>
      <c r="V31" s="2" t="b">
        <f>+E31='[1]NCA RELEASES (2)'!N70</f>
        <v>1</v>
      </c>
      <c r="W31" s="2" t="b">
        <f>+F31='[1]NCA RELEASES (2)'!M27</f>
        <v>1</v>
      </c>
      <c r="X31" s="2" t="b">
        <f>+G31='[1]all(net trust &amp;WF) (2)'!F70</f>
        <v>1</v>
      </c>
      <c r="Y31" s="2" t="b">
        <f>+H31='[1]all(net trust &amp;WF) (2)'!J70</f>
        <v>1</v>
      </c>
      <c r="Z31" s="2" t="b">
        <f>+I31='[1]all(net trust &amp;WF) (2)'!N70</f>
        <v>1</v>
      </c>
      <c r="AA31" s="2" t="b">
        <f>+J31='[1]all(net trust &amp;WF) (2)'!M27</f>
        <v>1</v>
      </c>
    </row>
    <row r="32" spans="2:27" x14ac:dyDescent="0.2">
      <c r="B32" s="1" t="s">
        <v>28</v>
      </c>
      <c r="C32" s="6">
        <f>+'[1]NCA RELEASES (2)'!F71</f>
        <v>1422681</v>
      </c>
      <c r="D32" s="6">
        <f>+'[1]NCA RELEASES (2)'!J71</f>
        <v>875903</v>
      </c>
      <c r="E32" s="6">
        <f>+'[1]NCA RELEASES (2)'!N71</f>
        <v>880306</v>
      </c>
      <c r="F32" s="6">
        <f t="shared" si="2"/>
        <v>3178890</v>
      </c>
      <c r="G32" s="6">
        <f>+'[1]all(net trust &amp;WF) (2)'!F71</f>
        <v>768568</v>
      </c>
      <c r="H32" s="6">
        <f>+'[1]all(net trust &amp;WF) (2)'!J71</f>
        <v>751405</v>
      </c>
      <c r="I32" s="6">
        <f>+'[1]all(net trust &amp;WF) (2)'!N71</f>
        <v>868512</v>
      </c>
      <c r="J32" s="6">
        <f t="shared" si="3"/>
        <v>2388485</v>
      </c>
      <c r="K32" s="6">
        <f t="shared" si="4"/>
        <v>654113</v>
      </c>
      <c r="L32" s="6">
        <f t="shared" si="5"/>
        <v>124498</v>
      </c>
      <c r="M32" s="6">
        <f t="shared" si="6"/>
        <v>11794</v>
      </c>
      <c r="N32" s="6">
        <f t="shared" si="7"/>
        <v>790405</v>
      </c>
      <c r="O32" s="12">
        <f t="shared" si="8"/>
        <v>54.022511019687478</v>
      </c>
      <c r="P32" s="12">
        <f t="shared" si="9"/>
        <v>85.786325654781407</v>
      </c>
      <c r="Q32" s="12">
        <f t="shared" si="10"/>
        <v>98.660238598850853</v>
      </c>
      <c r="R32" s="12">
        <f t="shared" si="11"/>
        <v>75.135817848368461</v>
      </c>
      <c r="T32" s="2" t="b">
        <f>+C32='[1]NCA RELEASES (2)'!F71</f>
        <v>1</v>
      </c>
      <c r="U32" s="2" t="b">
        <f>+D32='[1]NCA RELEASES (2)'!J71</f>
        <v>1</v>
      </c>
      <c r="V32" s="2" t="b">
        <f>+E32='[1]NCA RELEASES (2)'!N71</f>
        <v>1</v>
      </c>
      <c r="W32" s="2" t="b">
        <f>+F32='[1]NCA RELEASES (2)'!M28</f>
        <v>1</v>
      </c>
      <c r="X32" s="2" t="b">
        <f>+G32='[1]all(net trust &amp;WF) (2)'!F71</f>
        <v>1</v>
      </c>
      <c r="Y32" s="2" t="b">
        <f>+H32='[1]all(net trust &amp;WF) (2)'!J71</f>
        <v>1</v>
      </c>
      <c r="Z32" s="2" t="b">
        <f>+I32='[1]all(net trust &amp;WF) (2)'!N71</f>
        <v>1</v>
      </c>
      <c r="AA32" s="2" t="b">
        <f>+J32='[1]all(net trust &amp;WF) (2)'!M28</f>
        <v>1</v>
      </c>
    </row>
    <row r="33" spans="1:28" x14ac:dyDescent="0.2">
      <c r="B33" s="1" t="s">
        <v>29</v>
      </c>
      <c r="C33" s="6">
        <f>+'[1]NCA RELEASES (2)'!F72</f>
        <v>692599</v>
      </c>
      <c r="D33" s="6">
        <f>+'[1]NCA RELEASES (2)'!J72</f>
        <v>794913</v>
      </c>
      <c r="E33" s="6">
        <f>+'[1]NCA RELEASES (2)'!N72</f>
        <v>1121067</v>
      </c>
      <c r="F33" s="6">
        <f t="shared" si="2"/>
        <v>2608579</v>
      </c>
      <c r="G33" s="6">
        <f>+'[1]all(net trust &amp;WF) (2)'!F72</f>
        <v>649179</v>
      </c>
      <c r="H33" s="6">
        <f>+'[1]all(net trust &amp;WF) (2)'!J72</f>
        <v>730748</v>
      </c>
      <c r="I33" s="6">
        <f>+'[1]all(net trust &amp;WF) (2)'!N72</f>
        <v>868512</v>
      </c>
      <c r="J33" s="6">
        <f t="shared" si="3"/>
        <v>2248439</v>
      </c>
      <c r="K33" s="6">
        <f t="shared" si="4"/>
        <v>43420</v>
      </c>
      <c r="L33" s="6">
        <f t="shared" si="5"/>
        <v>64165</v>
      </c>
      <c r="M33" s="6">
        <f t="shared" si="6"/>
        <v>252555</v>
      </c>
      <c r="N33" s="6">
        <f t="shared" si="7"/>
        <v>360140</v>
      </c>
      <c r="O33" s="12">
        <f t="shared" si="8"/>
        <v>93.730860136962363</v>
      </c>
      <c r="P33" s="12">
        <f t="shared" si="9"/>
        <v>91.928047471861703</v>
      </c>
      <c r="Q33" s="12">
        <f t="shared" si="10"/>
        <v>77.471908458638055</v>
      </c>
      <c r="R33" s="12">
        <f t="shared" si="11"/>
        <v>86.194015975747718</v>
      </c>
      <c r="T33" s="2" t="b">
        <f>+C33='[1]NCA RELEASES (2)'!F72</f>
        <v>1</v>
      </c>
      <c r="U33" s="2" t="b">
        <f>+D33='[1]NCA RELEASES (2)'!J72</f>
        <v>1</v>
      </c>
      <c r="V33" s="2" t="b">
        <f>+E33='[1]NCA RELEASES (2)'!N72</f>
        <v>1</v>
      </c>
      <c r="W33" s="2" t="b">
        <f>+F33='[1]NCA RELEASES (2)'!M29</f>
        <v>1</v>
      </c>
      <c r="X33" s="2" t="b">
        <f>+G33='[1]all(net trust &amp;WF) (2)'!F72</f>
        <v>1</v>
      </c>
      <c r="Y33" s="2" t="b">
        <f>+H33='[1]all(net trust &amp;WF) (2)'!J72</f>
        <v>1</v>
      </c>
      <c r="Z33" s="2" t="b">
        <f>+I33='[1]all(net trust &amp;WF) (2)'!N72</f>
        <v>1</v>
      </c>
      <c r="AA33" s="2" t="b">
        <f>+J33='[1]all(net trust &amp;WF) (2)'!M29</f>
        <v>1</v>
      </c>
    </row>
    <row r="34" spans="1:28" x14ac:dyDescent="0.2">
      <c r="B34" s="1" t="s">
        <v>30</v>
      </c>
      <c r="C34" s="6">
        <f>+'[1]NCA RELEASES (2)'!F73</f>
        <v>3190130</v>
      </c>
      <c r="D34" s="6">
        <f>+'[1]NCA RELEASES (2)'!J73</f>
        <v>5203275</v>
      </c>
      <c r="E34" s="6">
        <f>+'[1]NCA RELEASES (2)'!N73</f>
        <v>4840170</v>
      </c>
      <c r="F34" s="6">
        <f t="shared" si="2"/>
        <v>13233575</v>
      </c>
      <c r="G34" s="6">
        <f>+'[1]all(net trust &amp;WF) (2)'!F73</f>
        <v>3008938</v>
      </c>
      <c r="H34" s="6">
        <f>+'[1]all(net trust &amp;WF) (2)'!J73</f>
        <v>4438857</v>
      </c>
      <c r="I34" s="6">
        <f>+'[1]all(net trust &amp;WF) (2)'!N73</f>
        <v>4023102</v>
      </c>
      <c r="J34" s="6">
        <f t="shared" si="3"/>
        <v>11470897</v>
      </c>
      <c r="K34" s="6">
        <f t="shared" si="4"/>
        <v>181192</v>
      </c>
      <c r="L34" s="6">
        <f t="shared" si="5"/>
        <v>764418</v>
      </c>
      <c r="M34" s="6">
        <f t="shared" si="6"/>
        <v>817068</v>
      </c>
      <c r="N34" s="6">
        <f t="shared" si="7"/>
        <v>1762678</v>
      </c>
      <c r="O34" s="12">
        <f t="shared" si="8"/>
        <v>94.32023146392153</v>
      </c>
      <c r="P34" s="12">
        <f t="shared" si="9"/>
        <v>85.308906409905305</v>
      </c>
      <c r="Q34" s="12">
        <f t="shared" si="10"/>
        <v>83.119022678955488</v>
      </c>
      <c r="R34" s="12">
        <f t="shared" si="11"/>
        <v>86.680258358002277</v>
      </c>
      <c r="T34" s="2" t="b">
        <f>+C34='[1]NCA RELEASES (2)'!F73</f>
        <v>1</v>
      </c>
      <c r="U34" s="2" t="b">
        <f>+D34='[1]NCA RELEASES (2)'!J73</f>
        <v>1</v>
      </c>
      <c r="V34" s="2" t="b">
        <f>+E34='[1]NCA RELEASES (2)'!N73</f>
        <v>1</v>
      </c>
      <c r="W34" s="2" t="b">
        <f>+F34='[1]NCA RELEASES (2)'!M30</f>
        <v>1</v>
      </c>
      <c r="X34" s="2" t="b">
        <f>+G34='[1]all(net trust &amp;WF) (2)'!F73</f>
        <v>1</v>
      </c>
      <c r="Y34" s="2" t="b">
        <f>+H34='[1]all(net trust &amp;WF) (2)'!J73</f>
        <v>1</v>
      </c>
      <c r="Z34" s="2" t="b">
        <f>+I34='[1]all(net trust &amp;WF) (2)'!N73</f>
        <v>1</v>
      </c>
      <c r="AA34" s="2" t="b">
        <f>+J34='[1]all(net trust &amp;WF) (2)'!M30</f>
        <v>1</v>
      </c>
    </row>
    <row r="35" spans="1:28" x14ac:dyDescent="0.2">
      <c r="B35" s="15" t="s">
        <v>31</v>
      </c>
      <c r="C35" s="6">
        <f>+'[1]NCA RELEASES (2)'!F74</f>
        <v>1770447</v>
      </c>
      <c r="D35" s="6">
        <f>+'[1]NCA RELEASES (2)'!J74</f>
        <v>1032963</v>
      </c>
      <c r="E35" s="6">
        <f>+'[1]NCA RELEASES (2)'!N74</f>
        <v>820685</v>
      </c>
      <c r="F35" s="6">
        <f t="shared" si="2"/>
        <v>3624095</v>
      </c>
      <c r="G35" s="6">
        <f>+'[1]all(net trust &amp;WF) (2)'!F74</f>
        <v>1760835</v>
      </c>
      <c r="H35" s="6">
        <f>+'[1]all(net trust &amp;WF) (2)'!J74</f>
        <v>947133</v>
      </c>
      <c r="I35" s="6">
        <f>+'[1]all(net trust &amp;WF) (2)'!N74</f>
        <v>688343</v>
      </c>
      <c r="J35" s="6">
        <f t="shared" si="3"/>
        <v>3396311</v>
      </c>
      <c r="K35" s="6">
        <f t="shared" si="4"/>
        <v>9612</v>
      </c>
      <c r="L35" s="6">
        <f t="shared" si="5"/>
        <v>85830</v>
      </c>
      <c r="M35" s="6">
        <f t="shared" si="6"/>
        <v>132342</v>
      </c>
      <c r="N35" s="6">
        <f t="shared" si="7"/>
        <v>227784</v>
      </c>
      <c r="O35" s="12">
        <f t="shared" si="8"/>
        <v>99.457086261266227</v>
      </c>
      <c r="P35" s="12">
        <f t="shared" si="9"/>
        <v>91.690893091040053</v>
      </c>
      <c r="Q35" s="12">
        <f t="shared" si="10"/>
        <v>83.874202647788138</v>
      </c>
      <c r="R35" s="12">
        <f t="shared" si="11"/>
        <v>93.714734299183661</v>
      </c>
      <c r="T35" s="2" t="b">
        <f>+C35='[1]NCA RELEASES (2)'!F74</f>
        <v>1</v>
      </c>
      <c r="U35" s="2" t="b">
        <f>+D35='[1]NCA RELEASES (2)'!J74</f>
        <v>1</v>
      </c>
      <c r="V35" s="2" t="b">
        <f>+E35='[1]NCA RELEASES (2)'!N74</f>
        <v>1</v>
      </c>
      <c r="W35" s="2" t="b">
        <f>+F35='[1]NCA RELEASES (2)'!M31</f>
        <v>1</v>
      </c>
      <c r="X35" s="2" t="b">
        <f>+G35='[1]all(net trust &amp;WF) (2)'!F74</f>
        <v>1</v>
      </c>
      <c r="Y35" s="2" t="b">
        <f>+H35='[1]all(net trust &amp;WF) (2)'!J74</f>
        <v>1</v>
      </c>
      <c r="Z35" s="2" t="b">
        <f>+I35='[1]all(net trust &amp;WF) (2)'!N74</f>
        <v>1</v>
      </c>
      <c r="AA35" s="2" t="b">
        <f>+J35='[1]all(net trust &amp;WF) (2)'!M31</f>
        <v>1</v>
      </c>
    </row>
    <row r="36" spans="1:28" x14ac:dyDescent="0.2">
      <c r="B36" s="1" t="s">
        <v>32</v>
      </c>
      <c r="C36" s="6">
        <f>+'[1]NCA RELEASES (2)'!F75</f>
        <v>286615</v>
      </c>
      <c r="D36" s="6">
        <f>+'[1]NCA RELEASES (2)'!J75</f>
        <v>440519</v>
      </c>
      <c r="E36" s="6">
        <f>+'[1]NCA RELEASES (2)'!N75</f>
        <v>389985</v>
      </c>
      <c r="F36" s="6">
        <f t="shared" si="2"/>
        <v>1117119</v>
      </c>
      <c r="G36" s="6">
        <f>+'[1]all(net trust &amp;WF) (2)'!F75</f>
        <v>285070</v>
      </c>
      <c r="H36" s="6">
        <f>+'[1]all(net trust &amp;WF) (2)'!J75</f>
        <v>436631</v>
      </c>
      <c r="I36" s="6">
        <f>+'[1]all(net trust &amp;WF) (2)'!N75</f>
        <v>382320</v>
      </c>
      <c r="J36" s="6">
        <f t="shared" si="3"/>
        <v>1104021</v>
      </c>
      <c r="K36" s="6">
        <f t="shared" si="4"/>
        <v>1545</v>
      </c>
      <c r="L36" s="6">
        <f t="shared" si="5"/>
        <v>3888</v>
      </c>
      <c r="M36" s="6">
        <f t="shared" si="6"/>
        <v>7665</v>
      </c>
      <c r="N36" s="6">
        <f t="shared" si="7"/>
        <v>13098</v>
      </c>
      <c r="O36" s="12">
        <f t="shared" si="8"/>
        <v>99.460949357151591</v>
      </c>
      <c r="P36" s="12">
        <f t="shared" si="9"/>
        <v>99.117404697640737</v>
      </c>
      <c r="Q36" s="12">
        <f t="shared" si="10"/>
        <v>98.034539789991925</v>
      </c>
      <c r="R36" s="12">
        <f t="shared" si="11"/>
        <v>98.827519718132081</v>
      </c>
      <c r="T36" s="2" t="b">
        <f>+C36='[1]NCA RELEASES (2)'!F75</f>
        <v>1</v>
      </c>
      <c r="U36" s="2" t="b">
        <f>+D36='[1]NCA RELEASES (2)'!J75</f>
        <v>1</v>
      </c>
      <c r="V36" s="2" t="b">
        <f>+E36='[1]NCA RELEASES (2)'!N75</f>
        <v>1</v>
      </c>
      <c r="W36" s="2" t="b">
        <f>+F36='[1]NCA RELEASES (2)'!M32</f>
        <v>1</v>
      </c>
      <c r="X36" s="2" t="b">
        <f>+G36='[1]all(net trust &amp;WF) (2)'!F75</f>
        <v>1</v>
      </c>
      <c r="Y36" s="2" t="b">
        <f>+H36='[1]all(net trust &amp;WF) (2)'!J75</f>
        <v>1</v>
      </c>
      <c r="Z36" s="2" t="b">
        <f>+I36='[1]all(net trust &amp;WF) (2)'!N75</f>
        <v>1</v>
      </c>
      <c r="AA36" s="2" t="b">
        <f>+J36='[1]all(net trust &amp;WF) (2)'!M32</f>
        <v>1</v>
      </c>
    </row>
    <row r="37" spans="1:28" x14ac:dyDescent="0.2">
      <c r="B37" s="1" t="s">
        <v>33</v>
      </c>
      <c r="C37" s="6">
        <f>+'[1]NCA RELEASES (2)'!F76+'[1]NCA RELEASES (2)'!F88</f>
        <v>2712502</v>
      </c>
      <c r="D37" s="6">
        <f>+'[1]NCA RELEASES (2)'!J76+'[1]NCA RELEASES (2)'!J88</f>
        <v>2721479</v>
      </c>
      <c r="E37" s="6">
        <f>+'[1]NCA RELEASES (2)'!N76+'[1]NCA RELEASES (2)'!N88</f>
        <v>3364484</v>
      </c>
      <c r="F37" s="6">
        <f t="shared" si="2"/>
        <v>8798465</v>
      </c>
      <c r="G37" s="6">
        <f>+'[1]all(net trust &amp;WF) (2)'!F76+'[1]all(net trust &amp;WF) (2)'!F88</f>
        <v>2473718</v>
      </c>
      <c r="H37" s="6">
        <f>+'[1]all(net trust &amp;WF) (2)'!J76+'[1]all(net trust &amp;WF) (2)'!J88</f>
        <v>2277704</v>
      </c>
      <c r="I37" s="6">
        <f>+'[1]all(net trust &amp;WF) (2)'!N76+'[1]all(net trust &amp;WF) (2)'!N88</f>
        <v>2768384</v>
      </c>
      <c r="J37" s="6">
        <f t="shared" si="3"/>
        <v>7519806</v>
      </c>
      <c r="K37" s="6">
        <f t="shared" si="4"/>
        <v>238784</v>
      </c>
      <c r="L37" s="6">
        <f t="shared" si="5"/>
        <v>443775</v>
      </c>
      <c r="M37" s="6">
        <f t="shared" si="6"/>
        <v>596100</v>
      </c>
      <c r="N37" s="6">
        <f t="shared" si="7"/>
        <v>1278659</v>
      </c>
      <c r="O37" s="12">
        <f t="shared" si="8"/>
        <v>91.196909716564264</v>
      </c>
      <c r="P37" s="12">
        <f t="shared" si="9"/>
        <v>83.69360924703075</v>
      </c>
      <c r="Q37" s="12">
        <f t="shared" si="10"/>
        <v>82.282572899737374</v>
      </c>
      <c r="R37" s="12">
        <f t="shared" si="11"/>
        <v>85.467249116749343</v>
      </c>
      <c r="T37" s="2" t="b">
        <f>+C37='[1]NCA RELEASES (2)'!F76+'[1]NCA RELEASES (2)'!F88</f>
        <v>1</v>
      </c>
      <c r="U37" s="2" t="b">
        <f>+D37='[1]NCA RELEASES (2)'!J76+'[1]NCA RELEASES (2)'!J88</f>
        <v>1</v>
      </c>
      <c r="V37" s="2" t="b">
        <f>+E37='[1]NCA RELEASES (2)'!N76+'[1]NCA RELEASES (2)'!N88</f>
        <v>1</v>
      </c>
      <c r="W37" s="2" t="b">
        <f>+F37='[1]NCA RELEASES (2)'!M33+'[1]NCA RELEASES (2)'!M45</f>
        <v>1</v>
      </c>
      <c r="X37" s="2" t="b">
        <f>+G37='[1]all(net trust &amp;WF) (2)'!F76+'[1]all(net trust &amp;WF) (2)'!F88</f>
        <v>1</v>
      </c>
      <c r="Y37" s="2" t="b">
        <f>+H37='[1]all(net trust &amp;WF) (2)'!J76+'[1]all(net trust &amp;WF) (2)'!J88</f>
        <v>1</v>
      </c>
      <c r="Z37" s="2" t="b">
        <f>+I37='[1]all(net trust &amp;WF) (2)'!N76+'[1]all(net trust &amp;WF) (2)'!N88</f>
        <v>1</v>
      </c>
      <c r="AA37" s="2" t="b">
        <f>+J37='[1]all(net trust &amp;WF) (2)'!M33+'[1]all(net trust &amp;WF) (2)'!M45</f>
        <v>1</v>
      </c>
      <c r="AB37" s="6"/>
    </row>
    <row r="38" spans="1:28" x14ac:dyDescent="0.2">
      <c r="B38" s="1" t="s">
        <v>34</v>
      </c>
      <c r="C38" s="6">
        <f>+'[1]NCA RELEASES (2)'!F77</f>
        <v>495</v>
      </c>
      <c r="D38" s="6">
        <f>+'[1]NCA RELEASES (2)'!J77</f>
        <v>495</v>
      </c>
      <c r="E38" s="6">
        <f>+'[1]NCA RELEASES (2)'!N77</f>
        <v>631</v>
      </c>
      <c r="F38" s="6">
        <f t="shared" si="2"/>
        <v>1621</v>
      </c>
      <c r="G38" s="6">
        <f>+'[1]all(net trust &amp;WF) (2)'!F77</f>
        <v>418</v>
      </c>
      <c r="H38" s="6">
        <f>+'[1]all(net trust &amp;WF) (2)'!J77</f>
        <v>312</v>
      </c>
      <c r="I38" s="6">
        <f>+'[1]all(net trust &amp;WF) (2)'!N77</f>
        <v>420</v>
      </c>
      <c r="J38" s="6">
        <f t="shared" si="3"/>
        <v>1150</v>
      </c>
      <c r="K38" s="6">
        <f t="shared" si="4"/>
        <v>77</v>
      </c>
      <c r="L38" s="6">
        <f t="shared" si="5"/>
        <v>183</v>
      </c>
      <c r="M38" s="6">
        <f t="shared" si="6"/>
        <v>211</v>
      </c>
      <c r="N38" s="6">
        <f t="shared" si="7"/>
        <v>471</v>
      </c>
      <c r="O38" s="12">
        <f t="shared" si="8"/>
        <v>84.444444444444443</v>
      </c>
      <c r="P38" s="12">
        <f t="shared" si="9"/>
        <v>63.030303030303024</v>
      </c>
      <c r="Q38" s="12">
        <f t="shared" si="10"/>
        <v>66.561014263074483</v>
      </c>
      <c r="R38" s="12">
        <f t="shared" si="11"/>
        <v>70.94386181369525</v>
      </c>
      <c r="T38" s="2" t="b">
        <f>+C38='[1]NCA RELEASES (2)'!F77</f>
        <v>1</v>
      </c>
      <c r="U38" s="2" t="b">
        <f>+D38='[1]NCA RELEASES (2)'!J77</f>
        <v>1</v>
      </c>
      <c r="V38" s="2" t="b">
        <f>+E38='[1]NCA RELEASES (2)'!N77</f>
        <v>1</v>
      </c>
      <c r="W38" s="2" t="b">
        <f>+F38='[1]NCA RELEASES (2)'!M34</f>
        <v>1</v>
      </c>
      <c r="X38" s="2" t="b">
        <f>+G38='[1]all(net trust &amp;WF) (2)'!F77</f>
        <v>1</v>
      </c>
      <c r="Y38" s="2" t="b">
        <f>+H38='[1]all(net trust &amp;WF) (2)'!J77</f>
        <v>1</v>
      </c>
      <c r="Z38" s="2" t="b">
        <f>+I38='[1]all(net trust &amp;WF) (2)'!N77</f>
        <v>1</v>
      </c>
      <c r="AA38" s="2" t="b">
        <f>+J38='[1]all(net trust &amp;WF) (2)'!M34</f>
        <v>1</v>
      </c>
    </row>
    <row r="39" spans="1:28" x14ac:dyDescent="0.2">
      <c r="B39" s="1" t="s">
        <v>35</v>
      </c>
      <c r="C39" s="6">
        <f>+'[1]NCA RELEASES (2)'!F78</f>
        <v>4191893</v>
      </c>
      <c r="D39" s="6">
        <f>+'[1]NCA RELEASES (2)'!J78</f>
        <v>4810009</v>
      </c>
      <c r="E39" s="6">
        <f>+'[1]NCA RELEASES (2)'!N78</f>
        <v>4126519</v>
      </c>
      <c r="F39" s="6">
        <f t="shared" si="2"/>
        <v>13128421</v>
      </c>
      <c r="G39" s="6">
        <f>+'[1]all(net trust &amp;WF) (2)'!F78</f>
        <v>4173263</v>
      </c>
      <c r="H39" s="6">
        <f>+'[1]all(net trust &amp;WF) (2)'!J78</f>
        <v>4784294</v>
      </c>
      <c r="I39" s="6">
        <f>+'[1]all(net trust &amp;WF) (2)'!N78</f>
        <v>4111007</v>
      </c>
      <c r="J39" s="6">
        <f t="shared" si="3"/>
        <v>13068564</v>
      </c>
      <c r="K39" s="6">
        <f t="shared" si="4"/>
        <v>18630</v>
      </c>
      <c r="L39" s="6">
        <f t="shared" si="5"/>
        <v>25715</v>
      </c>
      <c r="M39" s="6">
        <f t="shared" si="6"/>
        <v>15512</v>
      </c>
      <c r="N39" s="6">
        <f t="shared" si="7"/>
        <v>59857</v>
      </c>
      <c r="O39" s="12">
        <f t="shared" si="8"/>
        <v>99.555570717096074</v>
      </c>
      <c r="P39" s="12">
        <f t="shared" si="9"/>
        <v>99.465385615702601</v>
      </c>
      <c r="Q39" s="12">
        <f t="shared" si="10"/>
        <v>99.624089941182874</v>
      </c>
      <c r="R39" s="12">
        <f t="shared" si="11"/>
        <v>99.544065504907252</v>
      </c>
      <c r="T39" s="2" t="b">
        <f>+C39='[1]NCA RELEASES (2)'!F78</f>
        <v>1</v>
      </c>
      <c r="U39" s="2" t="b">
        <f>+D39='[1]NCA RELEASES (2)'!J78</f>
        <v>1</v>
      </c>
      <c r="V39" s="2" t="b">
        <f>+E39='[1]NCA RELEASES (2)'!N78</f>
        <v>1</v>
      </c>
      <c r="W39" s="2" t="b">
        <f>+F39='[1]NCA RELEASES (2)'!M35</f>
        <v>1</v>
      </c>
      <c r="X39" s="2" t="b">
        <f>+G39='[1]all(net trust &amp;WF) (2)'!F78</f>
        <v>1</v>
      </c>
      <c r="Y39" s="2" t="b">
        <f>+H39='[1]all(net trust &amp;WF) (2)'!J78</f>
        <v>1</v>
      </c>
      <c r="Z39" s="2" t="b">
        <f>+I39='[1]all(net trust &amp;WF) (2)'!N78</f>
        <v>1</v>
      </c>
      <c r="AA39" s="2" t="b">
        <f>+J39='[1]all(net trust &amp;WF) (2)'!M35</f>
        <v>1</v>
      </c>
    </row>
    <row r="40" spans="1:28" x14ac:dyDescent="0.2">
      <c r="B40" s="1" t="s">
        <v>36</v>
      </c>
      <c r="C40" s="6">
        <f>+'[1]NCA RELEASES (2)'!F79</f>
        <v>231610</v>
      </c>
      <c r="D40" s="6">
        <f>+'[1]NCA RELEASES (2)'!J79</f>
        <v>257094</v>
      </c>
      <c r="E40" s="6">
        <f>+'[1]NCA RELEASES (2)'!N79</f>
        <v>229804</v>
      </c>
      <c r="F40" s="6">
        <f t="shared" si="2"/>
        <v>718508</v>
      </c>
      <c r="G40" s="6">
        <f>+'[1]all(net trust &amp;WF) (2)'!F79</f>
        <v>230079</v>
      </c>
      <c r="H40" s="6">
        <f>+'[1]all(net trust &amp;WF) (2)'!J79</f>
        <v>255631</v>
      </c>
      <c r="I40" s="6">
        <f>+'[1]all(net trust &amp;WF) (2)'!N79</f>
        <v>229745</v>
      </c>
      <c r="J40" s="6">
        <f t="shared" si="3"/>
        <v>715455</v>
      </c>
      <c r="K40" s="6">
        <f t="shared" si="4"/>
        <v>1531</v>
      </c>
      <c r="L40" s="6">
        <f t="shared" si="5"/>
        <v>1463</v>
      </c>
      <c r="M40" s="6">
        <f t="shared" si="6"/>
        <v>59</v>
      </c>
      <c r="N40" s="6">
        <f t="shared" si="7"/>
        <v>3053</v>
      </c>
      <c r="O40" s="12">
        <f t="shared" si="8"/>
        <v>99.338975001079405</v>
      </c>
      <c r="P40" s="12">
        <f t="shared" si="9"/>
        <v>99.430947435568314</v>
      </c>
      <c r="Q40" s="12">
        <f t="shared" si="10"/>
        <v>99.974325947329021</v>
      </c>
      <c r="R40" s="12">
        <f t="shared" si="11"/>
        <v>99.575091717837523</v>
      </c>
      <c r="T40" s="2" t="b">
        <f>+C40='[1]NCA RELEASES (2)'!F79</f>
        <v>1</v>
      </c>
      <c r="U40" s="2" t="b">
        <f>+D40='[1]NCA RELEASES (2)'!J79</f>
        <v>1</v>
      </c>
      <c r="V40" s="2" t="b">
        <f>+E40='[1]NCA RELEASES (2)'!N79</f>
        <v>1</v>
      </c>
      <c r="W40" s="2" t="b">
        <f>+F40='[1]NCA RELEASES (2)'!M36</f>
        <v>1</v>
      </c>
      <c r="X40" s="2" t="b">
        <f>+G40='[1]all(net trust &amp;WF) (2)'!F79</f>
        <v>1</v>
      </c>
      <c r="Y40" s="2" t="b">
        <f>+H40='[1]all(net trust &amp;WF) (2)'!J79</f>
        <v>1</v>
      </c>
      <c r="Z40" s="2" t="b">
        <f>+I40='[1]all(net trust &amp;WF) (2)'!N79</f>
        <v>1</v>
      </c>
      <c r="AA40" s="2" t="b">
        <f>+J40='[1]all(net trust &amp;WF) (2)'!M36</f>
        <v>1</v>
      </c>
    </row>
    <row r="41" spans="1:28" x14ac:dyDescent="0.2">
      <c r="B41" s="1" t="s">
        <v>37</v>
      </c>
      <c r="C41" s="6">
        <f>+'[1]NCA RELEASES (2)'!F80</f>
        <v>1859967</v>
      </c>
      <c r="D41" s="6">
        <f>+'[1]NCA RELEASES (2)'!J80</f>
        <v>2137587</v>
      </c>
      <c r="E41" s="6">
        <f>+'[1]NCA RELEASES (2)'!N80</f>
        <v>1898468</v>
      </c>
      <c r="F41" s="6">
        <f t="shared" si="2"/>
        <v>5896022</v>
      </c>
      <c r="G41" s="6">
        <f>+'[1]all(net trust &amp;WF) (2)'!F80</f>
        <v>1744380</v>
      </c>
      <c r="H41" s="6">
        <f>+'[1]all(net trust &amp;WF) (2)'!J80</f>
        <v>2091987</v>
      </c>
      <c r="I41" s="6">
        <f>+'[1]all(net trust &amp;WF) (2)'!N80</f>
        <v>1804970</v>
      </c>
      <c r="J41" s="6">
        <f t="shared" si="3"/>
        <v>5641337</v>
      </c>
      <c r="K41" s="6">
        <f t="shared" si="4"/>
        <v>115587</v>
      </c>
      <c r="L41" s="6">
        <f t="shared" si="5"/>
        <v>45600</v>
      </c>
      <c r="M41" s="6">
        <f t="shared" si="6"/>
        <v>93498</v>
      </c>
      <c r="N41" s="6">
        <f t="shared" si="7"/>
        <v>254685</v>
      </c>
      <c r="O41" s="12">
        <f t="shared" si="8"/>
        <v>93.785534904651541</v>
      </c>
      <c r="P41" s="12">
        <f t="shared" si="9"/>
        <v>97.866753493542006</v>
      </c>
      <c r="Q41" s="12">
        <f t="shared" si="10"/>
        <v>95.075081592104794</v>
      </c>
      <c r="R41" s="12">
        <f t="shared" si="11"/>
        <v>95.680392644396505</v>
      </c>
      <c r="T41" s="2" t="b">
        <f>+C41='[1]NCA RELEASES (2)'!F80</f>
        <v>1</v>
      </c>
      <c r="U41" s="2" t="b">
        <f>+D41='[1]NCA RELEASES (2)'!J80</f>
        <v>1</v>
      </c>
      <c r="V41" s="2" t="b">
        <f>+E41='[1]NCA RELEASES (2)'!N80</f>
        <v>1</v>
      </c>
      <c r="W41" s="2" t="b">
        <f>+F41='[1]NCA RELEASES (2)'!M37</f>
        <v>1</v>
      </c>
      <c r="X41" s="2" t="b">
        <f>+G41='[1]all(net trust &amp;WF) (2)'!F80</f>
        <v>1</v>
      </c>
      <c r="Y41" s="2" t="b">
        <f>+H41='[1]all(net trust &amp;WF) (2)'!J80</f>
        <v>1</v>
      </c>
      <c r="Z41" s="2" t="b">
        <f>+I41='[1]all(net trust &amp;WF) (2)'!N80</f>
        <v>1</v>
      </c>
      <c r="AA41" s="2" t="b">
        <f>+J41='[1]all(net trust &amp;WF) (2)'!M37</f>
        <v>1</v>
      </c>
    </row>
    <row r="42" spans="1:28" x14ac:dyDescent="0.2">
      <c r="B42" s="1" t="s">
        <v>38</v>
      </c>
      <c r="C42" s="6">
        <f>+'[1]NCA RELEASES (2)'!F81</f>
        <v>2495305</v>
      </c>
      <c r="D42" s="6">
        <f>+'[1]NCA RELEASES (2)'!J81</f>
        <v>11405438</v>
      </c>
      <c r="E42" s="6">
        <f>+'[1]NCA RELEASES (2)'!N81</f>
        <v>1200000</v>
      </c>
      <c r="F42" s="6">
        <f t="shared" si="2"/>
        <v>15100743</v>
      </c>
      <c r="G42" s="6">
        <f>+'[1]all(net trust &amp;WF) (2)'!F81</f>
        <v>2494758</v>
      </c>
      <c r="H42" s="6">
        <f>+'[1]all(net trust &amp;WF) (2)'!J81</f>
        <v>11405982</v>
      </c>
      <c r="I42" s="6">
        <f>+'[1]all(net trust &amp;WF) (2)'!N81</f>
        <v>1196231</v>
      </c>
      <c r="J42" s="6">
        <f t="shared" si="3"/>
        <v>15096971</v>
      </c>
      <c r="K42" s="6">
        <f t="shared" si="4"/>
        <v>547</v>
      </c>
      <c r="L42" s="6">
        <f t="shared" si="5"/>
        <v>-544</v>
      </c>
      <c r="M42" s="6">
        <f t="shared" si="6"/>
        <v>3769</v>
      </c>
      <c r="N42" s="6">
        <f t="shared" si="7"/>
        <v>3772</v>
      </c>
      <c r="O42" s="12">
        <f t="shared" si="8"/>
        <v>99.978078832046577</v>
      </c>
      <c r="P42" s="12">
        <f t="shared" si="9"/>
        <v>100.00476965461561</v>
      </c>
      <c r="Q42" s="12">
        <f t="shared" si="10"/>
        <v>99.685916666666657</v>
      </c>
      <c r="R42" s="12">
        <f t="shared" si="11"/>
        <v>99.975021096644056</v>
      </c>
      <c r="T42" s="2" t="b">
        <f>+C42='[1]NCA RELEASES (2)'!F81</f>
        <v>1</v>
      </c>
      <c r="U42" s="2" t="b">
        <f>+D42='[1]NCA RELEASES (2)'!J81</f>
        <v>1</v>
      </c>
      <c r="V42" s="2" t="b">
        <f>+E42='[1]NCA RELEASES (2)'!N81</f>
        <v>1</v>
      </c>
      <c r="W42" s="2" t="b">
        <f>+F42='[1]NCA RELEASES (2)'!M38</f>
        <v>1</v>
      </c>
      <c r="X42" s="2" t="b">
        <f>+G42='[1]all(net trust &amp;WF) (2)'!F81</f>
        <v>1</v>
      </c>
      <c r="Y42" s="2" t="b">
        <f>+H42='[1]all(net trust &amp;WF) (2)'!J81</f>
        <v>1</v>
      </c>
      <c r="Z42" s="2" t="b">
        <f>+I42='[1]all(net trust &amp;WF) (2)'!N81</f>
        <v>1</v>
      </c>
      <c r="AA42" s="2" t="b">
        <f>+J42='[1]all(net trust &amp;WF) (2)'!M38</f>
        <v>1</v>
      </c>
    </row>
    <row r="43" spans="1:28" x14ac:dyDescent="0.2">
      <c r="B43" s="1" t="s">
        <v>39</v>
      </c>
      <c r="C43" s="6">
        <f>+'[1]NCA RELEASES (2)'!F82</f>
        <v>275489</v>
      </c>
      <c r="D43" s="6">
        <f>+'[1]NCA RELEASES (2)'!J82</f>
        <v>467451</v>
      </c>
      <c r="E43" s="6">
        <f>+'[1]NCA RELEASES (2)'!N82</f>
        <v>543806</v>
      </c>
      <c r="F43" s="6">
        <f t="shared" si="2"/>
        <v>1286746</v>
      </c>
      <c r="G43" s="6">
        <f>+'[1]all(net trust &amp;WF) (2)'!F82</f>
        <v>275478</v>
      </c>
      <c r="H43" s="6">
        <f>+'[1]all(net trust &amp;WF) (2)'!J82</f>
        <v>467451</v>
      </c>
      <c r="I43" s="6">
        <f>+'[1]all(net trust &amp;WF) (2)'!N82</f>
        <v>543305</v>
      </c>
      <c r="J43" s="6">
        <f t="shared" si="3"/>
        <v>1286234</v>
      </c>
      <c r="K43" s="6">
        <f t="shared" si="4"/>
        <v>11</v>
      </c>
      <c r="L43" s="6">
        <f t="shared" si="5"/>
        <v>0</v>
      </c>
      <c r="M43" s="6">
        <f t="shared" si="6"/>
        <v>501</v>
      </c>
      <c r="N43" s="6">
        <f t="shared" si="7"/>
        <v>512</v>
      </c>
      <c r="O43" s="12">
        <f t="shared" si="8"/>
        <v>99.996007100102005</v>
      </c>
      <c r="P43" s="12">
        <f t="shared" si="9"/>
        <v>100</v>
      </c>
      <c r="Q43" s="12">
        <f t="shared" si="10"/>
        <v>99.90787155713619</v>
      </c>
      <c r="R43" s="12">
        <f t="shared" si="11"/>
        <v>99.960209707277116</v>
      </c>
      <c r="T43" s="2" t="b">
        <f>+C43='[1]NCA RELEASES (2)'!F82</f>
        <v>1</v>
      </c>
      <c r="U43" s="2" t="b">
        <f>+D43='[1]NCA RELEASES (2)'!J82</f>
        <v>1</v>
      </c>
      <c r="V43" s="2" t="b">
        <f>+E43='[1]NCA RELEASES (2)'!N82</f>
        <v>1</v>
      </c>
      <c r="W43" s="2" t="b">
        <f>+F43='[1]NCA RELEASES (2)'!M39</f>
        <v>1</v>
      </c>
      <c r="X43" s="2" t="b">
        <f>+G43='[1]all(net trust &amp;WF) (2)'!F82</f>
        <v>1</v>
      </c>
      <c r="Y43" s="2" t="b">
        <f>+H43='[1]all(net trust &amp;WF) (2)'!J82</f>
        <v>1</v>
      </c>
      <c r="Z43" s="2" t="b">
        <f>+I43='[1]all(net trust &amp;WF) (2)'!N82</f>
        <v>1</v>
      </c>
      <c r="AA43" s="2" t="b">
        <f>+J43='[1]all(net trust &amp;WF) (2)'!M39</f>
        <v>1</v>
      </c>
    </row>
    <row r="44" spans="1:28" x14ac:dyDescent="0.2">
      <c r="B44" s="1" t="s">
        <v>40</v>
      </c>
      <c r="C44" s="6">
        <f>+'[1]NCA RELEASES (2)'!F83</f>
        <v>71570</v>
      </c>
      <c r="D44" s="6">
        <f>+'[1]NCA RELEASES (2)'!J83</f>
        <v>84235</v>
      </c>
      <c r="E44" s="6">
        <f>+'[1]NCA RELEASES (2)'!N83</f>
        <v>70450</v>
      </c>
      <c r="F44" s="6">
        <f t="shared" si="2"/>
        <v>226255</v>
      </c>
      <c r="G44" s="6">
        <f>+'[1]all(net trust &amp;WF) (2)'!F83</f>
        <v>71492</v>
      </c>
      <c r="H44" s="6">
        <f>+'[1]all(net trust &amp;WF) (2)'!J83</f>
        <v>83894</v>
      </c>
      <c r="I44" s="6">
        <f>+'[1]all(net trust &amp;WF) (2)'!N83</f>
        <v>70306</v>
      </c>
      <c r="J44" s="6">
        <f t="shared" si="3"/>
        <v>225692</v>
      </c>
      <c r="K44" s="6">
        <f t="shared" si="4"/>
        <v>78</v>
      </c>
      <c r="L44" s="6">
        <f t="shared" si="5"/>
        <v>341</v>
      </c>
      <c r="M44" s="6">
        <f t="shared" si="6"/>
        <v>144</v>
      </c>
      <c r="N44" s="6">
        <f t="shared" si="7"/>
        <v>563</v>
      </c>
      <c r="O44" s="12">
        <f t="shared" si="8"/>
        <v>99.891015788738301</v>
      </c>
      <c r="P44" s="12">
        <f t="shared" si="9"/>
        <v>99.595180150768684</v>
      </c>
      <c r="Q44" s="12">
        <f t="shared" si="10"/>
        <v>99.795599716110715</v>
      </c>
      <c r="R44" s="12">
        <f t="shared" si="11"/>
        <v>99.751165720094576</v>
      </c>
      <c r="T44" s="2" t="b">
        <f>+C44='[1]NCA RELEASES (2)'!F83</f>
        <v>1</v>
      </c>
      <c r="U44" s="2" t="b">
        <f>+D44='[1]NCA RELEASES (2)'!J83</f>
        <v>1</v>
      </c>
      <c r="V44" s="2" t="b">
        <f>+E44='[1]NCA RELEASES (2)'!N83</f>
        <v>1</v>
      </c>
      <c r="W44" s="2" t="b">
        <f>+F44='[1]NCA RELEASES (2)'!M40</f>
        <v>1</v>
      </c>
      <c r="X44" s="2" t="b">
        <f>+G44='[1]all(net trust &amp;WF) (2)'!F83</f>
        <v>1</v>
      </c>
      <c r="Y44" s="2" t="b">
        <f>+H44='[1]all(net trust &amp;WF) (2)'!J83</f>
        <v>1</v>
      </c>
      <c r="Z44" s="2" t="b">
        <f>+I44='[1]all(net trust &amp;WF) (2)'!N83</f>
        <v>1</v>
      </c>
      <c r="AA44" s="2" t="b">
        <f>+J44='[1]all(net trust &amp;WF) (2)'!M40</f>
        <v>1</v>
      </c>
    </row>
    <row r="45" spans="1:28" x14ac:dyDescent="0.2">
      <c r="B45" s="1" t="s">
        <v>41</v>
      </c>
      <c r="C45" s="6">
        <f>+'[1]NCA RELEASES (2)'!F84</f>
        <v>3488910</v>
      </c>
      <c r="D45" s="6">
        <f>+'[1]NCA RELEASES (2)'!J84</f>
        <v>3841236</v>
      </c>
      <c r="E45" s="6">
        <f>+'[1]NCA RELEASES (2)'!N84</f>
        <v>3517304</v>
      </c>
      <c r="F45" s="6">
        <f t="shared" si="2"/>
        <v>10847450</v>
      </c>
      <c r="G45" s="6">
        <f>+'[1]all(net trust &amp;WF) (2)'!F84</f>
        <v>3453295</v>
      </c>
      <c r="H45" s="6">
        <f>+'[1]all(net trust &amp;WF) (2)'!J84</f>
        <v>3766726</v>
      </c>
      <c r="I45" s="6">
        <f>+'[1]all(net trust &amp;WF) (2)'!N84</f>
        <v>3497604</v>
      </c>
      <c r="J45" s="6">
        <f t="shared" si="3"/>
        <v>10717625</v>
      </c>
      <c r="K45" s="6">
        <f t="shared" si="4"/>
        <v>35615</v>
      </c>
      <c r="L45" s="6">
        <f t="shared" si="5"/>
        <v>74510</v>
      </c>
      <c r="M45" s="6">
        <f t="shared" si="6"/>
        <v>19700</v>
      </c>
      <c r="N45" s="6">
        <f t="shared" si="7"/>
        <v>129825</v>
      </c>
      <c r="O45" s="12">
        <f t="shared" si="8"/>
        <v>98.97919407494031</v>
      </c>
      <c r="P45" s="12">
        <f t="shared" si="9"/>
        <v>98.060259770553017</v>
      </c>
      <c r="Q45" s="12">
        <f t="shared" si="10"/>
        <v>99.439911932548341</v>
      </c>
      <c r="R45" s="12">
        <f t="shared" si="11"/>
        <v>98.803174939732372</v>
      </c>
      <c r="T45" s="2" t="b">
        <f>+C45='[1]NCA RELEASES (2)'!F84</f>
        <v>1</v>
      </c>
      <c r="U45" s="2" t="b">
        <f>+D45='[1]NCA RELEASES (2)'!J84</f>
        <v>1</v>
      </c>
      <c r="V45" s="2" t="b">
        <f>+E45='[1]NCA RELEASES (2)'!N84</f>
        <v>1</v>
      </c>
      <c r="W45" s="2" t="b">
        <f>+F45='[1]NCA RELEASES (2)'!M41</f>
        <v>1</v>
      </c>
      <c r="X45" s="2" t="b">
        <f>+G45='[1]all(net trust &amp;WF) (2)'!F84</f>
        <v>1</v>
      </c>
      <c r="Y45" s="2" t="b">
        <f>+H45='[1]all(net trust &amp;WF) (2)'!J84</f>
        <v>1</v>
      </c>
      <c r="Z45" s="2" t="b">
        <f>+I45='[1]all(net trust &amp;WF) (2)'!N84</f>
        <v>1</v>
      </c>
      <c r="AA45" s="2" t="b">
        <f>+J45='[1]all(net trust &amp;WF) (2)'!M41</f>
        <v>1</v>
      </c>
    </row>
    <row r="46" spans="1:28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2"/>
      <c r="P46" s="12"/>
      <c r="Q46" s="12"/>
      <c r="R46" s="12"/>
    </row>
    <row r="47" spans="1:28" ht="15" x14ac:dyDescent="0.35">
      <c r="A47" s="1" t="s">
        <v>42</v>
      </c>
      <c r="C47" s="13">
        <f t="shared" ref="C47:N47" si="12">SUM(C49:C51)</f>
        <v>86522133</v>
      </c>
      <c r="D47" s="13">
        <f t="shared" si="12"/>
        <v>109192334</v>
      </c>
      <c r="E47" s="13">
        <f t="shared" si="12"/>
        <v>87454104</v>
      </c>
      <c r="F47" s="13">
        <f t="shared" si="12"/>
        <v>283168571</v>
      </c>
      <c r="G47" s="13">
        <f t="shared" si="12"/>
        <v>86496822</v>
      </c>
      <c r="H47" s="13">
        <f t="shared" si="12"/>
        <v>107206567</v>
      </c>
      <c r="I47" s="13">
        <f t="shared" si="12"/>
        <v>87502474</v>
      </c>
      <c r="J47" s="13">
        <f t="shared" si="12"/>
        <v>281205863</v>
      </c>
      <c r="K47" s="13">
        <f t="shared" si="12"/>
        <v>25311</v>
      </c>
      <c r="L47" s="13">
        <f t="shared" si="12"/>
        <v>1985767</v>
      </c>
      <c r="M47" s="13">
        <f t="shared" si="12"/>
        <v>-48370</v>
      </c>
      <c r="N47" s="13">
        <f t="shared" si="12"/>
        <v>1962708</v>
      </c>
      <c r="O47" s="12">
        <f>+G47/C47*100</f>
        <v>99.970746213572895</v>
      </c>
      <c r="P47" s="12">
        <f>+H47/D47*100</f>
        <v>98.181404383205134</v>
      </c>
      <c r="Q47" s="12">
        <f>+I47/E47*100</f>
        <v>100.0553090109985</v>
      </c>
      <c r="R47" s="12">
        <f>+J47/F47*100</f>
        <v>99.306876468292799</v>
      </c>
    </row>
    <row r="48" spans="1:28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2"/>
      <c r="P48" s="12"/>
      <c r="Q48" s="12"/>
      <c r="R48" s="12"/>
    </row>
    <row r="49" spans="1:27" x14ac:dyDescent="0.2">
      <c r="B49" s="1" t="s">
        <v>43</v>
      </c>
      <c r="C49" s="6">
        <f>+'[1]NCA RELEASES (2)'!F85</f>
        <v>4584883</v>
      </c>
      <c r="D49" s="6">
        <f>+'[1]NCA RELEASES (2)'!J85</f>
        <v>25327381</v>
      </c>
      <c r="E49" s="6">
        <f>+'[1]NCA RELEASES (2)'!N85</f>
        <v>8235512</v>
      </c>
      <c r="F49" s="6">
        <f>SUM(C49:E49)</f>
        <v>38147776</v>
      </c>
      <c r="G49" s="6">
        <f>+'[1]all(net trust &amp;WF) (2)'!F85</f>
        <v>4576583</v>
      </c>
      <c r="H49" s="6">
        <f>+'[1]all(net trust &amp;WF) (2)'!J85</f>
        <v>23349835</v>
      </c>
      <c r="I49" s="6">
        <f>+'[1]all(net trust &amp;WF) (2)'!N85</f>
        <v>8289125</v>
      </c>
      <c r="J49" s="6">
        <f>SUM(G49:I49)</f>
        <v>36215543</v>
      </c>
      <c r="K49" s="6">
        <f>+C49-G49</f>
        <v>8300</v>
      </c>
      <c r="L49" s="6">
        <f>+D49-H49</f>
        <v>1977546</v>
      </c>
      <c r="M49" s="6">
        <f>+E49-I49</f>
        <v>-53613</v>
      </c>
      <c r="N49" s="6">
        <f>SUM(K49:M49)</f>
        <v>1932233</v>
      </c>
      <c r="O49" s="12">
        <f>+G49/C49*100</f>
        <v>99.818970298696826</v>
      </c>
      <c r="P49" s="12">
        <f>+H49/D49*100</f>
        <v>92.192062811389775</v>
      </c>
      <c r="Q49" s="12">
        <f>+I49/E49*100</f>
        <v>100.65099777645882</v>
      </c>
      <c r="R49" s="12">
        <f>+J49/F49*100</f>
        <v>94.934873791856177</v>
      </c>
      <c r="T49" s="2" t="b">
        <f>+C49='[1]NCA RELEASES (2)'!F85</f>
        <v>1</v>
      </c>
      <c r="U49" s="2" t="b">
        <f>+D49='[1]NCA RELEASES (2)'!J85</f>
        <v>1</v>
      </c>
      <c r="V49" s="2" t="b">
        <f>+E49='[1]NCA RELEASES (2)'!N85</f>
        <v>1</v>
      </c>
      <c r="W49" s="2" t="b">
        <f>+F49='[1]NCA RELEASES (2)'!M42</f>
        <v>1</v>
      </c>
      <c r="X49" s="2" t="b">
        <f>+G49='[1]all(net trust &amp;WF) (2)'!F85</f>
        <v>1</v>
      </c>
      <c r="Y49" s="2" t="b">
        <f>+H49='[1]all(net trust &amp;WF) (2)'!J85</f>
        <v>1</v>
      </c>
      <c r="Z49" s="2" t="b">
        <f>+I49='[1]all(net trust &amp;WF) (2)'!N85</f>
        <v>1</v>
      </c>
      <c r="AA49" s="2" t="b">
        <f>+J49='[1]all(net trust &amp;WF) (2)'!M42</f>
        <v>1</v>
      </c>
    </row>
    <row r="50" spans="1:27" ht="14.25" x14ac:dyDescent="0.2">
      <c r="B50" s="1" t="s">
        <v>67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2"/>
      <c r="P50" s="12"/>
      <c r="Q50" s="12"/>
      <c r="R50" s="12"/>
    </row>
    <row r="51" spans="1:27" ht="14.25" x14ac:dyDescent="0.2">
      <c r="B51" s="1" t="s">
        <v>68</v>
      </c>
      <c r="C51" s="6">
        <f>+'[1]NCA RELEASES (2)'!F86+'[1]NCA RELEASES (2)'!F87</f>
        <v>81937250</v>
      </c>
      <c r="D51" s="6">
        <f>+'[1]NCA RELEASES (2)'!J86+'[1]NCA RELEASES (2)'!J87</f>
        <v>83864953</v>
      </c>
      <c r="E51" s="6">
        <f>+'[1]NCA RELEASES (2)'!N86+'[1]NCA RELEASES (2)'!N87</f>
        <v>79218592</v>
      </c>
      <c r="F51" s="6">
        <f>SUM(C51:E51)</f>
        <v>245020795</v>
      </c>
      <c r="G51" s="6">
        <f>+'[1]all(net trust &amp;WF) (2)'!F86+'[1]all(net trust &amp;WF) (2)'!F87</f>
        <v>81920239</v>
      </c>
      <c r="H51" s="6">
        <f>+'[1]all(net trust &amp;WF) (2)'!J86+'[1]all(net trust &amp;WF) (2)'!J87</f>
        <v>83856732</v>
      </c>
      <c r="I51" s="6">
        <f>+'[1]all(net trust &amp;WF) (2)'!N86+'[1]all(net trust &amp;WF) (2)'!N87</f>
        <v>79213349</v>
      </c>
      <c r="J51" s="6">
        <f>SUM(G51:I51)</f>
        <v>244990320</v>
      </c>
      <c r="K51" s="6">
        <f t="shared" ref="K51:M52" si="13">+C51-G51</f>
        <v>17011</v>
      </c>
      <c r="L51" s="6">
        <f t="shared" si="13"/>
        <v>8221</v>
      </c>
      <c r="M51" s="6">
        <f t="shared" si="13"/>
        <v>5243</v>
      </c>
      <c r="N51" s="6">
        <f>SUM(K51:M51)</f>
        <v>30475</v>
      </c>
      <c r="O51" s="12">
        <f>+G51/C51*100</f>
        <v>99.979238990813087</v>
      </c>
      <c r="P51" s="12">
        <f>+H51/D51*100</f>
        <v>99.990197335470981</v>
      </c>
      <c r="Q51" s="12">
        <f>+I51/E51*100</f>
        <v>99.993381604156767</v>
      </c>
      <c r="R51" s="12">
        <f>+J51/F51*100</f>
        <v>99.987562280172995</v>
      </c>
      <c r="T51" s="2" t="b">
        <f>+C51='[1]NCA RELEASES (2)'!F86+'[1]NCA RELEASES (2)'!F87</f>
        <v>1</v>
      </c>
      <c r="U51" s="2" t="b">
        <f>+D51='[1]NCA RELEASES (2)'!J86+'[1]NCA RELEASES (2)'!J87</f>
        <v>1</v>
      </c>
      <c r="V51" s="2" t="b">
        <f>+E51='[1]NCA RELEASES (2)'!N86+'[1]NCA RELEASES (2)'!N87</f>
        <v>1</v>
      </c>
      <c r="W51" s="2" t="b">
        <f>+F51='[1]NCA RELEASES (2)'!M44+'[1]NCA RELEASES (2)'!M43</f>
        <v>1</v>
      </c>
      <c r="X51" s="2" t="b">
        <f>+G51='[1]all(net trust &amp;WF) (2)'!F86+'[1]all(net trust &amp;WF) (2)'!F87</f>
        <v>1</v>
      </c>
      <c r="Y51" s="2" t="b">
        <f>+H51='[1]all(net trust &amp;WF) (2)'!J86+'[1]all(net trust &amp;WF) (2)'!J87</f>
        <v>1</v>
      </c>
      <c r="Z51" s="2" t="b">
        <f>+I51='[1]all(net trust &amp;WF) (2)'!N86+'[1]all(net trust &amp;WF) (2)'!N87</f>
        <v>1</v>
      </c>
      <c r="AA51" s="2" t="b">
        <f>+J51='[1]all(net trust &amp;WF) (2)'!M43+'[1]all(net trust &amp;WF) (2)'!M44</f>
        <v>1</v>
      </c>
    </row>
    <row r="52" spans="1:27" x14ac:dyDescent="0.2">
      <c r="B52" s="1" t="s">
        <v>44</v>
      </c>
      <c r="C52" s="6">
        <f>+'[1]NCA RELEASES (2)'!F87</f>
        <v>667373</v>
      </c>
      <c r="D52" s="6">
        <f>+'[1]NCA RELEASES (2)'!J87</f>
        <v>344192</v>
      </c>
      <c r="E52" s="6">
        <f>+'[1]NCA RELEASES (2)'!N87</f>
        <v>51612</v>
      </c>
      <c r="F52" s="6">
        <f>SUM(C52:E52)</f>
        <v>1063177</v>
      </c>
      <c r="G52" s="6">
        <f>+'[1]all(net trust &amp;WF) (2)'!F87</f>
        <v>667373</v>
      </c>
      <c r="H52" s="6">
        <f>+'[1]all(net trust &amp;WF) (2)'!J87</f>
        <v>344191</v>
      </c>
      <c r="I52" s="6">
        <f>+'[1]all(net trust &amp;WF) (2)'!N87</f>
        <v>51611</v>
      </c>
      <c r="J52" s="6">
        <f>SUM(G52:I52)</f>
        <v>1063175</v>
      </c>
      <c r="K52" s="6">
        <f t="shared" si="13"/>
        <v>0</v>
      </c>
      <c r="L52" s="6">
        <f t="shared" si="13"/>
        <v>1</v>
      </c>
      <c r="M52" s="6">
        <f t="shared" si="13"/>
        <v>1</v>
      </c>
      <c r="N52" s="6">
        <f>SUM(K52:M52)</f>
        <v>2</v>
      </c>
      <c r="O52" s="12">
        <f>+G52/C52*100</f>
        <v>100</v>
      </c>
      <c r="P52" s="12">
        <f>+H52/D52*100</f>
        <v>99.999709464484937</v>
      </c>
      <c r="Q52" s="12"/>
      <c r="R52" s="12">
        <f>+J52/F52*100</f>
        <v>99.999811884568615</v>
      </c>
      <c r="T52" s="2" t="b">
        <f>+C52='[1]NCA RELEASES (2)'!F87</f>
        <v>1</v>
      </c>
      <c r="U52" s="2" t="b">
        <f>+D52='[1]NCA RELEASES (2)'!J87</f>
        <v>1</v>
      </c>
      <c r="V52" s="2" t="b">
        <f>+E52='[1]NCA RELEASES (2)'!N87</f>
        <v>1</v>
      </c>
      <c r="W52" s="2" t="b">
        <f>+F52='[1]NCA RELEASES (2)'!M44</f>
        <v>1</v>
      </c>
      <c r="X52" s="2" t="b">
        <f>+G52='[1]all(net trust &amp;WF) (2)'!F87</f>
        <v>1</v>
      </c>
      <c r="Y52" s="2" t="b">
        <f>+H52='[1]all(net trust &amp;WF) (2)'!J87</f>
        <v>1</v>
      </c>
      <c r="Z52" s="2" t="b">
        <f>+I52='[1]all(net trust &amp;WF) (2)'!N87</f>
        <v>1</v>
      </c>
      <c r="AA52" s="2" t="b">
        <f>+J52='[1]all(net trust &amp;WF) (2)'!M44</f>
        <v>1</v>
      </c>
    </row>
    <row r="53" spans="1:27" x14ac:dyDescent="0.2">
      <c r="B53" s="1" t="s">
        <v>45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27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27" x14ac:dyDescent="0.2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8"/>
      <c r="Q55" s="18"/>
      <c r="R55" s="18"/>
    </row>
    <row r="56" spans="1:27" x14ac:dyDescent="0.2">
      <c r="A56" s="19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1"/>
      <c r="P56" s="21"/>
      <c r="Q56" s="21"/>
      <c r="R56" s="21"/>
    </row>
    <row r="57" spans="1:27" x14ac:dyDescent="0.2">
      <c r="A57" s="19" t="s">
        <v>46</v>
      </c>
      <c r="B57" s="19" t="s">
        <v>87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1"/>
      <c r="P57" s="21"/>
      <c r="Q57" s="21"/>
      <c r="R57" s="21"/>
    </row>
    <row r="58" spans="1:27" x14ac:dyDescent="0.2">
      <c r="A58" s="19" t="s">
        <v>47</v>
      </c>
      <c r="B58" s="19" t="s">
        <v>48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1"/>
      <c r="P58" s="21"/>
      <c r="Q58" s="21"/>
      <c r="R58" s="21"/>
    </row>
    <row r="59" spans="1:27" x14ac:dyDescent="0.2">
      <c r="A59" s="19" t="s">
        <v>49</v>
      </c>
      <c r="B59" s="19" t="s">
        <v>50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21"/>
      <c r="Q59" s="21"/>
      <c r="R59" s="21"/>
    </row>
    <row r="60" spans="1:27" x14ac:dyDescent="0.2">
      <c r="A60" s="19" t="s">
        <v>51</v>
      </c>
      <c r="B60" s="19" t="s">
        <v>52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1"/>
      <c r="P60" s="21"/>
      <c r="Q60" s="21"/>
      <c r="R60" s="21"/>
    </row>
    <row r="61" spans="1:27" x14ac:dyDescent="0.2">
      <c r="A61" s="19" t="s">
        <v>53</v>
      </c>
      <c r="B61" s="19" t="s">
        <v>54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/>
      <c r="P61" s="21"/>
      <c r="Q61" s="21"/>
      <c r="R61" s="21"/>
    </row>
    <row r="62" spans="1:27" x14ac:dyDescent="0.2">
      <c r="A62" s="22" t="s">
        <v>55</v>
      </c>
      <c r="B62" s="23" t="s">
        <v>56</v>
      </c>
      <c r="C62" s="20"/>
      <c r="D62" s="20"/>
      <c r="E62" s="20"/>
      <c r="F62" s="20"/>
      <c r="G62" s="20"/>
      <c r="H62" s="20"/>
      <c r="I62" s="20"/>
      <c r="J62" s="21"/>
      <c r="K62" s="21"/>
      <c r="L62" s="21"/>
    </row>
    <row r="63" spans="1:27" x14ac:dyDescent="0.2">
      <c r="A63" s="19" t="s">
        <v>57</v>
      </c>
      <c r="B63" s="19" t="s">
        <v>58</v>
      </c>
      <c r="C63" s="20"/>
      <c r="D63" s="20"/>
      <c r="E63" s="20"/>
      <c r="F63" s="20"/>
      <c r="G63" s="20"/>
      <c r="H63" s="20"/>
      <c r="I63" s="20"/>
      <c r="J63" s="21"/>
      <c r="K63" s="21"/>
      <c r="L63" s="21"/>
    </row>
    <row r="64" spans="1:27" x14ac:dyDescent="0.2">
      <c r="A64" s="19" t="s">
        <v>59</v>
      </c>
      <c r="B64" s="19" t="s">
        <v>60</v>
      </c>
      <c r="C64" s="20"/>
      <c r="D64" s="20"/>
      <c r="E64" s="20"/>
      <c r="F64" s="20"/>
      <c r="G64" s="20"/>
      <c r="H64" s="20"/>
      <c r="I64" s="20"/>
      <c r="J64" s="21"/>
      <c r="K64" s="21"/>
      <c r="L64" s="21"/>
    </row>
    <row r="65" spans="3:14" x14ac:dyDescent="0.2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3:14" x14ac:dyDescent="0.2">
      <c r="C66" s="6">
        <f>+C8-'[1]NCA RELEASES (2)'!F89</f>
        <v>0</v>
      </c>
      <c r="D66" s="6">
        <f>+D8-'[1]NCA RELEASES (2)'!J89</f>
        <v>0</v>
      </c>
      <c r="E66" s="6">
        <f>+E8-'[1]NCA RELEASES (2)'!N89</f>
        <v>0</v>
      </c>
      <c r="F66" s="6">
        <f>+F8-('[1]NCA RELEASES (2)'!S89-'[1]NCA RELEASES (2)'!O89)</f>
        <v>0</v>
      </c>
      <c r="G66" s="6">
        <f>+G8-'[1]all(net trust &amp;WF) (2)'!F89</f>
        <v>0</v>
      </c>
      <c r="H66" s="6">
        <f>+H8-'[1]all(net trust &amp;WF) (2)'!J89</f>
        <v>0</v>
      </c>
      <c r="I66" s="6">
        <f>+I8-'[1]all(net trust &amp;WF) (2)'!N89</f>
        <v>0</v>
      </c>
      <c r="J66" s="6">
        <f>+J8-('[1]all(net trust &amp;WF) (2)'!S89-'[1]all(net trust &amp;WF) (2)'!O89)</f>
        <v>0</v>
      </c>
      <c r="K66" s="6"/>
      <c r="L66" s="6"/>
      <c r="M66" s="6"/>
      <c r="N66" s="6"/>
    </row>
    <row r="67" spans="3:14" x14ac:dyDescent="0.2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3:14" x14ac:dyDescent="0.2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3:14" x14ac:dyDescent="0.2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3:14" x14ac:dyDescent="0.2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3:14" x14ac:dyDescent="0.2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3:14" x14ac:dyDescent="0.2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3:14" x14ac:dyDescent="0.2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3:14" x14ac:dyDescent="0.2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3:14" x14ac:dyDescent="0.2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</sheetData>
  <customSheetViews>
    <customSheetView guid="{9D2900F4-A997-44F1-A976-CB178C3893F8}" showPageBreaks="1" fitToPage="1" printArea="1" view="pageBreakPreview">
      <pageMargins left="0.22" right="0.2" top="0.53" bottom="0.48" header="0.3" footer="0.17"/>
      <pageSetup paperSize="9" scale="63" orientation="landscape" r:id="rId1"/>
      <headerFooter alignWithMargins="0"/>
    </customSheetView>
  </customSheetViews>
  <mergeCells count="5">
    <mergeCell ref="K5:N5"/>
    <mergeCell ref="O5:R5"/>
    <mergeCell ref="A5:B6"/>
    <mergeCell ref="C5:F5"/>
    <mergeCell ref="G5:J5"/>
  </mergeCells>
  <phoneticPr fontId="20" type="noConversion"/>
  <pageMargins left="0.22" right="0.2" top="0.53" bottom="0.48" header="0.3" footer="0.17"/>
  <pageSetup paperSize="9" scale="6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H15" sqref="H15"/>
    </sheetView>
    <sheetView tabSelected="1" workbookViewId="1"/>
  </sheetViews>
  <sheetFormatPr defaultRowHeight="11.25" x14ac:dyDescent="0.2"/>
  <cols>
    <col min="1" max="1" width="30.7109375" style="77" customWidth="1"/>
    <col min="2" max="4" width="12" style="77" customWidth="1"/>
    <col min="5" max="5" width="14" style="77" customWidth="1"/>
    <col min="6" max="6" width="12" style="77" customWidth="1"/>
    <col min="7" max="7" width="11.42578125" style="31" bestFit="1" customWidth="1"/>
    <col min="8" max="16384" width="9.140625" style="32"/>
  </cols>
  <sheetData>
    <row r="1" spans="1:7" s="28" customFormat="1" x14ac:dyDescent="0.2">
      <c r="A1" s="26"/>
      <c r="B1" s="26"/>
      <c r="C1" s="26"/>
      <c r="D1" s="26"/>
      <c r="E1" s="26"/>
      <c r="F1" s="26"/>
      <c r="G1" s="27"/>
    </row>
    <row r="2" spans="1:7" s="28" customFormat="1" x14ac:dyDescent="0.2">
      <c r="A2" s="26" t="s">
        <v>88</v>
      </c>
      <c r="B2" s="26"/>
      <c r="C2" s="26"/>
      <c r="D2" s="26"/>
      <c r="E2" s="26"/>
      <c r="F2" s="26"/>
      <c r="G2" s="27"/>
    </row>
    <row r="3" spans="1:7" s="28" customFormat="1" x14ac:dyDescent="0.2">
      <c r="A3" s="26" t="str">
        <f>'[2]By Agency-SUM'!A3</f>
        <v>As of September</v>
      </c>
      <c r="B3" s="26"/>
      <c r="C3" s="26"/>
      <c r="D3" s="26"/>
      <c r="E3" s="26"/>
      <c r="F3" s="26"/>
      <c r="G3" s="27"/>
    </row>
    <row r="4" spans="1:7" s="28" customFormat="1" x14ac:dyDescent="0.2">
      <c r="A4" s="29" t="s">
        <v>89</v>
      </c>
      <c r="B4" s="29"/>
      <c r="C4" s="29"/>
      <c r="D4" s="29"/>
      <c r="E4" s="29"/>
      <c r="F4" s="29"/>
      <c r="G4" s="27"/>
    </row>
    <row r="5" spans="1:7" s="28" customFormat="1" ht="8.25" customHeight="1" x14ac:dyDescent="0.2">
      <c r="A5" s="80" t="s">
        <v>90</v>
      </c>
      <c r="B5" s="83" t="s">
        <v>91</v>
      </c>
      <c r="C5" s="84"/>
      <c r="D5" s="84"/>
      <c r="E5" s="84"/>
      <c r="F5" s="85"/>
      <c r="G5" s="27"/>
    </row>
    <row r="6" spans="1:7" s="28" customFormat="1" ht="8.25" customHeight="1" x14ac:dyDescent="0.2">
      <c r="A6" s="81"/>
      <c r="B6" s="86"/>
      <c r="C6" s="87"/>
      <c r="D6" s="87"/>
      <c r="E6" s="87"/>
      <c r="F6" s="88"/>
      <c r="G6" s="27"/>
    </row>
    <row r="7" spans="1:7" s="28" customFormat="1" ht="8.25" customHeight="1" x14ac:dyDescent="0.2">
      <c r="A7" s="81"/>
      <c r="B7" s="86"/>
      <c r="C7" s="87"/>
      <c r="D7" s="87"/>
      <c r="E7" s="87"/>
      <c r="F7" s="88"/>
      <c r="G7" s="27"/>
    </row>
    <row r="8" spans="1:7" s="28" customFormat="1" ht="8.25" customHeight="1" x14ac:dyDescent="0.2">
      <c r="A8" s="81"/>
      <c r="B8" s="89"/>
      <c r="C8" s="90"/>
      <c r="D8" s="90"/>
      <c r="E8" s="90"/>
      <c r="F8" s="91"/>
      <c r="G8" s="27"/>
    </row>
    <row r="9" spans="1:7" ht="24" customHeight="1" x14ac:dyDescent="0.2">
      <c r="A9" s="82"/>
      <c r="B9" s="30" t="s">
        <v>377</v>
      </c>
      <c r="C9" s="30" t="s">
        <v>378</v>
      </c>
      <c r="D9" s="30" t="s">
        <v>379</v>
      </c>
      <c r="E9" s="30" t="s">
        <v>380</v>
      </c>
      <c r="F9" s="30" t="s">
        <v>92</v>
      </c>
    </row>
    <row r="10" spans="1:7" x14ac:dyDescent="0.2">
      <c r="A10" s="33"/>
      <c r="B10" s="33"/>
      <c r="C10" s="33"/>
      <c r="D10" s="33"/>
      <c r="E10" s="33"/>
      <c r="F10" s="33"/>
    </row>
    <row r="11" spans="1:7" ht="15" customHeight="1" x14ac:dyDescent="0.2">
      <c r="A11" s="34" t="s">
        <v>9</v>
      </c>
      <c r="B11" s="34"/>
      <c r="C11" s="34"/>
      <c r="D11" s="34"/>
      <c r="E11" s="34"/>
      <c r="F11" s="34"/>
    </row>
    <row r="12" spans="1:7" x14ac:dyDescent="0.2">
      <c r="A12" s="35" t="s">
        <v>93</v>
      </c>
      <c r="B12" s="36">
        <f>SUM(B13:B17)</f>
        <v>7050204</v>
      </c>
      <c r="C12" s="36">
        <f>SUM(C13:C17)</f>
        <v>5730473</v>
      </c>
      <c r="D12" s="36">
        <f>SUM(D13:D17)</f>
        <v>336665</v>
      </c>
      <c r="E12" s="36">
        <f>SUM(E13:E17)</f>
        <v>6067138</v>
      </c>
      <c r="F12" s="36">
        <f>SUM(F13:F17)</f>
        <v>983066</v>
      </c>
    </row>
    <row r="13" spans="1:7" x14ac:dyDescent="0.2">
      <c r="A13" s="37" t="s">
        <v>94</v>
      </c>
      <c r="B13" s="38">
        <f>'[2]By Agency-REG (C)'!B13+'[2]By Agency-SPEC'!B13</f>
        <v>2372408</v>
      </c>
      <c r="C13" s="38">
        <f>'[2]By Agency-REG (C)'!C13+'[2]By Agency-SPEC'!C13</f>
        <v>1859760</v>
      </c>
      <c r="D13" s="38">
        <f>'[2]By Agency-REG (C)'!D13+'[2]By Agency-SPEC'!D13</f>
        <v>81318</v>
      </c>
      <c r="E13" s="38">
        <f>SUM(C13:D13)</f>
        <v>1941078</v>
      </c>
      <c r="F13" s="38">
        <f>B13-E13</f>
        <v>431330</v>
      </c>
    </row>
    <row r="14" spans="1:7" x14ac:dyDescent="0.2">
      <c r="A14" s="39" t="s">
        <v>95</v>
      </c>
      <c r="B14" s="38">
        <f>'[2]By Agency-REG (C)'!B14+'[2]By Agency-SPEC'!B14</f>
        <v>91316</v>
      </c>
      <c r="C14" s="38">
        <f>'[2]By Agency-REG (C)'!C14+'[2]By Agency-SPEC'!C14</f>
        <v>79877</v>
      </c>
      <c r="D14" s="38">
        <f>'[2]By Agency-REG (C)'!D14+'[2]By Agency-SPEC'!D14</f>
        <v>8816</v>
      </c>
      <c r="E14" s="38">
        <f>SUM(C14:D14)</f>
        <v>88693</v>
      </c>
      <c r="F14" s="38">
        <f>B14-E14</f>
        <v>2623</v>
      </c>
    </row>
    <row r="15" spans="1:7" x14ac:dyDescent="0.2">
      <c r="A15" s="40" t="s">
        <v>96</v>
      </c>
      <c r="B15" s="38">
        <f>'[2]By Agency-REG (C)'!B15+'[2]By Agency-SPEC'!B15</f>
        <v>274070</v>
      </c>
      <c r="C15" s="38">
        <f>'[2]By Agency-REG (C)'!C15+'[2]By Agency-SPEC'!C15</f>
        <v>244448</v>
      </c>
      <c r="D15" s="38">
        <f>'[2]By Agency-REG (C)'!D15+'[2]By Agency-SPEC'!D15</f>
        <v>18494</v>
      </c>
      <c r="E15" s="38">
        <f>SUM(C15:D15)</f>
        <v>262942</v>
      </c>
      <c r="F15" s="38">
        <f>B15-E15</f>
        <v>11128</v>
      </c>
    </row>
    <row r="16" spans="1:7" x14ac:dyDescent="0.2">
      <c r="A16" s="37" t="s">
        <v>97</v>
      </c>
      <c r="B16" s="38">
        <f>'[2]By Agency-REG (C)'!B16+'[2]By Agency-SPEC'!B16</f>
        <v>4216798</v>
      </c>
      <c r="C16" s="38">
        <f>'[2]By Agency-REG (C)'!C16+'[2]By Agency-SPEC'!C16</f>
        <v>3454677</v>
      </c>
      <c r="D16" s="38">
        <f>'[2]By Agency-REG (C)'!D16+'[2]By Agency-SPEC'!D16</f>
        <v>224311</v>
      </c>
      <c r="E16" s="38">
        <f>SUM(C16:D16)</f>
        <v>3678988</v>
      </c>
      <c r="F16" s="38">
        <f>B16-E16</f>
        <v>537810</v>
      </c>
    </row>
    <row r="17" spans="1:6" x14ac:dyDescent="0.2">
      <c r="A17" s="40" t="s">
        <v>98</v>
      </c>
      <c r="B17" s="38">
        <f>'[2]By Agency-REG (C)'!B17+'[2]By Agency-SPEC'!B17</f>
        <v>95612</v>
      </c>
      <c r="C17" s="38">
        <f>'[2]By Agency-REG (C)'!C17+'[2]By Agency-SPEC'!C17</f>
        <v>91711</v>
      </c>
      <c r="D17" s="38">
        <f>'[2]By Agency-REG (C)'!D17+'[2]By Agency-SPEC'!D17</f>
        <v>3726</v>
      </c>
      <c r="E17" s="38">
        <f>SUM(C17:D17)</f>
        <v>95437</v>
      </c>
      <c r="F17" s="38">
        <f>B17-E17</f>
        <v>175</v>
      </c>
    </row>
    <row r="18" spans="1:6" x14ac:dyDescent="0.2">
      <c r="A18" s="40"/>
      <c r="B18" s="41"/>
      <c r="C18" s="41"/>
      <c r="D18" s="41"/>
      <c r="E18" s="41"/>
      <c r="F18" s="41"/>
    </row>
    <row r="19" spans="1:6" x14ac:dyDescent="0.2">
      <c r="A19" s="42" t="s">
        <v>99</v>
      </c>
      <c r="B19" s="43">
        <f>+B20</f>
        <v>1884406</v>
      </c>
      <c r="C19" s="43">
        <f>+C20</f>
        <v>1355616</v>
      </c>
      <c r="D19" s="43">
        <f>+D20</f>
        <v>113001</v>
      </c>
      <c r="E19" s="43">
        <f>+E20</f>
        <v>1468617</v>
      </c>
      <c r="F19" s="43">
        <f>+F20</f>
        <v>415789</v>
      </c>
    </row>
    <row r="20" spans="1:6" x14ac:dyDescent="0.2">
      <c r="A20" s="40" t="s">
        <v>100</v>
      </c>
      <c r="B20" s="38">
        <f>'[2]By Agency-REG (C)'!B20+'[2]By Agency-SPEC'!B20</f>
        <v>1884406</v>
      </c>
      <c r="C20" s="38">
        <f>'[2]By Agency-REG (C)'!C20+'[2]By Agency-SPEC'!C20</f>
        <v>1355616</v>
      </c>
      <c r="D20" s="38">
        <f>'[2]By Agency-REG (C)'!D20+'[2]By Agency-SPEC'!D20</f>
        <v>113001</v>
      </c>
      <c r="E20" s="38">
        <f>SUM(C20:D20)</f>
        <v>1468617</v>
      </c>
      <c r="F20" s="38">
        <f>B20-E20</f>
        <v>415789</v>
      </c>
    </row>
    <row r="21" spans="1:6" x14ac:dyDescent="0.2">
      <c r="A21" s="40"/>
      <c r="B21" s="41"/>
      <c r="C21" s="41"/>
      <c r="D21" s="41"/>
      <c r="E21" s="41"/>
      <c r="F21" s="41"/>
    </row>
    <row r="22" spans="1:6" x14ac:dyDescent="0.2">
      <c r="A22" s="42" t="s">
        <v>101</v>
      </c>
      <c r="B22" s="43">
        <f>+B23</f>
        <v>265124</v>
      </c>
      <c r="C22" s="43">
        <f>+C23</f>
        <v>246251</v>
      </c>
      <c r="D22" s="43">
        <f>+D23</f>
        <v>6560</v>
      </c>
      <c r="E22" s="43">
        <f>+E23</f>
        <v>252811</v>
      </c>
      <c r="F22" s="43">
        <f>+F23</f>
        <v>12313</v>
      </c>
    </row>
    <row r="23" spans="1:6" x14ac:dyDescent="0.2">
      <c r="A23" s="40" t="s">
        <v>102</v>
      </c>
      <c r="B23" s="38">
        <f>'[2]By Agency-REG (C)'!B23+'[2]By Agency-SPEC'!B23</f>
        <v>265124</v>
      </c>
      <c r="C23" s="38">
        <f>'[2]By Agency-REG (C)'!C23+'[2]By Agency-SPEC'!C23</f>
        <v>246251</v>
      </c>
      <c r="D23" s="38">
        <f>'[2]By Agency-REG (C)'!D23+'[2]By Agency-SPEC'!D23</f>
        <v>6560</v>
      </c>
      <c r="E23" s="38">
        <f>SUM(C23:D23)</f>
        <v>252811</v>
      </c>
      <c r="F23" s="38">
        <f>B23-E23</f>
        <v>12313</v>
      </c>
    </row>
    <row r="24" spans="1:6" x14ac:dyDescent="0.2">
      <c r="A24" s="40"/>
      <c r="B24" s="41"/>
      <c r="C24" s="41"/>
      <c r="D24" s="41"/>
      <c r="E24" s="41"/>
      <c r="F24" s="41"/>
    </row>
    <row r="25" spans="1:6" x14ac:dyDescent="0.2">
      <c r="A25" s="42" t="s">
        <v>103</v>
      </c>
      <c r="B25" s="43">
        <f>+B26</f>
        <v>2441849</v>
      </c>
      <c r="C25" s="43">
        <f>+C26</f>
        <v>2097120</v>
      </c>
      <c r="D25" s="43">
        <f>+D26</f>
        <v>286981</v>
      </c>
      <c r="E25" s="43">
        <f>+E26</f>
        <v>2384101</v>
      </c>
      <c r="F25" s="43">
        <f>+F26</f>
        <v>57748</v>
      </c>
    </row>
    <row r="26" spans="1:6" x14ac:dyDescent="0.2">
      <c r="A26" s="40" t="s">
        <v>104</v>
      </c>
      <c r="B26" s="38">
        <f>'[2]By Agency-REG (C)'!B26+'[2]By Agency-SPEC'!B26</f>
        <v>2441849</v>
      </c>
      <c r="C26" s="38">
        <f>'[2]By Agency-REG (C)'!C26+'[2]By Agency-SPEC'!C26</f>
        <v>2097120</v>
      </c>
      <c r="D26" s="38">
        <f>'[2]By Agency-REG (C)'!D26+'[2]By Agency-SPEC'!D26</f>
        <v>286981</v>
      </c>
      <c r="E26" s="38">
        <f>SUM(C26:D26)</f>
        <v>2384101</v>
      </c>
      <c r="F26" s="38">
        <f>B26-E26</f>
        <v>57748</v>
      </c>
    </row>
    <row r="27" spans="1:6" x14ac:dyDescent="0.2">
      <c r="A27" s="40"/>
      <c r="B27" s="41"/>
      <c r="C27" s="41"/>
      <c r="D27" s="41"/>
      <c r="E27" s="41"/>
      <c r="F27" s="41"/>
    </row>
    <row r="28" spans="1:6" x14ac:dyDescent="0.2">
      <c r="A28" s="42" t="s">
        <v>105</v>
      </c>
      <c r="B28" s="43">
        <f>SUM(B29:B39)</f>
        <v>43612186</v>
      </c>
      <c r="C28" s="43">
        <f>SUM(C29:C39)</f>
        <v>36025817</v>
      </c>
      <c r="D28" s="43">
        <f>SUM(D29:D39)</f>
        <v>2696619</v>
      </c>
      <c r="E28" s="43">
        <f>SUM(E29:E39)</f>
        <v>38722436</v>
      </c>
      <c r="F28" s="43">
        <f>SUM(F29:F39)</f>
        <v>4889750</v>
      </c>
    </row>
    <row r="29" spans="1:6" x14ac:dyDescent="0.2">
      <c r="A29" s="40" t="s">
        <v>104</v>
      </c>
      <c r="B29" s="38">
        <f>'[2]By Agency-REG (C)'!B29+'[2]By Agency-SPEC'!B29</f>
        <v>38263678</v>
      </c>
      <c r="C29" s="38">
        <f>'[2]By Agency-REG (C)'!C29+'[2]By Agency-SPEC'!C29</f>
        <v>32316695</v>
      </c>
      <c r="D29" s="38">
        <f>'[2]By Agency-REG (C)'!D29+'[2]By Agency-SPEC'!D29</f>
        <v>2421394</v>
      </c>
      <c r="E29" s="38">
        <f t="shared" ref="E29:E39" si="0">SUM(C29:D29)</f>
        <v>34738089</v>
      </c>
      <c r="F29" s="38">
        <f t="shared" ref="F29:F39" si="1">B29-E29</f>
        <v>3525589</v>
      </c>
    </row>
    <row r="30" spans="1:6" x14ac:dyDescent="0.2">
      <c r="A30" s="37" t="s">
        <v>106</v>
      </c>
      <c r="B30" s="38">
        <f>'[2]By Agency-REG (C)'!B30+'[2]By Agency-SPEC'!B30</f>
        <v>321712</v>
      </c>
      <c r="C30" s="38">
        <f>'[2]By Agency-REG (C)'!C30+'[2]By Agency-SPEC'!C30</f>
        <v>20907</v>
      </c>
      <c r="D30" s="38">
        <f>'[2]By Agency-REG (C)'!D30+'[2]By Agency-SPEC'!D30</f>
        <v>1117</v>
      </c>
      <c r="E30" s="38">
        <f t="shared" si="0"/>
        <v>22024</v>
      </c>
      <c r="F30" s="38">
        <f t="shared" si="1"/>
        <v>299688</v>
      </c>
    </row>
    <row r="31" spans="1:6" x14ac:dyDescent="0.2">
      <c r="A31" s="37" t="s">
        <v>107</v>
      </c>
      <c r="B31" s="38">
        <f>'[2]By Agency-REG (C)'!B31+'[2]By Agency-SPEC'!B31</f>
        <v>3499420</v>
      </c>
      <c r="C31" s="38">
        <f>'[2]By Agency-REG (C)'!C31+'[2]By Agency-SPEC'!C31</f>
        <v>2359962</v>
      </c>
      <c r="D31" s="38">
        <f>'[2]By Agency-REG (C)'!D31+'[2]By Agency-SPEC'!D31</f>
        <v>172572</v>
      </c>
      <c r="E31" s="38">
        <f t="shared" si="0"/>
        <v>2532534</v>
      </c>
      <c r="F31" s="38">
        <f t="shared" si="1"/>
        <v>966886</v>
      </c>
    </row>
    <row r="32" spans="1:6" x14ac:dyDescent="0.2">
      <c r="A32" s="37" t="s">
        <v>108</v>
      </c>
      <c r="B32" s="38">
        <f>'[2]By Agency-REG (C)'!B32+'[2]By Agency-SPEC'!B32</f>
        <v>133155</v>
      </c>
      <c r="C32" s="38">
        <f>'[2]By Agency-REG (C)'!C32+'[2]By Agency-SPEC'!C32</f>
        <v>96320</v>
      </c>
      <c r="D32" s="38">
        <f>'[2]By Agency-REG (C)'!D32+'[2]By Agency-SPEC'!D32</f>
        <v>8222</v>
      </c>
      <c r="E32" s="38">
        <f t="shared" si="0"/>
        <v>104542</v>
      </c>
      <c r="F32" s="38">
        <f t="shared" si="1"/>
        <v>28613</v>
      </c>
    </row>
    <row r="33" spans="1:8" x14ac:dyDescent="0.2">
      <c r="A33" s="37" t="s">
        <v>109</v>
      </c>
      <c r="B33" s="38">
        <f>'[2]By Agency-REG (C)'!B33+'[2]By Agency-SPEC'!B33</f>
        <v>42365</v>
      </c>
      <c r="C33" s="38">
        <f>'[2]By Agency-REG (C)'!C33+'[2]By Agency-SPEC'!C33</f>
        <v>38883</v>
      </c>
      <c r="D33" s="38">
        <f>'[2]By Agency-REG (C)'!D33+'[2]By Agency-SPEC'!D33</f>
        <v>1839</v>
      </c>
      <c r="E33" s="38">
        <f t="shared" si="0"/>
        <v>40722</v>
      </c>
      <c r="F33" s="38">
        <f t="shared" si="1"/>
        <v>1643</v>
      </c>
      <c r="H33" s="38"/>
    </row>
    <row r="34" spans="1:8" x14ac:dyDescent="0.2">
      <c r="A34" s="37" t="s">
        <v>110</v>
      </c>
      <c r="B34" s="38">
        <f>'[2]By Agency-REG (C)'!B34+'[2]By Agency-SPEC'!B34</f>
        <v>45507</v>
      </c>
      <c r="C34" s="38">
        <f>'[2]By Agency-REG (C)'!C34+'[2]By Agency-SPEC'!C34</f>
        <v>35286</v>
      </c>
      <c r="D34" s="38">
        <f>'[2]By Agency-REG (C)'!D34+'[2]By Agency-SPEC'!D34</f>
        <v>1332</v>
      </c>
      <c r="E34" s="38">
        <f t="shared" si="0"/>
        <v>36618</v>
      </c>
      <c r="F34" s="38">
        <f t="shared" si="1"/>
        <v>8889</v>
      </c>
    </row>
    <row r="35" spans="1:8" x14ac:dyDescent="0.2">
      <c r="A35" s="37" t="s">
        <v>111</v>
      </c>
      <c r="B35" s="38">
        <f>'[2]By Agency-REG (C)'!B35+'[2]By Agency-SPEC'!B35</f>
        <v>209446</v>
      </c>
      <c r="C35" s="38">
        <f>'[2]By Agency-REG (C)'!C35+'[2]By Agency-SPEC'!C35</f>
        <v>185417</v>
      </c>
      <c r="D35" s="38">
        <f>'[2]By Agency-REG (C)'!D35+'[2]By Agency-SPEC'!D35</f>
        <v>12469</v>
      </c>
      <c r="E35" s="38">
        <f t="shared" si="0"/>
        <v>197886</v>
      </c>
      <c r="F35" s="38">
        <f t="shared" si="1"/>
        <v>11560</v>
      </c>
    </row>
    <row r="36" spans="1:8" x14ac:dyDescent="0.2">
      <c r="A36" s="37" t="s">
        <v>112</v>
      </c>
      <c r="B36" s="38">
        <f>'[2]By Agency-REG (C)'!B36+'[2]By Agency-SPEC'!B36</f>
        <v>40670</v>
      </c>
      <c r="C36" s="38">
        <f>'[2]By Agency-REG (C)'!C36+'[2]By Agency-SPEC'!C36</f>
        <v>35882</v>
      </c>
      <c r="D36" s="38">
        <f>'[2]By Agency-REG (C)'!D36+'[2]By Agency-SPEC'!D36</f>
        <v>4251</v>
      </c>
      <c r="E36" s="38">
        <f t="shared" si="0"/>
        <v>40133</v>
      </c>
      <c r="F36" s="38">
        <f t="shared" si="1"/>
        <v>537</v>
      </c>
    </row>
    <row r="37" spans="1:8" x14ac:dyDescent="0.2">
      <c r="A37" s="37" t="s">
        <v>113</v>
      </c>
      <c r="B37" s="38">
        <f>'[2]By Agency-REG (C)'!B37+'[2]By Agency-SPEC'!B37</f>
        <v>92837</v>
      </c>
      <c r="C37" s="38">
        <f>'[2]By Agency-REG (C)'!C37+'[2]By Agency-SPEC'!C37</f>
        <v>77812</v>
      </c>
      <c r="D37" s="38">
        <f>'[2]By Agency-REG (C)'!D37+'[2]By Agency-SPEC'!D37</f>
        <v>5293</v>
      </c>
      <c r="E37" s="38">
        <f t="shared" si="0"/>
        <v>83105</v>
      </c>
      <c r="F37" s="38">
        <f t="shared" si="1"/>
        <v>9732</v>
      </c>
    </row>
    <row r="38" spans="1:8" x14ac:dyDescent="0.2">
      <c r="A38" s="37" t="s">
        <v>114</v>
      </c>
      <c r="B38" s="38">
        <f>'[2]By Agency-REG (C)'!B38+'[2]By Agency-SPEC'!B38</f>
        <v>295102</v>
      </c>
      <c r="C38" s="38">
        <f>'[2]By Agency-REG (C)'!C38+'[2]By Agency-SPEC'!C38</f>
        <v>215893</v>
      </c>
      <c r="D38" s="38">
        <f>'[2]By Agency-REG (C)'!D38+'[2]By Agency-SPEC'!D38</f>
        <v>43797</v>
      </c>
      <c r="E38" s="38">
        <f t="shared" si="0"/>
        <v>259690</v>
      </c>
      <c r="F38" s="38">
        <f t="shared" si="1"/>
        <v>35412</v>
      </c>
    </row>
    <row r="39" spans="1:8" x14ac:dyDescent="0.2">
      <c r="A39" s="37" t="s">
        <v>115</v>
      </c>
      <c r="B39" s="38">
        <f>'[2]By Agency-REG (C)'!B39+'[2]By Agency-SPEC'!B39</f>
        <v>668294</v>
      </c>
      <c r="C39" s="38">
        <f>'[2]By Agency-REG (C)'!C39+'[2]By Agency-SPEC'!C39</f>
        <v>642760</v>
      </c>
      <c r="D39" s="38">
        <f>'[2]By Agency-REG (C)'!D39+'[2]By Agency-SPEC'!D39</f>
        <v>24333</v>
      </c>
      <c r="E39" s="38">
        <f t="shared" si="0"/>
        <v>667093</v>
      </c>
      <c r="F39" s="38">
        <f t="shared" si="1"/>
        <v>1201</v>
      </c>
    </row>
    <row r="40" spans="1:8" x14ac:dyDescent="0.2">
      <c r="A40" s="40"/>
      <c r="B40" s="41"/>
      <c r="C40" s="41"/>
      <c r="D40" s="41"/>
      <c r="E40" s="41"/>
      <c r="F40" s="41"/>
    </row>
    <row r="41" spans="1:8" x14ac:dyDescent="0.2">
      <c r="A41" s="42" t="s">
        <v>116</v>
      </c>
      <c r="B41" s="43">
        <f>SUM(B42:B43)</f>
        <v>793590</v>
      </c>
      <c r="C41" s="43">
        <f>SUM(C42:C43)</f>
        <v>699582</v>
      </c>
      <c r="D41" s="43">
        <f>SUM(D42:D43)</f>
        <v>16317</v>
      </c>
      <c r="E41" s="43">
        <f>SUM(E42:E43)</f>
        <v>715899</v>
      </c>
      <c r="F41" s="43">
        <f>SUM(F42:F43)</f>
        <v>77691</v>
      </c>
    </row>
    <row r="42" spans="1:8" x14ac:dyDescent="0.2">
      <c r="A42" s="37" t="s">
        <v>117</v>
      </c>
      <c r="B42" s="38">
        <f>'[2]By Agency-REG (C)'!B42+'[2]By Agency-SPEC'!B42</f>
        <v>766416</v>
      </c>
      <c r="C42" s="38">
        <f>'[2]By Agency-REG (C)'!C42+'[2]By Agency-SPEC'!C42</f>
        <v>683968</v>
      </c>
      <c r="D42" s="38">
        <f>'[2]By Agency-REG (C)'!D42+'[2]By Agency-SPEC'!D42</f>
        <v>15907</v>
      </c>
      <c r="E42" s="38">
        <f>SUM(C42:D42)</f>
        <v>699875</v>
      </c>
      <c r="F42" s="38">
        <f>B42-E42</f>
        <v>66541</v>
      </c>
    </row>
    <row r="43" spans="1:8" x14ac:dyDescent="0.2">
      <c r="A43" s="37" t="s">
        <v>118</v>
      </c>
      <c r="B43" s="38">
        <f>'[2]By Agency-REG (C)'!B43+'[2]By Agency-SPEC'!B43</f>
        <v>27174</v>
      </c>
      <c r="C43" s="38">
        <f>'[2]By Agency-REG (C)'!C43+'[2]By Agency-SPEC'!C43</f>
        <v>15614</v>
      </c>
      <c r="D43" s="38">
        <f>'[2]By Agency-REG (C)'!D43+'[2]By Agency-SPEC'!D43</f>
        <v>410</v>
      </c>
      <c r="E43" s="38">
        <f>SUM(C43:D43)</f>
        <v>16024</v>
      </c>
      <c r="F43" s="38">
        <f>B43-E43</f>
        <v>11150</v>
      </c>
    </row>
    <row r="44" spans="1:8" x14ac:dyDescent="0.2">
      <c r="A44" s="40"/>
      <c r="B44" s="41"/>
      <c r="C44" s="41"/>
      <c r="D44" s="41"/>
      <c r="E44" s="41"/>
      <c r="F44" s="41"/>
    </row>
    <row r="45" spans="1:8" x14ac:dyDescent="0.2">
      <c r="A45" s="42" t="s">
        <v>119</v>
      </c>
      <c r="B45" s="43">
        <f>SUM(B46:B50)</f>
        <v>181436523</v>
      </c>
      <c r="C45" s="43">
        <f>SUM(C46:C50)</f>
        <v>170789168</v>
      </c>
      <c r="D45" s="43">
        <f>SUM(D46:D50)</f>
        <v>4863840</v>
      </c>
      <c r="E45" s="43">
        <f>SUM(E46:E50)</f>
        <v>175653008</v>
      </c>
      <c r="F45" s="43">
        <f>SUM(F46:F50)</f>
        <v>5783515</v>
      </c>
    </row>
    <row r="46" spans="1:8" x14ac:dyDescent="0.2">
      <c r="A46" s="37" t="s">
        <v>104</v>
      </c>
      <c r="B46" s="38">
        <f>'[2]By Agency-REG (C)'!B46+'[2]By Agency-SPEC'!B46</f>
        <v>181169467</v>
      </c>
      <c r="C46" s="38">
        <f>'[2]By Agency-REG (C)'!C46+'[2]By Agency-SPEC'!C46</f>
        <v>170563297</v>
      </c>
      <c r="D46" s="38">
        <f>'[2]By Agency-REG (C)'!D46+'[2]By Agency-SPEC'!D46</f>
        <v>4854722</v>
      </c>
      <c r="E46" s="38">
        <f>SUM(C46:D46)</f>
        <v>175418019</v>
      </c>
      <c r="F46" s="38">
        <f>B46-E46</f>
        <v>5751448</v>
      </c>
    </row>
    <row r="47" spans="1:8" x14ac:dyDescent="0.2">
      <c r="A47" s="44" t="s">
        <v>120</v>
      </c>
      <c r="B47" s="38">
        <f>'[2]By Agency-REG (C)'!B47+'[2]By Agency-SPEC'!B47</f>
        <v>15406</v>
      </c>
      <c r="C47" s="38">
        <f>'[2]By Agency-REG (C)'!C47+'[2]By Agency-SPEC'!C47</f>
        <v>13879</v>
      </c>
      <c r="D47" s="38">
        <f>'[2]By Agency-REG (C)'!D47+'[2]By Agency-SPEC'!D47</f>
        <v>726</v>
      </c>
      <c r="E47" s="38">
        <f>SUM(C47:D47)</f>
        <v>14605</v>
      </c>
      <c r="F47" s="38">
        <f>B47-E47</f>
        <v>801</v>
      </c>
    </row>
    <row r="48" spans="1:8" x14ac:dyDescent="0.2">
      <c r="A48" s="44" t="s">
        <v>121</v>
      </c>
      <c r="B48" s="38">
        <f>'[2]By Agency-REG (C)'!B48+'[2]By Agency-SPEC'!B48</f>
        <v>5541</v>
      </c>
      <c r="C48" s="38">
        <f>'[2]By Agency-REG (C)'!C48+'[2]By Agency-SPEC'!C48</f>
        <v>5056</v>
      </c>
      <c r="D48" s="38">
        <f>'[2]By Agency-REG (C)'!D48+'[2]By Agency-SPEC'!D48</f>
        <v>138</v>
      </c>
      <c r="E48" s="38">
        <f>SUM(C48:D48)</f>
        <v>5194</v>
      </c>
      <c r="F48" s="38">
        <f>B48-E48</f>
        <v>347</v>
      </c>
    </row>
    <row r="49" spans="1:6" x14ac:dyDescent="0.2">
      <c r="A49" s="37" t="s">
        <v>122</v>
      </c>
      <c r="B49" s="38">
        <f>'[2]By Agency-REG (C)'!B49+'[2]By Agency-SPEC'!B49</f>
        <v>194430</v>
      </c>
      <c r="C49" s="38">
        <f>'[2]By Agency-REG (C)'!C49+'[2]By Agency-SPEC'!C49</f>
        <v>163386</v>
      </c>
      <c r="D49" s="38">
        <f>'[2]By Agency-REG (C)'!D49+'[2]By Agency-SPEC'!D49</f>
        <v>7387</v>
      </c>
      <c r="E49" s="38">
        <f>SUM(C49:D49)</f>
        <v>170773</v>
      </c>
      <c r="F49" s="38">
        <f>B49-E49</f>
        <v>23657</v>
      </c>
    </row>
    <row r="50" spans="1:6" x14ac:dyDescent="0.2">
      <c r="A50" s="40" t="s">
        <v>123</v>
      </c>
      <c r="B50" s="38">
        <f>'[2]By Agency-REG (C)'!B50+'[2]By Agency-SPEC'!B50</f>
        <v>51679</v>
      </c>
      <c r="C50" s="38">
        <f>'[2]By Agency-REG (C)'!C50+'[2]By Agency-SPEC'!C50</f>
        <v>43550</v>
      </c>
      <c r="D50" s="38">
        <f>'[2]By Agency-REG (C)'!D50+'[2]By Agency-SPEC'!D50</f>
        <v>867</v>
      </c>
      <c r="E50" s="38">
        <f>SUM(C50:D50)</f>
        <v>44417</v>
      </c>
      <c r="F50" s="38">
        <f>B50-E50</f>
        <v>7262</v>
      </c>
    </row>
    <row r="51" spans="1:6" x14ac:dyDescent="0.2">
      <c r="A51" s="40"/>
      <c r="B51" s="38"/>
      <c r="C51" s="38"/>
      <c r="D51" s="38"/>
      <c r="E51" s="41"/>
      <c r="F51" s="41"/>
    </row>
    <row r="52" spans="1:6" x14ac:dyDescent="0.2">
      <c r="A52" s="42" t="s">
        <v>124</v>
      </c>
      <c r="B52" s="38">
        <f>'[2]By Agency-REG (C)'!B52+'[2]By Agency-SPEC'!B52</f>
        <v>23790531</v>
      </c>
      <c r="C52" s="38">
        <f>'[2]By Agency-REG (C)'!C52+'[2]By Agency-SPEC'!C52</f>
        <v>22212116</v>
      </c>
      <c r="D52" s="38">
        <f>'[2]By Agency-REG (C)'!D52+'[2]By Agency-SPEC'!D52</f>
        <v>1017789</v>
      </c>
      <c r="E52" s="38">
        <f>SUM(C52:D52)</f>
        <v>23229905</v>
      </c>
      <c r="F52" s="38">
        <f>B52-E52</f>
        <v>560626</v>
      </c>
    </row>
    <row r="53" spans="1:6" x14ac:dyDescent="0.2">
      <c r="A53" s="42"/>
      <c r="B53" s="45"/>
      <c r="C53" s="45"/>
      <c r="D53" s="45"/>
      <c r="E53" s="45"/>
      <c r="F53" s="45"/>
    </row>
    <row r="54" spans="1:6" x14ac:dyDescent="0.2">
      <c r="A54" s="46" t="s">
        <v>125</v>
      </c>
      <c r="B54" s="43">
        <f>+B55</f>
        <v>614723</v>
      </c>
      <c r="C54" s="43">
        <f>+C55</f>
        <v>553759</v>
      </c>
      <c r="D54" s="43">
        <f>+D55</f>
        <v>28452</v>
      </c>
      <c r="E54" s="43">
        <f>+E55</f>
        <v>582211</v>
      </c>
      <c r="F54" s="43">
        <f>+F55</f>
        <v>32512</v>
      </c>
    </row>
    <row r="55" spans="1:6" x14ac:dyDescent="0.2">
      <c r="A55" s="37" t="s">
        <v>104</v>
      </c>
      <c r="B55" s="38">
        <f>'[2]By Agency-REG (C)'!B55+'[2]By Agency-SPEC'!B55</f>
        <v>614723</v>
      </c>
      <c r="C55" s="38">
        <f>'[2]By Agency-REG (C)'!C55+'[2]By Agency-SPEC'!C55</f>
        <v>553759</v>
      </c>
      <c r="D55" s="38">
        <f>'[2]By Agency-REG (C)'!D55+'[2]By Agency-SPEC'!D55</f>
        <v>28452</v>
      </c>
      <c r="E55" s="38">
        <f>SUM(C55:D55)</f>
        <v>582211</v>
      </c>
      <c r="F55" s="38">
        <f>B55-E55</f>
        <v>32512</v>
      </c>
    </row>
    <row r="56" spans="1:6" x14ac:dyDescent="0.2">
      <c r="A56" s="37"/>
      <c r="B56" s="41"/>
      <c r="C56" s="41"/>
      <c r="D56" s="41"/>
      <c r="E56" s="41"/>
      <c r="F56" s="41"/>
    </row>
    <row r="57" spans="1:6" x14ac:dyDescent="0.2">
      <c r="A57" s="46" t="s">
        <v>126</v>
      </c>
      <c r="B57" s="43">
        <f>SUM(B58:B63)</f>
        <v>17009805</v>
      </c>
      <c r="C57" s="43">
        <f>SUM(C58:C63)</f>
        <v>13212223</v>
      </c>
      <c r="D57" s="43">
        <f>SUM(D58:D63)</f>
        <v>854123</v>
      </c>
      <c r="E57" s="43">
        <f>SUM(E58:E63)</f>
        <v>14066346</v>
      </c>
      <c r="F57" s="43">
        <f>SUM(F58:F63)</f>
        <v>2943459</v>
      </c>
    </row>
    <row r="58" spans="1:6" x14ac:dyDescent="0.2">
      <c r="A58" s="37" t="s">
        <v>104</v>
      </c>
      <c r="B58" s="38">
        <f>'[2]By Agency-REG (C)'!B58+'[2]By Agency-SPEC'!B58</f>
        <v>13689430</v>
      </c>
      <c r="C58" s="38">
        <f>'[2]By Agency-REG (C)'!C58+'[2]By Agency-SPEC'!C58</f>
        <v>10289818</v>
      </c>
      <c r="D58" s="38">
        <f>'[2]By Agency-REG (C)'!D58+'[2]By Agency-SPEC'!D58</f>
        <v>734567</v>
      </c>
      <c r="E58" s="38">
        <f t="shared" ref="E58:E63" si="2">SUM(C58:D58)</f>
        <v>11024385</v>
      </c>
      <c r="F58" s="38">
        <f t="shared" ref="F58:F63" si="3">B58-E58</f>
        <v>2665045</v>
      </c>
    </row>
    <row r="59" spans="1:6" x14ac:dyDescent="0.2">
      <c r="A59" s="37" t="s">
        <v>127</v>
      </c>
      <c r="B59" s="38">
        <f>'[2]By Agency-REG (C)'!B59+'[2]By Agency-SPEC'!B59</f>
        <v>410822</v>
      </c>
      <c r="C59" s="38">
        <f>'[2]By Agency-REG (C)'!C59+'[2]By Agency-SPEC'!C59</f>
        <v>369379</v>
      </c>
      <c r="D59" s="38">
        <f>'[2]By Agency-REG (C)'!D59+'[2]By Agency-SPEC'!D59</f>
        <v>32631</v>
      </c>
      <c r="E59" s="38">
        <f t="shared" si="2"/>
        <v>402010</v>
      </c>
      <c r="F59" s="38">
        <f t="shared" si="3"/>
        <v>8812</v>
      </c>
    </row>
    <row r="60" spans="1:6" x14ac:dyDescent="0.2">
      <c r="A60" s="37" t="s">
        <v>128</v>
      </c>
      <c r="B60" s="38">
        <f>'[2]By Agency-REG (C)'!B60+'[2]By Agency-SPEC'!B60</f>
        <v>638767</v>
      </c>
      <c r="C60" s="38">
        <f>'[2]By Agency-REG (C)'!C60+'[2]By Agency-SPEC'!C60</f>
        <v>521751</v>
      </c>
      <c r="D60" s="38">
        <f>'[2]By Agency-REG (C)'!D60+'[2]By Agency-SPEC'!D60</f>
        <v>63335</v>
      </c>
      <c r="E60" s="38">
        <f t="shared" si="2"/>
        <v>585086</v>
      </c>
      <c r="F60" s="38">
        <f t="shared" si="3"/>
        <v>53681</v>
      </c>
    </row>
    <row r="61" spans="1:6" x14ac:dyDescent="0.2">
      <c r="A61" s="37" t="s">
        <v>129</v>
      </c>
      <c r="B61" s="38">
        <f>'[2]By Agency-REG (C)'!B61+'[2]By Agency-SPEC'!B61</f>
        <v>2176412</v>
      </c>
      <c r="C61" s="38">
        <f>'[2]By Agency-REG (C)'!C61+'[2]By Agency-SPEC'!C61</f>
        <v>1948439</v>
      </c>
      <c r="D61" s="38">
        <f>'[2]By Agency-REG (C)'!D61+'[2]By Agency-SPEC'!D61</f>
        <v>16313</v>
      </c>
      <c r="E61" s="38">
        <f t="shared" si="2"/>
        <v>1964752</v>
      </c>
      <c r="F61" s="38">
        <f t="shared" si="3"/>
        <v>211660</v>
      </c>
    </row>
    <row r="62" spans="1:6" x14ac:dyDescent="0.2">
      <c r="A62" s="40" t="s">
        <v>130</v>
      </c>
      <c r="B62" s="38">
        <f>'[2]By Agency-REG (C)'!B62+'[2]By Agency-SPEC'!B62</f>
        <v>48462</v>
      </c>
      <c r="C62" s="38">
        <f>'[2]By Agency-REG (C)'!C62+'[2]By Agency-SPEC'!C62</f>
        <v>38630</v>
      </c>
      <c r="D62" s="38">
        <f>'[2]By Agency-REG (C)'!D62+'[2]By Agency-SPEC'!D62</f>
        <v>6007</v>
      </c>
      <c r="E62" s="38">
        <f t="shared" si="2"/>
        <v>44637</v>
      </c>
      <c r="F62" s="38">
        <f t="shared" si="3"/>
        <v>3825</v>
      </c>
    </row>
    <row r="63" spans="1:6" x14ac:dyDescent="0.2">
      <c r="A63" s="37" t="s">
        <v>131</v>
      </c>
      <c r="B63" s="38">
        <f>'[2]By Agency-REG (C)'!B63+'[2]By Agency-SPEC'!B63</f>
        <v>45912</v>
      </c>
      <c r="C63" s="38">
        <f>'[2]By Agency-REG (C)'!C63+'[2]By Agency-SPEC'!C63</f>
        <v>44206</v>
      </c>
      <c r="D63" s="38">
        <f>'[2]By Agency-REG (C)'!D63+'[2]By Agency-SPEC'!D63</f>
        <v>1270</v>
      </c>
      <c r="E63" s="38">
        <f t="shared" si="2"/>
        <v>45476</v>
      </c>
      <c r="F63" s="38">
        <f t="shared" si="3"/>
        <v>436</v>
      </c>
    </row>
    <row r="64" spans="1:6" x14ac:dyDescent="0.2">
      <c r="A64" s="37"/>
      <c r="B64" s="41"/>
      <c r="C64" s="41"/>
      <c r="D64" s="41"/>
      <c r="E64" s="41"/>
      <c r="F64" s="41"/>
    </row>
    <row r="65" spans="1:6" x14ac:dyDescent="0.2">
      <c r="A65" s="42" t="s">
        <v>132</v>
      </c>
      <c r="B65" s="43">
        <f>SUM(B66:B78)</f>
        <v>10387742</v>
      </c>
      <c r="C65" s="43">
        <f>SUM(C66:C78)</f>
        <v>8107897</v>
      </c>
      <c r="D65" s="43">
        <f>SUM(D66:D78)</f>
        <v>358090</v>
      </c>
      <c r="E65" s="43">
        <f>SUM(E66:E78)</f>
        <v>8465987</v>
      </c>
      <c r="F65" s="43">
        <f>SUM(F66:F78)</f>
        <v>1921755</v>
      </c>
    </row>
    <row r="66" spans="1:6" x14ac:dyDescent="0.2">
      <c r="A66" s="37" t="s">
        <v>133</v>
      </c>
      <c r="B66" s="38">
        <f>'[2]By Agency-REG (C)'!B66+'[2]By Agency-SPEC'!B66</f>
        <v>663109</v>
      </c>
      <c r="C66" s="38">
        <f>'[2]By Agency-REG (C)'!C66+'[2]By Agency-SPEC'!C66</f>
        <v>513395</v>
      </c>
      <c r="D66" s="38">
        <f>'[2]By Agency-REG (C)'!D66+'[2]By Agency-SPEC'!D66</f>
        <v>25323</v>
      </c>
      <c r="E66" s="38">
        <f t="shared" ref="E66:E78" si="4">SUM(C66:D66)</f>
        <v>538718</v>
      </c>
      <c r="F66" s="38">
        <f t="shared" ref="F66:F78" si="5">B66-E66</f>
        <v>124391</v>
      </c>
    </row>
    <row r="67" spans="1:6" x14ac:dyDescent="0.2">
      <c r="A67" s="37" t="s">
        <v>134</v>
      </c>
      <c r="B67" s="38">
        <f>'[2]By Agency-REG (C)'!B67+'[2]By Agency-SPEC'!B67</f>
        <v>1697234</v>
      </c>
      <c r="C67" s="38">
        <f>'[2]By Agency-REG (C)'!C67+'[2]By Agency-SPEC'!C67</f>
        <v>1479621</v>
      </c>
      <c r="D67" s="38">
        <f>'[2]By Agency-REG (C)'!D67+'[2]By Agency-SPEC'!D67</f>
        <v>84461</v>
      </c>
      <c r="E67" s="38">
        <f t="shared" si="4"/>
        <v>1564082</v>
      </c>
      <c r="F67" s="38">
        <f t="shared" si="5"/>
        <v>133152</v>
      </c>
    </row>
    <row r="68" spans="1:6" x14ac:dyDescent="0.2">
      <c r="A68" s="37" t="s">
        <v>135</v>
      </c>
      <c r="B68" s="38">
        <f>'[2]By Agency-REG (C)'!B68+'[2]By Agency-SPEC'!B68</f>
        <v>6628561</v>
      </c>
      <c r="C68" s="38">
        <f>'[2]By Agency-REG (C)'!C68+'[2]By Agency-SPEC'!C68</f>
        <v>4873805</v>
      </c>
      <c r="D68" s="38">
        <f>'[2]By Agency-REG (C)'!D68+'[2]By Agency-SPEC'!D68</f>
        <v>188191</v>
      </c>
      <c r="E68" s="38">
        <f t="shared" si="4"/>
        <v>5061996</v>
      </c>
      <c r="F68" s="38">
        <f t="shared" si="5"/>
        <v>1566565</v>
      </c>
    </row>
    <row r="69" spans="1:6" x14ac:dyDescent="0.2">
      <c r="A69" s="37" t="s">
        <v>136</v>
      </c>
      <c r="B69" s="38">
        <f>'[2]By Agency-REG (C)'!B69+'[2]By Agency-SPEC'!B69</f>
        <v>109373</v>
      </c>
      <c r="C69" s="38">
        <f>'[2]By Agency-REG (C)'!C69+'[2]By Agency-SPEC'!C69</f>
        <v>102590</v>
      </c>
      <c r="D69" s="38">
        <f>'[2]By Agency-REG (C)'!D69+'[2]By Agency-SPEC'!D69</f>
        <v>4206</v>
      </c>
      <c r="E69" s="38">
        <f t="shared" si="4"/>
        <v>106796</v>
      </c>
      <c r="F69" s="38">
        <f t="shared" si="5"/>
        <v>2577</v>
      </c>
    </row>
    <row r="70" spans="1:6" x14ac:dyDescent="0.2">
      <c r="A70" s="37" t="s">
        <v>137</v>
      </c>
      <c r="B70" s="38">
        <f>'[2]By Agency-REG (C)'!B70+'[2]By Agency-SPEC'!B70</f>
        <v>471147</v>
      </c>
      <c r="C70" s="38">
        <f>'[2]By Agency-REG (C)'!C70+'[2]By Agency-SPEC'!C70</f>
        <v>430476</v>
      </c>
      <c r="D70" s="38">
        <f>'[2]By Agency-REG (C)'!D70+'[2]By Agency-SPEC'!D70</f>
        <v>12106</v>
      </c>
      <c r="E70" s="38">
        <f t="shared" si="4"/>
        <v>442582</v>
      </c>
      <c r="F70" s="38">
        <f t="shared" si="5"/>
        <v>28565</v>
      </c>
    </row>
    <row r="71" spans="1:6" x14ac:dyDescent="0.2">
      <c r="A71" s="37" t="s">
        <v>138</v>
      </c>
      <c r="B71" s="38">
        <f>'[2]By Agency-REG (C)'!B71+'[2]By Agency-SPEC'!B71</f>
        <v>7765</v>
      </c>
      <c r="C71" s="38">
        <f>'[2]By Agency-REG (C)'!C71+'[2]By Agency-SPEC'!C71</f>
        <v>6961</v>
      </c>
      <c r="D71" s="38">
        <f>'[2]By Agency-REG (C)'!D71+'[2]By Agency-SPEC'!D71</f>
        <v>378</v>
      </c>
      <c r="E71" s="38">
        <f t="shared" si="4"/>
        <v>7339</v>
      </c>
      <c r="F71" s="38">
        <f t="shared" si="5"/>
        <v>426</v>
      </c>
    </row>
    <row r="72" spans="1:6" x14ac:dyDescent="0.2">
      <c r="A72" s="40" t="s">
        <v>139</v>
      </c>
      <c r="B72" s="38">
        <f>'[2]By Agency-REG (C)'!B72+'[2]By Agency-SPEC'!B72</f>
        <v>333623</v>
      </c>
      <c r="C72" s="38">
        <f>'[2]By Agency-REG (C)'!C72+'[2]By Agency-SPEC'!C72</f>
        <v>280138</v>
      </c>
      <c r="D72" s="38">
        <f>'[2]By Agency-REG (C)'!D72+'[2]By Agency-SPEC'!D72</f>
        <v>29657</v>
      </c>
      <c r="E72" s="38">
        <f t="shared" si="4"/>
        <v>309795</v>
      </c>
      <c r="F72" s="38">
        <f t="shared" si="5"/>
        <v>23828</v>
      </c>
    </row>
    <row r="73" spans="1:6" x14ac:dyDescent="0.2">
      <c r="A73" s="37" t="s">
        <v>140</v>
      </c>
      <c r="B73" s="38">
        <f>'[2]By Agency-REG (C)'!B73+'[2]By Agency-SPEC'!B73</f>
        <v>0</v>
      </c>
      <c r="C73" s="38">
        <f>'[2]By Agency-REG (C)'!C73+'[2]By Agency-SPEC'!C73</f>
        <v>0</v>
      </c>
      <c r="D73" s="38">
        <f>'[2]By Agency-REG (C)'!D73+'[2]By Agency-SPEC'!D73</f>
        <v>0</v>
      </c>
      <c r="E73" s="38">
        <f t="shared" si="4"/>
        <v>0</v>
      </c>
      <c r="F73" s="38">
        <f t="shared" si="5"/>
        <v>0</v>
      </c>
    </row>
    <row r="74" spans="1:6" x14ac:dyDescent="0.2">
      <c r="A74" s="37" t="s">
        <v>141</v>
      </c>
      <c r="B74" s="38">
        <f>'[2]By Agency-REG (C)'!B74+'[2]By Agency-SPEC'!B74</f>
        <v>148758</v>
      </c>
      <c r="C74" s="38">
        <f>'[2]By Agency-REG (C)'!C74+'[2]By Agency-SPEC'!C74</f>
        <v>106738</v>
      </c>
      <c r="D74" s="38">
        <f>'[2]By Agency-REG (C)'!D74+'[2]By Agency-SPEC'!D74</f>
        <v>8758</v>
      </c>
      <c r="E74" s="38">
        <f t="shared" si="4"/>
        <v>115496</v>
      </c>
      <c r="F74" s="38">
        <f t="shared" si="5"/>
        <v>33262</v>
      </c>
    </row>
    <row r="75" spans="1:6" x14ac:dyDescent="0.2">
      <c r="A75" s="37" t="s">
        <v>142</v>
      </c>
      <c r="B75" s="38">
        <f>'[2]By Agency-REG (C)'!B75+'[2]By Agency-SPEC'!B75</f>
        <v>36513</v>
      </c>
      <c r="C75" s="38">
        <f>'[2]By Agency-REG (C)'!C75+'[2]By Agency-SPEC'!C75</f>
        <v>34619</v>
      </c>
      <c r="D75" s="38">
        <f>'[2]By Agency-REG (C)'!D75+'[2]By Agency-SPEC'!D75</f>
        <v>1668</v>
      </c>
      <c r="E75" s="38">
        <f t="shared" si="4"/>
        <v>36287</v>
      </c>
      <c r="F75" s="38">
        <f t="shared" si="5"/>
        <v>226</v>
      </c>
    </row>
    <row r="76" spans="1:6" x14ac:dyDescent="0.2">
      <c r="A76" s="40" t="s">
        <v>143</v>
      </c>
      <c r="B76" s="38">
        <f>'[2]By Agency-REG (C)'!B76+'[2]By Agency-SPEC'!B76</f>
        <v>261548</v>
      </c>
      <c r="C76" s="38">
        <f>'[2]By Agency-REG (C)'!C76+'[2]By Agency-SPEC'!C76</f>
        <v>256456</v>
      </c>
      <c r="D76" s="38">
        <f>'[2]By Agency-REG (C)'!D76+'[2]By Agency-SPEC'!D76</f>
        <v>1422</v>
      </c>
      <c r="E76" s="38">
        <f t="shared" si="4"/>
        <v>257878</v>
      </c>
      <c r="F76" s="38">
        <f t="shared" si="5"/>
        <v>3670</v>
      </c>
    </row>
    <row r="77" spans="1:6" x14ac:dyDescent="0.2">
      <c r="A77" s="44" t="s">
        <v>144</v>
      </c>
      <c r="B77" s="38">
        <f>'[2]By Agency-REG (C)'!B77+'[2]By Agency-SPEC'!B77</f>
        <v>30111</v>
      </c>
      <c r="C77" s="38">
        <f>'[2]By Agency-REG (C)'!C77+'[2]By Agency-SPEC'!C77</f>
        <v>23098</v>
      </c>
      <c r="D77" s="38">
        <f>'[2]By Agency-REG (C)'!D77+'[2]By Agency-SPEC'!D77</f>
        <v>1920</v>
      </c>
      <c r="E77" s="38">
        <f t="shared" si="4"/>
        <v>25018</v>
      </c>
      <c r="F77" s="38">
        <f t="shared" si="5"/>
        <v>5093</v>
      </c>
    </row>
    <row r="78" spans="1:6" x14ac:dyDescent="0.2">
      <c r="A78" s="37" t="s">
        <v>145</v>
      </c>
      <c r="B78" s="38">
        <f>'[2]By Agency-REG (C)'!B78+'[2]By Agency-SPEC'!B78</f>
        <v>0</v>
      </c>
      <c r="C78" s="38">
        <f>'[2]By Agency-REG (C)'!C78+'[2]By Agency-SPEC'!C78</f>
        <v>0</v>
      </c>
      <c r="D78" s="38">
        <f>'[2]By Agency-REG (C)'!D78+'[2]By Agency-SPEC'!D78</f>
        <v>0</v>
      </c>
      <c r="E78" s="38">
        <f t="shared" si="4"/>
        <v>0</v>
      </c>
      <c r="F78" s="38">
        <f t="shared" si="5"/>
        <v>0</v>
      </c>
    </row>
    <row r="79" spans="1:6" x14ac:dyDescent="0.2">
      <c r="A79" s="40"/>
      <c r="B79" s="41"/>
      <c r="C79" s="41"/>
      <c r="D79" s="41"/>
      <c r="E79" s="41"/>
      <c r="F79" s="41"/>
    </row>
    <row r="80" spans="1:6" x14ac:dyDescent="0.2">
      <c r="A80" s="42" t="s">
        <v>146</v>
      </c>
      <c r="B80" s="43">
        <f>SUM(B81:B84)</f>
        <v>7631389</v>
      </c>
      <c r="C80" s="43">
        <f>SUM(C81:C84)</f>
        <v>6993380</v>
      </c>
      <c r="D80" s="43">
        <f>SUM(D81:D84)</f>
        <v>631298</v>
      </c>
      <c r="E80" s="43">
        <f>SUM(E81:E84)</f>
        <v>7624678</v>
      </c>
      <c r="F80" s="43">
        <f>SUM(F81:F84)</f>
        <v>6711</v>
      </c>
    </row>
    <row r="81" spans="1:6" x14ac:dyDescent="0.2">
      <c r="A81" s="37" t="s">
        <v>104</v>
      </c>
      <c r="B81" s="38">
        <f>'[2]By Agency-REG (C)'!B81+'[2]By Agency-SPEC'!B81</f>
        <v>7579326</v>
      </c>
      <c r="C81" s="38">
        <f>'[2]By Agency-REG (C)'!C81+'[2]By Agency-SPEC'!C81</f>
        <v>6948547</v>
      </c>
      <c r="D81" s="38">
        <f>'[2]By Agency-REG (C)'!D81+'[2]By Agency-SPEC'!D81</f>
        <v>628371</v>
      </c>
      <c r="E81" s="38">
        <f>SUM(C81:D81)</f>
        <v>7576918</v>
      </c>
      <c r="F81" s="38">
        <f>B81-E81</f>
        <v>2408</v>
      </c>
    </row>
    <row r="82" spans="1:6" ht="12" customHeight="1" x14ac:dyDescent="0.2">
      <c r="A82" s="37" t="s">
        <v>147</v>
      </c>
      <c r="B82" s="38">
        <f>'[2]By Agency-REG (C)'!B82+'[2]By Agency-SPEC'!B82</f>
        <v>35370</v>
      </c>
      <c r="C82" s="38">
        <f>'[2]By Agency-REG (C)'!C82+'[2]By Agency-SPEC'!C82</f>
        <v>32539</v>
      </c>
      <c r="D82" s="38">
        <f>'[2]By Agency-REG (C)'!D82+'[2]By Agency-SPEC'!D82</f>
        <v>1840</v>
      </c>
      <c r="E82" s="38">
        <f>SUM(C82:D82)</f>
        <v>34379</v>
      </c>
      <c r="F82" s="38">
        <f>B82-E82</f>
        <v>991</v>
      </c>
    </row>
    <row r="83" spans="1:6" x14ac:dyDescent="0.2">
      <c r="A83" s="37" t="s">
        <v>148</v>
      </c>
      <c r="B83" s="38">
        <f>'[2]By Agency-REG (C)'!B83+'[2]By Agency-SPEC'!B83</f>
        <v>4015</v>
      </c>
      <c r="C83" s="38">
        <f>'[2]By Agency-REG (C)'!C83+'[2]By Agency-SPEC'!C83</f>
        <v>3008</v>
      </c>
      <c r="D83" s="38">
        <f>'[2]By Agency-REG (C)'!D83+'[2]By Agency-SPEC'!D83</f>
        <v>93</v>
      </c>
      <c r="E83" s="38">
        <f>SUM(C83:D83)</f>
        <v>3101</v>
      </c>
      <c r="F83" s="38">
        <f>B83-E83</f>
        <v>914</v>
      </c>
    </row>
    <row r="84" spans="1:6" x14ac:dyDescent="0.2">
      <c r="A84" s="37" t="s">
        <v>149</v>
      </c>
      <c r="B84" s="38">
        <f>'[2]By Agency-REG (C)'!B84+'[2]By Agency-SPEC'!B84</f>
        <v>12678</v>
      </c>
      <c r="C84" s="38">
        <f>'[2]By Agency-REG (C)'!C84+'[2]By Agency-SPEC'!C84</f>
        <v>9286</v>
      </c>
      <c r="D84" s="38">
        <f>'[2]By Agency-REG (C)'!D84+'[2]By Agency-SPEC'!D84</f>
        <v>994</v>
      </c>
      <c r="E84" s="38">
        <f>SUM(C84:D84)</f>
        <v>10280</v>
      </c>
      <c r="F84" s="38">
        <f>B84-E84</f>
        <v>2398</v>
      </c>
    </row>
    <row r="85" spans="1:6" x14ac:dyDescent="0.2">
      <c r="A85" s="40"/>
      <c r="B85" s="41"/>
      <c r="C85" s="41"/>
      <c r="D85" s="41"/>
      <c r="E85" s="41"/>
      <c r="F85" s="41"/>
    </row>
    <row r="86" spans="1:6" x14ac:dyDescent="0.2">
      <c r="A86" s="42" t="s">
        <v>150</v>
      </c>
      <c r="B86" s="43">
        <f>SUM(B87:B89)</f>
        <v>23828437</v>
      </c>
      <c r="C86" s="43">
        <f>SUM(C87:C89)</f>
        <v>20793806</v>
      </c>
      <c r="D86" s="43">
        <f>SUM(D87:D89)</f>
        <v>938185</v>
      </c>
      <c r="E86" s="43">
        <f>SUM(E87:E89)</f>
        <v>21731991</v>
      </c>
      <c r="F86" s="43">
        <f>SUM(F87:F89)</f>
        <v>2096446</v>
      </c>
    </row>
    <row r="87" spans="1:6" x14ac:dyDescent="0.2">
      <c r="A87" s="37" t="s">
        <v>133</v>
      </c>
      <c r="B87" s="38">
        <f>'[2]By Agency-REG (C)'!B87+'[2]By Agency-SPEC'!B87</f>
        <v>23196442</v>
      </c>
      <c r="C87" s="38">
        <f>'[2]By Agency-REG (C)'!C87+'[2]By Agency-SPEC'!C87</f>
        <v>20250200</v>
      </c>
      <c r="D87" s="38">
        <f>'[2]By Agency-REG (C)'!D87+'[2]By Agency-SPEC'!D87</f>
        <v>920167</v>
      </c>
      <c r="E87" s="38">
        <f>SUM(C87:D87)</f>
        <v>21170367</v>
      </c>
      <c r="F87" s="38">
        <f>B87-E87</f>
        <v>2026075</v>
      </c>
    </row>
    <row r="88" spans="1:6" x14ac:dyDescent="0.2">
      <c r="A88" s="37" t="s">
        <v>151</v>
      </c>
      <c r="B88" s="38">
        <f>'[2]By Agency-REG (C)'!B88+'[2]By Agency-SPEC'!B88</f>
        <v>311777</v>
      </c>
      <c r="C88" s="38">
        <f>'[2]By Agency-REG (C)'!C88+'[2]By Agency-SPEC'!C88</f>
        <v>285394</v>
      </c>
      <c r="D88" s="38">
        <f>'[2]By Agency-REG (C)'!D88+'[2]By Agency-SPEC'!D88</f>
        <v>7185</v>
      </c>
      <c r="E88" s="38">
        <f>SUM(C88:D88)</f>
        <v>292579</v>
      </c>
      <c r="F88" s="38">
        <f>B88-E88</f>
        <v>19198</v>
      </c>
    </row>
    <row r="89" spans="1:6" x14ac:dyDescent="0.2">
      <c r="A89" s="37" t="s">
        <v>152</v>
      </c>
      <c r="B89" s="38">
        <f>'[2]By Agency-REG (C)'!B89+'[2]By Agency-SPEC'!B89</f>
        <v>320218</v>
      </c>
      <c r="C89" s="38">
        <f>'[2]By Agency-REG (C)'!C89+'[2]By Agency-SPEC'!C89</f>
        <v>258212</v>
      </c>
      <c r="D89" s="38">
        <f>'[2]By Agency-REG (C)'!D89+'[2]By Agency-SPEC'!D89</f>
        <v>10833</v>
      </c>
      <c r="E89" s="38">
        <f>SUM(C89:D89)</f>
        <v>269045</v>
      </c>
      <c r="F89" s="38">
        <f>B89-E89</f>
        <v>51173</v>
      </c>
    </row>
    <row r="90" spans="1:6" x14ac:dyDescent="0.2">
      <c r="A90" s="40"/>
      <c r="B90" s="41"/>
      <c r="C90" s="41"/>
      <c r="D90" s="41"/>
      <c r="E90" s="41"/>
      <c r="F90" s="41"/>
    </row>
    <row r="91" spans="1:6" x14ac:dyDescent="0.2">
      <c r="A91" s="42" t="s">
        <v>153</v>
      </c>
      <c r="B91" s="43">
        <f>SUM(B92:B98)</f>
        <v>91703332</v>
      </c>
      <c r="C91" s="43">
        <f>SUM(C92:C98)</f>
        <v>83349779</v>
      </c>
      <c r="D91" s="43">
        <f>SUM(D92:D98)</f>
        <v>5143561</v>
      </c>
      <c r="E91" s="43">
        <f>SUM(E92:E98)</f>
        <v>88493340</v>
      </c>
      <c r="F91" s="43">
        <f>SUM(F92:F98)</f>
        <v>3209992</v>
      </c>
    </row>
    <row r="92" spans="1:6" x14ac:dyDescent="0.2">
      <c r="A92" s="37" t="s">
        <v>133</v>
      </c>
      <c r="B92" s="38">
        <f>'[2]By Agency-REG (C)'!B92+'[2]By Agency-SPEC'!B92</f>
        <v>5353933</v>
      </c>
      <c r="C92" s="38">
        <f>'[2]By Agency-REG (C)'!C92+'[2]By Agency-SPEC'!C92</f>
        <v>3248760</v>
      </c>
      <c r="D92" s="38">
        <f>'[2]By Agency-REG (C)'!D92+'[2]By Agency-SPEC'!D92</f>
        <v>870553</v>
      </c>
      <c r="E92" s="38">
        <f t="shared" ref="E92:E98" si="6">SUM(C92:D92)</f>
        <v>4119313</v>
      </c>
      <c r="F92" s="38">
        <f t="shared" ref="F92:F98" si="7">B92-E92</f>
        <v>1234620</v>
      </c>
    </row>
    <row r="93" spans="1:6" x14ac:dyDescent="0.2">
      <c r="A93" s="37" t="s">
        <v>154</v>
      </c>
      <c r="B93" s="38">
        <f>'[2]By Agency-REG (C)'!B93+'[2]By Agency-SPEC'!B93</f>
        <v>8037923</v>
      </c>
      <c r="C93" s="38">
        <f>'[2]By Agency-REG (C)'!C93+'[2]By Agency-SPEC'!C93</f>
        <v>7059945</v>
      </c>
      <c r="D93" s="38">
        <f>'[2]By Agency-REG (C)'!D93+'[2]By Agency-SPEC'!D93</f>
        <v>241014</v>
      </c>
      <c r="E93" s="38">
        <f t="shared" si="6"/>
        <v>7300959</v>
      </c>
      <c r="F93" s="38">
        <f t="shared" si="7"/>
        <v>736964</v>
      </c>
    </row>
    <row r="94" spans="1:6" x14ac:dyDescent="0.2">
      <c r="A94" s="37" t="s">
        <v>155</v>
      </c>
      <c r="B94" s="38">
        <f>'[2]By Agency-REG (C)'!B94+'[2]By Agency-SPEC'!B94</f>
        <v>5102856</v>
      </c>
      <c r="C94" s="38">
        <f>'[2]By Agency-REG (C)'!C94+'[2]By Agency-SPEC'!C94</f>
        <v>4867394</v>
      </c>
      <c r="D94" s="38">
        <f>'[2]By Agency-REG (C)'!D94+'[2]By Agency-SPEC'!D94</f>
        <v>38185</v>
      </c>
      <c r="E94" s="38">
        <f t="shared" si="6"/>
        <v>4905579</v>
      </c>
      <c r="F94" s="38">
        <f t="shared" si="7"/>
        <v>197277</v>
      </c>
    </row>
    <row r="95" spans="1:6" x14ac:dyDescent="0.2">
      <c r="A95" s="37" t="s">
        <v>156</v>
      </c>
      <c r="B95" s="38">
        <f>'[2]By Agency-REG (C)'!B95+'[2]By Agency-SPEC'!B95</f>
        <v>79285</v>
      </c>
      <c r="C95" s="38">
        <f>'[2]By Agency-REG (C)'!C95+'[2]By Agency-SPEC'!C95</f>
        <v>73872</v>
      </c>
      <c r="D95" s="38">
        <f>'[2]By Agency-REG (C)'!D95+'[2]By Agency-SPEC'!D95</f>
        <v>4648</v>
      </c>
      <c r="E95" s="38">
        <f t="shared" si="6"/>
        <v>78520</v>
      </c>
      <c r="F95" s="38">
        <f t="shared" si="7"/>
        <v>765</v>
      </c>
    </row>
    <row r="96" spans="1:6" x14ac:dyDescent="0.2">
      <c r="A96" s="37" t="s">
        <v>157</v>
      </c>
      <c r="B96" s="38">
        <f>'[2]By Agency-REG (C)'!B96+'[2]By Agency-SPEC'!B96</f>
        <v>880301</v>
      </c>
      <c r="C96" s="38">
        <f>'[2]By Agency-REG (C)'!C96+'[2]By Agency-SPEC'!C96</f>
        <v>802810</v>
      </c>
      <c r="D96" s="38">
        <f>'[2]By Agency-REG (C)'!D96+'[2]By Agency-SPEC'!D96</f>
        <v>55096</v>
      </c>
      <c r="E96" s="38">
        <f t="shared" si="6"/>
        <v>857906</v>
      </c>
      <c r="F96" s="38">
        <f t="shared" si="7"/>
        <v>22395</v>
      </c>
    </row>
    <row r="97" spans="1:6" x14ac:dyDescent="0.2">
      <c r="A97" s="37" t="s">
        <v>158</v>
      </c>
      <c r="B97" s="38">
        <f>'[2]By Agency-REG (C)'!B97+'[2]By Agency-SPEC'!B97</f>
        <v>71340173</v>
      </c>
      <c r="C97" s="38">
        <f>'[2]By Agency-REG (C)'!C97+'[2]By Agency-SPEC'!C97</f>
        <v>66395469</v>
      </c>
      <c r="D97" s="38">
        <f>'[2]By Agency-REG (C)'!D97+'[2]By Agency-SPEC'!D97</f>
        <v>3928259</v>
      </c>
      <c r="E97" s="38">
        <f t="shared" si="6"/>
        <v>70323728</v>
      </c>
      <c r="F97" s="38">
        <f t="shared" si="7"/>
        <v>1016445</v>
      </c>
    </row>
    <row r="98" spans="1:6" x14ac:dyDescent="0.2">
      <c r="A98" s="37" t="s">
        <v>159</v>
      </c>
      <c r="B98" s="38">
        <f>'[2]By Agency-REG (C)'!B98+'[2]By Agency-SPEC'!B98</f>
        <v>908861</v>
      </c>
      <c r="C98" s="38">
        <f>'[2]By Agency-REG (C)'!C98+'[2]By Agency-SPEC'!C98</f>
        <v>901529</v>
      </c>
      <c r="D98" s="38">
        <f>'[2]By Agency-REG (C)'!D98+'[2]By Agency-SPEC'!D98</f>
        <v>5806</v>
      </c>
      <c r="E98" s="38">
        <f t="shared" si="6"/>
        <v>907335</v>
      </c>
      <c r="F98" s="38">
        <f t="shared" si="7"/>
        <v>1526</v>
      </c>
    </row>
    <row r="99" spans="1:6" x14ac:dyDescent="0.2">
      <c r="A99" s="40"/>
      <c r="B99" s="41"/>
      <c r="C99" s="41"/>
      <c r="D99" s="41"/>
      <c r="E99" s="41"/>
      <c r="F99" s="41"/>
    </row>
    <row r="100" spans="1:6" x14ac:dyDescent="0.2">
      <c r="A100" s="42" t="s">
        <v>160</v>
      </c>
      <c r="B100" s="43">
        <f>SUM(B101:B111)</f>
        <v>8280021</v>
      </c>
      <c r="C100" s="43">
        <f>SUM(C101:C111)</f>
        <v>7534774</v>
      </c>
      <c r="D100" s="43">
        <f>SUM(D101:D111)</f>
        <v>467949</v>
      </c>
      <c r="E100" s="43">
        <f>SUM(E101:E111)</f>
        <v>8002723</v>
      </c>
      <c r="F100" s="43">
        <f>SUM(F101:F111)</f>
        <v>277298</v>
      </c>
    </row>
    <row r="101" spans="1:6" x14ac:dyDescent="0.2">
      <c r="A101" s="37" t="s">
        <v>104</v>
      </c>
      <c r="B101" s="38">
        <f>'[2]By Agency-REG (C)'!B101+'[2]By Agency-SPEC'!B101</f>
        <v>2710897</v>
      </c>
      <c r="C101" s="38">
        <f>'[2]By Agency-REG (C)'!C101+'[2]By Agency-SPEC'!C101</f>
        <v>2420815</v>
      </c>
      <c r="D101" s="38">
        <f>'[2]By Agency-REG (C)'!D101+'[2]By Agency-SPEC'!D101</f>
        <v>224470</v>
      </c>
      <c r="E101" s="38">
        <f t="shared" ref="E101:E111" si="8">SUM(C101:D101)</f>
        <v>2645285</v>
      </c>
      <c r="F101" s="38">
        <f t="shared" ref="F101:F111" si="9">B101-E101</f>
        <v>65612</v>
      </c>
    </row>
    <row r="102" spans="1:6" x14ac:dyDescent="0.2">
      <c r="A102" s="37" t="s">
        <v>161</v>
      </c>
      <c r="B102" s="38">
        <f>'[2]By Agency-REG (C)'!B102+'[2]By Agency-SPEC'!B102</f>
        <v>1385259</v>
      </c>
      <c r="C102" s="38">
        <f>'[2]By Agency-REG (C)'!C102+'[2]By Agency-SPEC'!C102</f>
        <v>1243506</v>
      </c>
      <c r="D102" s="38">
        <f>'[2]By Agency-REG (C)'!D102+'[2]By Agency-SPEC'!D102</f>
        <v>56177</v>
      </c>
      <c r="E102" s="38">
        <f t="shared" si="8"/>
        <v>1299683</v>
      </c>
      <c r="F102" s="38">
        <f t="shared" si="9"/>
        <v>85576</v>
      </c>
    </row>
    <row r="103" spans="1:6" x14ac:dyDescent="0.2">
      <c r="A103" s="37" t="s">
        <v>162</v>
      </c>
      <c r="B103" s="38">
        <f>'[2]By Agency-REG (C)'!B103+'[2]By Agency-SPEC'!B103</f>
        <v>423079</v>
      </c>
      <c r="C103" s="38">
        <f>'[2]By Agency-REG (C)'!C103+'[2]By Agency-SPEC'!C103</f>
        <v>401911</v>
      </c>
      <c r="D103" s="38">
        <f>'[2]By Agency-REG (C)'!D103+'[2]By Agency-SPEC'!D103</f>
        <v>20860</v>
      </c>
      <c r="E103" s="38">
        <f t="shared" si="8"/>
        <v>422771</v>
      </c>
      <c r="F103" s="38">
        <f t="shared" si="9"/>
        <v>308</v>
      </c>
    </row>
    <row r="104" spans="1:6" x14ac:dyDescent="0.2">
      <c r="A104" s="37" t="s">
        <v>163</v>
      </c>
      <c r="B104" s="38">
        <f>'[2]By Agency-REG (C)'!B104+'[2]By Agency-SPEC'!B104</f>
        <v>0</v>
      </c>
      <c r="C104" s="38">
        <f>'[2]By Agency-REG (C)'!C104+'[2]By Agency-SPEC'!C104</f>
        <v>0</v>
      </c>
      <c r="D104" s="38">
        <f>'[2]By Agency-REG (C)'!D104+'[2]By Agency-SPEC'!D104</f>
        <v>0</v>
      </c>
      <c r="E104" s="38">
        <f t="shared" si="8"/>
        <v>0</v>
      </c>
      <c r="F104" s="38">
        <f t="shared" si="9"/>
        <v>0</v>
      </c>
    </row>
    <row r="105" spans="1:6" x14ac:dyDescent="0.2">
      <c r="A105" s="37" t="s">
        <v>164</v>
      </c>
      <c r="B105" s="38">
        <f>'[2]By Agency-REG (C)'!B105+'[2]By Agency-SPEC'!B105</f>
        <v>670967</v>
      </c>
      <c r="C105" s="38">
        <f>'[2]By Agency-REG (C)'!C105+'[2]By Agency-SPEC'!C105</f>
        <v>590030</v>
      </c>
      <c r="D105" s="38">
        <f>'[2]By Agency-REG (C)'!D105+'[2]By Agency-SPEC'!D105</f>
        <v>17315</v>
      </c>
      <c r="E105" s="38">
        <f t="shared" si="8"/>
        <v>607345</v>
      </c>
      <c r="F105" s="38">
        <f t="shared" si="9"/>
        <v>63622</v>
      </c>
    </row>
    <row r="106" spans="1:6" x14ac:dyDescent="0.2">
      <c r="A106" s="37" t="s">
        <v>165</v>
      </c>
      <c r="B106" s="38">
        <f>'[2]By Agency-REG (C)'!B106+'[2]By Agency-SPEC'!B106</f>
        <v>700787</v>
      </c>
      <c r="C106" s="38">
        <f>'[2]By Agency-REG (C)'!C106+'[2]By Agency-SPEC'!C106</f>
        <v>662236</v>
      </c>
      <c r="D106" s="38">
        <f>'[2]By Agency-REG (C)'!D106+'[2]By Agency-SPEC'!D106</f>
        <v>16663</v>
      </c>
      <c r="E106" s="38">
        <f t="shared" si="8"/>
        <v>678899</v>
      </c>
      <c r="F106" s="38">
        <f t="shared" si="9"/>
        <v>21888</v>
      </c>
    </row>
    <row r="107" spans="1:6" x14ac:dyDescent="0.2">
      <c r="A107" s="37" t="s">
        <v>166</v>
      </c>
      <c r="B107" s="38">
        <f>'[2]By Agency-REG (C)'!B107+'[2]By Agency-SPEC'!B107</f>
        <v>71713</v>
      </c>
      <c r="C107" s="38">
        <f>'[2]By Agency-REG (C)'!C107+'[2]By Agency-SPEC'!C107</f>
        <v>61097</v>
      </c>
      <c r="D107" s="38">
        <f>'[2]By Agency-REG (C)'!D107+'[2]By Agency-SPEC'!D107</f>
        <v>1770</v>
      </c>
      <c r="E107" s="38">
        <f t="shared" si="8"/>
        <v>62867</v>
      </c>
      <c r="F107" s="38">
        <f t="shared" si="9"/>
        <v>8846</v>
      </c>
    </row>
    <row r="108" spans="1:6" x14ac:dyDescent="0.2">
      <c r="A108" s="37" t="s">
        <v>167</v>
      </c>
      <c r="B108" s="38">
        <f>'[2]By Agency-REG (C)'!B108+'[2]By Agency-SPEC'!B108</f>
        <v>425134</v>
      </c>
      <c r="C108" s="38">
        <f>'[2]By Agency-REG (C)'!C108+'[2]By Agency-SPEC'!C108</f>
        <v>416704</v>
      </c>
      <c r="D108" s="38">
        <f>'[2]By Agency-REG (C)'!D108+'[2]By Agency-SPEC'!D108</f>
        <v>7447</v>
      </c>
      <c r="E108" s="38">
        <f t="shared" si="8"/>
        <v>424151</v>
      </c>
      <c r="F108" s="38">
        <f t="shared" si="9"/>
        <v>983</v>
      </c>
    </row>
    <row r="109" spans="1:6" x14ac:dyDescent="0.2">
      <c r="A109" s="37" t="s">
        <v>168</v>
      </c>
      <c r="B109" s="38">
        <f>'[2]By Agency-REG (C)'!B109+'[2]By Agency-SPEC'!B109</f>
        <v>479418</v>
      </c>
      <c r="C109" s="38">
        <f>'[2]By Agency-REG (C)'!C109+'[2]By Agency-SPEC'!C109</f>
        <v>395411</v>
      </c>
      <c r="D109" s="38">
        <f>'[2]By Agency-REG (C)'!D109+'[2]By Agency-SPEC'!D109</f>
        <v>66499</v>
      </c>
      <c r="E109" s="38">
        <f t="shared" si="8"/>
        <v>461910</v>
      </c>
      <c r="F109" s="38">
        <f t="shared" si="9"/>
        <v>17508</v>
      </c>
    </row>
    <row r="110" spans="1:6" x14ac:dyDescent="0.2">
      <c r="A110" s="37" t="s">
        <v>169</v>
      </c>
      <c r="B110" s="38">
        <f>'[2]By Agency-REG (C)'!B110+'[2]By Agency-SPEC'!B110</f>
        <v>1317063</v>
      </c>
      <c r="C110" s="38">
        <f>'[2]By Agency-REG (C)'!C110+'[2]By Agency-SPEC'!C110</f>
        <v>1262907</v>
      </c>
      <c r="D110" s="38">
        <f>'[2]By Agency-REG (C)'!D110+'[2]By Agency-SPEC'!D110</f>
        <v>54147</v>
      </c>
      <c r="E110" s="38">
        <f t="shared" si="8"/>
        <v>1317054</v>
      </c>
      <c r="F110" s="38">
        <f t="shared" si="9"/>
        <v>9</v>
      </c>
    </row>
    <row r="111" spans="1:6" x14ac:dyDescent="0.2">
      <c r="A111" s="37" t="s">
        <v>170</v>
      </c>
      <c r="B111" s="38">
        <f>'[2]By Agency-REG (C)'!B111+'[2]By Agency-SPEC'!B111</f>
        <v>95704</v>
      </c>
      <c r="C111" s="38">
        <f>'[2]By Agency-REG (C)'!C111+'[2]By Agency-SPEC'!C111</f>
        <v>80157</v>
      </c>
      <c r="D111" s="38">
        <f>'[2]By Agency-REG (C)'!D111+'[2]By Agency-SPEC'!D111</f>
        <v>2601</v>
      </c>
      <c r="E111" s="38">
        <f t="shared" si="8"/>
        <v>82758</v>
      </c>
      <c r="F111" s="38">
        <f t="shared" si="9"/>
        <v>12946</v>
      </c>
    </row>
    <row r="112" spans="1:6" x14ac:dyDescent="0.2">
      <c r="A112" s="37"/>
      <c r="B112" s="41"/>
      <c r="C112" s="41"/>
      <c r="D112" s="41"/>
      <c r="E112" s="41"/>
      <c r="F112" s="41"/>
    </row>
    <row r="113" spans="1:6" x14ac:dyDescent="0.2">
      <c r="A113" s="42" t="s">
        <v>171</v>
      </c>
      <c r="B113" s="43">
        <f>SUM(B114:B122)</f>
        <v>7040305</v>
      </c>
      <c r="C113" s="43">
        <f>SUM(C114:C122)</f>
        <v>5978844</v>
      </c>
      <c r="D113" s="43">
        <f>SUM(D114:D122)</f>
        <v>338635</v>
      </c>
      <c r="E113" s="43">
        <f>SUM(E114:E122)</f>
        <v>6317479</v>
      </c>
      <c r="F113" s="43">
        <f>SUM(F114:F122)</f>
        <v>722826</v>
      </c>
    </row>
    <row r="114" spans="1:6" x14ac:dyDescent="0.2">
      <c r="A114" s="37" t="s">
        <v>104</v>
      </c>
      <c r="B114" s="38">
        <f>'[2]By Agency-REG (C)'!B114+'[2]By Agency-SPEC'!B114</f>
        <v>3165606</v>
      </c>
      <c r="C114" s="38">
        <f>'[2]By Agency-REG (C)'!C114+'[2]By Agency-SPEC'!C114</f>
        <v>2729519</v>
      </c>
      <c r="D114" s="38">
        <f>'[2]By Agency-REG (C)'!D114+'[2]By Agency-SPEC'!D114</f>
        <v>181116</v>
      </c>
      <c r="E114" s="38">
        <f t="shared" ref="E114:E122" si="10">SUM(C114:D114)</f>
        <v>2910635</v>
      </c>
      <c r="F114" s="38">
        <f t="shared" ref="F114:F122" si="11">B114-E114</f>
        <v>254971</v>
      </c>
    </row>
    <row r="115" spans="1:6" x14ac:dyDescent="0.2">
      <c r="A115" s="37" t="s">
        <v>172</v>
      </c>
      <c r="B115" s="38">
        <f>'[2]By Agency-REG (C)'!B115+'[2]By Agency-SPEC'!B115</f>
        <v>19963</v>
      </c>
      <c r="C115" s="38">
        <f>'[2]By Agency-REG (C)'!C115+'[2]By Agency-SPEC'!C115</f>
        <v>17100</v>
      </c>
      <c r="D115" s="38">
        <f>'[2]By Agency-REG (C)'!D115+'[2]By Agency-SPEC'!D115</f>
        <v>942</v>
      </c>
      <c r="E115" s="38">
        <f t="shared" si="10"/>
        <v>18042</v>
      </c>
      <c r="F115" s="38">
        <f t="shared" si="11"/>
        <v>1921</v>
      </c>
    </row>
    <row r="116" spans="1:6" x14ac:dyDescent="0.2">
      <c r="A116" s="37" t="s">
        <v>173</v>
      </c>
      <c r="B116" s="38">
        <f>'[2]By Agency-REG (C)'!B116+'[2]By Agency-SPEC'!B116</f>
        <v>162259</v>
      </c>
      <c r="C116" s="38">
        <f>'[2]By Agency-REG (C)'!C116+'[2]By Agency-SPEC'!C116</f>
        <v>119496</v>
      </c>
      <c r="D116" s="38">
        <f>'[2]By Agency-REG (C)'!D116+'[2]By Agency-SPEC'!D116</f>
        <v>14383</v>
      </c>
      <c r="E116" s="38">
        <f t="shared" si="10"/>
        <v>133879</v>
      </c>
      <c r="F116" s="38">
        <f t="shared" si="11"/>
        <v>28380</v>
      </c>
    </row>
    <row r="117" spans="1:6" x14ac:dyDescent="0.2">
      <c r="A117" s="37" t="s">
        <v>174</v>
      </c>
      <c r="B117" s="38">
        <f>'[2]By Agency-REG (C)'!B117+'[2]By Agency-SPEC'!B117</f>
        <v>550290</v>
      </c>
      <c r="C117" s="38">
        <f>'[2]By Agency-REG (C)'!C117+'[2]By Agency-SPEC'!C117</f>
        <v>511725</v>
      </c>
      <c r="D117" s="38">
        <f>'[2]By Agency-REG (C)'!D117+'[2]By Agency-SPEC'!D117</f>
        <v>11960</v>
      </c>
      <c r="E117" s="38">
        <f t="shared" si="10"/>
        <v>523685</v>
      </c>
      <c r="F117" s="38">
        <f t="shared" si="11"/>
        <v>26605</v>
      </c>
    </row>
    <row r="118" spans="1:6" x14ac:dyDescent="0.2">
      <c r="A118" s="37" t="s">
        <v>175</v>
      </c>
      <c r="B118" s="38">
        <f>'[2]By Agency-REG (C)'!B118+'[2]By Agency-SPEC'!B118</f>
        <v>81977</v>
      </c>
      <c r="C118" s="38">
        <f>'[2]By Agency-REG (C)'!C118+'[2]By Agency-SPEC'!C118</f>
        <v>68920</v>
      </c>
      <c r="D118" s="38">
        <f>'[2]By Agency-REG (C)'!D118+'[2]By Agency-SPEC'!D118</f>
        <v>9007</v>
      </c>
      <c r="E118" s="38">
        <f t="shared" si="10"/>
        <v>77927</v>
      </c>
      <c r="F118" s="38">
        <f t="shared" si="11"/>
        <v>4050</v>
      </c>
    </row>
    <row r="119" spans="1:6" x14ac:dyDescent="0.2">
      <c r="A119" s="37" t="s">
        <v>176</v>
      </c>
      <c r="B119" s="38">
        <f>'[2]By Agency-REG (C)'!B119+'[2]By Agency-SPEC'!B119</f>
        <v>139269</v>
      </c>
      <c r="C119" s="38">
        <f>'[2]By Agency-REG (C)'!C119+'[2]By Agency-SPEC'!C119</f>
        <v>120801</v>
      </c>
      <c r="D119" s="38">
        <f>'[2]By Agency-REG (C)'!D119+'[2]By Agency-SPEC'!D119</f>
        <v>4962</v>
      </c>
      <c r="E119" s="38">
        <f t="shared" si="10"/>
        <v>125763</v>
      </c>
      <c r="F119" s="38">
        <f t="shared" si="11"/>
        <v>13506</v>
      </c>
    </row>
    <row r="120" spans="1:6" x14ac:dyDescent="0.2">
      <c r="A120" s="37" t="s">
        <v>177</v>
      </c>
      <c r="B120" s="38">
        <f>'[2]By Agency-REG (C)'!B120+'[2]By Agency-SPEC'!B120</f>
        <v>275231</v>
      </c>
      <c r="C120" s="38">
        <f>'[2]By Agency-REG (C)'!C120+'[2]By Agency-SPEC'!C120</f>
        <v>229667</v>
      </c>
      <c r="D120" s="38">
        <f>'[2]By Agency-REG (C)'!D120+'[2]By Agency-SPEC'!D120</f>
        <v>16283</v>
      </c>
      <c r="E120" s="38">
        <f t="shared" si="10"/>
        <v>245950</v>
      </c>
      <c r="F120" s="38">
        <f t="shared" si="11"/>
        <v>29281</v>
      </c>
    </row>
    <row r="121" spans="1:6" x14ac:dyDescent="0.2">
      <c r="A121" s="37" t="s">
        <v>178</v>
      </c>
      <c r="B121" s="38">
        <f>'[2]By Agency-REG (C)'!B121+'[2]By Agency-SPEC'!B121</f>
        <v>393170</v>
      </c>
      <c r="C121" s="38">
        <f>'[2]By Agency-REG (C)'!C121+'[2]By Agency-SPEC'!C121</f>
        <v>344761</v>
      </c>
      <c r="D121" s="38">
        <f>'[2]By Agency-REG (C)'!D121+'[2]By Agency-SPEC'!D121</f>
        <v>10988</v>
      </c>
      <c r="E121" s="38">
        <f t="shared" si="10"/>
        <v>355749</v>
      </c>
      <c r="F121" s="38">
        <f t="shared" si="11"/>
        <v>37421</v>
      </c>
    </row>
    <row r="122" spans="1:6" x14ac:dyDescent="0.2">
      <c r="A122" s="37" t="s">
        <v>179</v>
      </c>
      <c r="B122" s="38">
        <f>'[2]By Agency-REG (C)'!B122+'[2]By Agency-SPEC'!B122</f>
        <v>2252540</v>
      </c>
      <c r="C122" s="38">
        <f>'[2]By Agency-REG (C)'!C122+'[2]By Agency-SPEC'!C122</f>
        <v>1836855</v>
      </c>
      <c r="D122" s="38">
        <f>'[2]By Agency-REG (C)'!D122+'[2]By Agency-SPEC'!D122</f>
        <v>88994</v>
      </c>
      <c r="E122" s="38">
        <f t="shared" si="10"/>
        <v>1925849</v>
      </c>
      <c r="F122" s="38">
        <f t="shared" si="11"/>
        <v>326691</v>
      </c>
    </row>
    <row r="123" spans="1:6" x14ac:dyDescent="0.2">
      <c r="A123" s="37"/>
      <c r="B123" s="41"/>
      <c r="C123" s="41"/>
      <c r="D123" s="41"/>
      <c r="E123" s="41"/>
      <c r="F123" s="41"/>
    </row>
    <row r="124" spans="1:6" x14ac:dyDescent="0.2">
      <c r="A124" s="42" t="s">
        <v>180</v>
      </c>
      <c r="B124" s="43">
        <f>+B125+B134</f>
        <v>99969026</v>
      </c>
      <c r="C124" s="43">
        <f>+C125+C134</f>
        <v>93648980</v>
      </c>
      <c r="D124" s="43">
        <f>+D125+D134</f>
        <v>5125903</v>
      </c>
      <c r="E124" s="43">
        <f>+E125+E134</f>
        <v>98774883</v>
      </c>
      <c r="F124" s="43">
        <f>+F125+F134</f>
        <v>1194143</v>
      </c>
    </row>
    <row r="125" spans="1:6" x14ac:dyDescent="0.2">
      <c r="A125" s="40" t="s">
        <v>181</v>
      </c>
      <c r="B125" s="38">
        <f>'[2]By Agency-REG (C)'!B125+'[2]By Agency-SPEC'!B125</f>
        <v>13401852</v>
      </c>
      <c r="C125" s="38">
        <f>'[2]By Agency-REG (C)'!C125+'[2]By Agency-SPEC'!C125</f>
        <v>11041660</v>
      </c>
      <c r="D125" s="38">
        <f>'[2]By Agency-REG (C)'!D125+'[2]By Agency-SPEC'!D125</f>
        <v>1891687</v>
      </c>
      <c r="E125" s="38">
        <f t="shared" ref="E125:E139" si="12">SUM(C125:D125)</f>
        <v>12933347</v>
      </c>
      <c r="F125" s="38">
        <f t="shared" ref="F125:F139" si="13">B125-E125</f>
        <v>468505</v>
      </c>
    </row>
    <row r="126" spans="1:6" x14ac:dyDescent="0.2">
      <c r="A126" s="37" t="s">
        <v>104</v>
      </c>
      <c r="B126" s="38">
        <f>'[2]By Agency-REG (C)'!B126+'[2]By Agency-SPEC'!B126</f>
        <v>443307</v>
      </c>
      <c r="C126" s="38">
        <f>'[2]By Agency-REG (C)'!C126+'[2]By Agency-SPEC'!C126</f>
        <v>377705</v>
      </c>
      <c r="D126" s="38">
        <f>'[2]By Agency-REG (C)'!D126+'[2]By Agency-SPEC'!D126</f>
        <v>3431</v>
      </c>
      <c r="E126" s="38">
        <f t="shared" si="12"/>
        <v>381136</v>
      </c>
      <c r="F126" s="38">
        <f t="shared" si="13"/>
        <v>62171</v>
      </c>
    </row>
    <row r="127" spans="1:6" x14ac:dyDescent="0.2">
      <c r="A127" s="37" t="s">
        <v>182</v>
      </c>
      <c r="B127" s="38">
        <f>'[2]By Agency-REG (C)'!B127+'[2]By Agency-SPEC'!B127</f>
        <v>726798</v>
      </c>
      <c r="C127" s="38">
        <f>'[2]By Agency-REG (C)'!C127+'[2]By Agency-SPEC'!C127</f>
        <v>418099</v>
      </c>
      <c r="D127" s="38">
        <f>'[2]By Agency-REG (C)'!D127+'[2]By Agency-SPEC'!D127</f>
        <v>53577</v>
      </c>
      <c r="E127" s="38">
        <f t="shared" si="12"/>
        <v>471676</v>
      </c>
      <c r="F127" s="38">
        <f t="shared" si="13"/>
        <v>255122</v>
      </c>
    </row>
    <row r="128" spans="1:6" x14ac:dyDescent="0.2">
      <c r="A128" s="37" t="s">
        <v>183</v>
      </c>
      <c r="B128" s="38">
        <f>'[2]By Agency-REG (C)'!B128+'[2]By Agency-SPEC'!B128</f>
        <v>43181</v>
      </c>
      <c r="C128" s="38">
        <f>'[2]By Agency-REG (C)'!C128+'[2]By Agency-SPEC'!C128</f>
        <v>37704</v>
      </c>
      <c r="D128" s="38">
        <f>'[2]By Agency-REG (C)'!D128+'[2]By Agency-SPEC'!D128</f>
        <v>1411</v>
      </c>
      <c r="E128" s="38">
        <f t="shared" si="12"/>
        <v>39115</v>
      </c>
      <c r="F128" s="38">
        <f t="shared" si="13"/>
        <v>4066</v>
      </c>
    </row>
    <row r="129" spans="1:6" x14ac:dyDescent="0.2">
      <c r="A129" s="37" t="s">
        <v>184</v>
      </c>
      <c r="B129" s="38">
        <f>'[2]By Agency-REG (C)'!B129+'[2]By Agency-SPEC'!B129</f>
        <v>491666</v>
      </c>
      <c r="C129" s="38">
        <f>'[2]By Agency-REG (C)'!C129+'[2]By Agency-SPEC'!C129</f>
        <v>325978</v>
      </c>
      <c r="D129" s="38">
        <f>'[2]By Agency-REG (C)'!D129+'[2]By Agency-SPEC'!D129</f>
        <v>22466</v>
      </c>
      <c r="E129" s="38">
        <f t="shared" si="12"/>
        <v>348444</v>
      </c>
      <c r="F129" s="38">
        <f t="shared" si="13"/>
        <v>143222</v>
      </c>
    </row>
    <row r="130" spans="1:6" x14ac:dyDescent="0.2">
      <c r="A130" s="37" t="s">
        <v>185</v>
      </c>
      <c r="B130" s="38">
        <f>'[2]By Agency-REG (C)'!B130+'[2]By Agency-SPEC'!B130</f>
        <v>11696900</v>
      </c>
      <c r="C130" s="38">
        <f>'[2]By Agency-REG (C)'!C130+'[2]By Agency-SPEC'!C130</f>
        <v>9882174</v>
      </c>
      <c r="D130" s="38">
        <f>'[2]By Agency-REG (C)'!D130+'[2]By Agency-SPEC'!D130</f>
        <v>1810802</v>
      </c>
      <c r="E130" s="38">
        <f t="shared" si="12"/>
        <v>11692976</v>
      </c>
      <c r="F130" s="38">
        <f t="shared" si="13"/>
        <v>3924</v>
      </c>
    </row>
    <row r="131" spans="1:6" x14ac:dyDescent="0.2">
      <c r="A131" s="37" t="s">
        <v>186</v>
      </c>
      <c r="B131" s="38">
        <f>'[2]By Agency-REG (C)'!B131+'[2]By Agency-SPEC'!B131</f>
        <v>11017796</v>
      </c>
      <c r="C131" s="38">
        <f>'[2]By Agency-REG (C)'!C131+'[2]By Agency-SPEC'!C131</f>
        <v>9241334</v>
      </c>
      <c r="D131" s="38">
        <f>'[2]By Agency-REG (C)'!D131+'[2]By Agency-SPEC'!D131</f>
        <v>1775731</v>
      </c>
      <c r="E131" s="38">
        <f t="shared" si="12"/>
        <v>11017065</v>
      </c>
      <c r="F131" s="38">
        <f t="shared" si="13"/>
        <v>731</v>
      </c>
    </row>
    <row r="132" spans="1:6" x14ac:dyDescent="0.2">
      <c r="A132" s="37" t="s">
        <v>187</v>
      </c>
      <c r="B132" s="38">
        <f>'[2]By Agency-REG (C)'!B132+'[2]By Agency-SPEC'!B132</f>
        <v>0</v>
      </c>
      <c r="C132" s="38">
        <f>'[2]By Agency-REG (C)'!C132+'[2]By Agency-SPEC'!C132</f>
        <v>0</v>
      </c>
      <c r="D132" s="38">
        <f>'[2]By Agency-REG (C)'!D132+'[2]By Agency-SPEC'!D132</f>
        <v>0</v>
      </c>
      <c r="E132" s="38">
        <f t="shared" si="12"/>
        <v>0</v>
      </c>
      <c r="F132" s="38">
        <f t="shared" si="13"/>
        <v>0</v>
      </c>
    </row>
    <row r="133" spans="1:6" x14ac:dyDescent="0.2">
      <c r="A133" s="37" t="s">
        <v>188</v>
      </c>
      <c r="B133" s="38">
        <f>'[2]By Agency-REG (C)'!B133+'[2]By Agency-SPEC'!B133</f>
        <v>679104</v>
      </c>
      <c r="C133" s="38">
        <f>'[2]By Agency-REG (C)'!C133+'[2]By Agency-SPEC'!C133</f>
        <v>640840</v>
      </c>
      <c r="D133" s="38">
        <f>'[2]By Agency-REG (C)'!D133+'[2]By Agency-SPEC'!D133</f>
        <v>35071</v>
      </c>
      <c r="E133" s="38">
        <f t="shared" si="12"/>
        <v>675911</v>
      </c>
      <c r="F133" s="38">
        <f t="shared" si="13"/>
        <v>3193</v>
      </c>
    </row>
    <row r="134" spans="1:6" x14ac:dyDescent="0.2">
      <c r="A134" s="37" t="s">
        <v>189</v>
      </c>
      <c r="B134" s="38">
        <f>'[2]By Agency-REG (C)'!B134+'[2]By Agency-SPEC'!B134</f>
        <v>86567174</v>
      </c>
      <c r="C134" s="38">
        <f>'[2]By Agency-REG (C)'!C134+'[2]By Agency-SPEC'!C134</f>
        <v>82607320</v>
      </c>
      <c r="D134" s="38">
        <f>'[2]By Agency-REG (C)'!D134+'[2]By Agency-SPEC'!D134</f>
        <v>3234216</v>
      </c>
      <c r="E134" s="38">
        <f t="shared" si="12"/>
        <v>85841536</v>
      </c>
      <c r="F134" s="38">
        <f t="shared" si="13"/>
        <v>725638</v>
      </c>
    </row>
    <row r="135" spans="1:6" x14ac:dyDescent="0.2">
      <c r="A135" s="37" t="s">
        <v>190</v>
      </c>
      <c r="B135" s="38">
        <f>'[2]By Agency-REG (C)'!B135+'[2]By Agency-SPEC'!B135</f>
        <v>35012611</v>
      </c>
      <c r="C135" s="38">
        <f>'[2]By Agency-REG (C)'!C135+'[2]By Agency-SPEC'!C135</f>
        <v>32944326</v>
      </c>
      <c r="D135" s="38">
        <f>'[2]By Agency-REG (C)'!D135+'[2]By Agency-SPEC'!D135</f>
        <v>1972331</v>
      </c>
      <c r="E135" s="38">
        <f t="shared" si="12"/>
        <v>34916657</v>
      </c>
      <c r="F135" s="38">
        <f t="shared" si="13"/>
        <v>95954</v>
      </c>
    </row>
    <row r="136" spans="1:6" x14ac:dyDescent="0.2">
      <c r="A136" s="37" t="s">
        <v>191</v>
      </c>
      <c r="B136" s="38">
        <f>'[2]By Agency-REG (C)'!B136+'[2]By Agency-SPEC'!B136</f>
        <v>9428225</v>
      </c>
      <c r="C136" s="38">
        <f>'[2]By Agency-REG (C)'!C136+'[2]By Agency-SPEC'!C136</f>
        <v>9077966</v>
      </c>
      <c r="D136" s="38">
        <f>'[2]By Agency-REG (C)'!D136+'[2]By Agency-SPEC'!D136</f>
        <v>291862</v>
      </c>
      <c r="E136" s="38">
        <f t="shared" si="12"/>
        <v>9369828</v>
      </c>
      <c r="F136" s="38">
        <f t="shared" si="13"/>
        <v>58397</v>
      </c>
    </row>
    <row r="137" spans="1:6" x14ac:dyDescent="0.2">
      <c r="A137" s="37" t="s">
        <v>192</v>
      </c>
      <c r="B137" s="38">
        <f>'[2]By Agency-REG (C)'!B137+'[2]By Agency-SPEC'!B137</f>
        <v>10379957</v>
      </c>
      <c r="C137" s="38">
        <f>'[2]By Agency-REG (C)'!C137+'[2]By Agency-SPEC'!C137</f>
        <v>9485224</v>
      </c>
      <c r="D137" s="38">
        <f>'[2]By Agency-REG (C)'!D137+'[2]By Agency-SPEC'!D137</f>
        <v>780188</v>
      </c>
      <c r="E137" s="38">
        <f t="shared" si="12"/>
        <v>10265412</v>
      </c>
      <c r="F137" s="38">
        <f t="shared" si="13"/>
        <v>114545</v>
      </c>
    </row>
    <row r="138" spans="1:6" x14ac:dyDescent="0.2">
      <c r="A138" s="40" t="s">
        <v>193</v>
      </c>
      <c r="B138" s="38">
        <f>'[2]By Agency-REG (C)'!B138+'[2]By Agency-SPEC'!B138</f>
        <v>31746381</v>
      </c>
      <c r="C138" s="38">
        <f>'[2]By Agency-REG (C)'!C138+'[2]By Agency-SPEC'!C138</f>
        <v>31099804</v>
      </c>
      <c r="D138" s="38">
        <f>'[2]By Agency-REG (C)'!D138+'[2]By Agency-SPEC'!D138</f>
        <v>189835</v>
      </c>
      <c r="E138" s="38">
        <f t="shared" si="12"/>
        <v>31289639</v>
      </c>
      <c r="F138" s="38">
        <f t="shared" si="13"/>
        <v>456742</v>
      </c>
    </row>
    <row r="139" spans="1:6" x14ac:dyDescent="0.2">
      <c r="A139" s="37" t="s">
        <v>194</v>
      </c>
      <c r="B139" s="38">
        <f>'[2]By Agency-REG (C)'!B139+'[2]By Agency-SPEC'!B139</f>
        <v>31746381</v>
      </c>
      <c r="C139" s="38">
        <f>'[2]By Agency-REG (C)'!C139+'[2]By Agency-SPEC'!C139</f>
        <v>31099804</v>
      </c>
      <c r="D139" s="38">
        <f>'[2]By Agency-REG (C)'!D139+'[2]By Agency-SPEC'!D139</f>
        <v>189835</v>
      </c>
      <c r="E139" s="38">
        <f t="shared" si="12"/>
        <v>31289639</v>
      </c>
      <c r="F139" s="38">
        <f t="shared" si="13"/>
        <v>456742</v>
      </c>
    </row>
    <row r="140" spans="1:6" x14ac:dyDescent="0.2">
      <c r="A140" s="37"/>
      <c r="B140" s="41"/>
      <c r="C140" s="41"/>
      <c r="D140" s="41"/>
      <c r="E140" s="41"/>
      <c r="F140" s="41"/>
    </row>
    <row r="141" spans="1:6" x14ac:dyDescent="0.2">
      <c r="A141" s="42" t="s">
        <v>195</v>
      </c>
      <c r="B141" s="43">
        <f>+B142</f>
        <v>137920482</v>
      </c>
      <c r="C141" s="43">
        <f>+C142</f>
        <v>102130615</v>
      </c>
      <c r="D141" s="43">
        <f>+D142</f>
        <v>4994439</v>
      </c>
      <c r="E141" s="43">
        <f>+E142</f>
        <v>107125054</v>
      </c>
      <c r="F141" s="43">
        <f>+F142</f>
        <v>30795428</v>
      </c>
    </row>
    <row r="142" spans="1:6" x14ac:dyDescent="0.2">
      <c r="A142" s="37" t="s">
        <v>196</v>
      </c>
      <c r="B142" s="38">
        <f>'[2]By Agency-REG (C)'!B142+'[2]By Agency-SPEC'!B142</f>
        <v>137920482</v>
      </c>
      <c r="C142" s="38">
        <f>'[2]By Agency-REG (C)'!C142+'[2]By Agency-SPEC'!C142</f>
        <v>102130615</v>
      </c>
      <c r="D142" s="38">
        <f>'[2]By Agency-REG (C)'!D142+'[2]By Agency-SPEC'!D142</f>
        <v>4994439</v>
      </c>
      <c r="E142" s="38">
        <f>SUM(C142:D142)</f>
        <v>107125054</v>
      </c>
      <c r="F142" s="38">
        <f>B142-E142</f>
        <v>30795428</v>
      </c>
    </row>
    <row r="143" spans="1:6" x14ac:dyDescent="0.2">
      <c r="A143" s="40"/>
      <c r="B143" s="41"/>
      <c r="C143" s="41"/>
      <c r="D143" s="41"/>
      <c r="E143" s="41"/>
      <c r="F143" s="41"/>
    </row>
    <row r="144" spans="1:6" x14ac:dyDescent="0.2">
      <c r="A144" s="42" t="s">
        <v>197</v>
      </c>
      <c r="B144" s="43">
        <f>SUM(B145:B166)</f>
        <v>9136165</v>
      </c>
      <c r="C144" s="43">
        <f>SUM(C145:C166)</f>
        <v>7180219</v>
      </c>
      <c r="D144" s="43">
        <f>SUM(D145:D166)</f>
        <v>732215</v>
      </c>
      <c r="E144" s="43">
        <f>SUM(E145:E166)</f>
        <v>7912434</v>
      </c>
      <c r="F144" s="43">
        <f>SUM(F145:F166)</f>
        <v>1223731</v>
      </c>
    </row>
    <row r="145" spans="1:6" x14ac:dyDescent="0.2">
      <c r="A145" s="37" t="s">
        <v>198</v>
      </c>
      <c r="B145" s="38">
        <f>'[2]By Agency-REG (C)'!B145+'[2]By Agency-SPEC'!B145</f>
        <v>2731165</v>
      </c>
      <c r="C145" s="38">
        <f>'[2]By Agency-REG (C)'!C145+'[2]By Agency-SPEC'!C145</f>
        <v>1912567</v>
      </c>
      <c r="D145" s="38">
        <f>'[2]By Agency-REG (C)'!D145+'[2]By Agency-SPEC'!D145</f>
        <v>317249</v>
      </c>
      <c r="E145" s="38">
        <f t="shared" ref="E145:E166" si="14">SUM(C145:D145)</f>
        <v>2229816</v>
      </c>
      <c r="F145" s="38">
        <f t="shared" ref="F145:F166" si="15">B145-E145</f>
        <v>501349</v>
      </c>
    </row>
    <row r="146" spans="1:6" x14ac:dyDescent="0.2">
      <c r="A146" s="37" t="s">
        <v>199</v>
      </c>
      <c r="B146" s="38">
        <f>'[2]By Agency-REG (C)'!B146+'[2]By Agency-SPEC'!B146</f>
        <v>74305</v>
      </c>
      <c r="C146" s="38">
        <f>'[2]By Agency-REG (C)'!C146+'[2]By Agency-SPEC'!C146</f>
        <v>67952</v>
      </c>
      <c r="D146" s="38">
        <f>'[2]By Agency-REG (C)'!D146+'[2]By Agency-SPEC'!D146</f>
        <v>6353</v>
      </c>
      <c r="E146" s="38">
        <f t="shared" si="14"/>
        <v>74305</v>
      </c>
      <c r="F146" s="38">
        <f t="shared" si="15"/>
        <v>0</v>
      </c>
    </row>
    <row r="147" spans="1:6" x14ac:dyDescent="0.2">
      <c r="A147" s="37" t="s">
        <v>200</v>
      </c>
      <c r="B147" s="38">
        <f>'[2]By Agency-REG (C)'!B147+'[2]By Agency-SPEC'!B147</f>
        <v>203944</v>
      </c>
      <c r="C147" s="38">
        <f>'[2]By Agency-REG (C)'!C147+'[2]By Agency-SPEC'!C147</f>
        <v>194453</v>
      </c>
      <c r="D147" s="38">
        <f>'[2]By Agency-REG (C)'!D147+'[2]By Agency-SPEC'!D147</f>
        <v>7886</v>
      </c>
      <c r="E147" s="38">
        <f t="shared" si="14"/>
        <v>202339</v>
      </c>
      <c r="F147" s="38">
        <f t="shared" si="15"/>
        <v>1605</v>
      </c>
    </row>
    <row r="148" spans="1:6" x14ac:dyDescent="0.2">
      <c r="A148" s="37" t="s">
        <v>201</v>
      </c>
      <c r="B148" s="38">
        <f>'[2]By Agency-REG (C)'!B148+'[2]By Agency-SPEC'!B148</f>
        <v>111481</v>
      </c>
      <c r="C148" s="38">
        <f>'[2]By Agency-REG (C)'!C148+'[2]By Agency-SPEC'!C148</f>
        <v>101305</v>
      </c>
      <c r="D148" s="38">
        <f>'[2]By Agency-REG (C)'!D148+'[2]By Agency-SPEC'!D148</f>
        <v>5338</v>
      </c>
      <c r="E148" s="38">
        <f t="shared" si="14"/>
        <v>106643</v>
      </c>
      <c r="F148" s="38">
        <f t="shared" si="15"/>
        <v>4838</v>
      </c>
    </row>
    <row r="149" spans="1:6" x14ac:dyDescent="0.2">
      <c r="A149" s="37" t="s">
        <v>202</v>
      </c>
      <c r="B149" s="38">
        <f>'[2]By Agency-REG (C)'!B149+'[2]By Agency-SPEC'!B149</f>
        <v>182395</v>
      </c>
      <c r="C149" s="38">
        <f>'[2]By Agency-REG (C)'!C149+'[2]By Agency-SPEC'!C149</f>
        <v>133638</v>
      </c>
      <c r="D149" s="38">
        <f>'[2]By Agency-REG (C)'!D149+'[2]By Agency-SPEC'!D149</f>
        <v>7548</v>
      </c>
      <c r="E149" s="38">
        <f t="shared" si="14"/>
        <v>141186</v>
      </c>
      <c r="F149" s="38">
        <f t="shared" si="15"/>
        <v>41209</v>
      </c>
    </row>
    <row r="150" spans="1:6" x14ac:dyDescent="0.2">
      <c r="A150" s="37" t="s">
        <v>203</v>
      </c>
      <c r="B150" s="38">
        <f>'[2]By Agency-REG (C)'!B150+'[2]By Agency-SPEC'!B150</f>
        <v>1130446</v>
      </c>
      <c r="C150" s="38">
        <f>'[2]By Agency-REG (C)'!C150+'[2]By Agency-SPEC'!C150</f>
        <v>885067</v>
      </c>
      <c r="D150" s="38">
        <f>'[2]By Agency-REG (C)'!D150+'[2]By Agency-SPEC'!D150</f>
        <v>45529</v>
      </c>
      <c r="E150" s="38">
        <f t="shared" si="14"/>
        <v>930596</v>
      </c>
      <c r="F150" s="38">
        <f t="shared" si="15"/>
        <v>199850</v>
      </c>
    </row>
    <row r="151" spans="1:6" x14ac:dyDescent="0.2">
      <c r="A151" s="37" t="s">
        <v>204</v>
      </c>
      <c r="B151" s="38">
        <f>'[2]By Agency-REG (C)'!B151+'[2]By Agency-SPEC'!B151</f>
        <v>234386</v>
      </c>
      <c r="C151" s="38">
        <f>'[2]By Agency-REG (C)'!C151+'[2]By Agency-SPEC'!C151</f>
        <v>161673</v>
      </c>
      <c r="D151" s="38">
        <f>'[2]By Agency-REG (C)'!D151+'[2]By Agency-SPEC'!D151</f>
        <v>4919</v>
      </c>
      <c r="E151" s="38">
        <f t="shared" si="14"/>
        <v>166592</v>
      </c>
      <c r="F151" s="38">
        <f t="shared" si="15"/>
        <v>67794</v>
      </c>
    </row>
    <row r="152" spans="1:6" x14ac:dyDescent="0.2">
      <c r="A152" s="37" t="s">
        <v>205</v>
      </c>
      <c r="B152" s="38">
        <f>'[2]By Agency-REG (C)'!B152+'[2]By Agency-SPEC'!B152</f>
        <v>39378</v>
      </c>
      <c r="C152" s="38">
        <f>'[2]By Agency-REG (C)'!C152+'[2]By Agency-SPEC'!C152</f>
        <v>32976</v>
      </c>
      <c r="D152" s="38">
        <f>'[2]By Agency-REG (C)'!D152+'[2]By Agency-SPEC'!D152</f>
        <v>2182</v>
      </c>
      <c r="E152" s="38">
        <f t="shared" si="14"/>
        <v>35158</v>
      </c>
      <c r="F152" s="38">
        <f t="shared" si="15"/>
        <v>4220</v>
      </c>
    </row>
    <row r="153" spans="1:6" x14ac:dyDescent="0.2">
      <c r="A153" s="37" t="s">
        <v>206</v>
      </c>
      <c r="B153" s="38">
        <f>'[2]By Agency-REG (C)'!B153+'[2]By Agency-SPEC'!B153</f>
        <v>50535</v>
      </c>
      <c r="C153" s="38">
        <f>'[2]By Agency-REG (C)'!C153+'[2]By Agency-SPEC'!C153</f>
        <v>47625</v>
      </c>
      <c r="D153" s="38">
        <f>'[2]By Agency-REG (C)'!D153+'[2]By Agency-SPEC'!D153</f>
        <v>745</v>
      </c>
      <c r="E153" s="38">
        <f t="shared" si="14"/>
        <v>48370</v>
      </c>
      <c r="F153" s="38">
        <f t="shared" si="15"/>
        <v>2165</v>
      </c>
    </row>
    <row r="154" spans="1:6" x14ac:dyDescent="0.2">
      <c r="A154" s="40" t="s">
        <v>207</v>
      </c>
      <c r="B154" s="38">
        <f>'[2]By Agency-REG (C)'!B154+'[2]By Agency-SPEC'!B154</f>
        <v>923190</v>
      </c>
      <c r="C154" s="38">
        <f>'[2]By Agency-REG (C)'!C154+'[2]By Agency-SPEC'!C154</f>
        <v>718796</v>
      </c>
      <c r="D154" s="38">
        <f>'[2]By Agency-REG (C)'!D154+'[2]By Agency-SPEC'!D154</f>
        <v>18539</v>
      </c>
      <c r="E154" s="38">
        <f t="shared" si="14"/>
        <v>737335</v>
      </c>
      <c r="F154" s="38">
        <f t="shared" si="15"/>
        <v>185855</v>
      </c>
    </row>
    <row r="155" spans="1:6" x14ac:dyDescent="0.2">
      <c r="A155" s="37" t="s">
        <v>208</v>
      </c>
      <c r="B155" s="38">
        <f>'[2]By Agency-REG (C)'!B155+'[2]By Agency-SPEC'!B155</f>
        <v>0</v>
      </c>
      <c r="C155" s="38">
        <f>'[2]By Agency-REG (C)'!C155+'[2]By Agency-SPEC'!C155</f>
        <v>0</v>
      </c>
      <c r="D155" s="38">
        <f>'[2]By Agency-REG (C)'!D155+'[2]By Agency-SPEC'!D155</f>
        <v>0</v>
      </c>
      <c r="E155" s="38">
        <f t="shared" si="14"/>
        <v>0</v>
      </c>
      <c r="F155" s="38">
        <f t="shared" si="15"/>
        <v>0</v>
      </c>
    </row>
    <row r="156" spans="1:6" x14ac:dyDescent="0.2">
      <c r="A156" s="37" t="s">
        <v>209</v>
      </c>
      <c r="B156" s="38">
        <f>'[2]By Agency-REG (C)'!B156+'[2]By Agency-SPEC'!B156</f>
        <v>715023</v>
      </c>
      <c r="C156" s="38">
        <f>'[2]By Agency-REG (C)'!C156+'[2]By Agency-SPEC'!C156</f>
        <v>536875</v>
      </c>
      <c r="D156" s="38">
        <f>'[2]By Agency-REG (C)'!D156+'[2]By Agency-SPEC'!D156</f>
        <v>96864</v>
      </c>
      <c r="E156" s="38">
        <f t="shared" si="14"/>
        <v>633739</v>
      </c>
      <c r="F156" s="38">
        <f t="shared" si="15"/>
        <v>81284</v>
      </c>
    </row>
    <row r="157" spans="1:6" x14ac:dyDescent="0.2">
      <c r="A157" s="37" t="s">
        <v>210</v>
      </c>
      <c r="B157" s="38">
        <f>'[2]By Agency-REG (C)'!B157+'[2]By Agency-SPEC'!B157</f>
        <v>0</v>
      </c>
      <c r="C157" s="38">
        <f>'[2]By Agency-REG (C)'!C157+'[2]By Agency-SPEC'!C157</f>
        <v>0</v>
      </c>
      <c r="D157" s="38">
        <f>'[2]By Agency-REG (C)'!D157+'[2]By Agency-SPEC'!D157</f>
        <v>0</v>
      </c>
      <c r="E157" s="38">
        <f t="shared" si="14"/>
        <v>0</v>
      </c>
      <c r="F157" s="38">
        <f t="shared" si="15"/>
        <v>0</v>
      </c>
    </row>
    <row r="158" spans="1:6" x14ac:dyDescent="0.2">
      <c r="A158" s="37" t="s">
        <v>211</v>
      </c>
      <c r="B158" s="38">
        <f>'[2]By Agency-REG (C)'!B158+'[2]By Agency-SPEC'!B158</f>
        <v>196068</v>
      </c>
      <c r="C158" s="38">
        <f>'[2]By Agency-REG (C)'!C158+'[2]By Agency-SPEC'!C158</f>
        <v>140287</v>
      </c>
      <c r="D158" s="38">
        <f>'[2]By Agency-REG (C)'!D158+'[2]By Agency-SPEC'!D158</f>
        <v>46675</v>
      </c>
      <c r="E158" s="38">
        <f t="shared" si="14"/>
        <v>186962</v>
      </c>
      <c r="F158" s="38">
        <f t="shared" si="15"/>
        <v>9106</v>
      </c>
    </row>
    <row r="159" spans="1:6" x14ac:dyDescent="0.2">
      <c r="A159" s="44" t="s">
        <v>212</v>
      </c>
      <c r="B159" s="38">
        <f>'[2]By Agency-REG (C)'!B159+'[2]By Agency-SPEC'!B159</f>
        <v>403289</v>
      </c>
      <c r="C159" s="38">
        <f>'[2]By Agency-REG (C)'!C159+'[2]By Agency-SPEC'!C159</f>
        <v>378868</v>
      </c>
      <c r="D159" s="38">
        <f>'[2]By Agency-REG (C)'!D159+'[2]By Agency-SPEC'!D159</f>
        <v>24412</v>
      </c>
      <c r="E159" s="38">
        <f t="shared" si="14"/>
        <v>403280</v>
      </c>
      <c r="F159" s="38">
        <f t="shared" si="15"/>
        <v>9</v>
      </c>
    </row>
    <row r="160" spans="1:6" x14ac:dyDescent="0.2">
      <c r="A160" s="37" t="s">
        <v>213</v>
      </c>
      <c r="B160" s="38">
        <f>'[2]By Agency-REG (C)'!B160+'[2]By Agency-SPEC'!B160</f>
        <v>199218</v>
      </c>
      <c r="C160" s="38">
        <f>'[2]By Agency-REG (C)'!C160+'[2]By Agency-SPEC'!C160</f>
        <v>153779</v>
      </c>
      <c r="D160" s="38">
        <f>'[2]By Agency-REG (C)'!D160+'[2]By Agency-SPEC'!D160</f>
        <v>11801</v>
      </c>
      <c r="E160" s="38">
        <f t="shared" si="14"/>
        <v>165580</v>
      </c>
      <c r="F160" s="38">
        <f t="shared" si="15"/>
        <v>33638</v>
      </c>
    </row>
    <row r="161" spans="1:12" x14ac:dyDescent="0.2">
      <c r="A161" s="37" t="s">
        <v>214</v>
      </c>
      <c r="B161" s="38">
        <f>'[2]By Agency-REG (C)'!B161+'[2]By Agency-SPEC'!B161</f>
        <v>147886</v>
      </c>
      <c r="C161" s="38">
        <f>'[2]By Agency-REG (C)'!C161+'[2]By Agency-SPEC'!C161</f>
        <v>107260</v>
      </c>
      <c r="D161" s="38">
        <f>'[2]By Agency-REG (C)'!D161+'[2]By Agency-SPEC'!D161</f>
        <v>35708</v>
      </c>
      <c r="E161" s="38">
        <f t="shared" si="14"/>
        <v>142968</v>
      </c>
      <c r="F161" s="38">
        <f t="shared" si="15"/>
        <v>4918</v>
      </c>
    </row>
    <row r="162" spans="1:12" x14ac:dyDescent="0.2">
      <c r="A162" s="37" t="s">
        <v>215</v>
      </c>
      <c r="B162" s="38">
        <f>'[2]By Agency-REG (C)'!B162+'[2]By Agency-SPEC'!B162</f>
        <v>625485</v>
      </c>
      <c r="C162" s="38">
        <f>'[2]By Agency-REG (C)'!C162+'[2]By Agency-SPEC'!C162</f>
        <v>511548</v>
      </c>
      <c r="D162" s="38">
        <f>'[2]By Agency-REG (C)'!D162+'[2]By Agency-SPEC'!D162</f>
        <v>35403</v>
      </c>
      <c r="E162" s="38">
        <f t="shared" si="14"/>
        <v>546951</v>
      </c>
      <c r="F162" s="38">
        <f t="shared" si="15"/>
        <v>78534</v>
      </c>
      <c r="H162" s="47"/>
      <c r="I162" s="47"/>
    </row>
    <row r="163" spans="1:12" x14ac:dyDescent="0.2">
      <c r="A163" s="37" t="s">
        <v>216</v>
      </c>
      <c r="B163" s="38">
        <f>'[2]By Agency-REG (C)'!B163+'[2]By Agency-SPEC'!B163</f>
        <v>50000</v>
      </c>
      <c r="C163" s="38">
        <f>'[2]By Agency-REG (C)'!C163+'[2]By Agency-SPEC'!C163</f>
        <v>45916</v>
      </c>
      <c r="D163" s="38">
        <f>'[2]By Agency-REG (C)'!D163+'[2]By Agency-SPEC'!D163</f>
        <v>2310</v>
      </c>
      <c r="E163" s="38">
        <f t="shared" si="14"/>
        <v>48226</v>
      </c>
      <c r="F163" s="38">
        <f t="shared" si="15"/>
        <v>1774</v>
      </c>
      <c r="H163" s="47"/>
      <c r="I163" s="47"/>
    </row>
    <row r="164" spans="1:12" x14ac:dyDescent="0.2">
      <c r="A164" s="37" t="s">
        <v>217</v>
      </c>
      <c r="B164" s="38">
        <f>'[2]By Agency-REG (C)'!B164+'[2]By Agency-SPEC'!B164</f>
        <v>1013960</v>
      </c>
      <c r="C164" s="38">
        <f>'[2]By Agency-REG (C)'!C164+'[2]By Agency-SPEC'!C164</f>
        <v>953257</v>
      </c>
      <c r="D164" s="38">
        <f>'[2]By Agency-REG (C)'!D164+'[2]By Agency-SPEC'!D164</f>
        <v>58671</v>
      </c>
      <c r="E164" s="38">
        <f t="shared" si="14"/>
        <v>1011928</v>
      </c>
      <c r="F164" s="38">
        <f t="shared" si="15"/>
        <v>2032</v>
      </c>
      <c r="H164" s="47"/>
      <c r="I164" s="47"/>
    </row>
    <row r="165" spans="1:12" x14ac:dyDescent="0.2">
      <c r="A165" s="37" t="s">
        <v>218</v>
      </c>
      <c r="B165" s="38">
        <f>'[2]By Agency-REG (C)'!B165+'[2]By Agency-SPEC'!B165</f>
        <v>40356</v>
      </c>
      <c r="C165" s="38">
        <f>'[2]By Agency-REG (C)'!C165+'[2]By Agency-SPEC'!C165</f>
        <v>35761</v>
      </c>
      <c r="D165" s="38">
        <f>'[2]By Agency-REG (C)'!D165+'[2]By Agency-SPEC'!D165</f>
        <v>1163</v>
      </c>
      <c r="E165" s="38">
        <f t="shared" si="14"/>
        <v>36924</v>
      </c>
      <c r="F165" s="38">
        <f t="shared" si="15"/>
        <v>3432</v>
      </c>
      <c r="H165" s="47"/>
      <c r="I165" s="47"/>
      <c r="J165" s="47"/>
      <c r="K165" s="47"/>
      <c r="L165" s="47"/>
    </row>
    <row r="166" spans="1:12" x14ac:dyDescent="0.2">
      <c r="A166" s="37" t="s">
        <v>219</v>
      </c>
      <c r="B166" s="38">
        <f>'[2]By Agency-REG (C)'!B166+'[2]By Agency-SPEC'!B166</f>
        <v>63655</v>
      </c>
      <c r="C166" s="38">
        <f>'[2]By Agency-REG (C)'!C166+'[2]By Agency-SPEC'!C166</f>
        <v>60616</v>
      </c>
      <c r="D166" s="38">
        <f>'[2]By Agency-REG (C)'!D166+'[2]By Agency-SPEC'!D166</f>
        <v>2920</v>
      </c>
      <c r="E166" s="38">
        <f t="shared" si="14"/>
        <v>63536</v>
      </c>
      <c r="F166" s="38">
        <f t="shared" si="15"/>
        <v>119</v>
      </c>
    </row>
    <row r="167" spans="1:12" x14ac:dyDescent="0.2">
      <c r="A167" s="40"/>
      <c r="B167" s="41"/>
      <c r="C167" s="41"/>
      <c r="D167" s="41"/>
      <c r="E167" s="41"/>
      <c r="F167" s="41"/>
      <c r="H167" s="38"/>
    </row>
    <row r="168" spans="1:12" x14ac:dyDescent="0.2">
      <c r="A168" s="42" t="s">
        <v>220</v>
      </c>
      <c r="B168" s="43">
        <f>SUM(B169:B173)</f>
        <v>46510370</v>
      </c>
      <c r="C168" s="43">
        <f>SUM(C169:C173)</f>
        <v>41537473</v>
      </c>
      <c r="D168" s="43">
        <f>SUM(D169:D173)</f>
        <v>4121040</v>
      </c>
      <c r="E168" s="43">
        <f>SUM(E169:E173)</f>
        <v>45658513</v>
      </c>
      <c r="F168" s="43">
        <f>SUM(F169:F173)</f>
        <v>851857</v>
      </c>
    </row>
    <row r="169" spans="1:12" x14ac:dyDescent="0.2">
      <c r="A169" s="37" t="s">
        <v>198</v>
      </c>
      <c r="B169" s="38">
        <f>'[2]By Agency-REG (C)'!B169+'[2]By Agency-SPEC'!B169</f>
        <v>46368157</v>
      </c>
      <c r="C169" s="38">
        <f>'[2]By Agency-REG (C)'!C169+'[2]By Agency-SPEC'!C169</f>
        <v>41418038</v>
      </c>
      <c r="D169" s="38">
        <f>'[2]By Agency-REG (C)'!D169+'[2]By Agency-SPEC'!D169</f>
        <v>4116377</v>
      </c>
      <c r="E169" s="38">
        <f>SUM(C169:D169)</f>
        <v>45534415</v>
      </c>
      <c r="F169" s="38">
        <f>B169-E169</f>
        <v>833742</v>
      </c>
    </row>
    <row r="170" spans="1:12" x14ac:dyDescent="0.2">
      <c r="A170" s="37" t="s">
        <v>221</v>
      </c>
      <c r="B170" s="38">
        <f>'[2]By Agency-REG (C)'!B170+'[2]By Agency-SPEC'!B170</f>
        <v>33303</v>
      </c>
      <c r="C170" s="38">
        <f>'[2]By Agency-REG (C)'!C170+'[2]By Agency-SPEC'!C170</f>
        <v>24523</v>
      </c>
      <c r="D170" s="38">
        <f>'[2]By Agency-REG (C)'!D170+'[2]By Agency-SPEC'!D170</f>
        <v>2123</v>
      </c>
      <c r="E170" s="38">
        <f>SUM(C170:D170)</f>
        <v>26646</v>
      </c>
      <c r="F170" s="38">
        <f>B170-E170</f>
        <v>6657</v>
      </c>
    </row>
    <row r="171" spans="1:12" x14ac:dyDescent="0.2">
      <c r="A171" s="37" t="s">
        <v>222</v>
      </c>
      <c r="B171" s="38">
        <f>'[2]By Agency-REG (C)'!B171+'[2]By Agency-SPEC'!B171</f>
        <v>25481</v>
      </c>
      <c r="C171" s="38">
        <f>'[2]By Agency-REG (C)'!C171+'[2]By Agency-SPEC'!C171</f>
        <v>22750</v>
      </c>
      <c r="D171" s="38">
        <f>'[2]By Agency-REG (C)'!D171+'[2]By Agency-SPEC'!D171</f>
        <v>490</v>
      </c>
      <c r="E171" s="38">
        <f>SUM(C171:D171)</f>
        <v>23240</v>
      </c>
      <c r="F171" s="38">
        <f>B171-E171</f>
        <v>2241</v>
      </c>
    </row>
    <row r="172" spans="1:12" x14ac:dyDescent="0.2">
      <c r="A172" s="40" t="s">
        <v>223</v>
      </c>
      <c r="B172" s="38">
        <f>'[2]By Agency-REG (C)'!B172+'[2]By Agency-SPEC'!B172</f>
        <v>27580</v>
      </c>
      <c r="C172" s="38">
        <f>'[2]By Agency-REG (C)'!C172+'[2]By Agency-SPEC'!C172</f>
        <v>24707</v>
      </c>
      <c r="D172" s="38">
        <f>'[2]By Agency-REG (C)'!D172+'[2]By Agency-SPEC'!D172</f>
        <v>1795</v>
      </c>
      <c r="E172" s="38">
        <f>SUM(C172:D172)</f>
        <v>26502</v>
      </c>
      <c r="F172" s="38">
        <f>B172-E172</f>
        <v>1078</v>
      </c>
    </row>
    <row r="173" spans="1:12" x14ac:dyDescent="0.2">
      <c r="A173" s="40" t="s">
        <v>224</v>
      </c>
      <c r="B173" s="38">
        <f>'[2]By Agency-REG (C)'!B173+'[2]By Agency-SPEC'!B173</f>
        <v>55849</v>
      </c>
      <c r="C173" s="38">
        <f>'[2]By Agency-REG (C)'!C173+'[2]By Agency-SPEC'!C173</f>
        <v>47455</v>
      </c>
      <c r="D173" s="38">
        <f>'[2]By Agency-REG (C)'!D173+'[2]By Agency-SPEC'!D173</f>
        <v>255</v>
      </c>
      <c r="E173" s="38">
        <f>SUM(C173:D173)</f>
        <v>47710</v>
      </c>
      <c r="F173" s="38">
        <f>B173-E173</f>
        <v>8139</v>
      </c>
    </row>
    <row r="174" spans="1:12" x14ac:dyDescent="0.2">
      <c r="A174" s="40"/>
      <c r="B174" s="41"/>
      <c r="C174" s="41"/>
      <c r="D174" s="41"/>
      <c r="E174" s="41"/>
      <c r="F174" s="41"/>
    </row>
    <row r="175" spans="1:12" x14ac:dyDescent="0.2">
      <c r="A175" s="42" t="s">
        <v>225</v>
      </c>
      <c r="B175" s="48">
        <f>SUM(B176:B178)</f>
        <v>3178890</v>
      </c>
      <c r="C175" s="48">
        <f>SUM(C176:C178)</f>
        <v>2236560</v>
      </c>
      <c r="D175" s="48">
        <f>SUM(D176:D178)</f>
        <v>151925</v>
      </c>
      <c r="E175" s="48">
        <f>SUM(E176:E178)</f>
        <v>2388485</v>
      </c>
      <c r="F175" s="48">
        <f>SUM(F176:F178)</f>
        <v>790405</v>
      </c>
    </row>
    <row r="176" spans="1:12" x14ac:dyDescent="0.2">
      <c r="A176" s="37" t="s">
        <v>198</v>
      </c>
      <c r="B176" s="38">
        <f>'[2]By Agency-REG (C)'!B176+'[2]By Agency-SPEC'!B176</f>
        <v>2887149</v>
      </c>
      <c r="C176" s="38">
        <f>'[2]By Agency-REG (C)'!C176+'[2]By Agency-SPEC'!C176</f>
        <v>1988148</v>
      </c>
      <c r="D176" s="38">
        <f>'[2]By Agency-REG (C)'!D176+'[2]By Agency-SPEC'!D176</f>
        <v>142482</v>
      </c>
      <c r="E176" s="38">
        <f>SUM(C176:D176)</f>
        <v>2130630</v>
      </c>
      <c r="F176" s="38">
        <f>B176-E176</f>
        <v>756519</v>
      </c>
    </row>
    <row r="177" spans="1:6" x14ac:dyDescent="0.2">
      <c r="A177" s="37" t="s">
        <v>226</v>
      </c>
      <c r="B177" s="38">
        <f>'[2]By Agency-REG (C)'!B177+'[2]By Agency-SPEC'!B177</f>
        <v>27441</v>
      </c>
      <c r="C177" s="38">
        <f>'[2]By Agency-REG (C)'!C177+'[2]By Agency-SPEC'!C177</f>
        <v>22099</v>
      </c>
      <c r="D177" s="38">
        <f>'[2]By Agency-REG (C)'!D177+'[2]By Agency-SPEC'!D177</f>
        <v>665</v>
      </c>
      <c r="E177" s="38">
        <f>SUM(C177:D177)</f>
        <v>22764</v>
      </c>
      <c r="F177" s="38">
        <f>B177-E177</f>
        <v>4677</v>
      </c>
    </row>
    <row r="178" spans="1:6" x14ac:dyDescent="0.2">
      <c r="A178" s="40" t="s">
        <v>227</v>
      </c>
      <c r="B178" s="38">
        <f>'[2]By Agency-REG (C)'!B178+'[2]By Agency-SPEC'!B178</f>
        <v>264300</v>
      </c>
      <c r="C178" s="38">
        <f>'[2]By Agency-REG (C)'!C178+'[2]By Agency-SPEC'!C178</f>
        <v>226313</v>
      </c>
      <c r="D178" s="38">
        <f>'[2]By Agency-REG (C)'!D178+'[2]By Agency-SPEC'!D178</f>
        <v>8778</v>
      </c>
      <c r="E178" s="38">
        <f>SUM(C178:D178)</f>
        <v>235091</v>
      </c>
      <c r="F178" s="38">
        <f>B178-E178</f>
        <v>29209</v>
      </c>
    </row>
    <row r="179" spans="1:6" x14ac:dyDescent="0.2">
      <c r="A179" s="40"/>
      <c r="B179" s="41"/>
      <c r="C179" s="41"/>
      <c r="D179" s="41"/>
      <c r="E179" s="41"/>
      <c r="F179" s="41"/>
    </row>
    <row r="180" spans="1:6" x14ac:dyDescent="0.2">
      <c r="A180" s="42" t="s">
        <v>228</v>
      </c>
      <c r="B180" s="48">
        <f>SUM(B181:B186)</f>
        <v>2537209</v>
      </c>
      <c r="C180" s="48">
        <f>SUM(C181:C186)</f>
        <v>1983911</v>
      </c>
      <c r="D180" s="48">
        <f>SUM(D181:D186)</f>
        <v>210751</v>
      </c>
      <c r="E180" s="48">
        <f>SUM(E181:E186)</f>
        <v>2194662</v>
      </c>
      <c r="F180" s="48">
        <f>SUM(F181:F186)</f>
        <v>342547</v>
      </c>
    </row>
    <row r="181" spans="1:6" x14ac:dyDescent="0.2">
      <c r="A181" s="40" t="s">
        <v>198</v>
      </c>
      <c r="B181" s="38">
        <f>'[2]By Agency-REG (C)'!B181+'[2]By Agency-SPEC'!B181</f>
        <v>2239856</v>
      </c>
      <c r="C181" s="38">
        <f>'[2]By Agency-REG (C)'!C181+'[2]By Agency-SPEC'!C181</f>
        <v>1723444</v>
      </c>
      <c r="D181" s="38">
        <f>'[2]By Agency-REG (C)'!D181+'[2]By Agency-SPEC'!D181</f>
        <v>188778</v>
      </c>
      <c r="E181" s="38">
        <f t="shared" ref="E181:E186" si="16">SUM(C181:D181)</f>
        <v>1912222</v>
      </c>
      <c r="F181" s="38">
        <f t="shared" ref="F181:F186" si="17">B181-E181</f>
        <v>327634</v>
      </c>
    </row>
    <row r="182" spans="1:6" x14ac:dyDescent="0.2">
      <c r="A182" s="40" t="s">
        <v>229</v>
      </c>
      <c r="B182" s="38">
        <f>'[2]By Agency-REG (C)'!B182+'[2]By Agency-SPEC'!B182</f>
        <v>201575</v>
      </c>
      <c r="C182" s="38">
        <f>'[2]By Agency-REG (C)'!C182+'[2]By Agency-SPEC'!C182</f>
        <v>187870</v>
      </c>
      <c r="D182" s="38">
        <f>'[2]By Agency-REG (C)'!D182+'[2]By Agency-SPEC'!D182</f>
        <v>8882</v>
      </c>
      <c r="E182" s="38">
        <f t="shared" si="16"/>
        <v>196752</v>
      </c>
      <c r="F182" s="38">
        <f t="shared" si="17"/>
        <v>4823</v>
      </c>
    </row>
    <row r="183" spans="1:6" x14ac:dyDescent="0.2">
      <c r="A183" s="40" t="s">
        <v>230</v>
      </c>
      <c r="B183" s="38">
        <f>'[2]By Agency-REG (C)'!B183+'[2]By Agency-SPEC'!B183</f>
        <v>46942</v>
      </c>
      <c r="C183" s="38">
        <f>'[2]By Agency-REG (C)'!C183+'[2]By Agency-SPEC'!C183</f>
        <v>33634</v>
      </c>
      <c r="D183" s="38">
        <f>'[2]By Agency-REG (C)'!D183+'[2]By Agency-SPEC'!D183</f>
        <v>6810</v>
      </c>
      <c r="E183" s="38">
        <f t="shared" si="16"/>
        <v>40444</v>
      </c>
      <c r="F183" s="38">
        <f t="shared" si="17"/>
        <v>6498</v>
      </c>
    </row>
    <row r="184" spans="1:6" x14ac:dyDescent="0.2">
      <c r="A184" s="40" t="s">
        <v>231</v>
      </c>
      <c r="B184" s="38">
        <f>'[2]By Agency-REG (C)'!B184+'[2]By Agency-SPEC'!B184</f>
        <v>17672</v>
      </c>
      <c r="C184" s="38">
        <f>'[2]By Agency-REG (C)'!C184+'[2]By Agency-SPEC'!C184</f>
        <v>14808</v>
      </c>
      <c r="D184" s="38">
        <f>'[2]By Agency-REG (C)'!D184+'[2]By Agency-SPEC'!D184</f>
        <v>1031</v>
      </c>
      <c r="E184" s="38">
        <f t="shared" si="16"/>
        <v>15839</v>
      </c>
      <c r="F184" s="38">
        <f t="shared" si="17"/>
        <v>1833</v>
      </c>
    </row>
    <row r="185" spans="1:6" x14ac:dyDescent="0.2">
      <c r="A185" s="37" t="s">
        <v>232</v>
      </c>
      <c r="B185" s="38">
        <f>'[2]By Agency-REG (C)'!B185+'[2]By Agency-SPEC'!B185</f>
        <v>30808</v>
      </c>
      <c r="C185" s="38">
        <f>'[2]By Agency-REG (C)'!C185+'[2]By Agency-SPEC'!C185</f>
        <v>24155</v>
      </c>
      <c r="D185" s="38">
        <f>'[2]By Agency-REG (C)'!D185+'[2]By Agency-SPEC'!D185</f>
        <v>5250</v>
      </c>
      <c r="E185" s="38">
        <f t="shared" si="16"/>
        <v>29405</v>
      </c>
      <c r="F185" s="38">
        <f t="shared" si="17"/>
        <v>1403</v>
      </c>
    </row>
    <row r="186" spans="1:6" x14ac:dyDescent="0.2">
      <c r="A186" s="49" t="s">
        <v>233</v>
      </c>
      <c r="B186" s="38">
        <f>'[2]By Agency-REG (C)'!B186+'[2]By Agency-SPEC'!B186</f>
        <v>356</v>
      </c>
      <c r="C186" s="38">
        <f>'[2]By Agency-REG (C)'!C186+'[2]By Agency-SPEC'!C186</f>
        <v>0</v>
      </c>
      <c r="D186" s="38">
        <f>'[2]By Agency-REG (C)'!D186+'[2]By Agency-SPEC'!D186</f>
        <v>0</v>
      </c>
      <c r="E186" s="38">
        <f t="shared" si="16"/>
        <v>0</v>
      </c>
      <c r="F186" s="38">
        <f t="shared" si="17"/>
        <v>356</v>
      </c>
    </row>
    <row r="187" spans="1:6" x14ac:dyDescent="0.2">
      <c r="A187" s="49"/>
      <c r="B187" s="50"/>
      <c r="C187" s="50"/>
      <c r="D187" s="50"/>
      <c r="E187" s="50"/>
      <c r="F187" s="50"/>
    </row>
    <row r="188" spans="1:6" x14ac:dyDescent="0.2">
      <c r="A188" s="42" t="s">
        <v>234</v>
      </c>
      <c r="B188" s="48">
        <f>SUM(B189:B194)</f>
        <v>13233575</v>
      </c>
      <c r="C188" s="48">
        <f>SUM(C189:C194)</f>
        <v>11202544</v>
      </c>
      <c r="D188" s="48">
        <f>SUM(D189:D194)</f>
        <v>268353</v>
      </c>
      <c r="E188" s="48">
        <f>SUM(E189:E194)</f>
        <v>11470897</v>
      </c>
      <c r="F188" s="48">
        <f>SUM(F189:F194)</f>
        <v>1762678</v>
      </c>
    </row>
    <row r="189" spans="1:6" x14ac:dyDescent="0.2">
      <c r="A189" s="40" t="s">
        <v>198</v>
      </c>
      <c r="B189" s="38">
        <f>'[2]By Agency-REG (C)'!B189+'[2]By Agency-SPEC'!B189</f>
        <v>12090733</v>
      </c>
      <c r="C189" s="38">
        <f>'[2]By Agency-REG (C)'!C189+'[2]By Agency-SPEC'!C189</f>
        <v>10489873</v>
      </c>
      <c r="D189" s="38">
        <f>'[2]By Agency-REG (C)'!D189+'[2]By Agency-SPEC'!D189</f>
        <v>232379</v>
      </c>
      <c r="E189" s="38">
        <f t="shared" ref="E189:E194" si="18">SUM(C189:D189)</f>
        <v>10722252</v>
      </c>
      <c r="F189" s="38">
        <f t="shared" ref="F189:F194" si="19">B189-E189</f>
        <v>1368481</v>
      </c>
    </row>
    <row r="190" spans="1:6" x14ac:dyDescent="0.2">
      <c r="A190" s="40" t="s">
        <v>235</v>
      </c>
      <c r="B190" s="38">
        <f>'[2]By Agency-REG (C)'!B190+'[2]By Agency-SPEC'!B190</f>
        <v>40572</v>
      </c>
      <c r="C190" s="38">
        <f>'[2]By Agency-REG (C)'!C190+'[2]By Agency-SPEC'!C190</f>
        <v>36763</v>
      </c>
      <c r="D190" s="38">
        <f>'[2]By Agency-REG (C)'!D190+'[2]By Agency-SPEC'!D190</f>
        <v>3700</v>
      </c>
      <c r="E190" s="38">
        <f t="shared" si="18"/>
        <v>40463</v>
      </c>
      <c r="F190" s="38">
        <f t="shared" si="19"/>
        <v>109</v>
      </c>
    </row>
    <row r="191" spans="1:6" x14ac:dyDescent="0.2">
      <c r="A191" s="40" t="s">
        <v>236</v>
      </c>
      <c r="B191" s="38">
        <f>'[2]By Agency-REG (C)'!B191+'[2]By Agency-SPEC'!B191</f>
        <v>621792</v>
      </c>
      <c r="C191" s="38">
        <f>'[2]By Agency-REG (C)'!C191+'[2]By Agency-SPEC'!C191</f>
        <v>366557</v>
      </c>
      <c r="D191" s="38">
        <f>'[2]By Agency-REG (C)'!D191+'[2]By Agency-SPEC'!D191</f>
        <v>12127</v>
      </c>
      <c r="E191" s="38">
        <f t="shared" si="18"/>
        <v>378684</v>
      </c>
      <c r="F191" s="38">
        <f t="shared" si="19"/>
        <v>243108</v>
      </c>
    </row>
    <row r="192" spans="1:6" x14ac:dyDescent="0.2">
      <c r="A192" s="40" t="s">
        <v>237</v>
      </c>
      <c r="B192" s="38">
        <f>'[2]By Agency-REG (C)'!B192+'[2]By Agency-SPEC'!B192</f>
        <v>14354</v>
      </c>
      <c r="C192" s="38">
        <f>'[2]By Agency-REG (C)'!C192+'[2]By Agency-SPEC'!C192</f>
        <v>13101</v>
      </c>
      <c r="D192" s="38">
        <f>'[2]By Agency-REG (C)'!D192+'[2]By Agency-SPEC'!D192</f>
        <v>804</v>
      </c>
      <c r="E192" s="38">
        <f t="shared" si="18"/>
        <v>13905</v>
      </c>
      <c r="F192" s="38">
        <f t="shared" si="19"/>
        <v>449</v>
      </c>
    </row>
    <row r="193" spans="1:13" x14ac:dyDescent="0.2">
      <c r="A193" s="40" t="s">
        <v>238</v>
      </c>
      <c r="B193" s="38">
        <f>'[2]By Agency-REG (C)'!B193+'[2]By Agency-SPEC'!B193</f>
        <v>444167</v>
      </c>
      <c r="C193" s="38">
        <f>'[2]By Agency-REG (C)'!C193+'[2]By Agency-SPEC'!C193</f>
        <v>281921</v>
      </c>
      <c r="D193" s="38">
        <f>'[2]By Agency-REG (C)'!D193+'[2]By Agency-SPEC'!D193</f>
        <v>18203</v>
      </c>
      <c r="E193" s="38">
        <f t="shared" si="18"/>
        <v>300124</v>
      </c>
      <c r="F193" s="38">
        <f t="shared" si="19"/>
        <v>144043</v>
      </c>
    </row>
    <row r="194" spans="1:13" x14ac:dyDescent="0.2">
      <c r="A194" s="40" t="s">
        <v>239</v>
      </c>
      <c r="B194" s="38">
        <f>'[2]By Agency-REG (C)'!B194+'[2]By Agency-SPEC'!B194</f>
        <v>21957</v>
      </c>
      <c r="C194" s="38">
        <f>'[2]By Agency-REG (C)'!C194+'[2]By Agency-SPEC'!C194</f>
        <v>14329</v>
      </c>
      <c r="D194" s="38">
        <f>'[2]By Agency-REG (C)'!D194+'[2]By Agency-SPEC'!D194</f>
        <v>1140</v>
      </c>
      <c r="E194" s="38">
        <f t="shared" si="18"/>
        <v>15469</v>
      </c>
      <c r="F194" s="38">
        <f t="shared" si="19"/>
        <v>6488</v>
      </c>
    </row>
    <row r="195" spans="1:13" x14ac:dyDescent="0.2">
      <c r="A195" s="40"/>
      <c r="B195" s="41"/>
      <c r="C195" s="41"/>
      <c r="D195" s="41"/>
      <c r="E195" s="41"/>
      <c r="F195" s="41"/>
    </row>
    <row r="196" spans="1:13" x14ac:dyDescent="0.2">
      <c r="A196" s="42" t="s">
        <v>240</v>
      </c>
      <c r="B196" s="48">
        <f>SUM(B197:B203)</f>
        <v>3624095</v>
      </c>
      <c r="C196" s="48">
        <f>SUM(C197:C203)</f>
        <v>3305691</v>
      </c>
      <c r="D196" s="48">
        <f>SUM(D197:D203)</f>
        <v>90620</v>
      </c>
      <c r="E196" s="48">
        <f>SUM(E197:E203)</f>
        <v>3396311</v>
      </c>
      <c r="F196" s="48">
        <f>SUM(F197:F203)</f>
        <v>227784</v>
      </c>
    </row>
    <row r="197" spans="1:13" x14ac:dyDescent="0.2">
      <c r="A197" s="40" t="s">
        <v>241</v>
      </c>
      <c r="B197" s="38">
        <f>'[2]By Agency-REG (C)'!B197+'[2]By Agency-SPEC'!B197</f>
        <v>719614</v>
      </c>
      <c r="C197" s="38">
        <f>'[2]By Agency-REG (C)'!C197+'[2]By Agency-SPEC'!C197</f>
        <v>597616</v>
      </c>
      <c r="D197" s="38">
        <f>'[2]By Agency-REG (C)'!D197+'[2]By Agency-SPEC'!D197</f>
        <v>48545</v>
      </c>
      <c r="E197" s="38">
        <f t="shared" ref="E197:E203" si="20">SUM(C197:D197)</f>
        <v>646161</v>
      </c>
      <c r="F197" s="38">
        <f t="shared" ref="F197:F203" si="21">B197-E197</f>
        <v>73453</v>
      </c>
    </row>
    <row r="198" spans="1:13" x14ac:dyDescent="0.2">
      <c r="A198" s="40" t="s">
        <v>242</v>
      </c>
      <c r="B198" s="38">
        <f>'[2]By Agency-REG (C)'!B198+'[2]By Agency-SPEC'!B198</f>
        <v>74441</v>
      </c>
      <c r="C198" s="38">
        <f>'[2]By Agency-REG (C)'!C198+'[2]By Agency-SPEC'!C198</f>
        <v>69859</v>
      </c>
      <c r="D198" s="38">
        <f>'[2]By Agency-REG (C)'!D198+'[2]By Agency-SPEC'!D198</f>
        <v>4479</v>
      </c>
      <c r="E198" s="38">
        <f t="shared" si="20"/>
        <v>74338</v>
      </c>
      <c r="F198" s="38">
        <f t="shared" si="21"/>
        <v>103</v>
      </c>
    </row>
    <row r="199" spans="1:13" x14ac:dyDescent="0.2">
      <c r="A199" s="40" t="s">
        <v>243</v>
      </c>
      <c r="B199" s="38">
        <f>'[2]By Agency-REG (C)'!B199+'[2]By Agency-SPEC'!B199</f>
        <v>2709204</v>
      </c>
      <c r="C199" s="38">
        <f>'[2]By Agency-REG (C)'!C199+'[2]By Agency-SPEC'!C199</f>
        <v>2532059</v>
      </c>
      <c r="D199" s="38">
        <f>'[2]By Agency-REG (C)'!D199+'[2]By Agency-SPEC'!D199</f>
        <v>31444</v>
      </c>
      <c r="E199" s="38">
        <f t="shared" si="20"/>
        <v>2563503</v>
      </c>
      <c r="F199" s="38">
        <f t="shared" si="21"/>
        <v>145701</v>
      </c>
    </row>
    <row r="200" spans="1:13" x14ac:dyDescent="0.2">
      <c r="A200" s="40" t="s">
        <v>244</v>
      </c>
      <c r="B200" s="38">
        <f>'[2]By Agency-REG (C)'!B200+'[2]By Agency-SPEC'!B200</f>
        <v>12355</v>
      </c>
      <c r="C200" s="38">
        <f>'[2]By Agency-REG (C)'!C200+'[2]By Agency-SPEC'!C200</f>
        <v>10043</v>
      </c>
      <c r="D200" s="38">
        <f>'[2]By Agency-REG (C)'!D200+'[2]By Agency-SPEC'!D200</f>
        <v>623</v>
      </c>
      <c r="E200" s="38">
        <f t="shared" si="20"/>
        <v>10666</v>
      </c>
      <c r="F200" s="38">
        <f t="shared" si="21"/>
        <v>1689</v>
      </c>
    </row>
    <row r="201" spans="1:13" x14ac:dyDescent="0.2">
      <c r="A201" s="49" t="s">
        <v>245</v>
      </c>
      <c r="B201" s="38">
        <f>'[2]By Agency-REG (C)'!B201+'[2]By Agency-SPEC'!B201</f>
        <v>46114</v>
      </c>
      <c r="C201" s="38">
        <f>'[2]By Agency-REG (C)'!C201+'[2]By Agency-SPEC'!C201</f>
        <v>42513</v>
      </c>
      <c r="D201" s="38">
        <f>'[2]By Agency-REG (C)'!D201+'[2]By Agency-SPEC'!D201</f>
        <v>2874</v>
      </c>
      <c r="E201" s="38">
        <f t="shared" si="20"/>
        <v>45387</v>
      </c>
      <c r="F201" s="38">
        <f t="shared" si="21"/>
        <v>727</v>
      </c>
      <c r="I201" s="51"/>
      <c r="J201" s="51"/>
      <c r="K201" s="51"/>
      <c r="L201" s="51"/>
      <c r="M201" s="51"/>
    </row>
    <row r="202" spans="1:13" x14ac:dyDescent="0.2">
      <c r="A202" s="40" t="s">
        <v>246</v>
      </c>
      <c r="B202" s="38">
        <f>'[2]By Agency-REG (C)'!B202+'[2]By Agency-SPEC'!B202</f>
        <v>15811</v>
      </c>
      <c r="C202" s="38">
        <f>'[2]By Agency-REG (C)'!C202+'[2]By Agency-SPEC'!C202</f>
        <v>14624</v>
      </c>
      <c r="D202" s="38">
        <f>'[2]By Agency-REG (C)'!D202+'[2]By Agency-SPEC'!D202</f>
        <v>1137</v>
      </c>
      <c r="E202" s="38">
        <f t="shared" si="20"/>
        <v>15761</v>
      </c>
      <c r="F202" s="38">
        <f t="shared" si="21"/>
        <v>50</v>
      </c>
    </row>
    <row r="203" spans="1:13" x14ac:dyDescent="0.2">
      <c r="A203" s="40" t="s">
        <v>247</v>
      </c>
      <c r="B203" s="38">
        <f>'[2]By Agency-REG (C)'!B203+'[2]By Agency-SPEC'!B203</f>
        <v>46556</v>
      </c>
      <c r="C203" s="38">
        <f>'[2]By Agency-REG (C)'!C203+'[2]By Agency-SPEC'!C203</f>
        <v>38977</v>
      </c>
      <c r="D203" s="38">
        <f>'[2]By Agency-REG (C)'!D203+'[2]By Agency-SPEC'!D203</f>
        <v>1518</v>
      </c>
      <c r="E203" s="38">
        <f t="shared" si="20"/>
        <v>40495</v>
      </c>
      <c r="F203" s="38">
        <f t="shared" si="21"/>
        <v>6061</v>
      </c>
    </row>
    <row r="204" spans="1:13" x14ac:dyDescent="0.2">
      <c r="A204" s="40"/>
      <c r="B204" s="41"/>
      <c r="C204" s="41"/>
      <c r="D204" s="41"/>
      <c r="E204" s="41"/>
      <c r="F204" s="41"/>
    </row>
    <row r="205" spans="1:13" x14ac:dyDescent="0.2">
      <c r="A205" s="42" t="s">
        <v>248</v>
      </c>
      <c r="B205" s="48">
        <f>SUM(B206:B212)</f>
        <v>1117119</v>
      </c>
      <c r="C205" s="48">
        <f>SUM(C206:C212)</f>
        <v>946861</v>
      </c>
      <c r="D205" s="48">
        <f>SUM(D206:D212)</f>
        <v>157160</v>
      </c>
      <c r="E205" s="48">
        <f>SUM(E206:E212)</f>
        <v>1104021</v>
      </c>
      <c r="F205" s="48">
        <f>SUM(F206:F212)</f>
        <v>13098</v>
      </c>
    </row>
    <row r="206" spans="1:13" x14ac:dyDescent="0.2">
      <c r="A206" s="40" t="s">
        <v>249</v>
      </c>
      <c r="B206" s="38">
        <f>'[2]By Agency-REG (C)'!B206+'[2]By Agency-SPEC'!B206</f>
        <v>353528</v>
      </c>
      <c r="C206" s="38">
        <f>'[2]By Agency-REG (C)'!C206+'[2]By Agency-SPEC'!C206</f>
        <v>241930</v>
      </c>
      <c r="D206" s="38">
        <f>'[2]By Agency-REG (C)'!D206+'[2]By Agency-SPEC'!D206</f>
        <v>111586</v>
      </c>
      <c r="E206" s="38">
        <f t="shared" ref="E206:E212" si="22">SUM(C206:D206)</f>
        <v>353516</v>
      </c>
      <c r="F206" s="38">
        <f t="shared" ref="F206:F212" si="23">B206-E206</f>
        <v>12</v>
      </c>
    </row>
    <row r="207" spans="1:13" x14ac:dyDescent="0.2">
      <c r="A207" s="40" t="s">
        <v>250</v>
      </c>
      <c r="B207" s="38">
        <f>'[2]By Agency-REG (C)'!B207+'[2]By Agency-SPEC'!B207</f>
        <v>215673</v>
      </c>
      <c r="C207" s="38">
        <f>'[2]By Agency-REG (C)'!C207+'[2]By Agency-SPEC'!C207</f>
        <v>200118</v>
      </c>
      <c r="D207" s="38">
        <f>'[2]By Agency-REG (C)'!D207+'[2]By Agency-SPEC'!D207</f>
        <v>8444</v>
      </c>
      <c r="E207" s="38">
        <f t="shared" si="22"/>
        <v>208562</v>
      </c>
      <c r="F207" s="38">
        <f t="shared" si="23"/>
        <v>7111</v>
      </c>
    </row>
    <row r="208" spans="1:13" x14ac:dyDescent="0.2">
      <c r="A208" s="40" t="s">
        <v>251</v>
      </c>
      <c r="B208" s="38">
        <f>'[2]By Agency-REG (C)'!B208+'[2]By Agency-SPEC'!B208</f>
        <v>37829</v>
      </c>
      <c r="C208" s="38">
        <f>'[2]By Agency-REG (C)'!C208+'[2]By Agency-SPEC'!C208</f>
        <v>25512</v>
      </c>
      <c r="D208" s="38">
        <f>'[2]By Agency-REG (C)'!D208+'[2]By Agency-SPEC'!D208</f>
        <v>11842</v>
      </c>
      <c r="E208" s="38">
        <f t="shared" si="22"/>
        <v>37354</v>
      </c>
      <c r="F208" s="38">
        <f t="shared" si="23"/>
        <v>475</v>
      </c>
    </row>
    <row r="209" spans="1:16" x14ac:dyDescent="0.2">
      <c r="A209" s="37" t="s">
        <v>252</v>
      </c>
      <c r="B209" s="38">
        <f>'[2]By Agency-REG (C)'!B209+'[2]By Agency-SPEC'!B209</f>
        <v>127234</v>
      </c>
      <c r="C209" s="38">
        <f>'[2]By Agency-REG (C)'!C209+'[2]By Agency-SPEC'!C209</f>
        <v>116947</v>
      </c>
      <c r="D209" s="38">
        <f>'[2]By Agency-REG (C)'!D209+'[2]By Agency-SPEC'!D209</f>
        <v>5998</v>
      </c>
      <c r="E209" s="38">
        <f t="shared" si="22"/>
        <v>122945</v>
      </c>
      <c r="F209" s="38">
        <f t="shared" si="23"/>
        <v>4289</v>
      </c>
    </row>
    <row r="210" spans="1:16" x14ac:dyDescent="0.2">
      <c r="A210" s="40" t="s">
        <v>253</v>
      </c>
      <c r="B210" s="38">
        <f>'[2]By Agency-REG (C)'!B210+'[2]By Agency-SPEC'!B210</f>
        <v>83345</v>
      </c>
      <c r="C210" s="38">
        <f>'[2]By Agency-REG (C)'!C210+'[2]By Agency-SPEC'!C210</f>
        <v>74610</v>
      </c>
      <c r="D210" s="38">
        <f>'[2]By Agency-REG (C)'!D210+'[2]By Agency-SPEC'!D210</f>
        <v>7609</v>
      </c>
      <c r="E210" s="38">
        <f t="shared" si="22"/>
        <v>82219</v>
      </c>
      <c r="F210" s="38">
        <f t="shared" si="23"/>
        <v>1126</v>
      </c>
    </row>
    <row r="211" spans="1:16" x14ac:dyDescent="0.2">
      <c r="A211" s="40" t="s">
        <v>254</v>
      </c>
      <c r="B211" s="38">
        <f>'[2]By Agency-REG (C)'!B211+'[2]By Agency-SPEC'!B211</f>
        <v>199151</v>
      </c>
      <c r="C211" s="38">
        <f>'[2]By Agency-REG (C)'!C211+'[2]By Agency-SPEC'!C211</f>
        <v>189859</v>
      </c>
      <c r="D211" s="38">
        <f>'[2]By Agency-REG (C)'!D211+'[2]By Agency-SPEC'!D211</f>
        <v>9239</v>
      </c>
      <c r="E211" s="38">
        <f t="shared" si="22"/>
        <v>199098</v>
      </c>
      <c r="F211" s="38">
        <f t="shared" si="23"/>
        <v>53</v>
      </c>
      <c r="H211" s="38"/>
    </row>
    <row r="212" spans="1:16" x14ac:dyDescent="0.2">
      <c r="A212" s="40" t="s">
        <v>255</v>
      </c>
      <c r="B212" s="38">
        <f>'[2]By Agency-REG (C)'!B212+'[2]By Agency-SPEC'!B212</f>
        <v>100359</v>
      </c>
      <c r="C212" s="38">
        <f>'[2]By Agency-REG (C)'!C212+'[2]By Agency-SPEC'!C212</f>
        <v>97885</v>
      </c>
      <c r="D212" s="38">
        <f>'[2]By Agency-REG (C)'!D212+'[2]By Agency-SPEC'!D212</f>
        <v>2442</v>
      </c>
      <c r="E212" s="38">
        <f t="shared" si="22"/>
        <v>100327</v>
      </c>
      <c r="F212" s="38">
        <f t="shared" si="23"/>
        <v>32</v>
      </c>
    </row>
    <row r="213" spans="1:16" x14ac:dyDescent="0.2">
      <c r="A213" s="40"/>
      <c r="B213" s="41"/>
      <c r="C213" s="41"/>
      <c r="D213" s="41"/>
      <c r="E213" s="41"/>
      <c r="F213" s="41"/>
    </row>
    <row r="214" spans="1:16" x14ac:dyDescent="0.2">
      <c r="A214" s="42" t="s">
        <v>256</v>
      </c>
      <c r="B214" s="48">
        <f>SUM(B215:B229)+SUM(B234:B249)</f>
        <v>8680303</v>
      </c>
      <c r="C214" s="48">
        <f>SUM(C215:C229)+SUM(C234:C249)</f>
        <v>6830261</v>
      </c>
      <c r="D214" s="48">
        <f>SUM(D215:D229)+SUM(D234:D249)</f>
        <v>572007</v>
      </c>
      <c r="E214" s="48">
        <f>SUM(E215:E229)+SUM(E234:E249)</f>
        <v>7402268</v>
      </c>
      <c r="F214" s="48">
        <f>SUM(F215:F229)+SUM(F234:F249)</f>
        <v>1278035</v>
      </c>
      <c r="H214" s="38"/>
      <c r="I214" s="38"/>
    </row>
    <row r="215" spans="1:16" x14ac:dyDescent="0.2">
      <c r="A215" s="40" t="s">
        <v>257</v>
      </c>
      <c r="B215" s="38">
        <f>'[2]By Agency-REG (C)'!B215+'[2]By Agency-SPEC'!B215</f>
        <v>15474</v>
      </c>
      <c r="C215" s="38">
        <f>'[2]By Agency-REG (C)'!C215+'[2]By Agency-SPEC'!C215</f>
        <v>14254</v>
      </c>
      <c r="D215" s="38">
        <f>'[2]By Agency-REG (C)'!D215+'[2]By Agency-SPEC'!D215</f>
        <v>534</v>
      </c>
      <c r="E215" s="38">
        <f t="shared" ref="E215:E228" si="24">SUM(C215:D215)</f>
        <v>14788</v>
      </c>
      <c r="F215" s="38">
        <f t="shared" ref="F215:F228" si="25">B215-E215</f>
        <v>686</v>
      </c>
    </row>
    <row r="216" spans="1:16" x14ac:dyDescent="0.2">
      <c r="A216" s="37" t="s">
        <v>258</v>
      </c>
      <c r="B216" s="38">
        <f>'[2]By Agency-REG (C)'!B216+'[2]By Agency-SPEC'!B216</f>
        <v>80208</v>
      </c>
      <c r="C216" s="38">
        <f>'[2]By Agency-REG (C)'!C216+'[2]By Agency-SPEC'!C216</f>
        <v>60158</v>
      </c>
      <c r="D216" s="38">
        <f>'[2]By Agency-REG (C)'!D216+'[2]By Agency-SPEC'!D216</f>
        <v>7374</v>
      </c>
      <c r="E216" s="38">
        <f t="shared" si="24"/>
        <v>67532</v>
      </c>
      <c r="F216" s="38">
        <f t="shared" si="25"/>
        <v>12676</v>
      </c>
    </row>
    <row r="217" spans="1:16" x14ac:dyDescent="0.2">
      <c r="A217" s="37" t="s">
        <v>259</v>
      </c>
      <c r="B217" s="38">
        <f>'[2]By Agency-REG (C)'!B217+'[2]By Agency-SPEC'!B217</f>
        <v>63019</v>
      </c>
      <c r="C217" s="38">
        <f>'[2]By Agency-REG (C)'!C217+'[2]By Agency-SPEC'!C217</f>
        <v>50305</v>
      </c>
      <c r="D217" s="38">
        <f>'[2]By Agency-REG (C)'!D217+'[2]By Agency-SPEC'!D217</f>
        <v>1945</v>
      </c>
      <c r="E217" s="38">
        <f t="shared" si="24"/>
        <v>52250</v>
      </c>
      <c r="F217" s="38">
        <f t="shared" si="25"/>
        <v>10769</v>
      </c>
    </row>
    <row r="218" spans="1:16" x14ac:dyDescent="0.2">
      <c r="A218" s="40" t="s">
        <v>260</v>
      </c>
      <c r="B218" s="38">
        <f>'[2]By Agency-REG (C)'!B218+'[2]By Agency-SPEC'!B218</f>
        <v>2740145</v>
      </c>
      <c r="C218" s="38">
        <f>'[2]By Agency-REG (C)'!C218+'[2]By Agency-SPEC'!C218</f>
        <v>1843228</v>
      </c>
      <c r="D218" s="38">
        <f>'[2]By Agency-REG (C)'!D218+'[2]By Agency-SPEC'!D218</f>
        <v>166395</v>
      </c>
      <c r="E218" s="38">
        <f t="shared" si="24"/>
        <v>2009623</v>
      </c>
      <c r="F218" s="38">
        <f t="shared" si="25"/>
        <v>730522</v>
      </c>
    </row>
    <row r="219" spans="1:16" x14ac:dyDescent="0.2">
      <c r="A219" s="37" t="s">
        <v>261</v>
      </c>
      <c r="B219" s="38">
        <f>'[2]By Agency-REG (C)'!B219+'[2]By Agency-SPEC'!B219</f>
        <v>30408</v>
      </c>
      <c r="C219" s="38">
        <f>'[2]By Agency-REG (C)'!C219+'[2]By Agency-SPEC'!C219</f>
        <v>24719</v>
      </c>
      <c r="D219" s="38">
        <f>'[2]By Agency-REG (C)'!D219+'[2]By Agency-SPEC'!D219</f>
        <v>729</v>
      </c>
      <c r="E219" s="38">
        <f t="shared" si="24"/>
        <v>25448</v>
      </c>
      <c r="F219" s="38">
        <f t="shared" si="25"/>
        <v>4960</v>
      </c>
    </row>
    <row r="220" spans="1:16" ht="12.75" customHeight="1" x14ac:dyDescent="0.2">
      <c r="A220" s="40" t="s">
        <v>262</v>
      </c>
      <c r="B220" s="38">
        <f>'[2]By Agency-REG (C)'!B220+'[2]By Agency-SPEC'!B220</f>
        <v>155010</v>
      </c>
      <c r="C220" s="38">
        <f>'[2]By Agency-REG (C)'!C220+'[2]By Agency-SPEC'!C220</f>
        <v>87325</v>
      </c>
      <c r="D220" s="38">
        <f>'[2]By Agency-REG (C)'!D220+'[2]By Agency-SPEC'!D220</f>
        <v>67236</v>
      </c>
      <c r="E220" s="38">
        <f t="shared" si="24"/>
        <v>154561</v>
      </c>
      <c r="F220" s="38">
        <f t="shared" si="25"/>
        <v>449</v>
      </c>
    </row>
    <row r="221" spans="1:16" x14ac:dyDescent="0.2">
      <c r="A221" s="40" t="s">
        <v>263</v>
      </c>
      <c r="B221" s="38">
        <f>'[2]By Agency-REG (C)'!B221+'[2]By Agency-SPEC'!B221</f>
        <v>199514</v>
      </c>
      <c r="C221" s="38">
        <f>'[2]By Agency-REG (C)'!C221+'[2]By Agency-SPEC'!C221</f>
        <v>174703</v>
      </c>
      <c r="D221" s="38">
        <f>'[2]By Agency-REG (C)'!D221+'[2]By Agency-SPEC'!D221</f>
        <v>7908</v>
      </c>
      <c r="E221" s="38">
        <f t="shared" si="24"/>
        <v>182611</v>
      </c>
      <c r="F221" s="38">
        <f t="shared" si="25"/>
        <v>16903</v>
      </c>
    </row>
    <row r="222" spans="1:16" x14ac:dyDescent="0.2">
      <c r="A222" s="40" t="s">
        <v>264</v>
      </c>
      <c r="B222" s="38">
        <f>'[2]By Agency-REG (C)'!B222+'[2]By Agency-SPEC'!B222</f>
        <v>109684</v>
      </c>
      <c r="C222" s="38">
        <f>'[2]By Agency-REG (C)'!C222+'[2]By Agency-SPEC'!C222</f>
        <v>102255</v>
      </c>
      <c r="D222" s="38">
        <f>'[2]By Agency-REG (C)'!D222+'[2]By Agency-SPEC'!D222</f>
        <v>5363</v>
      </c>
      <c r="E222" s="38">
        <f t="shared" si="24"/>
        <v>107618</v>
      </c>
      <c r="F222" s="38">
        <f t="shared" si="25"/>
        <v>2066</v>
      </c>
    </row>
    <row r="223" spans="1:16" x14ac:dyDescent="0.2">
      <c r="A223" s="40" t="s">
        <v>265</v>
      </c>
      <c r="B223" s="38">
        <f>'[2]By Agency-REG (C)'!B223+'[2]By Agency-SPEC'!B223</f>
        <v>59946</v>
      </c>
      <c r="C223" s="38">
        <f>'[2]By Agency-REG (C)'!C223+'[2]By Agency-SPEC'!C223</f>
        <v>53774</v>
      </c>
      <c r="D223" s="38">
        <f>'[2]By Agency-REG (C)'!D223+'[2]By Agency-SPEC'!D223</f>
        <v>1923</v>
      </c>
      <c r="E223" s="38">
        <f t="shared" si="24"/>
        <v>55697</v>
      </c>
      <c r="F223" s="38">
        <f t="shared" si="25"/>
        <v>4249</v>
      </c>
    </row>
    <row r="224" spans="1:16" x14ac:dyDescent="0.2">
      <c r="A224" s="40" t="s">
        <v>266</v>
      </c>
      <c r="B224" s="38">
        <f>'[2]By Agency-REG (C)'!B224+'[2]By Agency-SPEC'!B224</f>
        <v>147683</v>
      </c>
      <c r="C224" s="38">
        <f>'[2]By Agency-REG (C)'!C224+'[2]By Agency-SPEC'!C224</f>
        <v>131351</v>
      </c>
      <c r="D224" s="38">
        <f>'[2]By Agency-REG (C)'!D224+'[2]By Agency-SPEC'!D224</f>
        <v>5589</v>
      </c>
      <c r="E224" s="38">
        <f t="shared" si="24"/>
        <v>136940</v>
      </c>
      <c r="F224" s="52">
        <f t="shared" si="25"/>
        <v>10743</v>
      </c>
      <c r="H224" s="53"/>
      <c r="I224" s="54"/>
      <c r="J224" s="54"/>
      <c r="K224" s="55"/>
      <c r="L224" s="51"/>
      <c r="M224" s="56"/>
      <c r="N224" s="57"/>
      <c r="O224" s="57"/>
      <c r="P224" s="57"/>
    </row>
    <row r="225" spans="1:11" x14ac:dyDescent="0.2">
      <c r="A225" s="40" t="s">
        <v>267</v>
      </c>
      <c r="B225" s="38">
        <f>'[2]By Agency-REG (C)'!B225+'[2]By Agency-SPEC'!B225</f>
        <v>399367</v>
      </c>
      <c r="C225" s="38">
        <f>'[2]By Agency-REG (C)'!C225+'[2]By Agency-SPEC'!C225</f>
        <v>359664</v>
      </c>
      <c r="D225" s="38">
        <f>'[2]By Agency-REG (C)'!D225+'[2]By Agency-SPEC'!D225</f>
        <v>9935</v>
      </c>
      <c r="E225" s="38">
        <f t="shared" si="24"/>
        <v>369599</v>
      </c>
      <c r="F225" s="38">
        <f t="shared" si="25"/>
        <v>29768</v>
      </c>
    </row>
    <row r="226" spans="1:11" x14ac:dyDescent="0.2">
      <c r="A226" s="40" t="s">
        <v>268</v>
      </c>
      <c r="B226" s="38">
        <f>'[2]By Agency-REG (C)'!B226+'[2]By Agency-SPEC'!B226</f>
        <v>88037</v>
      </c>
      <c r="C226" s="38">
        <f>'[2]By Agency-REG (C)'!C226+'[2]By Agency-SPEC'!C226</f>
        <v>65517</v>
      </c>
      <c r="D226" s="38">
        <f>'[2]By Agency-REG (C)'!D226+'[2]By Agency-SPEC'!D226</f>
        <v>7727</v>
      </c>
      <c r="E226" s="38">
        <f t="shared" si="24"/>
        <v>73244</v>
      </c>
      <c r="F226" s="38">
        <f t="shared" si="25"/>
        <v>14793</v>
      </c>
    </row>
    <row r="227" spans="1:11" x14ac:dyDescent="0.2">
      <c r="A227" s="40" t="s">
        <v>269</v>
      </c>
      <c r="B227" s="38">
        <f>'[2]By Agency-REG (C)'!B227+'[2]By Agency-SPEC'!B227</f>
        <v>78606</v>
      </c>
      <c r="C227" s="38">
        <f>'[2]By Agency-REG (C)'!C227+'[2]By Agency-SPEC'!C227</f>
        <v>71672</v>
      </c>
      <c r="D227" s="38">
        <f>'[2]By Agency-REG (C)'!D227+'[2]By Agency-SPEC'!D227</f>
        <v>3515</v>
      </c>
      <c r="E227" s="38">
        <f t="shared" si="24"/>
        <v>75187</v>
      </c>
      <c r="F227" s="38">
        <f t="shared" si="25"/>
        <v>3419</v>
      </c>
    </row>
    <row r="228" spans="1:11" x14ac:dyDescent="0.2">
      <c r="A228" s="40" t="s">
        <v>270</v>
      </c>
      <c r="B228" s="38">
        <f>'[2]By Agency-REG (C)'!B228+'[2]By Agency-SPEC'!B228</f>
        <v>99519</v>
      </c>
      <c r="C228" s="38">
        <f>'[2]By Agency-REG (C)'!C228+'[2]By Agency-SPEC'!C228</f>
        <v>68456</v>
      </c>
      <c r="D228" s="38">
        <f>'[2]By Agency-REG (C)'!D228+'[2]By Agency-SPEC'!D228</f>
        <v>3367</v>
      </c>
      <c r="E228" s="38">
        <f t="shared" si="24"/>
        <v>71823</v>
      </c>
      <c r="F228" s="38">
        <f t="shared" si="25"/>
        <v>27696</v>
      </c>
    </row>
    <row r="229" spans="1:11" x14ac:dyDescent="0.2">
      <c r="A229" s="40" t="s">
        <v>271</v>
      </c>
      <c r="B229" s="38">
        <f>'[2]By Agency-REG (C)'!B229+'[2]By Agency-SPEC'!B229</f>
        <v>618020</v>
      </c>
      <c r="C229" s="38">
        <f>'[2]By Agency-REG (C)'!C229+'[2]By Agency-SPEC'!C229</f>
        <v>504604</v>
      </c>
      <c r="D229" s="38">
        <f>'[2]By Agency-REG (C)'!D229+'[2]By Agency-SPEC'!D229</f>
        <v>36836</v>
      </c>
      <c r="E229" s="58">
        <f>SUM(E230:E233)</f>
        <v>541440</v>
      </c>
      <c r="F229" s="58">
        <f>SUM(F230:F233)</f>
        <v>76580</v>
      </c>
    </row>
    <row r="230" spans="1:11" x14ac:dyDescent="0.2">
      <c r="A230" s="40" t="s">
        <v>272</v>
      </c>
      <c r="B230" s="38">
        <f>'[2]By Agency-REG (C)'!B230+'[2]By Agency-SPEC'!B230</f>
        <v>232056</v>
      </c>
      <c r="C230" s="38">
        <f>'[2]By Agency-REG (C)'!C230+'[2]By Agency-SPEC'!C230</f>
        <v>210846</v>
      </c>
      <c r="D230" s="38">
        <f>'[2]By Agency-REG (C)'!D230+'[2]By Agency-SPEC'!D230</f>
        <v>16516</v>
      </c>
      <c r="E230" s="38">
        <f t="shared" ref="E230:E249" si="26">SUM(C230:D230)</f>
        <v>227362</v>
      </c>
      <c r="F230" s="38">
        <f t="shared" ref="F230:F249" si="27">B230-E230</f>
        <v>4694</v>
      </c>
    </row>
    <row r="231" spans="1:11" x14ac:dyDescent="0.2">
      <c r="A231" s="40" t="s">
        <v>273</v>
      </c>
      <c r="B231" s="38">
        <f>'[2]By Agency-REG (C)'!B231+'[2]By Agency-SPEC'!B231</f>
        <v>217313</v>
      </c>
      <c r="C231" s="38">
        <f>'[2]By Agency-REG (C)'!C231+'[2]By Agency-SPEC'!C231</f>
        <v>158558</v>
      </c>
      <c r="D231" s="38">
        <f>'[2]By Agency-REG (C)'!D231+'[2]By Agency-SPEC'!D231</f>
        <v>7247</v>
      </c>
      <c r="E231" s="38">
        <f t="shared" si="26"/>
        <v>165805</v>
      </c>
      <c r="F231" s="38">
        <f t="shared" si="27"/>
        <v>51508</v>
      </c>
    </row>
    <row r="232" spans="1:11" x14ac:dyDescent="0.2">
      <c r="A232" s="40" t="s">
        <v>274</v>
      </c>
      <c r="B232" s="38">
        <f>'[2]By Agency-REG (C)'!B232+'[2]By Agency-SPEC'!B232</f>
        <v>108212</v>
      </c>
      <c r="C232" s="38">
        <f>'[2]By Agency-REG (C)'!C232+'[2]By Agency-SPEC'!C232</f>
        <v>80470</v>
      </c>
      <c r="D232" s="38">
        <f>'[2]By Agency-REG (C)'!D232+'[2]By Agency-SPEC'!D232</f>
        <v>10389</v>
      </c>
      <c r="E232" s="38">
        <f t="shared" si="26"/>
        <v>90859</v>
      </c>
      <c r="F232" s="38">
        <f t="shared" si="27"/>
        <v>17353</v>
      </c>
    </row>
    <row r="233" spans="1:11" x14ac:dyDescent="0.2">
      <c r="A233" s="40" t="s">
        <v>275</v>
      </c>
      <c r="B233" s="38">
        <f>'[2]By Agency-REG (C)'!B233+'[2]By Agency-SPEC'!B233</f>
        <v>60439</v>
      </c>
      <c r="C233" s="38">
        <f>'[2]By Agency-REG (C)'!C233+'[2]By Agency-SPEC'!C233</f>
        <v>54730</v>
      </c>
      <c r="D233" s="38">
        <f>'[2]By Agency-REG (C)'!D233+'[2]By Agency-SPEC'!D233</f>
        <v>2684</v>
      </c>
      <c r="E233" s="38">
        <f t="shared" si="26"/>
        <v>57414</v>
      </c>
      <c r="F233" s="38">
        <f t="shared" si="27"/>
        <v>3025</v>
      </c>
    </row>
    <row r="234" spans="1:11" x14ac:dyDescent="0.2">
      <c r="A234" s="40" t="s">
        <v>276</v>
      </c>
      <c r="B234" s="38">
        <f>'[2]By Agency-REG (C)'!B234+'[2]By Agency-SPEC'!B234</f>
        <v>39495</v>
      </c>
      <c r="C234" s="38">
        <f>'[2]By Agency-REG (C)'!C234+'[2]By Agency-SPEC'!C234</f>
        <v>30982</v>
      </c>
      <c r="D234" s="38">
        <f>'[2]By Agency-REG (C)'!D234+'[2]By Agency-SPEC'!D234</f>
        <v>1708</v>
      </c>
      <c r="E234" s="38">
        <f t="shared" si="26"/>
        <v>32690</v>
      </c>
      <c r="F234" s="38">
        <f t="shared" si="27"/>
        <v>6805</v>
      </c>
    </row>
    <row r="235" spans="1:11" x14ac:dyDescent="0.2">
      <c r="A235" s="40" t="s">
        <v>277</v>
      </c>
      <c r="B235" s="38">
        <f>'[2]By Agency-REG (C)'!B235+'[2]By Agency-SPEC'!B235</f>
        <v>389443</v>
      </c>
      <c r="C235" s="38">
        <f>'[2]By Agency-REG (C)'!C235+'[2]By Agency-SPEC'!C235</f>
        <v>355052</v>
      </c>
      <c r="D235" s="38">
        <f>'[2]By Agency-REG (C)'!D235+'[2]By Agency-SPEC'!D235</f>
        <v>34388</v>
      </c>
      <c r="E235" s="38">
        <f t="shared" si="26"/>
        <v>389440</v>
      </c>
      <c r="F235" s="38">
        <f t="shared" si="27"/>
        <v>3</v>
      </c>
    </row>
    <row r="236" spans="1:11" x14ac:dyDescent="0.2">
      <c r="A236" s="40" t="s">
        <v>278</v>
      </c>
      <c r="B236" s="38">
        <f>'[2]By Agency-REG (C)'!B236+'[2]By Agency-SPEC'!B236</f>
        <v>103098</v>
      </c>
      <c r="C236" s="38">
        <f>'[2]By Agency-REG (C)'!C236+'[2]By Agency-SPEC'!C236</f>
        <v>67131</v>
      </c>
      <c r="D236" s="38">
        <f>'[2]By Agency-REG (C)'!D236+'[2]By Agency-SPEC'!D236</f>
        <v>7389</v>
      </c>
      <c r="E236" s="38">
        <f t="shared" si="26"/>
        <v>74520</v>
      </c>
      <c r="F236" s="38">
        <f t="shared" si="27"/>
        <v>28578</v>
      </c>
    </row>
    <row r="237" spans="1:11" x14ac:dyDescent="0.2">
      <c r="A237" s="40" t="s">
        <v>279</v>
      </c>
      <c r="B237" s="38">
        <f>'[2]By Agency-REG (C)'!B237+'[2]By Agency-SPEC'!B237</f>
        <v>492360</v>
      </c>
      <c r="C237" s="38">
        <f>'[2]By Agency-REG (C)'!C237+'[2]By Agency-SPEC'!C237</f>
        <v>475341</v>
      </c>
      <c r="D237" s="38">
        <f>'[2]By Agency-REG (C)'!D237+'[2]By Agency-SPEC'!D237</f>
        <v>16994</v>
      </c>
      <c r="E237" s="38">
        <f t="shared" si="26"/>
        <v>492335</v>
      </c>
      <c r="F237" s="38">
        <f t="shared" si="27"/>
        <v>25</v>
      </c>
    </row>
    <row r="238" spans="1:11" x14ac:dyDescent="0.2">
      <c r="A238" s="40" t="s">
        <v>280</v>
      </c>
      <c r="B238" s="38">
        <f>'[2]By Agency-REG (C)'!B238+'[2]By Agency-SPEC'!B238</f>
        <v>210448</v>
      </c>
      <c r="C238" s="38">
        <f>'[2]By Agency-REG (C)'!C238+'[2]By Agency-SPEC'!C238</f>
        <v>200010</v>
      </c>
      <c r="D238" s="38">
        <f>'[2]By Agency-REG (C)'!D238+'[2]By Agency-SPEC'!D238</f>
        <v>7290</v>
      </c>
      <c r="E238" s="38">
        <f t="shared" si="26"/>
        <v>207300</v>
      </c>
      <c r="F238" s="38">
        <f t="shared" si="27"/>
        <v>3148</v>
      </c>
      <c r="I238" s="59"/>
      <c r="J238" s="59"/>
      <c r="K238" s="59"/>
    </row>
    <row r="239" spans="1:11" x14ac:dyDescent="0.2">
      <c r="A239" s="40" t="s">
        <v>281</v>
      </c>
      <c r="B239" s="38">
        <f>'[2]By Agency-REG (C)'!B239+'[2]By Agency-SPEC'!B239</f>
        <v>33939</v>
      </c>
      <c r="C239" s="38">
        <f>'[2]By Agency-REG (C)'!C239+'[2]By Agency-SPEC'!C239</f>
        <v>29276</v>
      </c>
      <c r="D239" s="38">
        <f>'[2]By Agency-REG (C)'!D239+'[2]By Agency-SPEC'!D239</f>
        <v>977</v>
      </c>
      <c r="E239" s="38">
        <f t="shared" si="26"/>
        <v>30253</v>
      </c>
      <c r="F239" s="38">
        <f t="shared" si="27"/>
        <v>3686</v>
      </c>
    </row>
    <row r="240" spans="1:11" x14ac:dyDescent="0.2">
      <c r="A240" s="40" t="s">
        <v>282</v>
      </c>
      <c r="B240" s="38">
        <f>'[2]By Agency-REG (C)'!B240+'[2]By Agency-SPEC'!B240</f>
        <v>596820</v>
      </c>
      <c r="C240" s="38">
        <f>'[2]By Agency-REG (C)'!C240+'[2]By Agency-SPEC'!C240</f>
        <v>379603</v>
      </c>
      <c r="D240" s="38">
        <f>'[2]By Agency-REG (C)'!D240+'[2]By Agency-SPEC'!D240</f>
        <v>60158</v>
      </c>
      <c r="E240" s="38">
        <f t="shared" si="26"/>
        <v>439761</v>
      </c>
      <c r="F240" s="38">
        <f t="shared" si="27"/>
        <v>157059</v>
      </c>
    </row>
    <row r="241" spans="1:6" ht="12.75" customHeight="1" x14ac:dyDescent="0.2">
      <c r="A241" s="40" t="s">
        <v>283</v>
      </c>
      <c r="B241" s="38">
        <f>'[2]By Agency-REG (C)'!B241+'[2]By Agency-SPEC'!B241</f>
        <v>653459</v>
      </c>
      <c r="C241" s="38">
        <f>'[2]By Agency-REG (C)'!C241+'[2]By Agency-SPEC'!C241</f>
        <v>624795</v>
      </c>
      <c r="D241" s="38">
        <f>'[2]By Agency-REG (C)'!D241+'[2]By Agency-SPEC'!D241</f>
        <v>28631</v>
      </c>
      <c r="E241" s="38">
        <f t="shared" si="26"/>
        <v>653426</v>
      </c>
      <c r="F241" s="38">
        <f t="shared" si="27"/>
        <v>33</v>
      </c>
    </row>
    <row r="242" spans="1:6" x14ac:dyDescent="0.2">
      <c r="A242" s="40" t="s">
        <v>284</v>
      </c>
      <c r="B242" s="38">
        <f>'[2]By Agency-REG (C)'!B242+'[2]By Agency-SPEC'!B242</f>
        <v>78488</v>
      </c>
      <c r="C242" s="38">
        <f>'[2]By Agency-REG (C)'!C242+'[2]By Agency-SPEC'!C242</f>
        <v>72391</v>
      </c>
      <c r="D242" s="38">
        <f>'[2]By Agency-REG (C)'!D242+'[2]By Agency-SPEC'!D242</f>
        <v>6087</v>
      </c>
      <c r="E242" s="38">
        <f t="shared" si="26"/>
        <v>78478</v>
      </c>
      <c r="F242" s="38">
        <f t="shared" si="27"/>
        <v>10</v>
      </c>
    </row>
    <row r="243" spans="1:6" x14ac:dyDescent="0.2">
      <c r="A243" s="40" t="s">
        <v>285</v>
      </c>
      <c r="B243" s="38">
        <f>'[2]By Agency-REG (C)'!B243+'[2]By Agency-SPEC'!B243</f>
        <v>139571</v>
      </c>
      <c r="C243" s="38">
        <f>'[2]By Agency-REG (C)'!C243+'[2]By Agency-SPEC'!C243</f>
        <v>128465</v>
      </c>
      <c r="D243" s="38">
        <f>'[2]By Agency-REG (C)'!D243+'[2]By Agency-SPEC'!D243</f>
        <v>8721</v>
      </c>
      <c r="E243" s="38">
        <f t="shared" si="26"/>
        <v>137186</v>
      </c>
      <c r="F243" s="38">
        <f t="shared" si="27"/>
        <v>2385</v>
      </c>
    </row>
    <row r="244" spans="1:6" x14ac:dyDescent="0.2">
      <c r="A244" s="40" t="s">
        <v>286</v>
      </c>
      <c r="B244" s="38">
        <f>'[2]By Agency-REG (C)'!B244+'[2]By Agency-SPEC'!B244</f>
        <v>71779</v>
      </c>
      <c r="C244" s="38">
        <f>'[2]By Agency-REG (C)'!C244+'[2]By Agency-SPEC'!C244</f>
        <v>66460</v>
      </c>
      <c r="D244" s="38">
        <f>'[2]By Agency-REG (C)'!D244+'[2]By Agency-SPEC'!D244</f>
        <v>4447</v>
      </c>
      <c r="E244" s="38">
        <f t="shared" si="26"/>
        <v>70907</v>
      </c>
      <c r="F244" s="38">
        <f t="shared" si="27"/>
        <v>872</v>
      </c>
    </row>
    <row r="245" spans="1:6" x14ac:dyDescent="0.2">
      <c r="A245" s="40" t="s">
        <v>287</v>
      </c>
      <c r="B245" s="38">
        <f>'[2]By Agency-REG (C)'!B245+'[2]By Agency-SPEC'!B245</f>
        <v>27528</v>
      </c>
      <c r="C245" s="38">
        <f>'[2]By Agency-REG (C)'!C245+'[2]By Agency-SPEC'!C245</f>
        <v>24745</v>
      </c>
      <c r="D245" s="38">
        <f>'[2]By Agency-REG (C)'!D245+'[2]By Agency-SPEC'!D245</f>
        <v>579</v>
      </c>
      <c r="E245" s="38">
        <f t="shared" si="26"/>
        <v>25324</v>
      </c>
      <c r="F245" s="38">
        <f t="shared" si="27"/>
        <v>2204</v>
      </c>
    </row>
    <row r="246" spans="1:6" x14ac:dyDescent="0.2">
      <c r="A246" s="40" t="s">
        <v>288</v>
      </c>
      <c r="B246" s="38">
        <f>'[2]By Agency-REG (C)'!B246+'[2]By Agency-SPEC'!B246</f>
        <v>240305</v>
      </c>
      <c r="C246" s="38">
        <f>'[2]By Agency-REG (C)'!C246+'[2]By Agency-SPEC'!C246</f>
        <v>201458</v>
      </c>
      <c r="D246" s="38">
        <f>'[2]By Agency-REG (C)'!D246+'[2]By Agency-SPEC'!D246</f>
        <v>21354</v>
      </c>
      <c r="E246" s="38">
        <f t="shared" si="26"/>
        <v>222812</v>
      </c>
      <c r="F246" s="38">
        <f t="shared" si="27"/>
        <v>17493</v>
      </c>
    </row>
    <row r="247" spans="1:6" x14ac:dyDescent="0.2">
      <c r="A247" s="40" t="s">
        <v>289</v>
      </c>
      <c r="B247" s="38">
        <f>'[2]By Agency-REG (C)'!B247+'[2]By Agency-SPEC'!B247</f>
        <v>48804</v>
      </c>
      <c r="C247" s="38">
        <f>'[2]By Agency-REG (C)'!C247+'[2]By Agency-SPEC'!C247</f>
        <v>36369</v>
      </c>
      <c r="D247" s="38">
        <f>'[2]By Agency-REG (C)'!D247+'[2]By Agency-SPEC'!D247</f>
        <v>1838</v>
      </c>
      <c r="E247" s="38">
        <f t="shared" si="26"/>
        <v>38207</v>
      </c>
      <c r="F247" s="38">
        <f t="shared" si="27"/>
        <v>10597</v>
      </c>
    </row>
    <row r="248" spans="1:6" x14ac:dyDescent="0.2">
      <c r="A248" s="40" t="s">
        <v>290</v>
      </c>
      <c r="B248" s="38">
        <f>'[2]By Agency-REG (C)'!B248+'[2]By Agency-SPEC'!B248</f>
        <v>53210</v>
      </c>
      <c r="C248" s="38">
        <f>'[2]By Agency-REG (C)'!C248+'[2]By Agency-SPEC'!C248</f>
        <v>34896</v>
      </c>
      <c r="D248" s="38">
        <f>'[2]By Agency-REG (C)'!D248+'[2]By Agency-SPEC'!D248</f>
        <v>2447</v>
      </c>
      <c r="E248" s="38">
        <f t="shared" si="26"/>
        <v>37343</v>
      </c>
      <c r="F248" s="38">
        <f t="shared" si="27"/>
        <v>15867</v>
      </c>
    </row>
    <row r="249" spans="1:6" x14ac:dyDescent="0.2">
      <c r="A249" s="40" t="s">
        <v>291</v>
      </c>
      <c r="B249" s="38">
        <f>'[2]By Agency-REG (C)'!B249+'[2]By Agency-SPEC'!B249</f>
        <v>616916</v>
      </c>
      <c r="C249" s="38">
        <f>'[2]By Agency-REG (C)'!C249+'[2]By Agency-SPEC'!C249</f>
        <v>491302</v>
      </c>
      <c r="D249" s="38">
        <f>'[2]By Agency-REG (C)'!D249+'[2]By Agency-SPEC'!D249</f>
        <v>42623</v>
      </c>
      <c r="E249" s="38">
        <f t="shared" si="26"/>
        <v>533925</v>
      </c>
      <c r="F249" s="38">
        <f t="shared" si="27"/>
        <v>82991</v>
      </c>
    </row>
    <row r="250" spans="1:6" x14ac:dyDescent="0.2">
      <c r="A250" s="40"/>
      <c r="B250" s="41"/>
      <c r="C250" s="41"/>
      <c r="D250" s="41"/>
      <c r="E250" s="41"/>
      <c r="F250" s="41"/>
    </row>
    <row r="251" spans="1:6" x14ac:dyDescent="0.2">
      <c r="A251" s="42" t="s">
        <v>292</v>
      </c>
      <c r="B251" s="48">
        <f>SUM(B252:B254)</f>
        <v>10847450</v>
      </c>
      <c r="C251" s="48">
        <f>SUM(C252:C254)</f>
        <v>10474352</v>
      </c>
      <c r="D251" s="48">
        <f>SUM(D252:D254)</f>
        <v>243273</v>
      </c>
      <c r="E251" s="48">
        <f>SUM(E252:E254)</f>
        <v>10717625</v>
      </c>
      <c r="F251" s="48">
        <f>SUM(F252:F254)</f>
        <v>129825</v>
      </c>
    </row>
    <row r="252" spans="1:6" x14ac:dyDescent="0.2">
      <c r="A252" s="40" t="s">
        <v>293</v>
      </c>
      <c r="B252" s="38">
        <f>'[2]By Agency-REG (C)'!B252+'[2]By Agency-SPEC'!B252</f>
        <v>10602456</v>
      </c>
      <c r="C252" s="38">
        <f>'[2]By Agency-REG (C)'!C252+'[2]By Agency-SPEC'!C252</f>
        <v>10243175</v>
      </c>
      <c r="D252" s="38">
        <f>'[2]By Agency-REG (C)'!D252+'[2]By Agency-SPEC'!D252</f>
        <v>240605</v>
      </c>
      <c r="E252" s="38">
        <f>SUM(C252:D252)</f>
        <v>10483780</v>
      </c>
      <c r="F252" s="38">
        <f>B252-E252</f>
        <v>118676</v>
      </c>
    </row>
    <row r="253" spans="1:6" x14ac:dyDescent="0.2">
      <c r="A253" s="40" t="s">
        <v>294</v>
      </c>
      <c r="B253" s="38">
        <f>'[2]By Agency-REG (C)'!B253+'[2]By Agency-SPEC'!B253</f>
        <v>166857</v>
      </c>
      <c r="C253" s="38">
        <f>'[2]By Agency-REG (C)'!C253+'[2]By Agency-SPEC'!C253</f>
        <v>164565</v>
      </c>
      <c r="D253" s="38">
        <f>'[2]By Agency-REG (C)'!D253+'[2]By Agency-SPEC'!D253</f>
        <v>915</v>
      </c>
      <c r="E253" s="38">
        <f>SUM(C253:D253)</f>
        <v>165480</v>
      </c>
      <c r="F253" s="38">
        <f>B253-E253</f>
        <v>1377</v>
      </c>
    </row>
    <row r="254" spans="1:6" x14ac:dyDescent="0.2">
      <c r="A254" s="40" t="s">
        <v>295</v>
      </c>
      <c r="B254" s="38">
        <f>'[2]By Agency-REG (C)'!B254+'[2]By Agency-SPEC'!B254</f>
        <v>78137</v>
      </c>
      <c r="C254" s="38">
        <f>'[2]By Agency-REG (C)'!C254+'[2]By Agency-SPEC'!C254</f>
        <v>66612</v>
      </c>
      <c r="D254" s="38">
        <f>'[2]By Agency-REG (C)'!D254+'[2]By Agency-SPEC'!D254</f>
        <v>1753</v>
      </c>
      <c r="E254" s="38">
        <f>SUM(C254:D254)</f>
        <v>68365</v>
      </c>
      <c r="F254" s="38">
        <f>B254-E254</f>
        <v>9772</v>
      </c>
    </row>
    <row r="255" spans="1:6" x14ac:dyDescent="0.2">
      <c r="A255" s="40"/>
      <c r="B255" s="41"/>
      <c r="C255" s="41"/>
      <c r="D255" s="41"/>
      <c r="E255" s="41"/>
      <c r="F255" s="41"/>
    </row>
    <row r="256" spans="1:6" x14ac:dyDescent="0.2">
      <c r="A256" s="42" t="s">
        <v>296</v>
      </c>
      <c r="B256" s="48">
        <f>+B257</f>
        <v>1621</v>
      </c>
      <c r="C256" s="48">
        <f>+C257</f>
        <v>1064</v>
      </c>
      <c r="D256" s="48">
        <f>+D257</f>
        <v>86</v>
      </c>
      <c r="E256" s="48">
        <f>+E257</f>
        <v>1150</v>
      </c>
      <c r="F256" s="48">
        <f>+F257</f>
        <v>471</v>
      </c>
    </row>
    <row r="257" spans="1:6" x14ac:dyDescent="0.2">
      <c r="A257" s="40" t="s">
        <v>297</v>
      </c>
      <c r="B257" s="38">
        <f>'[2]By Agency-REG (C)'!B257+'[2]By Agency-SPEC'!B257</f>
        <v>1621</v>
      </c>
      <c r="C257" s="38">
        <f>'[2]By Agency-REG (C)'!C257+'[2]By Agency-SPEC'!C257</f>
        <v>1064</v>
      </c>
      <c r="D257" s="38">
        <f>'[2]By Agency-REG (C)'!D257+'[2]By Agency-SPEC'!D257</f>
        <v>86</v>
      </c>
      <c r="E257" s="38">
        <f>SUM(C257:D257)</f>
        <v>1150</v>
      </c>
      <c r="F257" s="38">
        <f>B257-E257</f>
        <v>471</v>
      </c>
    </row>
    <row r="258" spans="1:6" x14ac:dyDescent="0.2">
      <c r="A258" s="40"/>
      <c r="B258" s="41"/>
      <c r="C258" s="41"/>
      <c r="D258" s="41"/>
      <c r="E258" s="41"/>
      <c r="F258" s="41"/>
    </row>
    <row r="259" spans="1:6" x14ac:dyDescent="0.2">
      <c r="A259" s="42" t="s">
        <v>298</v>
      </c>
      <c r="B259" s="48">
        <f>SUM(B260:B264)</f>
        <v>13128421</v>
      </c>
      <c r="C259" s="48">
        <f>SUM(C260:C264)</f>
        <v>12193887</v>
      </c>
      <c r="D259" s="48">
        <f>SUM(D260:D264)</f>
        <v>874677</v>
      </c>
      <c r="E259" s="48">
        <f>SUM(E260:E264)</f>
        <v>13068564</v>
      </c>
      <c r="F259" s="48">
        <f>SUM(F260:F264)</f>
        <v>59857</v>
      </c>
    </row>
    <row r="260" spans="1:6" x14ac:dyDescent="0.2">
      <c r="A260" s="40" t="s">
        <v>299</v>
      </c>
      <c r="B260" s="38">
        <f>'[2]By Agency-REG (C)'!B260+'[2]By Agency-SPEC'!B260</f>
        <v>11622670</v>
      </c>
      <c r="C260" s="38">
        <f>'[2]By Agency-REG (C)'!C260+'[2]By Agency-SPEC'!C260</f>
        <v>10801980</v>
      </c>
      <c r="D260" s="38">
        <f>'[2]By Agency-REG (C)'!D260+'[2]By Agency-SPEC'!D260</f>
        <v>785145</v>
      </c>
      <c r="E260" s="38">
        <f>SUM(C260:D260)</f>
        <v>11587125</v>
      </c>
      <c r="F260" s="38">
        <f>B260-E260</f>
        <v>35545</v>
      </c>
    </row>
    <row r="261" spans="1:6" x14ac:dyDescent="0.2">
      <c r="A261" s="40" t="s">
        <v>300</v>
      </c>
      <c r="B261" s="38">
        <f>'[2]By Agency-REG (C)'!B261+'[2]By Agency-SPEC'!B261</f>
        <v>63127</v>
      </c>
      <c r="C261" s="38">
        <f>'[2]By Agency-REG (C)'!C261+'[2]By Agency-SPEC'!C261</f>
        <v>42339</v>
      </c>
      <c r="D261" s="38">
        <f>'[2]By Agency-REG (C)'!D261+'[2]By Agency-SPEC'!D261</f>
        <v>1116</v>
      </c>
      <c r="E261" s="38">
        <f>SUM(C261:D261)</f>
        <v>43455</v>
      </c>
      <c r="F261" s="38">
        <f>B261-E261</f>
        <v>19672</v>
      </c>
    </row>
    <row r="262" spans="1:6" x14ac:dyDescent="0.2">
      <c r="A262" s="40" t="s">
        <v>301</v>
      </c>
      <c r="B262" s="38">
        <f>'[2]By Agency-REG (C)'!B262+'[2]By Agency-SPEC'!B262</f>
        <v>303674</v>
      </c>
      <c r="C262" s="38">
        <f>'[2]By Agency-REG (C)'!C262+'[2]By Agency-SPEC'!C262</f>
        <v>274409</v>
      </c>
      <c r="D262" s="38">
        <f>'[2]By Agency-REG (C)'!D262+'[2]By Agency-SPEC'!D262</f>
        <v>28959</v>
      </c>
      <c r="E262" s="38">
        <f>SUM(C262:D262)</f>
        <v>303368</v>
      </c>
      <c r="F262" s="38">
        <f>B262-E262</f>
        <v>306</v>
      </c>
    </row>
    <row r="263" spans="1:6" x14ac:dyDescent="0.2">
      <c r="A263" s="40" t="s">
        <v>302</v>
      </c>
      <c r="B263" s="38">
        <f>'[2]By Agency-REG (C)'!B263+'[2]By Agency-SPEC'!B263</f>
        <v>967015</v>
      </c>
      <c r="C263" s="38">
        <f>'[2]By Agency-REG (C)'!C263+'[2]By Agency-SPEC'!C263</f>
        <v>915752</v>
      </c>
      <c r="D263" s="38">
        <f>'[2]By Agency-REG (C)'!D263+'[2]By Agency-SPEC'!D263</f>
        <v>51259</v>
      </c>
      <c r="E263" s="38">
        <f>SUM(C263:D263)</f>
        <v>967011</v>
      </c>
      <c r="F263" s="38">
        <f>B263-E263</f>
        <v>4</v>
      </c>
    </row>
    <row r="264" spans="1:6" x14ac:dyDescent="0.2">
      <c r="A264" s="40" t="s">
        <v>303</v>
      </c>
      <c r="B264" s="38">
        <f>'[2]By Agency-REG (C)'!B264+'[2]By Agency-SPEC'!B264</f>
        <v>171935</v>
      </c>
      <c r="C264" s="38">
        <f>'[2]By Agency-REG (C)'!C264+'[2]By Agency-SPEC'!C264</f>
        <v>159407</v>
      </c>
      <c r="D264" s="38">
        <f>'[2]By Agency-REG (C)'!D264+'[2]By Agency-SPEC'!D264</f>
        <v>8198</v>
      </c>
      <c r="E264" s="38">
        <f>SUM(C264:D264)</f>
        <v>167605</v>
      </c>
      <c r="F264" s="38">
        <f>B264-E264</f>
        <v>4330</v>
      </c>
    </row>
    <row r="265" spans="1:6" x14ac:dyDescent="0.2">
      <c r="A265" s="40"/>
      <c r="B265" s="41"/>
      <c r="C265" s="41"/>
      <c r="D265" s="41"/>
      <c r="E265" s="41"/>
      <c r="F265" s="41"/>
    </row>
    <row r="266" spans="1:6" x14ac:dyDescent="0.2">
      <c r="A266" s="42" t="s">
        <v>304</v>
      </c>
      <c r="B266" s="48">
        <f>+B267+B268</f>
        <v>718508</v>
      </c>
      <c r="C266" s="48">
        <f>+C267+C268</f>
        <v>686607</v>
      </c>
      <c r="D266" s="48">
        <f>+D267+D268</f>
        <v>28848</v>
      </c>
      <c r="E266" s="48">
        <f>+E267+E268</f>
        <v>715455</v>
      </c>
      <c r="F266" s="48">
        <f>+F267+F268</f>
        <v>3053</v>
      </c>
    </row>
    <row r="267" spans="1:6" x14ac:dyDescent="0.2">
      <c r="A267" s="40" t="s">
        <v>305</v>
      </c>
      <c r="B267" s="38">
        <f>'[2]By Agency-REG (C)'!B267+'[2]By Agency-SPEC'!B267</f>
        <v>679014</v>
      </c>
      <c r="C267" s="38">
        <f>'[2]By Agency-REG (C)'!C267+'[2]By Agency-SPEC'!C267</f>
        <v>651493</v>
      </c>
      <c r="D267" s="38">
        <f>'[2]By Agency-REG (C)'!D267+'[2]By Agency-SPEC'!D267</f>
        <v>25991</v>
      </c>
      <c r="E267" s="38">
        <f>SUM(C267:D267)</f>
        <v>677484</v>
      </c>
      <c r="F267" s="38">
        <f>B267-E267</f>
        <v>1530</v>
      </c>
    </row>
    <row r="268" spans="1:6" x14ac:dyDescent="0.2">
      <c r="A268" s="40" t="s">
        <v>306</v>
      </c>
      <c r="B268" s="38">
        <f>'[2]By Agency-REG (C)'!B268+'[2]By Agency-SPEC'!B268</f>
        <v>39494</v>
      </c>
      <c r="C268" s="38">
        <f>'[2]By Agency-REG (C)'!C268+'[2]By Agency-SPEC'!C268</f>
        <v>35114</v>
      </c>
      <c r="D268" s="38">
        <f>'[2]By Agency-REG (C)'!D268+'[2]By Agency-SPEC'!D268</f>
        <v>2857</v>
      </c>
      <c r="E268" s="38">
        <f>SUM(C268:D268)</f>
        <v>37971</v>
      </c>
      <c r="F268" s="38">
        <f>B268-E268</f>
        <v>1523</v>
      </c>
    </row>
    <row r="269" spans="1:6" x14ac:dyDescent="0.2">
      <c r="A269" s="40"/>
      <c r="B269" s="41"/>
      <c r="C269" s="41"/>
      <c r="D269" s="41"/>
      <c r="E269" s="41"/>
      <c r="F269" s="41"/>
    </row>
    <row r="270" spans="1:6" x14ac:dyDescent="0.2">
      <c r="A270" s="42" t="s">
        <v>307</v>
      </c>
      <c r="B270" s="48">
        <f>+B271</f>
        <v>5896022</v>
      </c>
      <c r="C270" s="48">
        <f>+C271</f>
        <v>5340971</v>
      </c>
      <c r="D270" s="48">
        <f>+D271</f>
        <v>300366</v>
      </c>
      <c r="E270" s="48">
        <f>+E271</f>
        <v>5641337</v>
      </c>
      <c r="F270" s="48">
        <f>+F271</f>
        <v>254685</v>
      </c>
    </row>
    <row r="271" spans="1:6" x14ac:dyDescent="0.2">
      <c r="A271" s="40" t="s">
        <v>308</v>
      </c>
      <c r="B271" s="38">
        <f>'[2]By Agency-REG (C)'!B271+'[2]By Agency-SPEC'!B271</f>
        <v>5896022</v>
      </c>
      <c r="C271" s="38">
        <f>'[2]By Agency-REG (C)'!C271+'[2]By Agency-SPEC'!C271</f>
        <v>5340971</v>
      </c>
      <c r="D271" s="38">
        <f>'[2]By Agency-REG (C)'!D271+'[2]By Agency-SPEC'!D271</f>
        <v>300366</v>
      </c>
      <c r="E271" s="38">
        <f>SUM(C271:D271)</f>
        <v>5641337</v>
      </c>
      <c r="F271" s="38">
        <f>B271-E271</f>
        <v>254685</v>
      </c>
    </row>
    <row r="272" spans="1:6" x14ac:dyDescent="0.2">
      <c r="A272" s="40"/>
      <c r="B272" s="41"/>
      <c r="C272" s="41"/>
      <c r="D272" s="41"/>
      <c r="E272" s="41"/>
      <c r="F272" s="41"/>
    </row>
    <row r="273" spans="1:6" x14ac:dyDescent="0.2">
      <c r="A273" s="42" t="s">
        <v>309</v>
      </c>
      <c r="B273" s="48">
        <f>+B274</f>
        <v>15100743</v>
      </c>
      <c r="C273" s="48">
        <f>+C274</f>
        <v>14987167</v>
      </c>
      <c r="D273" s="48">
        <f>+D274</f>
        <v>109804</v>
      </c>
      <c r="E273" s="48">
        <f>+E274</f>
        <v>15096971</v>
      </c>
      <c r="F273" s="48">
        <f>+F274</f>
        <v>3772</v>
      </c>
    </row>
    <row r="274" spans="1:6" x14ac:dyDescent="0.2">
      <c r="A274" s="40" t="s">
        <v>310</v>
      </c>
      <c r="B274" s="38">
        <f>'[2]By Agency-REG (C)'!B274+'[2]By Agency-SPEC'!B274</f>
        <v>15100743</v>
      </c>
      <c r="C274" s="38">
        <f>'[2]By Agency-REG (C)'!C274+'[2]By Agency-SPEC'!C274</f>
        <v>14987167</v>
      </c>
      <c r="D274" s="38">
        <f>'[2]By Agency-REG (C)'!D274+'[2]By Agency-SPEC'!D274</f>
        <v>109804</v>
      </c>
      <c r="E274" s="38">
        <f>SUM(C274:D274)</f>
        <v>15096971</v>
      </c>
      <c r="F274" s="38">
        <f>B274-E274</f>
        <v>3772</v>
      </c>
    </row>
    <row r="275" spans="1:6" x14ac:dyDescent="0.2">
      <c r="A275" s="40"/>
      <c r="B275" s="41"/>
      <c r="C275" s="41"/>
      <c r="D275" s="41"/>
      <c r="E275" s="41"/>
      <c r="F275" s="41"/>
    </row>
    <row r="276" spans="1:6" x14ac:dyDescent="0.2">
      <c r="A276" s="42" t="s">
        <v>311</v>
      </c>
      <c r="B276" s="48">
        <f>+B277</f>
        <v>1286746</v>
      </c>
      <c r="C276" s="48">
        <f>+C277</f>
        <v>1173907</v>
      </c>
      <c r="D276" s="48">
        <f>+D277</f>
        <v>112327</v>
      </c>
      <c r="E276" s="48">
        <f>+E277</f>
        <v>1286234</v>
      </c>
      <c r="F276" s="48">
        <f>+F277</f>
        <v>512</v>
      </c>
    </row>
    <row r="277" spans="1:6" x14ac:dyDescent="0.2">
      <c r="A277" s="40" t="s">
        <v>312</v>
      </c>
      <c r="B277" s="38">
        <f>'[2]By Agency-REG (C)'!B277+'[2]By Agency-SPEC'!B277</f>
        <v>1286746</v>
      </c>
      <c r="C277" s="38">
        <f>'[2]By Agency-REG (C)'!C277+'[2]By Agency-SPEC'!C277</f>
        <v>1173907</v>
      </c>
      <c r="D277" s="38">
        <f>'[2]By Agency-REG (C)'!D277+'[2]By Agency-SPEC'!D277</f>
        <v>112327</v>
      </c>
      <c r="E277" s="38">
        <f>SUM(C277:D277)</f>
        <v>1286234</v>
      </c>
      <c r="F277" s="38">
        <f>B277-E277</f>
        <v>512</v>
      </c>
    </row>
    <row r="278" spans="1:6" x14ac:dyDescent="0.2">
      <c r="A278" s="40"/>
      <c r="B278" s="41"/>
      <c r="C278" s="41"/>
      <c r="D278" s="41"/>
      <c r="E278" s="41"/>
      <c r="F278" s="41"/>
    </row>
    <row r="279" spans="1:6" x14ac:dyDescent="0.2">
      <c r="A279" s="42" t="s">
        <v>313</v>
      </c>
      <c r="B279" s="48">
        <f>+B280</f>
        <v>226255</v>
      </c>
      <c r="C279" s="48">
        <f>+C280</f>
        <v>217842</v>
      </c>
      <c r="D279" s="48">
        <f>+D280</f>
        <v>7850</v>
      </c>
      <c r="E279" s="48">
        <f>+E280</f>
        <v>225692</v>
      </c>
      <c r="F279" s="48">
        <f>+F280</f>
        <v>563</v>
      </c>
    </row>
    <row r="280" spans="1:6" x14ac:dyDescent="0.2">
      <c r="A280" s="40" t="s">
        <v>314</v>
      </c>
      <c r="B280" s="38">
        <f>'[2]By Agency-REG (C)'!B280+'[2]By Agency-SPEC'!B280</f>
        <v>226255</v>
      </c>
      <c r="C280" s="38">
        <f>'[2]By Agency-REG (C)'!C280+'[2]By Agency-SPEC'!C280</f>
        <v>217842</v>
      </c>
      <c r="D280" s="38">
        <f>'[2]By Agency-REG (C)'!D280+'[2]By Agency-SPEC'!D280</f>
        <v>7850</v>
      </c>
      <c r="E280" s="38">
        <f>SUM(C280:D280)</f>
        <v>225692</v>
      </c>
      <c r="F280" s="38">
        <f>B280-E280</f>
        <v>563</v>
      </c>
    </row>
    <row r="281" spans="1:6" x14ac:dyDescent="0.2">
      <c r="A281" s="40"/>
      <c r="B281" s="41"/>
      <c r="C281" s="41"/>
      <c r="D281" s="41"/>
      <c r="E281" s="41"/>
      <c r="F281" s="41"/>
    </row>
    <row r="282" spans="1:6" x14ac:dyDescent="0.2">
      <c r="A282" s="60" t="s">
        <v>315</v>
      </c>
      <c r="B282" s="61">
        <f>+B12+B19+B22+B25+B28+B41+B45+B52+B54+B57+B65+B80+B86+B91+B100+B113+B124+B141+B144+B168+B175+B180+B188+B196+B205+B214+B256+B259+B266+B270+B273+B276+B279+B251</f>
        <v>800883167</v>
      </c>
      <c r="C282" s="61">
        <f>+C12+C19+C22+C25+C28+C41+C45+C52+C54+C57+C65+C80+C86+C91+C100+C113+C124+C141+C144+C168+C175+C180+C188+C196+C205+C214+C256+C259+C266+C270+C273+C276+C279+C251</f>
        <v>701759517</v>
      </c>
      <c r="D282" s="61">
        <f>+D12+D19+D22+D25+D28+D41+D45+D52+D54+D57+D65+D80+D86+D91+D100+D113+D124+D141+D144+D168+D175+D180+D188+D196+D205+D214+D256+D259+D266+D270+D273+D276+D279+D251</f>
        <v>36199709</v>
      </c>
      <c r="E282" s="61">
        <f>+E12+E19+E22+E25+E28+E41+E45+E52+E54+E57+E65+E80+E86+E91+E100+E113+E124+E141+E144+E168+E175+E180+E188+E196+E205+E214+E256+E259+E266+E270+E273+E276+E279+E251</f>
        <v>737959226</v>
      </c>
      <c r="F282" s="61">
        <f>+F12+F19+F22+F25+F28+F41+F45+F52+F54+F57+F65+F80+F86+F91+F100+F113+F124+F141+F144+F168+F175+F180+F188+F196+F205+F214+F256+F259+F266+F270+F273+F276+F279+F251</f>
        <v>62923941</v>
      </c>
    </row>
    <row r="283" spans="1:6" x14ac:dyDescent="0.2">
      <c r="A283" s="40"/>
      <c r="B283" s="41"/>
      <c r="C283" s="41"/>
      <c r="D283" s="41"/>
      <c r="E283" s="41"/>
      <c r="F283" s="41"/>
    </row>
    <row r="284" spans="1:6" x14ac:dyDescent="0.2">
      <c r="A284" s="62" t="s">
        <v>316</v>
      </c>
      <c r="B284" s="63"/>
      <c r="C284" s="63"/>
      <c r="D284" s="63"/>
      <c r="E284" s="63"/>
      <c r="F284" s="63"/>
    </row>
    <row r="285" spans="1:6" x14ac:dyDescent="0.2">
      <c r="A285" s="37" t="s">
        <v>317</v>
      </c>
      <c r="B285" s="38">
        <f>'[2]By Agency-REG (C)'!B285+'[2]By Agency-SPEC'!B285</f>
        <v>38147776</v>
      </c>
      <c r="C285" s="38">
        <f>'[2]By Agency-REG (C)'!C285+'[2]By Agency-SPEC'!C285</f>
        <v>36213357</v>
      </c>
      <c r="D285" s="38">
        <f>'[2]By Agency-REG (C)'!D285+'[2]By Agency-SPEC'!D285</f>
        <v>2186</v>
      </c>
      <c r="E285" s="38">
        <f>SUM(C285:D285)</f>
        <v>36215543</v>
      </c>
      <c r="F285" s="38">
        <f>B285-E285</f>
        <v>1932233</v>
      </c>
    </row>
    <row r="286" spans="1:6" x14ac:dyDescent="0.2">
      <c r="A286" s="40"/>
      <c r="B286" s="41"/>
      <c r="C286" s="41"/>
      <c r="D286" s="41"/>
      <c r="E286" s="41"/>
      <c r="F286" s="41"/>
    </row>
    <row r="287" spans="1:6" x14ac:dyDescent="0.2">
      <c r="A287" s="37" t="s">
        <v>318</v>
      </c>
      <c r="B287" s="64">
        <f>+B289+B304+B302</f>
        <v>0</v>
      </c>
      <c r="C287" s="64">
        <f>+C289+C304+C302</f>
        <v>0</v>
      </c>
      <c r="D287" s="64">
        <f>+D289+D304+D302</f>
        <v>0</v>
      </c>
      <c r="E287" s="64">
        <f>+E289+E304+E302</f>
        <v>0</v>
      </c>
      <c r="F287" s="64">
        <f>+F289+F304+F302</f>
        <v>0</v>
      </c>
    </row>
    <row r="288" spans="1:6" x14ac:dyDescent="0.2">
      <c r="A288" s="40"/>
      <c r="B288" s="41"/>
      <c r="C288" s="41"/>
      <c r="D288" s="41"/>
      <c r="E288" s="41"/>
      <c r="F288" s="41"/>
    </row>
    <row r="289" spans="1:6" x14ac:dyDescent="0.2">
      <c r="A289" s="37" t="s">
        <v>319</v>
      </c>
      <c r="B289" s="38">
        <f>SUM(B290:B294)</f>
        <v>0</v>
      </c>
      <c r="C289" s="38">
        <f>SUM(C290:C294)</f>
        <v>0</v>
      </c>
      <c r="D289" s="38">
        <f>SUM(D290:D294)</f>
        <v>0</v>
      </c>
      <c r="E289" s="38">
        <f t="shared" ref="E289:E294" si="28">SUM(C289:D289)</f>
        <v>0</v>
      </c>
      <c r="F289" s="38">
        <f t="shared" ref="F289:F294" si="29">B289-E289</f>
        <v>0</v>
      </c>
    </row>
    <row r="290" spans="1:6" x14ac:dyDescent="0.2">
      <c r="A290" s="37" t="s">
        <v>320</v>
      </c>
      <c r="B290" s="38">
        <f>'[2]By Agency-REG (C)'!B290+'[2]By Agency-SPEC'!B290</f>
        <v>0</v>
      </c>
      <c r="C290" s="38">
        <f>'[2]By Agency-REG (C)'!C290+'[2]By Agency-SPEC'!C290</f>
        <v>0</v>
      </c>
      <c r="D290" s="38">
        <f>'[2]By Agency-REG (C)'!D290+'[2]By Agency-SPEC'!D290</f>
        <v>0</v>
      </c>
      <c r="E290" s="38">
        <f t="shared" si="28"/>
        <v>0</v>
      </c>
      <c r="F290" s="38">
        <f t="shared" si="29"/>
        <v>0</v>
      </c>
    </row>
    <row r="291" spans="1:6" x14ac:dyDescent="0.2">
      <c r="A291" s="37" t="s">
        <v>321</v>
      </c>
      <c r="B291" s="38">
        <f>'[2]By Agency-REG (C)'!B291+'[2]By Agency-SPEC'!B291</f>
        <v>0</v>
      </c>
      <c r="C291" s="38">
        <f>'[2]By Agency-REG (C)'!C291+'[2]By Agency-SPEC'!C291</f>
        <v>0</v>
      </c>
      <c r="D291" s="38">
        <f>'[2]By Agency-REG (C)'!D291+'[2]By Agency-SPEC'!D291</f>
        <v>0</v>
      </c>
      <c r="E291" s="38">
        <f t="shared" si="28"/>
        <v>0</v>
      </c>
      <c r="F291" s="38">
        <f t="shared" si="29"/>
        <v>0</v>
      </c>
    </row>
    <row r="292" spans="1:6" x14ac:dyDescent="0.2">
      <c r="A292" s="65" t="s">
        <v>322</v>
      </c>
      <c r="B292" s="38">
        <f>'[2]By Agency-REG (C)'!B292+'[2]By Agency-SPEC'!B292</f>
        <v>0</v>
      </c>
      <c r="C292" s="38">
        <f>'[2]By Agency-REG (C)'!C292+'[2]By Agency-SPEC'!C292</f>
        <v>0</v>
      </c>
      <c r="D292" s="38">
        <f>'[2]By Agency-REG (C)'!D292+'[2]By Agency-SPEC'!D292</f>
        <v>0</v>
      </c>
      <c r="E292" s="38">
        <f t="shared" si="28"/>
        <v>0</v>
      </c>
      <c r="F292" s="38">
        <f t="shared" si="29"/>
        <v>0</v>
      </c>
    </row>
    <row r="293" spans="1:6" x14ac:dyDescent="0.2">
      <c r="A293" s="40" t="s">
        <v>323</v>
      </c>
      <c r="B293" s="38">
        <f>'[2]By Agency-REG (C)'!B293+'[2]By Agency-SPEC'!B293</f>
        <v>0</v>
      </c>
      <c r="C293" s="38">
        <f>'[2]By Agency-REG (C)'!C293+'[2]By Agency-SPEC'!C293</f>
        <v>0</v>
      </c>
      <c r="D293" s="38">
        <f>'[2]By Agency-REG (C)'!D293+'[2]By Agency-SPEC'!D293</f>
        <v>0</v>
      </c>
      <c r="E293" s="38">
        <f t="shared" si="28"/>
        <v>0</v>
      </c>
      <c r="F293" s="38">
        <f t="shared" si="29"/>
        <v>0</v>
      </c>
    </row>
    <row r="294" spans="1:6" x14ac:dyDescent="0.2">
      <c r="A294" s="40" t="s">
        <v>324</v>
      </c>
      <c r="B294" s="38">
        <f>'[2]By Agency-REG (C)'!B294+'[2]By Agency-SPEC'!B294</f>
        <v>0</v>
      </c>
      <c r="C294" s="38">
        <f>'[2]By Agency-REG (C)'!C294+'[2]By Agency-SPEC'!C294</f>
        <v>0</v>
      </c>
      <c r="D294" s="38">
        <f>'[2]By Agency-REG (C)'!D294+'[2]By Agency-SPEC'!D294</f>
        <v>0</v>
      </c>
      <c r="E294" s="38">
        <f t="shared" si="28"/>
        <v>0</v>
      </c>
      <c r="F294" s="38">
        <f t="shared" si="29"/>
        <v>0</v>
      </c>
    </row>
    <row r="295" spans="1:6" x14ac:dyDescent="0.2">
      <c r="A295" s="44"/>
      <c r="B295" s="66"/>
      <c r="C295" s="66"/>
      <c r="D295" s="66"/>
      <c r="E295" s="66"/>
      <c r="F295" s="66"/>
    </row>
    <row r="296" spans="1:6" x14ac:dyDescent="0.2">
      <c r="A296" s="37" t="s">
        <v>325</v>
      </c>
      <c r="B296" s="38">
        <f>SUM(B297:B300)</f>
        <v>0</v>
      </c>
      <c r="C296" s="38">
        <f>SUM(C297:C300)</f>
        <v>0</v>
      </c>
      <c r="D296" s="38">
        <f>SUM(D297:D300)</f>
        <v>0</v>
      </c>
      <c r="E296" s="67">
        <f>SUM(E297:E300)</f>
        <v>0</v>
      </c>
      <c r="F296" s="67">
        <f>SUM(F297:F300)</f>
        <v>0</v>
      </c>
    </row>
    <row r="297" spans="1:6" x14ac:dyDescent="0.2">
      <c r="A297" s="40" t="s">
        <v>326</v>
      </c>
      <c r="B297" s="38">
        <f>'[2]By Agency-REG (C)'!B297+'[2]By Agency-SPEC'!B297</f>
        <v>0</v>
      </c>
      <c r="C297" s="38">
        <f>'[2]By Agency-REG (C)'!C297+'[2]By Agency-SPEC'!C297</f>
        <v>0</v>
      </c>
      <c r="D297" s="38">
        <f>'[2]By Agency-REG (C)'!D297+'[2]By Agency-SPEC'!D297</f>
        <v>0</v>
      </c>
      <c r="E297" s="38">
        <f>SUM(C297:D297)</f>
        <v>0</v>
      </c>
      <c r="F297" s="38">
        <f>B297-E297</f>
        <v>0</v>
      </c>
    </row>
    <row r="298" spans="1:6" x14ac:dyDescent="0.2">
      <c r="A298" s="40" t="s">
        <v>327</v>
      </c>
      <c r="B298" s="38">
        <f>'[2]By Agency-REG (C)'!B298+'[2]By Agency-SPEC'!B298</f>
        <v>0</v>
      </c>
      <c r="C298" s="38">
        <f>'[2]By Agency-REG (C)'!C298+'[2]By Agency-SPEC'!C298</f>
        <v>0</v>
      </c>
      <c r="D298" s="38">
        <f>'[2]By Agency-REG (C)'!D298+'[2]By Agency-SPEC'!D298</f>
        <v>0</v>
      </c>
      <c r="E298" s="38">
        <f>SUM(C298:D298)</f>
        <v>0</v>
      </c>
      <c r="F298" s="38">
        <f>B298-E298</f>
        <v>0</v>
      </c>
    </row>
    <row r="299" spans="1:6" x14ac:dyDescent="0.2">
      <c r="A299" s="37" t="s">
        <v>328</v>
      </c>
      <c r="B299" s="38">
        <f>'[2]By Agency-REG (C)'!B299+'[2]By Agency-SPEC'!B299</f>
        <v>0</v>
      </c>
      <c r="C299" s="38">
        <f>'[2]By Agency-REG (C)'!C299+'[2]By Agency-SPEC'!C299</f>
        <v>0</v>
      </c>
      <c r="D299" s="38">
        <f>'[2]By Agency-REG (C)'!D299+'[2]By Agency-SPEC'!D299</f>
        <v>0</v>
      </c>
      <c r="E299" s="38">
        <f>SUM(C299:D299)</f>
        <v>0</v>
      </c>
      <c r="F299" s="38">
        <f>B299-E299</f>
        <v>0</v>
      </c>
    </row>
    <row r="300" spans="1:6" x14ac:dyDescent="0.2">
      <c r="A300" s="37" t="s">
        <v>329</v>
      </c>
      <c r="B300" s="38">
        <f>'[2]By Agency-REG (C)'!B300+'[2]By Agency-SPEC'!B300</f>
        <v>0</v>
      </c>
      <c r="C300" s="38">
        <f>'[2]By Agency-REG (C)'!C300+'[2]By Agency-SPEC'!C300</f>
        <v>0</v>
      </c>
      <c r="D300" s="38">
        <f>'[2]By Agency-REG (C)'!D300+'[2]By Agency-SPEC'!D300</f>
        <v>0</v>
      </c>
      <c r="E300" s="38">
        <f>SUM(C300:D300)</f>
        <v>0</v>
      </c>
      <c r="F300" s="38">
        <f>B300-E300</f>
        <v>0</v>
      </c>
    </row>
    <row r="301" spans="1:6" x14ac:dyDescent="0.2">
      <c r="A301" s="37"/>
      <c r="B301" s="41"/>
      <c r="C301" s="41"/>
      <c r="D301" s="41"/>
      <c r="E301" s="41"/>
      <c r="F301" s="41"/>
    </row>
    <row r="302" spans="1:6" x14ac:dyDescent="0.2">
      <c r="A302" s="37" t="s">
        <v>330</v>
      </c>
      <c r="B302" s="38">
        <f>'[2]By Agency-REG (C)'!B302+'[2]By Agency-SPEC'!B302</f>
        <v>0</v>
      </c>
      <c r="C302" s="38">
        <f>'[2]By Agency-REG (C)'!C302+'[2]By Agency-SPEC'!C302</f>
        <v>0</v>
      </c>
      <c r="D302" s="38">
        <f>'[2]By Agency-REG (C)'!D302+'[2]By Agency-SPEC'!D302</f>
        <v>0</v>
      </c>
      <c r="E302" s="38">
        <f>SUM(C302:D302)</f>
        <v>0</v>
      </c>
      <c r="F302" s="38">
        <f>B302-E302</f>
        <v>0</v>
      </c>
    </row>
    <row r="303" spans="1:6" x14ac:dyDescent="0.2">
      <c r="A303" s="37"/>
      <c r="B303" s="41"/>
      <c r="C303" s="41"/>
      <c r="D303" s="41"/>
      <c r="E303" s="41"/>
      <c r="F303" s="41"/>
    </row>
    <row r="304" spans="1:6" x14ac:dyDescent="0.2">
      <c r="A304" s="37" t="s">
        <v>331</v>
      </c>
      <c r="B304" s="38">
        <f>'[2]By Agency-REG (C)'!B304+'[2]By Agency-SPEC'!B304</f>
        <v>0</v>
      </c>
      <c r="C304" s="38">
        <f>'[2]By Agency-REG (C)'!C304+'[2]By Agency-SPEC'!C304</f>
        <v>0</v>
      </c>
      <c r="D304" s="38">
        <f>'[2]By Agency-REG (C)'!D304+'[2]By Agency-SPEC'!D304</f>
        <v>0</v>
      </c>
      <c r="E304" s="38">
        <f>SUM(C304:D304)</f>
        <v>0</v>
      </c>
      <c r="F304" s="38">
        <f>B304-E304</f>
        <v>0</v>
      </c>
    </row>
    <row r="305" spans="1:6" x14ac:dyDescent="0.2">
      <c r="A305" s="40"/>
      <c r="B305" s="41"/>
      <c r="C305" s="41"/>
      <c r="D305" s="41"/>
      <c r="E305" s="41"/>
      <c r="F305" s="41"/>
    </row>
    <row r="306" spans="1:6" x14ac:dyDescent="0.2">
      <c r="A306" s="37" t="s">
        <v>332</v>
      </c>
      <c r="B306" s="67">
        <f>SUM(B307:B316)</f>
        <v>1181343</v>
      </c>
      <c r="C306" s="67">
        <f>SUM(C307:C316)</f>
        <v>1169925</v>
      </c>
      <c r="D306" s="67">
        <f>SUM(D307:D316)</f>
        <v>10788</v>
      </c>
      <c r="E306" s="67">
        <f>SUM(E307:E316)</f>
        <v>1180713</v>
      </c>
      <c r="F306" s="67">
        <f>SUM(F307:F316)</f>
        <v>630</v>
      </c>
    </row>
    <row r="307" spans="1:6" x14ac:dyDescent="0.2">
      <c r="A307" s="40" t="s">
        <v>333</v>
      </c>
      <c r="B307" s="38">
        <f>'[2]By Agency-REG (C)'!B307+'[2]By Agency-SPEC'!B307</f>
        <v>0</v>
      </c>
      <c r="C307" s="38">
        <f>'[2]By Agency-REG (C)'!C307+'[2]By Agency-SPEC'!C307</f>
        <v>0</v>
      </c>
      <c r="D307" s="38">
        <f>'[2]By Agency-REG (C)'!D307+'[2]By Agency-SPEC'!D307</f>
        <v>0</v>
      </c>
      <c r="E307" s="38">
        <f t="shared" ref="E307:E316" si="30">SUM(C307:D307)</f>
        <v>0</v>
      </c>
      <c r="F307" s="38">
        <f t="shared" ref="F307:F316" si="31">B307-E307</f>
        <v>0</v>
      </c>
    </row>
    <row r="308" spans="1:6" x14ac:dyDescent="0.2">
      <c r="A308" s="40" t="s">
        <v>334</v>
      </c>
      <c r="B308" s="38">
        <f>'[2]By Agency-REG (C)'!B308+'[2]By Agency-SPEC'!B308</f>
        <v>0</v>
      </c>
      <c r="C308" s="38">
        <f>'[2]By Agency-REG (C)'!C308+'[2]By Agency-SPEC'!C308</f>
        <v>0</v>
      </c>
      <c r="D308" s="38">
        <f>'[2]By Agency-REG (C)'!D308+'[2]By Agency-SPEC'!D308</f>
        <v>0</v>
      </c>
      <c r="E308" s="38">
        <f t="shared" si="30"/>
        <v>0</v>
      </c>
      <c r="F308" s="38">
        <f t="shared" si="31"/>
        <v>0</v>
      </c>
    </row>
    <row r="309" spans="1:6" x14ac:dyDescent="0.2">
      <c r="A309" s="40" t="s">
        <v>335</v>
      </c>
      <c r="B309" s="38">
        <f>'[2]By Agency-REG (C)'!B309+'[2]By Agency-SPEC'!B309</f>
        <v>0</v>
      </c>
      <c r="C309" s="38">
        <f>'[2]By Agency-REG (C)'!C309+'[2]By Agency-SPEC'!C309</f>
        <v>0</v>
      </c>
      <c r="D309" s="38">
        <f>'[2]By Agency-REG (C)'!D309+'[2]By Agency-SPEC'!D309</f>
        <v>0</v>
      </c>
      <c r="E309" s="38">
        <f t="shared" si="30"/>
        <v>0</v>
      </c>
      <c r="F309" s="38">
        <f t="shared" si="31"/>
        <v>0</v>
      </c>
    </row>
    <row r="310" spans="1:6" x14ac:dyDescent="0.2">
      <c r="A310" s="37" t="s">
        <v>336</v>
      </c>
      <c r="B310" s="38">
        <f>'[2]By Agency-REG (C)'!B310+'[2]By Agency-SPEC'!B310</f>
        <v>1063177</v>
      </c>
      <c r="C310" s="38">
        <f>'[2]By Agency-REG (C)'!C310+'[2]By Agency-SPEC'!C310</f>
        <v>1054596</v>
      </c>
      <c r="D310" s="38">
        <f>'[2]By Agency-REG (C)'!D310+'[2]By Agency-SPEC'!D310</f>
        <v>8579</v>
      </c>
      <c r="E310" s="38">
        <f t="shared" si="30"/>
        <v>1063175</v>
      </c>
      <c r="F310" s="38">
        <f t="shared" si="31"/>
        <v>2</v>
      </c>
    </row>
    <row r="311" spans="1:6" x14ac:dyDescent="0.2">
      <c r="A311" s="40" t="s">
        <v>337</v>
      </c>
      <c r="B311" s="38">
        <f>'[2]By Agency-REG (C)'!B311+'[2]By Agency-SPEC'!B311</f>
        <v>118166</v>
      </c>
      <c r="C311" s="38">
        <f>'[2]By Agency-REG (C)'!C311+'[2]By Agency-SPEC'!C311</f>
        <v>115329</v>
      </c>
      <c r="D311" s="38">
        <f>'[2]By Agency-REG (C)'!D311+'[2]By Agency-SPEC'!D311</f>
        <v>2209</v>
      </c>
      <c r="E311" s="38">
        <f t="shared" si="30"/>
        <v>117538</v>
      </c>
      <c r="F311" s="38">
        <f t="shared" si="31"/>
        <v>628</v>
      </c>
    </row>
    <row r="312" spans="1:6" x14ac:dyDescent="0.2">
      <c r="A312" s="40" t="s">
        <v>338</v>
      </c>
      <c r="B312" s="38">
        <f>'[2]By Agency-REG (C)'!B312+'[2]By Agency-SPEC'!B312</f>
        <v>0</v>
      </c>
      <c r="C312" s="38">
        <f>'[2]By Agency-REG (C)'!C312+'[2]By Agency-SPEC'!C312</f>
        <v>0</v>
      </c>
      <c r="D312" s="38">
        <f>'[2]By Agency-REG (C)'!D312+'[2]By Agency-SPEC'!D312</f>
        <v>0</v>
      </c>
      <c r="E312" s="38">
        <f t="shared" si="30"/>
        <v>0</v>
      </c>
      <c r="F312" s="38">
        <f t="shared" si="31"/>
        <v>0</v>
      </c>
    </row>
    <row r="313" spans="1:6" x14ac:dyDescent="0.2">
      <c r="A313" s="44" t="s">
        <v>339</v>
      </c>
      <c r="B313" s="38">
        <f>'[2]By Agency-REG (C)'!B313+'[2]By Agency-SPEC'!B313</f>
        <v>0</v>
      </c>
      <c r="C313" s="38">
        <f>'[2]By Agency-REG (C)'!C313+'[2]By Agency-SPEC'!C313</f>
        <v>0</v>
      </c>
      <c r="D313" s="38">
        <f>'[2]By Agency-REG (C)'!D313+'[2]By Agency-SPEC'!D313</f>
        <v>0</v>
      </c>
      <c r="E313" s="38">
        <f t="shared" si="30"/>
        <v>0</v>
      </c>
      <c r="F313" s="38">
        <f t="shared" si="31"/>
        <v>0</v>
      </c>
    </row>
    <row r="314" spans="1:6" x14ac:dyDescent="0.2">
      <c r="A314" s="68" t="s">
        <v>340</v>
      </c>
      <c r="B314" s="38">
        <f>'[2]By Agency-REG (C)'!B314+'[2]By Agency-SPEC'!B314</f>
        <v>0</v>
      </c>
      <c r="C314" s="38">
        <f>'[2]By Agency-REG (C)'!C314+'[2]By Agency-SPEC'!C314</f>
        <v>0</v>
      </c>
      <c r="D314" s="38">
        <f>'[2]By Agency-REG (C)'!D314+'[2]By Agency-SPEC'!D314</f>
        <v>0</v>
      </c>
      <c r="E314" s="38">
        <f t="shared" si="30"/>
        <v>0</v>
      </c>
      <c r="F314" s="38">
        <f t="shared" si="31"/>
        <v>0</v>
      </c>
    </row>
    <row r="315" spans="1:6" x14ac:dyDescent="0.2">
      <c r="A315" s="37" t="s">
        <v>341</v>
      </c>
      <c r="B315" s="38">
        <f>'[2]By Agency-REG (C)'!B315+'[2]By Agency-SPEC'!B315</f>
        <v>0</v>
      </c>
      <c r="C315" s="38">
        <f>'[2]By Agency-REG (C)'!C315+'[2]By Agency-SPEC'!C315</f>
        <v>0</v>
      </c>
      <c r="D315" s="38">
        <f>'[2]By Agency-REG (C)'!D315+'[2]By Agency-SPEC'!D315</f>
        <v>0</v>
      </c>
      <c r="E315" s="38">
        <f t="shared" si="30"/>
        <v>0</v>
      </c>
      <c r="F315" s="38">
        <f t="shared" si="31"/>
        <v>0</v>
      </c>
    </row>
    <row r="316" spans="1:6" x14ac:dyDescent="0.2">
      <c r="A316" s="37" t="s">
        <v>342</v>
      </c>
      <c r="B316" s="38">
        <f>'[2]By Agency-REG (C)'!B316+'[2]By Agency-SPEC'!B316</f>
        <v>0</v>
      </c>
      <c r="C316" s="38">
        <f>'[2]By Agency-REG (C)'!C316+'[2]By Agency-SPEC'!C316</f>
        <v>0</v>
      </c>
      <c r="D316" s="38">
        <f>'[2]By Agency-REG (C)'!D316+'[2]By Agency-SPEC'!D316</f>
        <v>0</v>
      </c>
      <c r="E316" s="38">
        <f t="shared" si="30"/>
        <v>0</v>
      </c>
      <c r="F316" s="38">
        <f t="shared" si="31"/>
        <v>0</v>
      </c>
    </row>
    <row r="317" spans="1:6" x14ac:dyDescent="0.2">
      <c r="A317" s="40"/>
      <c r="B317" s="41"/>
      <c r="C317" s="41"/>
      <c r="D317" s="41"/>
      <c r="E317" s="41"/>
      <c r="F317" s="41"/>
    </row>
    <row r="318" spans="1:6" x14ac:dyDescent="0.2">
      <c r="A318" s="40" t="s">
        <v>343</v>
      </c>
      <c r="B318" s="38"/>
      <c r="C318" s="38"/>
      <c r="D318" s="38"/>
      <c r="E318" s="38"/>
      <c r="F318" s="38"/>
    </row>
    <row r="319" spans="1:6" x14ac:dyDescent="0.2">
      <c r="A319" s="40"/>
      <c r="B319" s="41"/>
      <c r="C319" s="41"/>
      <c r="D319" s="41"/>
      <c r="E319" s="41"/>
      <c r="F319" s="41"/>
    </row>
    <row r="320" spans="1:6" x14ac:dyDescent="0.2">
      <c r="A320" s="40" t="s">
        <v>344</v>
      </c>
      <c r="B320" s="38">
        <f>'[2]By Agency-REG (C)'!B320+'[2]By Agency-SPEC'!B320</f>
        <v>7644078</v>
      </c>
      <c r="C320" s="38">
        <f>'[2]By Agency-REG (C)'!C320+'[2]By Agency-SPEC'!C320</f>
        <v>5865492</v>
      </c>
      <c r="D320" s="38">
        <f>'[2]By Agency-REG (C)'!D320+'[2]By Agency-SPEC'!D320</f>
        <v>736655</v>
      </c>
      <c r="E320" s="38">
        <f>SUM(C320:D320)</f>
        <v>6602147</v>
      </c>
      <c r="F320" s="38">
        <f>B320-E320</f>
        <v>1041931</v>
      </c>
    </row>
    <row r="321" spans="1:6" x14ac:dyDescent="0.2">
      <c r="A321" s="40"/>
      <c r="B321" s="41"/>
      <c r="C321" s="41"/>
      <c r="D321" s="41"/>
      <c r="E321" s="41"/>
      <c r="F321" s="41"/>
    </row>
    <row r="322" spans="1:6" x14ac:dyDescent="0.2">
      <c r="A322" s="40" t="s">
        <v>345</v>
      </c>
      <c r="B322" s="38"/>
      <c r="C322" s="38"/>
      <c r="D322" s="38"/>
      <c r="E322" s="38"/>
      <c r="F322" s="38"/>
    </row>
    <row r="323" spans="1:6" x14ac:dyDescent="0.2">
      <c r="A323" s="40"/>
      <c r="B323" s="41"/>
      <c r="C323" s="41"/>
      <c r="D323" s="41"/>
      <c r="E323" s="41"/>
      <c r="F323" s="41"/>
    </row>
    <row r="324" spans="1:6" x14ac:dyDescent="0.2">
      <c r="A324" s="40" t="s">
        <v>346</v>
      </c>
      <c r="B324" s="38"/>
      <c r="C324" s="38"/>
      <c r="D324" s="38"/>
      <c r="E324" s="38"/>
      <c r="F324" s="38"/>
    </row>
    <row r="325" spans="1:6" x14ac:dyDescent="0.2">
      <c r="A325" s="40"/>
      <c r="B325" s="41"/>
      <c r="C325" s="41"/>
      <c r="D325" s="41"/>
      <c r="E325" s="41"/>
      <c r="F325" s="41"/>
    </row>
    <row r="326" spans="1:6" x14ac:dyDescent="0.2">
      <c r="A326" s="37" t="s">
        <v>347</v>
      </c>
      <c r="B326" s="38"/>
      <c r="C326" s="38"/>
      <c r="D326" s="38"/>
      <c r="E326" s="38"/>
      <c r="F326" s="38"/>
    </row>
    <row r="327" spans="1:6" x14ac:dyDescent="0.2">
      <c r="A327" s="40"/>
      <c r="B327" s="41"/>
      <c r="C327" s="41"/>
      <c r="D327" s="41"/>
      <c r="E327" s="41"/>
      <c r="F327" s="41"/>
    </row>
    <row r="328" spans="1:6" x14ac:dyDescent="0.2">
      <c r="A328" s="40" t="s">
        <v>348</v>
      </c>
      <c r="B328" s="38"/>
      <c r="C328" s="38"/>
      <c r="D328" s="38"/>
      <c r="E328" s="38"/>
      <c r="F328" s="38"/>
    </row>
    <row r="329" spans="1:6" x14ac:dyDescent="0.2">
      <c r="A329" s="40"/>
      <c r="B329" s="41"/>
      <c r="C329" s="41"/>
      <c r="D329" s="41"/>
      <c r="E329" s="41"/>
      <c r="F329" s="41"/>
    </row>
    <row r="330" spans="1:6" x14ac:dyDescent="0.2">
      <c r="A330" s="40" t="s">
        <v>349</v>
      </c>
      <c r="B330" s="38"/>
      <c r="C330" s="38"/>
      <c r="D330" s="38"/>
      <c r="E330" s="38"/>
      <c r="F330" s="38"/>
    </row>
    <row r="331" spans="1:6" x14ac:dyDescent="0.2">
      <c r="A331" s="40"/>
      <c r="B331" s="41"/>
      <c r="C331" s="41"/>
      <c r="D331" s="41"/>
      <c r="E331" s="41"/>
      <c r="F331" s="41"/>
    </row>
    <row r="332" spans="1:6" x14ac:dyDescent="0.2">
      <c r="A332" s="40" t="s">
        <v>350</v>
      </c>
      <c r="B332" s="38"/>
      <c r="C332" s="38"/>
      <c r="D332" s="38"/>
      <c r="E332" s="38"/>
      <c r="F332" s="38"/>
    </row>
    <row r="333" spans="1:6" x14ac:dyDescent="0.2">
      <c r="A333" s="40"/>
      <c r="B333" s="41"/>
      <c r="C333" s="41"/>
      <c r="D333" s="41"/>
      <c r="E333" s="41"/>
      <c r="F333" s="41"/>
    </row>
    <row r="334" spans="1:6" x14ac:dyDescent="0.2">
      <c r="A334" s="40" t="s">
        <v>351</v>
      </c>
      <c r="B334" s="38"/>
      <c r="C334" s="38"/>
      <c r="D334" s="38"/>
      <c r="E334" s="38"/>
      <c r="F334" s="38"/>
    </row>
    <row r="335" spans="1:6" x14ac:dyDescent="0.2">
      <c r="A335" s="40"/>
      <c r="B335" s="41"/>
      <c r="C335" s="41"/>
      <c r="D335" s="41"/>
      <c r="E335" s="41"/>
      <c r="F335" s="41"/>
    </row>
    <row r="336" spans="1:6" x14ac:dyDescent="0.2">
      <c r="A336" s="40" t="s">
        <v>352</v>
      </c>
      <c r="B336" s="38"/>
      <c r="C336" s="38"/>
      <c r="D336" s="38"/>
      <c r="E336" s="38"/>
      <c r="F336" s="38"/>
    </row>
    <row r="337" spans="1:6" x14ac:dyDescent="0.2">
      <c r="A337" s="40"/>
      <c r="B337" s="41"/>
      <c r="C337" s="41"/>
      <c r="D337" s="41"/>
      <c r="E337" s="41"/>
      <c r="F337" s="41"/>
    </row>
    <row r="338" spans="1:6" x14ac:dyDescent="0.2">
      <c r="A338" s="40" t="s">
        <v>353</v>
      </c>
      <c r="B338" s="38"/>
      <c r="C338" s="38"/>
      <c r="D338" s="38"/>
      <c r="E338" s="38"/>
      <c r="F338" s="38"/>
    </row>
    <row r="339" spans="1:6" x14ac:dyDescent="0.2">
      <c r="A339" s="37"/>
      <c r="B339" s="41"/>
      <c r="C339" s="41"/>
      <c r="D339" s="41"/>
      <c r="E339" s="41"/>
      <c r="F339" s="41"/>
    </row>
    <row r="340" spans="1:6" x14ac:dyDescent="0.2">
      <c r="A340" s="37" t="s">
        <v>354</v>
      </c>
      <c r="B340" s="38"/>
      <c r="C340" s="38"/>
      <c r="D340" s="38"/>
      <c r="E340" s="38"/>
      <c r="F340" s="38"/>
    </row>
    <row r="341" spans="1:6" x14ac:dyDescent="0.2">
      <c r="A341" s="37"/>
      <c r="B341" s="41"/>
      <c r="C341" s="41"/>
      <c r="D341" s="41"/>
      <c r="E341" s="41"/>
      <c r="F341" s="41"/>
    </row>
    <row r="342" spans="1:6" x14ac:dyDescent="0.2">
      <c r="A342" s="37" t="s">
        <v>355</v>
      </c>
      <c r="B342" s="38"/>
      <c r="C342" s="38"/>
      <c r="D342" s="38"/>
      <c r="E342" s="38"/>
      <c r="F342" s="38"/>
    </row>
    <row r="343" spans="1:6" x14ac:dyDescent="0.2">
      <c r="A343" s="37"/>
      <c r="B343" s="41"/>
      <c r="C343" s="41"/>
      <c r="D343" s="41"/>
      <c r="E343" s="41"/>
      <c r="F343" s="41"/>
    </row>
    <row r="344" spans="1:6" x14ac:dyDescent="0.2">
      <c r="A344" s="37" t="s">
        <v>356</v>
      </c>
      <c r="B344" s="38"/>
      <c r="C344" s="38"/>
      <c r="D344" s="38"/>
      <c r="E344" s="38"/>
      <c r="F344" s="38"/>
    </row>
    <row r="345" spans="1:6" x14ac:dyDescent="0.2">
      <c r="A345" s="40"/>
      <c r="B345" s="41"/>
      <c r="C345" s="41"/>
      <c r="D345" s="41"/>
      <c r="E345" s="41"/>
      <c r="F345" s="41"/>
    </row>
    <row r="346" spans="1:6" x14ac:dyDescent="0.2">
      <c r="A346" s="69" t="s">
        <v>357</v>
      </c>
      <c r="B346" s="70">
        <f>+B285+B287+B306+B318+B320+B322+B324+B326+B328+B332+B334+B336+B338+B340+B344+B330</f>
        <v>46973197</v>
      </c>
      <c r="C346" s="70">
        <f>+C285+C287+C306+C318+C320+C322+C324+C326+C328+C332+C334+C336+C338+C340+C344+C330</f>
        <v>43248774</v>
      </c>
      <c r="D346" s="70">
        <f>+D285+D287+D306+D318+D320+D322+D324+D326+D328+D332+D334+D336+D338+D340+D344+D330</f>
        <v>749629</v>
      </c>
      <c r="E346" s="70">
        <f>+E285+E287+E306+E318+E320+E322+E324+E326+E328+E332+E334+E336+E338+E340+E344+E330</f>
        <v>43998403</v>
      </c>
      <c r="F346" s="70">
        <f>+F285+F287+F306+F318+F320+F322+F324+F326+F328+F332+F334+F336+F338+F340+F344+F330</f>
        <v>2974794</v>
      </c>
    </row>
    <row r="347" spans="1:6" x14ac:dyDescent="0.2">
      <c r="A347" s="40"/>
      <c r="B347" s="67"/>
      <c r="C347" s="67"/>
      <c r="D347" s="67"/>
      <c r="E347" s="67"/>
      <c r="F347" s="67"/>
    </row>
    <row r="348" spans="1:6" x14ac:dyDescent="0.2">
      <c r="A348" s="60" t="s">
        <v>358</v>
      </c>
      <c r="B348" s="48">
        <f>+B346+B282</f>
        <v>847856364</v>
      </c>
      <c r="C348" s="48">
        <f>+C346+C282</f>
        <v>745008291</v>
      </c>
      <c r="D348" s="48">
        <f>+D346+D282</f>
        <v>36949338</v>
      </c>
      <c r="E348" s="48">
        <f>+E346+E282</f>
        <v>781957629</v>
      </c>
      <c r="F348" s="48">
        <f>+F346+F282</f>
        <v>65898735</v>
      </c>
    </row>
    <row r="349" spans="1:6" ht="12.75" customHeight="1" x14ac:dyDescent="0.2">
      <c r="A349" s="40"/>
      <c r="B349" s="41"/>
      <c r="C349" s="41"/>
      <c r="D349" s="41"/>
      <c r="E349" s="41"/>
      <c r="F349" s="41"/>
    </row>
    <row r="350" spans="1:6" ht="12.75" customHeight="1" x14ac:dyDescent="0.2">
      <c r="A350" s="62" t="s">
        <v>359</v>
      </c>
      <c r="B350" s="63"/>
      <c r="C350" s="63"/>
      <c r="D350" s="63"/>
      <c r="E350" s="63"/>
      <c r="F350" s="63"/>
    </row>
    <row r="351" spans="1:6" ht="12.75" customHeight="1" x14ac:dyDescent="0.2">
      <c r="A351" s="62" t="s">
        <v>360</v>
      </c>
      <c r="B351" s="63"/>
      <c r="C351" s="63"/>
      <c r="D351" s="63"/>
      <c r="E351" s="63"/>
      <c r="F351" s="63"/>
    </row>
    <row r="352" spans="1:6" ht="12.75" customHeight="1" x14ac:dyDescent="0.2">
      <c r="A352" s="40" t="s">
        <v>356</v>
      </c>
      <c r="B352" s="38">
        <f>'[2]By Agency-REG (C)'!B352+'[2]By Agency-SPEC'!B352</f>
        <v>0</v>
      </c>
      <c r="C352" s="38">
        <f>'[2]By Agency-REG (C)'!C352+'[2]By Agency-SPEC'!C352</f>
        <v>0</v>
      </c>
      <c r="D352" s="38">
        <f>'[2]By Agency-REG (C)'!D352+'[2]By Agency-SPEC'!D352</f>
        <v>0</v>
      </c>
      <c r="E352" s="38">
        <f t="shared" ref="E352:E360" si="32">SUM(C352:D352)</f>
        <v>0</v>
      </c>
      <c r="F352" s="38">
        <f t="shared" ref="F352:F360" si="33">B352-E352</f>
        <v>0</v>
      </c>
    </row>
    <row r="353" spans="1:7" ht="12.75" customHeight="1" x14ac:dyDescent="0.2">
      <c r="A353" s="40" t="s">
        <v>361</v>
      </c>
      <c r="B353" s="38">
        <f>'[2]By Agency-REG (C)'!B353+'[2]By Agency-SPEC'!B353</f>
        <v>243957618</v>
      </c>
      <c r="C353" s="38">
        <f>'[2]By Agency-REG (C)'!C353+'[2]By Agency-SPEC'!C353</f>
        <v>243916678</v>
      </c>
      <c r="D353" s="38">
        <f>'[2]By Agency-REG (C)'!D353+'[2]By Agency-SPEC'!D353</f>
        <v>10467</v>
      </c>
      <c r="E353" s="38">
        <f t="shared" si="32"/>
        <v>243927145</v>
      </c>
      <c r="F353" s="38">
        <f t="shared" si="33"/>
        <v>30473</v>
      </c>
    </row>
    <row r="354" spans="1:7" ht="12.75" customHeight="1" x14ac:dyDescent="0.2">
      <c r="A354" s="40" t="s">
        <v>362</v>
      </c>
      <c r="B354" s="38">
        <f>'[2]By Agency-REG (C)'!B354+'[2]By Agency-SPEC'!B354</f>
        <v>0</v>
      </c>
      <c r="C354" s="38">
        <f>'[2]By Agency-REG (C)'!C354+'[2]By Agency-SPEC'!C354</f>
        <v>0</v>
      </c>
      <c r="D354" s="38">
        <f>'[2]By Agency-REG (C)'!D354+'[2]By Agency-SPEC'!D354</f>
        <v>0</v>
      </c>
      <c r="E354" s="38">
        <f t="shared" si="32"/>
        <v>0</v>
      </c>
      <c r="F354" s="38">
        <f t="shared" si="33"/>
        <v>0</v>
      </c>
    </row>
    <row r="355" spans="1:7" ht="12.75" customHeight="1" x14ac:dyDescent="0.2">
      <c r="A355" s="40" t="s">
        <v>363</v>
      </c>
      <c r="B355" s="38">
        <f>'[2]By Agency-REG (C)'!B355+'[2]By Agency-SPEC'!B355</f>
        <v>0</v>
      </c>
      <c r="C355" s="38">
        <f>'[2]By Agency-REG (C)'!C355+'[2]By Agency-SPEC'!C355</f>
        <v>0</v>
      </c>
      <c r="D355" s="38">
        <f>'[2]By Agency-REG (C)'!D355+'[2]By Agency-SPEC'!D355</f>
        <v>0</v>
      </c>
      <c r="E355" s="38">
        <f t="shared" si="32"/>
        <v>0</v>
      </c>
      <c r="F355" s="38">
        <f t="shared" si="33"/>
        <v>0</v>
      </c>
    </row>
    <row r="356" spans="1:7" ht="12.75" customHeight="1" x14ac:dyDescent="0.2">
      <c r="A356" s="40" t="s">
        <v>364</v>
      </c>
      <c r="B356" s="38">
        <f>'[2]By Agency-REG (C)'!B356+'[2]By Agency-SPEC'!B356</f>
        <v>0</v>
      </c>
      <c r="C356" s="38">
        <f>'[2]By Agency-REG (C)'!C356+'[2]By Agency-SPEC'!C356</f>
        <v>0</v>
      </c>
      <c r="D356" s="38">
        <f>'[2]By Agency-REG (C)'!D356+'[2]By Agency-SPEC'!D356</f>
        <v>0</v>
      </c>
      <c r="E356" s="38">
        <f t="shared" si="32"/>
        <v>0</v>
      </c>
      <c r="F356" s="38">
        <f t="shared" si="33"/>
        <v>0</v>
      </c>
    </row>
    <row r="357" spans="1:7" ht="12.75" customHeight="1" x14ac:dyDescent="0.2">
      <c r="A357" s="40" t="s">
        <v>365</v>
      </c>
      <c r="B357" s="38">
        <f>'[2]By Agency-REG (C)'!B357+'[2]By Agency-SPEC'!B357</f>
        <v>0</v>
      </c>
      <c r="C357" s="38">
        <f>'[2]By Agency-REG (C)'!C357+'[2]By Agency-SPEC'!C357</f>
        <v>0</v>
      </c>
      <c r="D357" s="38">
        <f>'[2]By Agency-REG (C)'!D357+'[2]By Agency-SPEC'!D357</f>
        <v>0</v>
      </c>
      <c r="E357" s="38">
        <f t="shared" si="32"/>
        <v>0</v>
      </c>
      <c r="F357" s="38">
        <f t="shared" si="33"/>
        <v>0</v>
      </c>
    </row>
    <row r="358" spans="1:7" ht="12.75" customHeight="1" x14ac:dyDescent="0.2">
      <c r="A358" s="40" t="s">
        <v>366</v>
      </c>
      <c r="B358" s="38">
        <f>'[2]By Agency-REG (C)'!B358+'[2]By Agency-SPEC'!B358</f>
        <v>0</v>
      </c>
      <c r="C358" s="38">
        <f>'[2]By Agency-REG (C)'!C358+'[2]By Agency-SPEC'!C358</f>
        <v>0</v>
      </c>
      <c r="D358" s="38">
        <f>'[2]By Agency-REG (C)'!D358+'[2]By Agency-SPEC'!D358</f>
        <v>0</v>
      </c>
      <c r="E358" s="38">
        <f t="shared" si="32"/>
        <v>0</v>
      </c>
      <c r="F358" s="38">
        <f t="shared" si="33"/>
        <v>0</v>
      </c>
    </row>
    <row r="359" spans="1:7" ht="12.75" customHeight="1" x14ac:dyDescent="0.2">
      <c r="A359" s="40" t="s">
        <v>367</v>
      </c>
      <c r="B359" s="38">
        <f>'[2]By Agency-REG (C)'!B359+'[2]By Agency-SPEC'!B359</f>
        <v>0</v>
      </c>
      <c r="C359" s="38">
        <f>'[2]By Agency-REG (C)'!C359+'[2]By Agency-SPEC'!C359</f>
        <v>0</v>
      </c>
      <c r="D359" s="38">
        <f>'[2]By Agency-REG (C)'!D359+'[2]By Agency-SPEC'!D359</f>
        <v>0</v>
      </c>
      <c r="E359" s="38">
        <f t="shared" si="32"/>
        <v>0</v>
      </c>
      <c r="F359" s="38">
        <f t="shared" si="33"/>
        <v>0</v>
      </c>
    </row>
    <row r="360" spans="1:7" x14ac:dyDescent="0.2">
      <c r="A360" s="37" t="s">
        <v>368</v>
      </c>
      <c r="B360" s="38">
        <f>'[2]By Agency-REG (C)'!B360+'[2]By Agency-SPEC'!B360</f>
        <v>0</v>
      </c>
      <c r="C360" s="38">
        <f>'[2]By Agency-REG (C)'!C360+'[2]By Agency-SPEC'!C360</f>
        <v>0</v>
      </c>
      <c r="D360" s="38">
        <f>'[2]By Agency-REG (C)'!D360+'[2]By Agency-SPEC'!D360</f>
        <v>0</v>
      </c>
      <c r="E360" s="38">
        <f t="shared" si="32"/>
        <v>0</v>
      </c>
      <c r="F360" s="38">
        <f t="shared" si="33"/>
        <v>0</v>
      </c>
    </row>
    <row r="361" spans="1:7" x14ac:dyDescent="0.2">
      <c r="A361" s="60" t="s">
        <v>369</v>
      </c>
      <c r="B361" s="48">
        <f>SUM(B352:B360)</f>
        <v>243957618</v>
      </c>
      <c r="C361" s="48">
        <f>SUM(C352:C360)</f>
        <v>243916678</v>
      </c>
      <c r="D361" s="48">
        <f>SUM(D352:D360)</f>
        <v>10467</v>
      </c>
      <c r="E361" s="48">
        <f>SUM(E352:E360)</f>
        <v>243927145</v>
      </c>
      <c r="F361" s="48">
        <f>SUM(F352:F360)</f>
        <v>30473</v>
      </c>
    </row>
    <row r="362" spans="1:7" x14ac:dyDescent="0.2">
      <c r="A362" s="40"/>
      <c r="B362" s="67"/>
      <c r="C362" s="67"/>
      <c r="D362" s="67"/>
      <c r="E362" s="67"/>
      <c r="F362" s="67"/>
    </row>
    <row r="363" spans="1:7" ht="12" thickBot="1" x14ac:dyDescent="0.25">
      <c r="A363" s="71" t="s">
        <v>370</v>
      </c>
      <c r="B363" s="72">
        <f>+B361+B348</f>
        <v>1091813982</v>
      </c>
      <c r="C363" s="72">
        <f>+C361+C348</f>
        <v>988924969</v>
      </c>
      <c r="D363" s="72">
        <f>+D361+D348</f>
        <v>36959805</v>
      </c>
      <c r="E363" s="72">
        <f>+E361+E348</f>
        <v>1025884774</v>
      </c>
      <c r="F363" s="72">
        <f>+F361+F348</f>
        <v>65929208</v>
      </c>
    </row>
    <row r="364" spans="1:7" s="28" customFormat="1" ht="12.75" customHeight="1" thickTop="1" x14ac:dyDescent="0.2">
      <c r="A364" s="73"/>
      <c r="B364" s="74"/>
      <c r="C364" s="74"/>
      <c r="D364" s="74"/>
      <c r="E364" s="74"/>
      <c r="F364" s="74"/>
      <c r="G364" s="27"/>
    </row>
    <row r="365" spans="1:7" s="28" customFormat="1" ht="12.75" customHeight="1" x14ac:dyDescent="0.2">
      <c r="A365" s="29" t="s">
        <v>371</v>
      </c>
      <c r="B365" s="75"/>
      <c r="C365" s="75"/>
      <c r="D365" s="75"/>
      <c r="E365" s="75"/>
      <c r="F365" s="75"/>
      <c r="G365" s="27"/>
    </row>
    <row r="366" spans="1:7" ht="12.75" customHeight="1" x14ac:dyDescent="0.2">
      <c r="A366" s="71"/>
      <c r="B366" s="63"/>
      <c r="C366" s="63"/>
      <c r="D366" s="63"/>
      <c r="E366" s="63"/>
      <c r="F366" s="63"/>
    </row>
    <row r="367" spans="1:7" ht="12.75" customHeight="1" x14ac:dyDescent="0.2">
      <c r="A367" s="40"/>
      <c r="B367" s="41"/>
      <c r="C367" s="41"/>
      <c r="D367" s="41"/>
      <c r="E367" s="41"/>
      <c r="F367" s="41"/>
    </row>
    <row r="368" spans="1:7" ht="12.75" customHeight="1" x14ac:dyDescent="0.2">
      <c r="A368" s="40" t="s">
        <v>372</v>
      </c>
      <c r="B368" s="41"/>
      <c r="C368" s="41"/>
      <c r="D368" s="41"/>
      <c r="E368" s="41"/>
      <c r="F368" s="76"/>
    </row>
    <row r="369" spans="1:6" ht="12.75" customHeight="1" x14ac:dyDescent="0.2">
      <c r="A369" s="40" t="s">
        <v>373</v>
      </c>
      <c r="B369" s="41"/>
      <c r="C369" s="41"/>
      <c r="D369" s="41"/>
      <c r="E369" s="41"/>
      <c r="F369" s="41"/>
    </row>
    <row r="370" spans="1:6" ht="12.75" customHeight="1" x14ac:dyDescent="0.2">
      <c r="A370" s="40" t="s">
        <v>374</v>
      </c>
      <c r="B370" s="58"/>
      <c r="C370" s="40"/>
      <c r="D370" s="40"/>
      <c r="E370" s="58"/>
      <c r="F370" s="40"/>
    </row>
    <row r="371" spans="1:6" ht="12.75" customHeight="1" x14ac:dyDescent="0.2">
      <c r="A371" s="40" t="s">
        <v>375</v>
      </c>
      <c r="B371" s="40"/>
      <c r="C371" s="40"/>
      <c r="D371" s="40"/>
      <c r="E371" s="40"/>
      <c r="F371" s="40"/>
    </row>
    <row r="372" spans="1:6" x14ac:dyDescent="0.2">
      <c r="A372" s="77" t="s">
        <v>376</v>
      </c>
    </row>
    <row r="375" spans="1:6" x14ac:dyDescent="0.2">
      <c r="A375" s="32"/>
      <c r="B375" s="32"/>
      <c r="C375" s="32"/>
      <c r="D375" s="32"/>
      <c r="E375" s="32"/>
      <c r="F375" s="32"/>
    </row>
  </sheetData>
  <customSheetViews>
    <customSheetView guid="{9D2900F4-A997-44F1-A976-CB178C3893F8}">
      <rowBreaks count="5" manualBreakCount="5">
        <brk id="79" max="5" man="1"/>
        <brk id="143" max="5" man="1"/>
        <brk id="211" max="5" man="1"/>
        <brk id="278" max="5" man="1"/>
        <brk id="348" max="5" man="1"/>
      </rowBreaks>
      <pageMargins left="0.2" right="0.2" top="0.25" bottom="0.25" header="0.25" footer="0"/>
      <printOptions horizontalCentered="1"/>
      <pageSetup paperSize="9" scale="90" orientation="portrait" r:id="rId1"/>
      <headerFooter alignWithMargins="0">
        <oddFooter>&amp;L&amp;"Arial,Italic"&amp;7
&amp;A&amp;Per bank
&amp;D &amp;T&amp;C&amp;7Page &amp;P of &amp;N&amp;RBTS
CALIBRATED</oddFooter>
      </headerFooter>
    </customSheetView>
  </customSheetViews>
  <mergeCells count="2">
    <mergeCell ref="A5:A9"/>
    <mergeCell ref="B5:F8"/>
  </mergeCells>
  <phoneticPr fontId="0" type="noConversion"/>
  <printOptions horizontalCentered="1"/>
  <pageMargins left="0.2" right="0.2" top="0.25" bottom="0.25" header="0.25" footer="0"/>
  <pageSetup paperSize="9" scale="90" orientation="portrait" r:id="rId2"/>
  <headerFooter alignWithMargins="0">
    <oddFooter>&amp;L&amp;"Arial,Italic"&amp;7
&amp;A&amp;Per bank
&amp;D &amp;T&amp;C&amp;7Page &amp;P of &amp;N&amp;RBTS
CALIBRATED</oddFooter>
  </headerFooter>
  <rowBreaks count="5" manualBreakCount="5">
    <brk id="79" max="5" man="1"/>
    <brk id="143" max="5" man="1"/>
    <brk id="211" max="5" man="1"/>
    <brk id="278" max="5" man="1"/>
    <brk id="3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U60"/>
  <sheetViews>
    <sheetView zoomScaleNormal="100" zoomScaleSheetLayoutView="75" workbookViewId="0">
      <selection activeCell="P18" sqref="P18"/>
    </sheetView>
    <sheetView view="pageLayout" topLeftCell="A10" zoomScaleNormal="100" workbookViewId="1">
      <selection activeCell="B1" sqref="B1"/>
    </sheetView>
  </sheetViews>
  <sheetFormatPr defaultRowHeight="12.75" x14ac:dyDescent="0.2"/>
  <cols>
    <col min="1" max="1" width="38.7109375" customWidth="1"/>
    <col min="2" max="2" width="11.5703125" bestFit="1" customWidth="1"/>
    <col min="3" max="3" width="10" bestFit="1" customWidth="1"/>
    <col min="4" max="5" width="9.42578125" bestFit="1" customWidth="1"/>
    <col min="6" max="6" width="9.5703125" bestFit="1" customWidth="1"/>
    <col min="7" max="8" width="10.28515625" bestFit="1" customWidth="1"/>
    <col min="9" max="10" width="10.140625" customWidth="1"/>
    <col min="11" max="11" width="14.5703125" customWidth="1"/>
    <col min="12" max="12" width="2.85546875" customWidth="1"/>
    <col min="13" max="13" width="9.42578125" bestFit="1" customWidth="1"/>
    <col min="14" max="14" width="10.28515625" bestFit="1" customWidth="1"/>
    <col min="15" max="15" width="9.85546875" bestFit="1" customWidth="1"/>
    <col min="16" max="16" width="10.7109375" bestFit="1" customWidth="1"/>
    <col min="17" max="19" width="10.140625" bestFit="1" customWidth="1"/>
    <col min="20" max="20" width="10.42578125" bestFit="1" customWidth="1"/>
  </cols>
  <sheetData>
    <row r="1" spans="1:21" x14ac:dyDescent="0.2">
      <c r="A1" t="s">
        <v>69</v>
      </c>
    </row>
    <row r="2" spans="1:21" x14ac:dyDescent="0.2">
      <c r="A2" t="s">
        <v>70</v>
      </c>
    </row>
    <row r="3" spans="1:21" x14ac:dyDescent="0.2">
      <c r="A3" t="s">
        <v>71</v>
      </c>
      <c r="M3" t="s">
        <v>72</v>
      </c>
    </row>
    <row r="4" spans="1:21" x14ac:dyDescent="0.2">
      <c r="B4" t="s">
        <v>73</v>
      </c>
      <c r="C4" t="s">
        <v>74</v>
      </c>
      <c r="D4" t="s">
        <v>75</v>
      </c>
      <c r="E4" t="s">
        <v>76</v>
      </c>
      <c r="F4" t="s">
        <v>77</v>
      </c>
      <c r="G4" t="s">
        <v>78</v>
      </c>
      <c r="H4" t="s">
        <v>79</v>
      </c>
      <c r="I4" t="s">
        <v>80</v>
      </c>
      <c r="J4" t="s">
        <v>86</v>
      </c>
      <c r="K4" t="s">
        <v>81</v>
      </c>
      <c r="M4" t="s">
        <v>73</v>
      </c>
      <c r="N4" t="s">
        <v>74</v>
      </c>
      <c r="O4" t="s">
        <v>75</v>
      </c>
      <c r="P4" t="s">
        <v>76</v>
      </c>
      <c r="Q4" t="s">
        <v>77</v>
      </c>
      <c r="R4" t="s">
        <v>78</v>
      </c>
      <c r="S4" t="s">
        <v>79</v>
      </c>
      <c r="T4" t="s">
        <v>80</v>
      </c>
      <c r="U4" t="s">
        <v>86</v>
      </c>
    </row>
    <row r="5" spans="1:21" x14ac:dyDescent="0.2">
      <c r="A5" t="s">
        <v>82</v>
      </c>
      <c r="B5" s="24">
        <v>99513.082999999999</v>
      </c>
      <c r="C5" s="24">
        <v>114611.13499999999</v>
      </c>
      <c r="D5" s="24">
        <v>121850.757</v>
      </c>
      <c r="E5" s="24">
        <v>118560.897</v>
      </c>
      <c r="F5" s="24">
        <v>153136.136</v>
      </c>
      <c r="G5" s="24">
        <v>130363.295</v>
      </c>
      <c r="H5" s="24">
        <v>128245.743</v>
      </c>
      <c r="I5" s="24">
        <v>107161.98299999999</v>
      </c>
      <c r="J5" s="24">
        <v>118370.95299999999</v>
      </c>
      <c r="K5" s="24">
        <f>SUM(B5:J5)</f>
        <v>1091813.9820000001</v>
      </c>
      <c r="L5" s="24"/>
      <c r="M5" s="24">
        <f>B5</f>
        <v>99513.082999999999</v>
      </c>
      <c r="N5" s="24">
        <f t="shared" ref="N5:U6" si="0">+M5+C5</f>
        <v>214124.21799999999</v>
      </c>
      <c r="O5" s="24">
        <f t="shared" si="0"/>
        <v>335974.97499999998</v>
      </c>
      <c r="P5" s="24">
        <f t="shared" si="0"/>
        <v>454535.87199999997</v>
      </c>
      <c r="Q5" s="24">
        <f t="shared" si="0"/>
        <v>607672.00799999991</v>
      </c>
      <c r="R5" s="24">
        <f t="shared" si="0"/>
        <v>738035.30299999996</v>
      </c>
      <c r="S5" s="24">
        <f t="shared" si="0"/>
        <v>866281.04599999997</v>
      </c>
      <c r="T5" s="24">
        <f t="shared" si="0"/>
        <v>973443.02899999998</v>
      </c>
      <c r="U5" s="24">
        <f t="shared" si="0"/>
        <v>1091813.9820000001</v>
      </c>
    </row>
    <row r="6" spans="1:21" x14ac:dyDescent="0.2">
      <c r="A6" t="s">
        <v>83</v>
      </c>
      <c r="B6" s="24">
        <v>93795.168999999994</v>
      </c>
      <c r="C6" s="24">
        <v>105267.67600000001</v>
      </c>
      <c r="D6" s="24">
        <v>114041.352</v>
      </c>
      <c r="E6" s="24">
        <v>111698.077</v>
      </c>
      <c r="F6" s="24">
        <v>142152.80799999999</v>
      </c>
      <c r="G6" s="24">
        <v>123621.51700000001</v>
      </c>
      <c r="H6" s="24">
        <v>122712.666</v>
      </c>
      <c r="I6" s="24">
        <v>101168.76</v>
      </c>
      <c r="J6" s="24">
        <v>111426.749</v>
      </c>
      <c r="K6" s="24">
        <f>SUM(B6:J6)</f>
        <v>1025884.7739999999</v>
      </c>
      <c r="L6" s="24"/>
      <c r="M6" s="24">
        <f>B6</f>
        <v>93795.168999999994</v>
      </c>
      <c r="N6" s="24">
        <f t="shared" si="0"/>
        <v>199062.845</v>
      </c>
      <c r="O6" s="24">
        <f t="shared" si="0"/>
        <v>313104.19699999999</v>
      </c>
      <c r="P6" s="24">
        <f t="shared" si="0"/>
        <v>424802.27399999998</v>
      </c>
      <c r="Q6" s="24">
        <f t="shared" si="0"/>
        <v>566955.08199999994</v>
      </c>
      <c r="R6" s="24">
        <f t="shared" si="0"/>
        <v>690576.59899999993</v>
      </c>
      <c r="S6" s="24">
        <f t="shared" si="0"/>
        <v>813289.2649999999</v>
      </c>
      <c r="T6" s="24">
        <f t="shared" si="0"/>
        <v>914458.02499999991</v>
      </c>
      <c r="U6" s="24">
        <f t="shared" si="0"/>
        <v>1025884.7739999999</v>
      </c>
    </row>
    <row r="7" spans="1:21" x14ac:dyDescent="0.2">
      <c r="A7" t="s">
        <v>84</v>
      </c>
      <c r="B7" s="25">
        <f t="shared" ref="B7:J7" si="1">+B6/B5*100</f>
        <v>94.254108276396181</v>
      </c>
      <c r="C7" s="25">
        <f t="shared" si="1"/>
        <v>91.847686527142429</v>
      </c>
      <c r="D7" s="25">
        <f t="shared" si="1"/>
        <v>93.591008219998173</v>
      </c>
      <c r="E7" s="25">
        <f t="shared" si="1"/>
        <v>94.21156538652032</v>
      </c>
      <c r="F7" s="25">
        <f t="shared" si="1"/>
        <v>92.827735969516695</v>
      </c>
      <c r="G7" s="25">
        <f t="shared" si="1"/>
        <v>94.82846916380872</v>
      </c>
      <c r="H7" s="25">
        <f t="shared" si="1"/>
        <v>95.685566732612713</v>
      </c>
      <c r="I7" s="25">
        <f t="shared" si="1"/>
        <v>94.407323537489972</v>
      </c>
      <c r="J7" s="25">
        <f t="shared" si="1"/>
        <v>94.13352361875468</v>
      </c>
      <c r="K7" s="24"/>
      <c r="M7" s="25"/>
      <c r="N7" s="25"/>
      <c r="O7" s="25"/>
      <c r="P7" s="25"/>
      <c r="Q7" s="25"/>
      <c r="R7" s="25"/>
      <c r="S7" s="25"/>
      <c r="T7" s="25"/>
      <c r="U7" s="25"/>
    </row>
    <row r="8" spans="1:21" x14ac:dyDescent="0.2">
      <c r="A8" t="s">
        <v>85</v>
      </c>
      <c r="B8" s="25">
        <f t="shared" ref="B8:J8" si="2">M8</f>
        <v>94.254108276396181</v>
      </c>
      <c r="C8" s="25">
        <f t="shared" si="2"/>
        <v>92.966058141073987</v>
      </c>
      <c r="D8" s="25">
        <f t="shared" si="2"/>
        <v>93.192713832332302</v>
      </c>
      <c r="E8" s="25">
        <f t="shared" si="2"/>
        <v>93.458470534092413</v>
      </c>
      <c r="F8" s="25">
        <f t="shared" si="2"/>
        <v>93.299522527948994</v>
      </c>
      <c r="G8" s="25">
        <f t="shared" si="2"/>
        <v>93.569588906236916</v>
      </c>
      <c r="H8" s="25">
        <f t="shared" si="2"/>
        <v>93.882841920103601</v>
      </c>
      <c r="I8" s="25">
        <f t="shared" si="2"/>
        <v>93.940579752202424</v>
      </c>
      <c r="J8" s="25">
        <f t="shared" si="2"/>
        <v>93.961498104353808</v>
      </c>
      <c r="M8" s="25">
        <f t="shared" ref="M8:T8" si="3">+M6/M5*100</f>
        <v>94.254108276396181</v>
      </c>
      <c r="N8" s="25">
        <f t="shared" si="3"/>
        <v>92.966058141073987</v>
      </c>
      <c r="O8" s="25">
        <f t="shared" si="3"/>
        <v>93.192713832332302</v>
      </c>
      <c r="P8" s="25">
        <f t="shared" si="3"/>
        <v>93.458470534092413</v>
      </c>
      <c r="Q8" s="25">
        <f t="shared" si="3"/>
        <v>93.299522527948994</v>
      </c>
      <c r="R8" s="25">
        <f t="shared" si="3"/>
        <v>93.569588906236916</v>
      </c>
      <c r="S8" s="25">
        <f t="shared" si="3"/>
        <v>93.882841920103601</v>
      </c>
      <c r="T8" s="25">
        <f t="shared" si="3"/>
        <v>93.940579752202424</v>
      </c>
      <c r="U8" s="25">
        <f>+U6/U5*100</f>
        <v>93.961498104353808</v>
      </c>
    </row>
    <row r="60" spans="8:8" x14ac:dyDescent="0.2">
      <c r="H60">
        <v>0</v>
      </c>
    </row>
  </sheetData>
  <customSheetViews>
    <customSheetView guid="{9D2900F4-A997-44F1-A976-CB178C3893F8}" showPageBreaks="1" printArea="1" topLeftCell="A12">
      <selection activeCell="B1" sqref="B1"/>
      <colBreaks count="1" manualBreakCount="1">
        <brk id="14" min="9" max="48" man="1"/>
      </colBreaks>
      <pageMargins left="0.75" right="0.75" top="1" bottom="0.47" header="0.5" footer="0.5"/>
      <pageSetup paperSize="9" scale="79" orientation="landscape" r:id="rId1"/>
      <headerFooter alignWithMargins="0"/>
    </customSheetView>
  </customSheetViews>
  <phoneticPr fontId="20" type="noConversion"/>
  <pageMargins left="0.75" right="0.75" top="1" bottom="0.47" header="0.5" footer="0.5"/>
  <pageSetup paperSize="9" scale="79" orientation="landscape" r:id="rId2"/>
  <headerFooter alignWithMargins="0"/>
  <colBreaks count="1" manualBreakCount="1">
    <brk id="14" min="9" max="48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As of September</vt:lpstr>
      <vt:lpstr>By Agency</vt:lpstr>
      <vt:lpstr>Graph</vt:lpstr>
      <vt:lpstr>'As of September'!Print_Area</vt:lpstr>
      <vt:lpstr>'By Agency'!Print_Area</vt:lpstr>
      <vt:lpstr>Graph!Print_Area</vt:lpstr>
      <vt:lpstr>'By Agency'!Print_Titles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jpablo</dc:creator>
  <cp:lastModifiedBy>Laptop</cp:lastModifiedBy>
  <dcterms:created xsi:type="dcterms:W3CDTF">2013-11-12T07:38:12Z</dcterms:created>
  <dcterms:modified xsi:type="dcterms:W3CDTF">2013-11-15T00:26:11Z</dcterms:modified>
</cp:coreProperties>
</file>