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By Department-Nov" sheetId="1" state="hidden" r:id="rId1"/>
    <sheet name="By Agency-Nov" sheetId="2" r:id="rId2"/>
    <sheet name="Graph" sheetId="3" state="hidden" r:id="rId3"/>
  </sheets>
  <externalReferences>
    <externalReference r:id="rId6"/>
    <externalReference r:id="rId7"/>
  </externalReferences>
  <definedNames>
    <definedName name="_xlnm.Print_Area" localSheetId="1">'By Agency-Nov'!$A$1:$F$369</definedName>
    <definedName name="_xlnm.Print_Area" localSheetId="0">'By Department-Nov'!$A$1:$Z$64</definedName>
    <definedName name="_xlnm.Print_Area" localSheetId="2">'Graph'!$A$10:$P$49</definedName>
    <definedName name="_xlnm.Print_Titles" localSheetId="1">'By Agency-Nov'!$1:$11</definedName>
    <definedName name="Z_32FD75DB_C2F2_4294_8471_7CD68BDD134B_.wvu.Rows" localSheetId="1" hidden="1">'By Agency-Nov'!#REF!,'By Agency-Nov'!#REF!,'By Agency-Nov'!#REF!,'By Agency-Nov'!#REF!,'By Agency-Nov'!#REF!,'By Agency-Nov'!#REF!,'By Agency-Nov'!#REF!,'By Agency-Nov'!#REF!,'By Agency-Nov'!#REF!,'By Agency-Nov'!#REF!,'By Agency-Nov'!#REF!,'By Agency-Nov'!#REF!,'By Agency-Nov'!#REF!,'By Agency-Nov'!#REF!,'By Agency-Nov'!#REF!</definedName>
    <definedName name="Z_92A72121_270A_4D07_961C_15515D7CE906_.wvu.Cols" localSheetId="1" hidden="1">'By Agency-Nov'!#REF!,'By Agency-Nov'!#REF!,'By Agency-Nov'!#REF!,'By Agency-Nov'!#REF!,'By Agency-Nov'!#REF!</definedName>
    <definedName name="Z_92A72121_270A_4D07_961C_15515D7CE906_.wvu.PrintArea" localSheetId="1" hidden="1">'By Agency-Nov'!$A$11:$A$371</definedName>
    <definedName name="Z_92A72121_270A_4D07_961C_15515D7CE906_.wvu.PrintTitles" localSheetId="1" hidden="1">'By Agency-Nov'!$1:$10</definedName>
    <definedName name="Z_92A72121_270A_4D07_961C_15515D7CE906_.wvu.Rows" localSheetId="1" hidden="1">'By Agency-Nov'!#REF!,'By Agency-Nov'!#REF!,'By Agency-Nov'!#REF!,'By Agency-Nov'!#REF!,'By Agency-Nov'!#REF!,'By Agency-Nov'!#REF!,'By Agency-Nov'!$305:$305,'By Agency-Nov'!#REF!,'By Agency-Nov'!#REF!,'By Agency-Nov'!#REF!,'By Agency-Nov'!#REF!,'By Agency-Nov'!$335:$335,'By Agency-Nov'!#REF!,'By Agency-Nov'!#REF!,'By Agency-Nov'!#REF!,'By Agency-Nov'!#REF!,'By Agency-Nov'!#REF!,'By Agency-Nov'!#REF!</definedName>
    <definedName name="Z_A36966C3_2B91_49EA_8368_0F103F951C33_.wvu.Cols" localSheetId="1" hidden="1">'By Agency-Nov'!#REF!,'By Agency-Nov'!#REF!,'By Agency-Nov'!#REF!,'By Agency-Nov'!#REF!</definedName>
    <definedName name="Z_A36966C3_2B91_49EA_8368_0F103F951C33_.wvu.PrintArea" localSheetId="1" hidden="1">'By Agency-Nov'!$A$11:$A$371</definedName>
    <definedName name="Z_A36966C3_2B91_49EA_8368_0F103F951C33_.wvu.PrintTitles" localSheetId="1" hidden="1">'By Agency-Nov'!$1:$10</definedName>
    <definedName name="Z_A36966C3_2B91_49EA_8368_0F103F951C33_.wvu.Rows" localSheetId="1" hidden="1">'By Agency-Nov'!#REF!,'By Agency-Nov'!#REF!,'By Agency-Nov'!#REF!,'By Agency-Nov'!#REF!,'By Agency-Nov'!#REF!,'By Agency-Nov'!$305:$305,'By Agency-Nov'!#REF!,'By Agency-Nov'!#REF!,'By Agency-Nov'!#REF!,'By Agency-Nov'!#REF!,'By Agency-Nov'!$335:$335,'By Agency-Nov'!#REF!,'By Agency-Nov'!#REF!,'By Agency-Nov'!#REF!,'By Agency-Nov'!#REF!,'By Agency-Nov'!#REF!,'By Agency-Nov'!#REF!</definedName>
  </definedNames>
  <calcPr fullCalcOnLoad="1"/>
</workbook>
</file>

<file path=xl/sharedStrings.xml><?xml version="1.0" encoding="utf-8"?>
<sst xmlns="http://schemas.openxmlformats.org/spreadsheetml/2006/main" count="429" uniqueCount="385">
  <si>
    <t>AS OF NOVEMBER 2013</t>
  </si>
  <si>
    <t>(in thousand pesos)</t>
  </si>
  <si>
    <t>DEPARTMENT</t>
  </si>
  <si>
    <t xml:space="preserve">UNUSED NCAs </t>
  </si>
  <si>
    <t>Q1</t>
  </si>
  <si>
    <t>Q2</t>
  </si>
  <si>
    <t>Q3</t>
  </si>
  <si>
    <t>October</t>
  </si>
  <si>
    <t>November</t>
  </si>
  <si>
    <t>As of end       November</t>
  </si>
  <si>
    <t>TOTAL</t>
  </si>
  <si>
    <t>DEPARTMENTS</t>
  </si>
  <si>
    <t>Congress of the Philippines</t>
  </si>
  <si>
    <t>Office of the President</t>
  </si>
  <si>
    <t>Office of the Vice-President</t>
  </si>
  <si>
    <t>Department of Agrarian Reform</t>
  </si>
  <si>
    <t>Department of Agriculture</t>
  </si>
  <si>
    <t>State Universities and Colleges</t>
  </si>
  <si>
    <t>Department of Energy</t>
  </si>
  <si>
    <t>Department of Environment and Natural Resources</t>
  </si>
  <si>
    <t>Department of Finance</t>
  </si>
  <si>
    <t>Department of Foreign Affairs</t>
  </si>
  <si>
    <t>Department of Health</t>
  </si>
  <si>
    <t>Department of Interior and Local Government</t>
  </si>
  <si>
    <t>Department of Justice</t>
  </si>
  <si>
    <t>Department of Labor and Employment</t>
  </si>
  <si>
    <t>Department of National Defense</t>
  </si>
  <si>
    <t>Department of Public Works and Highways</t>
  </si>
  <si>
    <t>Department of Science and Technology</t>
  </si>
  <si>
    <t>Dept. of Social Welfare and Development</t>
  </si>
  <si>
    <t>Department of Tourism</t>
  </si>
  <si>
    <t>Department of Trade and Industry</t>
  </si>
  <si>
    <t>Dept. of Transportation and Communications</t>
  </si>
  <si>
    <t>National Economic and Development Authority</t>
  </si>
  <si>
    <t>Presidential Communications Operations Office</t>
  </si>
  <si>
    <t>Other Executive Offices</t>
  </si>
  <si>
    <t>Joint Legislative-Executive Councils</t>
  </si>
  <si>
    <t>The Judiciary</t>
  </si>
  <si>
    <t>Civil Service Commission</t>
  </si>
  <si>
    <t>Commission on Audit</t>
  </si>
  <si>
    <t>Commission on Elections</t>
  </si>
  <si>
    <t>Office of the Ombudsman</t>
  </si>
  <si>
    <t>Commission on Human Rights</t>
  </si>
  <si>
    <t>Autonomous Region in Muslim Mindanao</t>
  </si>
  <si>
    <t>OTHERS</t>
  </si>
  <si>
    <t xml:space="preserve">Budgetary Support to Government </t>
  </si>
  <si>
    <t>o.w.     Metropolitan Manila Development</t>
  </si>
  <si>
    <t xml:space="preserve">                  Authority</t>
  </si>
  <si>
    <t>/1</t>
  </si>
  <si>
    <t>Source: Report of MDS-Government Servicing Banks as of November 2013</t>
  </si>
  <si>
    <t>/2</t>
  </si>
  <si>
    <t>NCAs credited by MDS-Government Servicing Banks inclusive of Lapsed NCAs, but net of NCAs for Trust and Working Fund</t>
  </si>
  <si>
    <t>/3</t>
  </si>
  <si>
    <t>Refers to checks issued chargeable against NCAs credited</t>
  </si>
  <si>
    <t>/4</t>
  </si>
  <si>
    <t>Percent of NCAs utilized over NCA releases</t>
  </si>
  <si>
    <t>/5</t>
  </si>
  <si>
    <t>DBM: inclusive of Grants for LGUs</t>
  </si>
  <si>
    <t>/6</t>
  </si>
  <si>
    <t>DEPED: net of releases in ECCDC (ECCDC: included in OP-Proper)</t>
  </si>
  <si>
    <t>/7</t>
  </si>
  <si>
    <t>ALGU: Releases on Fund 103 only (includes IRA and other releases for LGUs)</t>
  </si>
  <si>
    <t>/8</t>
  </si>
  <si>
    <t>BSGC: Total budget support covered by NCA releases (i.e. subsidy and equity). Details to be coordinated with Bureau of Treasury</t>
  </si>
  <si>
    <r>
      <t>REPORT ON UTILIZATION OF CASH ALLOCATIONS FOR NATIONAL GOVERNMENT AGENCIES AND BUDGETARY SUPPORT TO GOCCs AND LGUs</t>
    </r>
    <r>
      <rPr>
        <vertAlign val="superscript"/>
        <sz val="10"/>
        <rFont val="Arial"/>
        <family val="2"/>
      </rPr>
      <t>/1</t>
    </r>
  </si>
  <si>
    <r>
      <t>NCA RELEASES</t>
    </r>
    <r>
      <rPr>
        <vertAlign val="superscript"/>
        <sz val="10"/>
        <rFont val="Arial"/>
        <family val="2"/>
      </rPr>
      <t>/2</t>
    </r>
  </si>
  <si>
    <r>
      <t>NCAs UTILIZED</t>
    </r>
    <r>
      <rPr>
        <vertAlign val="superscript"/>
        <sz val="10"/>
        <rFont val="Arial"/>
        <family val="2"/>
      </rPr>
      <t>/3</t>
    </r>
  </si>
  <si>
    <r>
      <t>UTILIZATION RATIO (%)</t>
    </r>
    <r>
      <rPr>
        <vertAlign val="superscript"/>
        <sz val="10"/>
        <rFont val="Arial"/>
        <family val="2"/>
      </rPr>
      <t>/4</t>
    </r>
  </si>
  <si>
    <r>
      <t>Department of Budget and Management</t>
    </r>
    <r>
      <rPr>
        <vertAlign val="superscript"/>
        <sz val="10"/>
        <rFont val="Arial"/>
        <family val="2"/>
      </rPr>
      <t xml:space="preserve">/5 </t>
    </r>
  </si>
  <si>
    <r>
      <t>Department of Education</t>
    </r>
    <r>
      <rPr>
        <vertAlign val="superscript"/>
        <sz val="10"/>
        <rFont val="Arial"/>
        <family val="2"/>
      </rPr>
      <t>/6</t>
    </r>
  </si>
  <si>
    <r>
      <t xml:space="preserve">     Owned and Controlled Corporations</t>
    </r>
    <r>
      <rPr>
        <vertAlign val="superscript"/>
        <sz val="10"/>
        <rFont val="Arial"/>
        <family val="2"/>
      </rPr>
      <t>/8</t>
    </r>
  </si>
  <si>
    <r>
      <t>Allotment to Local Government Units</t>
    </r>
    <r>
      <rPr>
        <vertAlign val="superscript"/>
        <sz val="10"/>
        <rFont val="Arial"/>
        <family val="2"/>
      </rPr>
      <t>/7</t>
    </r>
  </si>
  <si>
    <t>NCAs CREDITED VS NCA UTILIZATION, JANUARY-JUNE 2013</t>
  </si>
  <si>
    <t>All Departments</t>
  </si>
  <si>
    <t>in millions</t>
  </si>
  <si>
    <t>CUMULATIVE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</si>
  <si>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</si>
  <si>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</si>
  <si>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</si>
  <si>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</si>
  <si>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</si>
  <si>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</si>
  <si>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</si>
  <si>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</si>
  <si>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</si>
  <si>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</si>
  <si>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Monthly NCA Credited</t>
  </si>
  <si>
    <t>Monthly NCA Utilized</t>
  </si>
  <si>
    <t>NCA UtilIzed / NCAs Credited - Flow</t>
  </si>
  <si>
    <t>NCA UtilIzed / NCAs Credited - Cum</t>
  </si>
  <si>
    <t>NOV</t>
  </si>
  <si>
    <t>FY 2013 Actual Disbursements per MDS-GSBs</t>
  </si>
  <si>
    <t>(In Thousand Pesos)</t>
  </si>
  <si>
    <t>Particulars</t>
  </si>
  <si>
    <t>FY 2013 ACTUAL DISBURSEMENTS</t>
  </si>
  <si>
    <t>BOOK BALANCE</t>
  </si>
  <si>
    <t>CONGRESS</t>
  </si>
  <si>
    <t xml:space="preserve">   Senate </t>
  </si>
  <si>
    <t xml:space="preserve">   SET</t>
  </si>
  <si>
    <t xml:space="preserve">   CA  </t>
  </si>
  <si>
    <t xml:space="preserve">   HOR</t>
  </si>
  <si>
    <t xml:space="preserve">   HET</t>
  </si>
  <si>
    <t>OP</t>
  </si>
  <si>
    <t xml:space="preserve">    The Pres. Off </t>
  </si>
  <si>
    <t>OVP</t>
  </si>
  <si>
    <t xml:space="preserve">   OVP</t>
  </si>
  <si>
    <t>DAR</t>
  </si>
  <si>
    <t xml:space="preserve">   OSEC</t>
  </si>
  <si>
    <t>DA</t>
  </si>
  <si>
    <t xml:space="preserve">   ACPC</t>
  </si>
  <si>
    <t xml:space="preserve">   BFAR</t>
  </si>
  <si>
    <t xml:space="preserve">   BUPHIRE (PHILMECH)</t>
  </si>
  <si>
    <t xml:space="preserve">   CODA</t>
  </si>
  <si>
    <t xml:space="preserve">   FPA</t>
  </si>
  <si>
    <t xml:space="preserve">   FIDA</t>
  </si>
  <si>
    <t xml:space="preserve">   LDC</t>
  </si>
  <si>
    <t xml:space="preserve">   NAFC</t>
  </si>
  <si>
    <t xml:space="preserve">   NMIC</t>
  </si>
  <si>
    <t xml:space="preserve">   PCC</t>
  </si>
  <si>
    <t xml:space="preserve">DBM </t>
  </si>
  <si>
    <t xml:space="preserve">   OSEC </t>
  </si>
  <si>
    <t xml:space="preserve">   GPPB-TSO</t>
  </si>
  <si>
    <t>DepEd</t>
  </si>
  <si>
    <t xml:space="preserve">  NBDB</t>
  </si>
  <si>
    <t xml:space="preserve">  NCCT </t>
  </si>
  <si>
    <t xml:space="preserve">  NM</t>
  </si>
  <si>
    <t xml:space="preserve">  PHSA</t>
  </si>
  <si>
    <t xml:space="preserve">SUCS  </t>
  </si>
  <si>
    <t>DOE</t>
  </si>
  <si>
    <t>DENR</t>
  </si>
  <si>
    <t xml:space="preserve">   EMB</t>
  </si>
  <si>
    <t xml:space="preserve">   MGB</t>
  </si>
  <si>
    <t xml:space="preserve">   NAMRIA*</t>
  </si>
  <si>
    <t xml:space="preserve">   NWRB</t>
  </si>
  <si>
    <t xml:space="preserve">   PCSDS</t>
  </si>
  <si>
    <t>DOF</t>
  </si>
  <si>
    <t xml:space="preserve">   OSEC  </t>
  </si>
  <si>
    <t xml:space="preserve">   BOC  </t>
  </si>
  <si>
    <t xml:space="preserve">   BIR   </t>
  </si>
  <si>
    <t xml:space="preserve">   BLGF</t>
  </si>
  <si>
    <t xml:space="preserve">   BTR  </t>
  </si>
  <si>
    <t xml:space="preserve">   CBAA </t>
  </si>
  <si>
    <t xml:space="preserve">   CDA</t>
  </si>
  <si>
    <t xml:space="preserve">   FIRB</t>
  </si>
  <si>
    <t xml:space="preserve">   IC</t>
  </si>
  <si>
    <t xml:space="preserve">   NTRC</t>
  </si>
  <si>
    <t xml:space="preserve">   SEC</t>
  </si>
  <si>
    <t xml:space="preserve">   PMO  </t>
  </si>
  <si>
    <t xml:space="preserve">   SNPRC</t>
  </si>
  <si>
    <t>DFA</t>
  </si>
  <si>
    <t xml:space="preserve">   FSI</t>
  </si>
  <si>
    <t xml:space="preserve">   TCCP </t>
  </si>
  <si>
    <t xml:space="preserve">   UNESCO</t>
  </si>
  <si>
    <t>DOH</t>
  </si>
  <si>
    <t xml:space="preserve">   NNC</t>
  </si>
  <si>
    <t xml:space="preserve">  POPCOM</t>
  </si>
  <si>
    <t>DILG</t>
  </si>
  <si>
    <t xml:space="preserve">   BFP*</t>
  </si>
  <si>
    <t xml:space="preserve">   BJMP*</t>
  </si>
  <si>
    <t xml:space="preserve">   LGA</t>
  </si>
  <si>
    <t xml:space="preserve">   NAPOLCOM</t>
  </si>
  <si>
    <t xml:space="preserve">   PNP*</t>
  </si>
  <si>
    <t xml:space="preserve">   PPSC</t>
  </si>
  <si>
    <t>DOJ</t>
  </si>
  <si>
    <t xml:space="preserve">   BC</t>
  </si>
  <si>
    <t xml:space="preserve">   BI</t>
  </si>
  <si>
    <t xml:space="preserve">   COSLAP</t>
  </si>
  <si>
    <t xml:space="preserve">   LRA</t>
  </si>
  <si>
    <t xml:space="preserve">   NBI</t>
  </si>
  <si>
    <t xml:space="preserve">   OGCC</t>
  </si>
  <si>
    <t xml:space="preserve">   OSG</t>
  </si>
  <si>
    <t xml:space="preserve">   PPA</t>
  </si>
  <si>
    <t xml:space="preserve">   PAO</t>
  </si>
  <si>
    <t xml:space="preserve">   PCGG</t>
  </si>
  <si>
    <t>DOLE</t>
  </si>
  <si>
    <t xml:space="preserve">   ILS</t>
  </si>
  <si>
    <t xml:space="preserve">   NCMB</t>
  </si>
  <si>
    <t xml:space="preserve">   NLRC</t>
  </si>
  <si>
    <t xml:space="preserve">   NMP</t>
  </si>
  <si>
    <t xml:space="preserve">   NWPC</t>
  </si>
  <si>
    <t xml:space="preserve">   POEA</t>
  </si>
  <si>
    <t xml:space="preserve">   PRC</t>
  </si>
  <si>
    <t xml:space="preserve">   TESDA</t>
  </si>
  <si>
    <t>DND</t>
  </si>
  <si>
    <t xml:space="preserve">   DND-Level Central Adm. &amp; Support</t>
  </si>
  <si>
    <t xml:space="preserve">   GA</t>
  </si>
  <si>
    <t xml:space="preserve">   NDCP</t>
  </si>
  <si>
    <t xml:space="preserve">   OCD</t>
  </si>
  <si>
    <t xml:space="preserve">   PVAO</t>
  </si>
  <si>
    <t xml:space="preserve">       PVAO*</t>
  </si>
  <si>
    <t xml:space="preserve">       MSS</t>
  </si>
  <si>
    <t xml:space="preserve">       VMMC</t>
  </si>
  <si>
    <t xml:space="preserve">   AFP</t>
  </si>
  <si>
    <t xml:space="preserve">       PA</t>
  </si>
  <si>
    <t xml:space="preserve">       PAF</t>
  </si>
  <si>
    <t xml:space="preserve">       PN</t>
  </si>
  <si>
    <t xml:space="preserve">       Joint Level Central Adm. &amp; Support</t>
  </si>
  <si>
    <t xml:space="preserve">            GHQ*</t>
  </si>
  <si>
    <t>DPWH</t>
  </si>
  <si>
    <t xml:space="preserve">     OSEC</t>
  </si>
  <si>
    <t>DOST</t>
  </si>
  <si>
    <t xml:space="preserve">    OSEC</t>
  </si>
  <si>
    <t xml:space="preserve">    ASTI</t>
  </si>
  <si>
    <t xml:space="preserve">    FNRI</t>
  </si>
  <si>
    <t xml:space="preserve">    FPRDI</t>
  </si>
  <si>
    <t xml:space="preserve">    ITDI</t>
  </si>
  <si>
    <t xml:space="preserve">    ICTO</t>
  </si>
  <si>
    <t xml:space="preserve">    MIRDC</t>
  </si>
  <si>
    <t xml:space="preserve">    NAST</t>
  </si>
  <si>
    <t xml:space="preserve">    NRCP</t>
  </si>
  <si>
    <t xml:space="preserve">    PAGASA</t>
  </si>
  <si>
    <t xml:space="preserve">    PCASTRD</t>
  </si>
  <si>
    <t xml:space="preserve">    PCARRD</t>
  </si>
  <si>
    <t xml:space="preserve">    PCAMRD</t>
  </si>
  <si>
    <t xml:space="preserve">    PCHRD</t>
  </si>
  <si>
    <t xml:space="preserve">    PCIERD</t>
  </si>
  <si>
    <t xml:space="preserve">    PIVS</t>
  </si>
  <si>
    <t xml:space="preserve">    PNRI</t>
  </si>
  <si>
    <t xml:space="preserve">    PSHS</t>
  </si>
  <si>
    <t xml:space="preserve">    PTRI</t>
  </si>
  <si>
    <t xml:space="preserve">    SEI</t>
  </si>
  <si>
    <t xml:space="preserve">    STII</t>
  </si>
  <si>
    <t xml:space="preserve">    TAPI</t>
  </si>
  <si>
    <t>DSWD</t>
  </si>
  <si>
    <t xml:space="preserve">    CWC</t>
  </si>
  <si>
    <t xml:space="preserve">    ICAB</t>
  </si>
  <si>
    <t xml:space="preserve">    NCDA</t>
  </si>
  <si>
    <t xml:space="preserve">    NYC</t>
  </si>
  <si>
    <t>DOT</t>
  </si>
  <si>
    <t xml:space="preserve">    IA</t>
  </si>
  <si>
    <t xml:space="preserve">    NPDC</t>
  </si>
  <si>
    <t>DTI</t>
  </si>
  <si>
    <t xml:space="preserve">    BOI</t>
  </si>
  <si>
    <t xml:space="preserve">    CIAP</t>
  </si>
  <si>
    <t xml:space="preserve">    CMDF</t>
  </si>
  <si>
    <t xml:space="preserve">    PTTC</t>
  </si>
  <si>
    <t xml:space="preserve">    PDDCP</t>
  </si>
  <si>
    <t>DOTC</t>
  </si>
  <si>
    <t xml:space="preserve">    CAB</t>
  </si>
  <si>
    <t xml:space="preserve">    MARINA</t>
  </si>
  <si>
    <t xml:space="preserve">    OTC</t>
  </si>
  <si>
    <t xml:space="preserve">    OTS</t>
  </si>
  <si>
    <t xml:space="preserve">    TRB</t>
  </si>
  <si>
    <t>NEDA</t>
  </si>
  <si>
    <t xml:space="preserve">    ODG</t>
  </si>
  <si>
    <t xml:space="preserve">    NSCB</t>
  </si>
  <si>
    <t xml:space="preserve">    NSO</t>
  </si>
  <si>
    <t xml:space="preserve">    PNVSCA</t>
  </si>
  <si>
    <t xml:space="preserve">    PPPCP</t>
  </si>
  <si>
    <t xml:space="preserve">    SRTC</t>
  </si>
  <si>
    <t xml:space="preserve">    TARIFF</t>
  </si>
  <si>
    <t>PCOO</t>
  </si>
  <si>
    <t xml:space="preserve">    PCOO-Proper</t>
  </si>
  <si>
    <t xml:space="preserve">    BBS</t>
  </si>
  <si>
    <t xml:space="preserve">    BCS</t>
  </si>
  <si>
    <t xml:space="preserve">    NPO</t>
  </si>
  <si>
    <t xml:space="preserve">    NIB</t>
  </si>
  <si>
    <t xml:space="preserve">    PIA</t>
  </si>
  <si>
    <t xml:space="preserve">    PBS-RTVM</t>
  </si>
  <si>
    <t>OEOs</t>
  </si>
  <si>
    <t xml:space="preserve">     AMLC</t>
  </si>
  <si>
    <t xml:space="preserve">    CFO</t>
  </si>
  <si>
    <t xml:space="preserve">    MDA</t>
  </si>
  <si>
    <t xml:space="preserve">    CHED  </t>
  </si>
  <si>
    <t xml:space="preserve">    CFL</t>
  </si>
  <si>
    <t xml:space="preserve">    DDB</t>
  </si>
  <si>
    <t xml:space="preserve">    ERC</t>
  </si>
  <si>
    <t xml:space="preserve">    FDCP</t>
  </si>
  <si>
    <t xml:space="preserve">    GAB</t>
  </si>
  <si>
    <t xml:space="preserve">    GCGOCC</t>
  </si>
  <si>
    <t xml:space="preserve">    HLURB</t>
  </si>
  <si>
    <t xml:space="preserve">    HUDCC</t>
  </si>
  <si>
    <t xml:space="preserve">    MTRCB</t>
  </si>
  <si>
    <t xml:space="preserve">    NAPC</t>
  </si>
  <si>
    <t xml:space="preserve">    NCCA</t>
  </si>
  <si>
    <t xml:space="preserve">      NCCA</t>
  </si>
  <si>
    <t xml:space="preserve">      NHI</t>
  </si>
  <si>
    <t xml:space="preserve">      TNL</t>
  </si>
  <si>
    <t xml:space="preserve">      NAP (RMAO) </t>
  </si>
  <si>
    <t xml:space="preserve">   NCRFW</t>
  </si>
  <si>
    <t xml:space="preserve">   NICA</t>
  </si>
  <si>
    <t xml:space="preserve">   NSC  </t>
  </si>
  <si>
    <t xml:space="preserve">   NCMF</t>
  </si>
  <si>
    <t xml:space="preserve">   NTC</t>
  </si>
  <si>
    <t xml:space="preserve">    OMB (VRB)</t>
  </si>
  <si>
    <t xml:space="preserve">    OPAPP</t>
  </si>
  <si>
    <t xml:space="preserve">    PDEA</t>
  </si>
  <si>
    <t xml:space="preserve">    PHILRACOM</t>
  </si>
  <si>
    <t xml:space="preserve">    PSC  </t>
  </si>
  <si>
    <t xml:space="preserve">    PCUP</t>
  </si>
  <si>
    <t xml:space="preserve">    PLLO</t>
  </si>
  <si>
    <t xml:space="preserve">    PMS</t>
  </si>
  <si>
    <t xml:space="preserve">    PCDSPO</t>
  </si>
  <si>
    <t xml:space="preserve">    CCC</t>
  </si>
  <si>
    <t xml:space="preserve">    NCIP</t>
  </si>
  <si>
    <t>AR</t>
  </si>
  <si>
    <t xml:space="preserve">    ARMM</t>
  </si>
  <si>
    <t xml:space="preserve">   RLA</t>
  </si>
  <si>
    <t xml:space="preserve">   ARMM Social Fund</t>
  </si>
  <si>
    <t>JLEC</t>
  </si>
  <si>
    <t xml:space="preserve">     LEDAC</t>
  </si>
  <si>
    <t>JUDICIARY</t>
  </si>
  <si>
    <t xml:space="preserve">     SCPLC </t>
  </si>
  <si>
    <t xml:space="preserve">     PET   </t>
  </si>
  <si>
    <t xml:space="preserve">     SB</t>
  </si>
  <si>
    <t xml:space="preserve">     CA</t>
  </si>
  <si>
    <t xml:space="preserve">     CTA</t>
  </si>
  <si>
    <t>CSC</t>
  </si>
  <si>
    <t xml:space="preserve">     CSC</t>
  </si>
  <si>
    <t xml:space="preserve">     CESB</t>
  </si>
  <si>
    <t>COA</t>
  </si>
  <si>
    <t xml:space="preserve">    COA   </t>
  </si>
  <si>
    <t>COMELEC</t>
  </si>
  <si>
    <t xml:space="preserve">    COMELEC  </t>
  </si>
  <si>
    <t>OMBUDSMAN</t>
  </si>
  <si>
    <t xml:space="preserve">    OMB</t>
  </si>
  <si>
    <t>CHR</t>
  </si>
  <si>
    <t xml:space="preserve">    CHR</t>
  </si>
  <si>
    <t xml:space="preserve">     Sub-Total, Departments</t>
  </si>
  <si>
    <t>SPFs</t>
  </si>
  <si>
    <t xml:space="preserve">BSGC   </t>
  </si>
  <si>
    <t>AFMA</t>
  </si>
  <si>
    <t xml:space="preserve">    DA</t>
  </si>
  <si>
    <t xml:space="preserve">      OSEC</t>
  </si>
  <si>
    <t xml:space="preserve">      BFAR</t>
  </si>
  <si>
    <t xml:space="preserve">      NAFC</t>
  </si>
  <si>
    <t xml:space="preserve">      NMIC</t>
  </si>
  <si>
    <t xml:space="preserve">      PCC</t>
  </si>
  <si>
    <t xml:space="preserve">   BSGC</t>
  </si>
  <si>
    <t xml:space="preserve">      PCA  </t>
  </si>
  <si>
    <t xml:space="preserve">      PCIC </t>
  </si>
  <si>
    <t xml:space="preserve">     PFDA </t>
  </si>
  <si>
    <t xml:space="preserve">     PRRI  </t>
  </si>
  <si>
    <t xml:space="preserve">   OSEC-DAR-AFMA</t>
  </si>
  <si>
    <t xml:space="preserve">  ALGU - MDF</t>
  </si>
  <si>
    <t>ALGU</t>
  </si>
  <si>
    <t xml:space="preserve">    Spec. Shares </t>
  </si>
  <si>
    <t xml:space="preserve">    BODBF</t>
  </si>
  <si>
    <t xml:space="preserve">     FSLGU</t>
  </si>
  <si>
    <t xml:space="preserve">    MMDA </t>
  </si>
  <si>
    <t xml:space="preserve">    PRRC</t>
  </si>
  <si>
    <t xml:space="preserve">    MDF </t>
  </si>
  <si>
    <t xml:space="preserve">    Prem. Subsidy</t>
  </si>
  <si>
    <t xml:space="preserve">    SFALGU</t>
  </si>
  <si>
    <t xml:space="preserve">     KASF</t>
  </si>
  <si>
    <t xml:space="preserve">     KBP</t>
  </si>
  <si>
    <t>AFPMP</t>
  </si>
  <si>
    <t>ARF</t>
  </si>
  <si>
    <t>CALF</t>
  </si>
  <si>
    <t>CF</t>
  </si>
  <si>
    <t>DepEd-SBP</t>
  </si>
  <si>
    <t>ICF</t>
  </si>
  <si>
    <t>GFA</t>
  </si>
  <si>
    <t>MPBF</t>
  </si>
  <si>
    <t>NUF</t>
  </si>
  <si>
    <t>Pension &amp; Grat. Fund</t>
  </si>
  <si>
    <t>PDAF</t>
  </si>
  <si>
    <t>E-GOVERNMENT FUND</t>
  </si>
  <si>
    <t>Economic Stimulus Fund</t>
  </si>
  <si>
    <t>Interest Payments</t>
  </si>
  <si>
    <t xml:space="preserve">     Sub-Total, SPFs</t>
  </si>
  <si>
    <t xml:space="preserve">     NEW GAA</t>
  </si>
  <si>
    <t>AUTOMATIC</t>
  </si>
  <si>
    <t>APPROPRIATION</t>
  </si>
  <si>
    <t>IRA</t>
  </si>
  <si>
    <t>Net Lending</t>
  </si>
  <si>
    <t>RLIP</t>
  </si>
  <si>
    <t>Tax Refund</t>
  </si>
  <si>
    <t>Special Account</t>
  </si>
  <si>
    <t>Grant Proceeds</t>
  </si>
  <si>
    <t>Pension</t>
  </si>
  <si>
    <t>Tax Expenditures Fund</t>
  </si>
  <si>
    <t xml:space="preserve">     Sub-Total, Automatic Appropriation</t>
  </si>
  <si>
    <t>TOTAL PROGRAM</t>
  </si>
  <si>
    <t>/1Net of Trust and Working Fund</t>
  </si>
  <si>
    <t>/2 Checks presented to GSB for encashment by payees of departments/agencies, which are already encashed or cleared by the bank</t>
  </si>
  <si>
    <t>/3 Checks not yet presented to/encashed/cleared with the GSB for encashment by payees of departments/agencies</t>
  </si>
  <si>
    <t>/4 Negotiated Checks + Outstanding Checks</t>
  </si>
  <si>
    <t>/5 DOTC-OSEC includes Philippine Coast Guard</t>
  </si>
  <si>
    <r>
      <t xml:space="preserve">NCA RELEASES </t>
    </r>
    <r>
      <rPr>
        <b/>
        <vertAlign val="superscript"/>
        <sz val="8.5"/>
        <rFont val="Arial"/>
        <family val="2"/>
      </rPr>
      <t>/1</t>
    </r>
  </si>
  <si>
    <r>
      <t xml:space="preserve">NEGOTIATED CHECKS </t>
    </r>
    <r>
      <rPr>
        <b/>
        <vertAlign val="superscript"/>
        <sz val="8"/>
        <rFont val="Arial"/>
        <family val="2"/>
      </rPr>
      <t>/2</t>
    </r>
  </si>
  <si>
    <r>
      <t xml:space="preserve">OUTSTANDING CHECKS </t>
    </r>
    <r>
      <rPr>
        <b/>
        <vertAlign val="superscript"/>
        <sz val="8"/>
        <rFont val="Arial"/>
        <family val="2"/>
      </rPr>
      <t>/3</t>
    </r>
  </si>
  <si>
    <r>
      <t xml:space="preserve">TOTAL DISBURSEMENT </t>
    </r>
    <r>
      <rPr>
        <b/>
        <vertAlign val="superscript"/>
        <sz val="8"/>
        <rFont val="Arial"/>
        <family val="2"/>
      </rPr>
      <t>/4</t>
    </r>
  </si>
  <si>
    <r>
      <t xml:space="preserve">    OSEC </t>
    </r>
    <r>
      <rPr>
        <vertAlign val="superscript"/>
        <sz val="8"/>
        <rFont val="Arial"/>
        <family val="2"/>
      </rPr>
      <t>/5</t>
    </r>
  </si>
  <si>
    <t>AS OF NOV</t>
  </si>
</sst>
</file>

<file path=xl/styles.xml><?xml version="1.0" encoding="utf-8"?>
<styleSheet xmlns="http://schemas.openxmlformats.org/spreadsheetml/2006/main">
  <numFmts count="47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0_);_(* \(#,##0.000\);_(* &quot;-&quot;???_);_(@_)"/>
    <numFmt numFmtId="171" formatCode="_(* #,##0_);_(* \(#,##0\);_(* &quot;-&quot;??_);_(@_)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%"/>
    <numFmt numFmtId="176" formatCode="\(0.00\)%"/>
    <numFmt numFmtId="177" formatCode="#,##0;[Red]#,##0"/>
    <numFmt numFmtId="178" formatCode="\C"/>
    <numFmt numFmtId="179" formatCode="0.000%"/>
    <numFmt numFmtId="180" formatCode="00000"/>
    <numFmt numFmtId="181" formatCode="0.00_);\(0.00\)"/>
    <numFmt numFmtId="182" formatCode="[$-409]dddd\,\ mmmm\ dd\,\ yyyy"/>
    <numFmt numFmtId="183" formatCode="[$-409]h:mm:ss\ AM/PM"/>
    <numFmt numFmtId="184" formatCode="_(* #,##0.0_);_(* \(#,##0.0\);_(* &quot;-&quot;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* #,##0.00000_);_(* \(#,##0.00000\);_(* &quot;-&quot;??_);_(@_)"/>
    <numFmt numFmtId="190" formatCode="_(* #,##0_);_(* \(#,##0\);_(* &quot;-&quot;?_);_(@_)"/>
    <numFmt numFmtId="191" formatCode="_(* #,##0.0_);_(* \(#,##0.0\);_(* &quot;-&quot;_);_(@_)"/>
    <numFmt numFmtId="192" formatCode="_(* #,##0.00_);_(* \(#,##0.00\);_(* &quot;-&quot;_);_(@_)"/>
    <numFmt numFmtId="193" formatCode="_(* #,##0_);_(* \(#,##0\);_(* &quot;-&quot;????_);_(@_)"/>
    <numFmt numFmtId="194" formatCode="0.0"/>
    <numFmt numFmtId="195" formatCode="_(* #,##0_);_(* \(#,##0\);_(* &quot;-&quot;???_);_(@_)"/>
    <numFmt numFmtId="196" formatCode="0.00000000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vertAlign val="superscript"/>
      <sz val="8.5"/>
      <name val="Arial"/>
      <family val="2"/>
    </font>
    <font>
      <b/>
      <sz val="8.5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horizontal="center"/>
    </xf>
    <xf numFmtId="41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4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3" fontId="22" fillId="0" borderId="0" xfId="0" applyNumberFormat="1" applyFont="1" applyAlignment="1">
      <alignment/>
    </xf>
    <xf numFmtId="41" fontId="23" fillId="0" borderId="0" xfId="0" applyNumberFormat="1" applyFont="1" applyAlignment="1">
      <alignment/>
    </xf>
    <xf numFmtId="0" fontId="0" fillId="0" borderId="0" xfId="42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11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>
      <alignment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6" fillId="24" borderId="0" xfId="0" applyFont="1" applyFill="1" applyBorder="1" applyAlignment="1">
      <alignment horizontal="left"/>
    </xf>
    <xf numFmtId="0" fontId="27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9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/>
    </xf>
    <xf numFmtId="37" fontId="18" fillId="0" borderId="11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37" fontId="18" fillId="0" borderId="0" xfId="0" applyNumberFormat="1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/>
    </xf>
    <xf numFmtId="37" fontId="18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37" fontId="18" fillId="0" borderId="11" xfId="0" applyNumberFormat="1" applyFont="1" applyBorder="1" applyAlignment="1">
      <alignment/>
    </xf>
    <xf numFmtId="0" fontId="18" fillId="0" borderId="0" xfId="0" applyFont="1" applyBorder="1" applyAlignment="1" quotePrefix="1">
      <alignment horizontal="left"/>
    </xf>
    <xf numFmtId="37" fontId="27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171" fontId="18" fillId="0" borderId="0" xfId="0" applyNumberFormat="1" applyFont="1" applyBorder="1" applyAlignment="1">
      <alignment/>
    </xf>
    <xf numFmtId="37" fontId="18" fillId="0" borderId="11" xfId="42" applyNumberFormat="1" applyFont="1" applyBorder="1" applyAlignment="1">
      <alignment/>
    </xf>
    <xf numFmtId="0" fontId="18" fillId="0" borderId="0" xfId="0" applyFont="1" applyAlignment="1">
      <alignment/>
    </xf>
    <xf numFmtId="37" fontId="18" fillId="0" borderId="0" xfId="0" applyNumberFormat="1" applyFont="1" applyAlignment="1">
      <alignment horizontal="right"/>
    </xf>
    <xf numFmtId="41" fontId="18" fillId="0" borderId="0" xfId="0" applyNumberFormat="1" applyFont="1" applyBorder="1" applyAlignment="1">
      <alignment/>
    </xf>
    <xf numFmtId="37" fontId="32" fillId="0" borderId="0" xfId="0" applyNumberFormat="1" applyFont="1" applyBorder="1" applyAlignment="1">
      <alignment/>
    </xf>
    <xf numFmtId="190" fontId="33" fillId="0" borderId="0" xfId="0" applyNumberFormat="1" applyFont="1" applyBorder="1" applyAlignment="1">
      <alignment horizontal="center"/>
    </xf>
    <xf numFmtId="190" fontId="18" fillId="0" borderId="0" xfId="0" applyNumberFormat="1" applyFont="1" applyBorder="1" applyAlignment="1">
      <alignment horizontal="center"/>
    </xf>
    <xf numFmtId="190" fontId="18" fillId="0" borderId="0" xfId="0" applyNumberFormat="1" applyFont="1" applyBorder="1" applyAlignment="1">
      <alignment/>
    </xf>
    <xf numFmtId="4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7" fontId="18" fillId="0" borderId="0" xfId="0" applyNumberFormat="1" applyFont="1" applyBorder="1" applyAlignment="1">
      <alignment/>
    </xf>
    <xf numFmtId="171" fontId="18" fillId="0" borderId="0" xfId="42" applyNumberFormat="1" applyFont="1" applyBorder="1" applyAlignment="1">
      <alignment/>
    </xf>
    <xf numFmtId="0" fontId="26" fillId="0" borderId="0" xfId="0" applyFont="1" applyBorder="1" applyAlignment="1">
      <alignment/>
    </xf>
    <xf numFmtId="37" fontId="18" fillId="0" borderId="12" xfId="42" applyNumberFormat="1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7" fontId="26" fillId="0" borderId="0" xfId="0" applyNumberFormat="1" applyFont="1" applyBorder="1" applyAlignment="1">
      <alignment horizontal="right"/>
    </xf>
    <xf numFmtId="37" fontId="18" fillId="0" borderId="0" xfId="42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37" fontId="18" fillId="0" borderId="0" xfId="0" applyNumberFormat="1" applyFont="1" applyBorder="1" applyAlignment="1" quotePrefix="1">
      <alignment horizontal="right"/>
    </xf>
    <xf numFmtId="37" fontId="18" fillId="0" borderId="0" xfId="42" applyNumberFormat="1" applyFont="1" applyBorder="1" applyAlignment="1">
      <alignment/>
    </xf>
    <xf numFmtId="0" fontId="18" fillId="0" borderId="0" xfId="0" applyFont="1" applyBorder="1" applyAlignment="1" quotePrefix="1">
      <alignment/>
    </xf>
    <xf numFmtId="0" fontId="26" fillId="0" borderId="0" xfId="0" applyFont="1" applyBorder="1" applyAlignment="1">
      <alignment horizontal="left"/>
    </xf>
    <xf numFmtId="37" fontId="18" fillId="0" borderId="12" xfId="42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37" fontId="18" fillId="0" borderId="13" xfId="42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 quotePrefix="1">
      <alignment horizontal="left"/>
    </xf>
    <xf numFmtId="37" fontId="18" fillId="0" borderId="0" xfId="0" applyNumberFormat="1" applyFont="1" applyFill="1" applyBorder="1" applyAlignment="1" quotePrefix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26" fillId="0" borderId="0" xfId="0" applyNumberFormat="1" applyFont="1" applyFill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0" xfId="0" applyNumberFormat="1" applyFont="1" applyBorder="1" applyAlignment="1">
      <alignment horizontal="left"/>
    </xf>
    <xf numFmtId="0" fontId="18" fillId="0" borderId="0" xfId="0" applyFont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26" fillId="24" borderId="14" xfId="0" applyFont="1" applyFill="1" applyBorder="1" applyAlignment="1">
      <alignment horizontal="center"/>
    </xf>
    <xf numFmtId="0" fontId="26" fillId="24" borderId="15" xfId="0" applyFont="1" applyFill="1" applyBorder="1" applyAlignment="1">
      <alignment horizontal="center"/>
    </xf>
    <xf numFmtId="0" fontId="26" fillId="24" borderId="16" xfId="0" applyFont="1" applyFill="1" applyBorder="1" applyAlignment="1">
      <alignment horizontal="center"/>
    </xf>
    <xf numFmtId="0" fontId="26" fillId="24" borderId="17" xfId="0" applyFont="1" applyFill="1" applyBorder="1" applyAlignment="1">
      <alignment horizontal="center"/>
    </xf>
    <xf numFmtId="0" fontId="26" fillId="24" borderId="18" xfId="0" applyFont="1" applyFill="1" applyBorder="1" applyAlignment="1">
      <alignment horizontal="center"/>
    </xf>
    <xf numFmtId="0" fontId="26" fillId="24" borderId="19" xfId="0" applyFont="1" applyFill="1" applyBorder="1" applyAlignment="1">
      <alignment horizontal="center"/>
    </xf>
    <xf numFmtId="0" fontId="26" fillId="24" borderId="20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center"/>
    </xf>
    <xf numFmtId="0" fontId="26" fillId="24" borderId="21" xfId="0" applyFont="1" applyFill="1" applyBorder="1" applyAlignment="1">
      <alignment horizontal="center"/>
    </xf>
    <xf numFmtId="0" fontId="26" fillId="24" borderId="2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0" fontId="26" fillId="24" borderId="2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DEPARTMENTS: NCAs CREDITED VS NCA UTILIZATION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JANUARY-NOVEMBER 2013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23"/>
          <c:y val="-0.02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1095"/>
          <c:w val="0.97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Graph!$A$5</c:f>
              <c:strCache>
                <c:ptCount val="1"/>
                <c:pt idx="0">
                  <c:v>Monthly NCA Credited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Graph!$B$4:$L$4</c:f>
              <c:strCache/>
            </c:strRef>
          </c:cat>
          <c:val>
            <c:numRef>
              <c:f>Graph!$B$5:$L$5</c:f>
              <c:numCache/>
            </c:numRef>
          </c:val>
        </c:ser>
        <c:ser>
          <c:idx val="2"/>
          <c:order val="1"/>
          <c:tx>
            <c:strRef>
              <c:f>Graph!$A$6</c:f>
              <c:strCache>
                <c:ptCount val="1"/>
                <c:pt idx="0">
                  <c:v>Monthly NCA Utilized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Graph!$B$4:$L$4</c:f>
              <c:strCache/>
            </c:strRef>
          </c:cat>
          <c:val>
            <c:numRef>
              <c:f>Graph!$B$6:$L$6</c:f>
              <c:numCache/>
            </c:numRef>
          </c:val>
        </c:ser>
        <c:axId val="44750852"/>
        <c:axId val="104485"/>
      </c:barChart>
      <c:lineChart>
        <c:grouping val="standard"/>
        <c:varyColors val="0"/>
        <c:ser>
          <c:idx val="3"/>
          <c:order val="2"/>
          <c:tx>
            <c:strRef>
              <c:f>Graph!$A$7</c:f>
              <c:strCache>
                <c:ptCount val="1"/>
                <c:pt idx="0">
                  <c:v>NCA UtilIzed / NCAs Credited - Flow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Graph!$B$4:$L$4</c:f>
              <c:strCache/>
            </c:strRef>
          </c:cat>
          <c:val>
            <c:numRef>
              <c:f>Graph!$B$7:$L$7</c:f>
              <c:numCache/>
            </c:numRef>
          </c:val>
          <c:smooth val="0"/>
        </c:ser>
        <c:ser>
          <c:idx val="4"/>
          <c:order val="3"/>
          <c:tx>
            <c:strRef>
              <c:f>Graph!$A$8</c:f>
              <c:strCache>
                <c:ptCount val="1"/>
                <c:pt idx="0">
                  <c:v>NCA UtilIzed / NCAs Credited - Cum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Graph!$B$4:$L$4</c:f>
              <c:strCache/>
            </c:strRef>
          </c:cat>
          <c:val>
            <c:numRef>
              <c:f>Graph!$B$8:$L$8</c:f>
              <c:numCache/>
            </c:numRef>
          </c:val>
          <c:smooth val="0"/>
        </c:ser>
        <c:axId val="940366"/>
        <c:axId val="8463295"/>
      </c:lineChart>
      <c:catAx>
        <c:axId val="44750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FLOW</a:t>
                </a:r>
              </a:p>
            </c:rich>
          </c:tx>
          <c:layout>
            <c:manualLayout>
              <c:xMode val="factor"/>
              <c:yMode val="factor"/>
              <c:x val="-0.0397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85"/>
        <c:crossesAt val="0"/>
        <c:auto val="0"/>
        <c:lblOffset val="100"/>
        <c:tickLblSkip val="1"/>
        <c:noMultiLvlLbl val="0"/>
      </c:catAx>
      <c:valAx>
        <c:axId val="104485"/>
        <c:scaling>
          <c:orientation val="minMax"/>
          <c:max val="16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LEVELS (P MIllion)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50852"/>
        <c:crossesAt val="1"/>
        <c:crossBetween val="between"/>
        <c:dispUnits/>
        <c:majorUnit val="10000"/>
        <c:minorUnit val="10000"/>
      </c:valAx>
      <c:catAx>
        <c:axId val="940366"/>
        <c:scaling>
          <c:orientation val="minMax"/>
        </c:scaling>
        <c:axPos val="b"/>
        <c:delete val="1"/>
        <c:majorTickMark val="out"/>
        <c:minorTickMark val="none"/>
        <c:tickLblPos val="nextTo"/>
        <c:crossAx val="8463295"/>
        <c:crossesAt val="85"/>
        <c:auto val="0"/>
        <c:lblOffset val="100"/>
        <c:tickLblSkip val="1"/>
        <c:noMultiLvlLbl val="0"/>
      </c:catAx>
      <c:valAx>
        <c:axId val="8463295"/>
        <c:scaling>
          <c:orientation val="minMax"/>
          <c:max val="100"/>
          <c:min val="8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NCA UTILIZATION RATES (%)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0366"/>
        <c:crosses val="max"/>
        <c:crossBetween val="between"/>
        <c:dispUnits/>
        <c:majorUnit val="1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9</xdr:row>
      <xdr:rowOff>123825</xdr:rowOff>
    </xdr:from>
    <xdr:to>
      <xdr:col>15</xdr:col>
      <xdr:colOff>323850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504825" y="1581150"/>
        <a:ext cx="112109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pablo\My%20Documents\jem's\bank%20reports\2013\2013%20REPORT%20ON%20NCA%20RELEASES%20AND%20UTILIZATION%20(posted%20in%20DBM%20website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dcruz\My%20Documents\ACTUAL%20DISBURSEMENT%20(BANK)\2013\ACTUAL%20DISBURSEMENT%20(as%20of%20November)%20by%20agenc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 of November"/>
      <sheetName val="As of October"/>
      <sheetName val="As of September"/>
      <sheetName val="As of August"/>
      <sheetName val="As of July"/>
      <sheetName val="As of June"/>
      <sheetName val="NCA RELEASES (2)"/>
      <sheetName val="all(net trust &amp;WF) (2)"/>
      <sheetName val="Sheet2"/>
      <sheetName val="Sheet3"/>
    </sheetNames>
    <sheetDataSet>
      <sheetData sheetId="6">
        <row r="8">
          <cell r="O8">
            <v>7865250</v>
          </cell>
        </row>
        <row r="9">
          <cell r="O9">
            <v>2202431</v>
          </cell>
        </row>
        <row r="10">
          <cell r="O10">
            <v>338928</v>
          </cell>
        </row>
        <row r="11">
          <cell r="O11">
            <v>9628792</v>
          </cell>
        </row>
        <row r="12">
          <cell r="O12">
            <v>50024018</v>
          </cell>
        </row>
        <row r="13">
          <cell r="O13">
            <v>870931</v>
          </cell>
        </row>
        <row r="14">
          <cell r="O14">
            <v>205192089</v>
          </cell>
        </row>
        <row r="15">
          <cell r="O15">
            <v>26248530</v>
          </cell>
        </row>
        <row r="16">
          <cell r="O16">
            <v>685832</v>
          </cell>
        </row>
        <row r="17">
          <cell r="O17">
            <v>18713345</v>
          </cell>
        </row>
        <row r="18">
          <cell r="O18">
            <v>11661737</v>
          </cell>
        </row>
        <row r="19">
          <cell r="O19">
            <v>8550313</v>
          </cell>
        </row>
        <row r="20">
          <cell r="O20">
            <v>27789600</v>
          </cell>
        </row>
        <row r="21">
          <cell r="O21">
            <v>102107474</v>
          </cell>
        </row>
        <row r="22">
          <cell r="O22">
            <v>9356465</v>
          </cell>
        </row>
        <row r="23">
          <cell r="O23">
            <v>7739240</v>
          </cell>
        </row>
        <row r="24">
          <cell r="O24">
            <v>109070147</v>
          </cell>
        </row>
        <row r="25">
          <cell r="O25">
            <v>151520804</v>
          </cell>
        </row>
        <row r="26">
          <cell r="O26">
            <v>10196371</v>
          </cell>
        </row>
        <row r="27">
          <cell r="O27">
            <v>47944152</v>
          </cell>
        </row>
        <row r="28">
          <cell r="O28">
            <v>3504962</v>
          </cell>
        </row>
        <row r="29">
          <cell r="O29">
            <v>2995441</v>
          </cell>
        </row>
        <row r="30">
          <cell r="O30">
            <v>14637450</v>
          </cell>
        </row>
        <row r="31">
          <cell r="O31">
            <v>3873754</v>
          </cell>
        </row>
        <row r="32">
          <cell r="O32">
            <v>1206721</v>
          </cell>
        </row>
        <row r="33">
          <cell r="O33">
            <v>9690270</v>
          </cell>
        </row>
        <row r="34">
          <cell r="O34">
            <v>1785</v>
          </cell>
        </row>
        <row r="35">
          <cell r="O35">
            <v>14506659</v>
          </cell>
        </row>
        <row r="36">
          <cell r="O36">
            <v>794905</v>
          </cell>
        </row>
        <row r="37">
          <cell r="O37">
            <v>6501544</v>
          </cell>
        </row>
        <row r="38">
          <cell r="O38">
            <v>16192023</v>
          </cell>
        </row>
        <row r="39">
          <cell r="O39">
            <v>1416827</v>
          </cell>
        </row>
        <row r="40">
          <cell r="O40">
            <v>249350</v>
          </cell>
        </row>
        <row r="41">
          <cell r="O41">
            <v>11892839</v>
          </cell>
        </row>
        <row r="42">
          <cell r="O42">
            <v>39241836</v>
          </cell>
        </row>
        <row r="43">
          <cell r="O43">
            <v>269988098</v>
          </cell>
        </row>
        <row r="44">
          <cell r="O44">
            <v>1089024</v>
          </cell>
        </row>
        <row r="45">
          <cell r="O45">
            <v>124128</v>
          </cell>
        </row>
        <row r="46">
          <cell r="O46">
            <v>1205614065</v>
          </cell>
          <cell r="P46">
            <v>1349536059</v>
          </cell>
        </row>
        <row r="51">
          <cell r="F51">
            <v>2236051</v>
          </cell>
          <cell r="J51">
            <v>2458833</v>
          </cell>
          <cell r="N51">
            <v>2355320</v>
          </cell>
          <cell r="O51">
            <v>815046</v>
          </cell>
          <cell r="P51">
            <v>1093496</v>
          </cell>
        </row>
        <row r="52">
          <cell r="F52">
            <v>461610</v>
          </cell>
          <cell r="J52">
            <v>681342</v>
          </cell>
          <cell r="N52">
            <v>741458</v>
          </cell>
          <cell r="O52">
            <v>318021</v>
          </cell>
          <cell r="P52">
            <v>317816</v>
          </cell>
        </row>
        <row r="53">
          <cell r="F53">
            <v>106608</v>
          </cell>
          <cell r="J53">
            <v>102685</v>
          </cell>
          <cell r="N53">
            <v>55831</v>
          </cell>
          <cell r="O53">
            <v>73804</v>
          </cell>
          <cell r="P53">
            <v>68389</v>
          </cell>
        </row>
        <row r="54">
          <cell r="F54">
            <v>1857759</v>
          </cell>
          <cell r="J54">
            <v>3020629</v>
          </cell>
          <cell r="N54">
            <v>3747544</v>
          </cell>
          <cell r="O54">
            <v>1002860</v>
          </cell>
          <cell r="P54">
            <v>1263276</v>
          </cell>
        </row>
        <row r="55">
          <cell r="F55">
            <v>9744562</v>
          </cell>
          <cell r="J55">
            <v>17678732</v>
          </cell>
          <cell r="N55">
            <v>16942261</v>
          </cell>
          <cell r="O55">
            <v>5658463</v>
          </cell>
          <cell r="P55">
            <v>4738279</v>
          </cell>
        </row>
        <row r="56">
          <cell r="F56">
            <v>261870</v>
          </cell>
          <cell r="J56">
            <v>286081</v>
          </cell>
          <cell r="N56">
            <v>245639</v>
          </cell>
          <cell r="O56">
            <v>77341</v>
          </cell>
          <cell r="P56">
            <v>97786</v>
          </cell>
        </row>
        <row r="57">
          <cell r="F57">
            <v>53144861</v>
          </cell>
          <cell r="J57">
            <v>66417566</v>
          </cell>
          <cell r="N57">
            <v>61874096</v>
          </cell>
          <cell r="O57">
            <v>23755566</v>
          </cell>
          <cell r="P57">
            <v>30236711</v>
          </cell>
        </row>
        <row r="58">
          <cell r="F58">
            <v>7597880</v>
          </cell>
          <cell r="J58">
            <v>8631691</v>
          </cell>
          <cell r="N58">
            <v>7560960</v>
          </cell>
          <cell r="O58">
            <v>2457999</v>
          </cell>
          <cell r="P58">
            <v>3479296</v>
          </cell>
        </row>
        <row r="59">
          <cell r="F59">
            <v>139203</v>
          </cell>
          <cell r="J59">
            <v>189315</v>
          </cell>
          <cell r="N59">
            <v>286205</v>
          </cell>
          <cell r="O59">
            <v>71109</v>
          </cell>
          <cell r="P59">
            <v>101947</v>
          </cell>
        </row>
        <row r="60">
          <cell r="F60">
            <v>4033478</v>
          </cell>
          <cell r="J60">
            <v>8730653</v>
          </cell>
          <cell r="N60">
            <v>4691043</v>
          </cell>
          <cell r="O60">
            <v>1258171</v>
          </cell>
          <cell r="P60">
            <v>1459473</v>
          </cell>
        </row>
        <row r="61">
          <cell r="F61">
            <v>3472878</v>
          </cell>
          <cell r="J61">
            <v>3985576</v>
          </cell>
          <cell r="N61">
            <v>2929288</v>
          </cell>
          <cell r="O61">
            <v>1273995</v>
          </cell>
          <cell r="P61">
            <v>1264595</v>
          </cell>
        </row>
        <row r="62">
          <cell r="F62">
            <v>2375187</v>
          </cell>
          <cell r="J62">
            <v>2480748</v>
          </cell>
          <cell r="N62">
            <v>2775454</v>
          </cell>
          <cell r="O62">
            <v>918924</v>
          </cell>
          <cell r="P62">
            <v>980039</v>
          </cell>
        </row>
        <row r="63">
          <cell r="F63">
            <v>6335507</v>
          </cell>
          <cell r="J63">
            <v>8914787</v>
          </cell>
          <cell r="N63">
            <v>8578143</v>
          </cell>
          <cell r="O63">
            <v>3961163</v>
          </cell>
          <cell r="P63">
            <v>3314301</v>
          </cell>
        </row>
        <row r="64">
          <cell r="F64">
            <v>28684698</v>
          </cell>
          <cell r="J64">
            <v>32128614</v>
          </cell>
          <cell r="N64">
            <v>30890020</v>
          </cell>
          <cell r="O64">
            <v>10404142</v>
          </cell>
          <cell r="P64">
            <v>13286989</v>
          </cell>
        </row>
        <row r="65">
          <cell r="F65">
            <v>2582700</v>
          </cell>
          <cell r="J65">
            <v>3113928</v>
          </cell>
          <cell r="N65">
            <v>2714440</v>
          </cell>
          <cell r="O65">
            <v>945397</v>
          </cell>
          <cell r="P65">
            <v>1483194</v>
          </cell>
        </row>
        <row r="66">
          <cell r="F66">
            <v>2164587</v>
          </cell>
          <cell r="J66">
            <v>2493463</v>
          </cell>
          <cell r="N66">
            <v>2382255</v>
          </cell>
          <cell r="O66">
            <v>698935</v>
          </cell>
          <cell r="P66">
            <v>777202</v>
          </cell>
        </row>
        <row r="67">
          <cell r="F67">
            <v>32393239</v>
          </cell>
          <cell r="J67">
            <v>31981962</v>
          </cell>
          <cell r="N67">
            <v>35593825</v>
          </cell>
          <cell r="O67">
            <v>9101121</v>
          </cell>
          <cell r="P67">
            <v>14891899</v>
          </cell>
        </row>
        <row r="68">
          <cell r="F68">
            <v>47728002</v>
          </cell>
          <cell r="J68">
            <v>50198484</v>
          </cell>
          <cell r="N68">
            <v>40052836</v>
          </cell>
          <cell r="O68">
            <v>13541482</v>
          </cell>
          <cell r="P68">
            <v>16336330</v>
          </cell>
        </row>
        <row r="69">
          <cell r="F69">
            <v>2804790</v>
          </cell>
          <cell r="J69">
            <v>3602384</v>
          </cell>
          <cell r="N69">
            <v>2728991</v>
          </cell>
          <cell r="O69">
            <v>1060206</v>
          </cell>
          <cell r="P69">
            <v>820587</v>
          </cell>
        </row>
        <row r="70">
          <cell r="F70">
            <v>18637159</v>
          </cell>
          <cell r="J70">
            <v>11697924</v>
          </cell>
          <cell r="N70">
            <v>16175287</v>
          </cell>
          <cell r="O70">
            <v>1433782</v>
          </cell>
          <cell r="P70">
            <v>8634116</v>
          </cell>
        </row>
        <row r="71">
          <cell r="F71">
            <v>1422681</v>
          </cell>
          <cell r="J71">
            <v>875903</v>
          </cell>
          <cell r="N71">
            <v>880306</v>
          </cell>
          <cell r="O71">
            <v>326072</v>
          </cell>
          <cell r="P71">
            <v>333762</v>
          </cell>
        </row>
        <row r="72">
          <cell r="F72">
            <v>692599</v>
          </cell>
          <cell r="J72">
            <v>794913</v>
          </cell>
          <cell r="N72">
            <v>1121067</v>
          </cell>
          <cell r="O72">
            <v>386862</v>
          </cell>
          <cell r="P72">
            <v>424985</v>
          </cell>
        </row>
        <row r="73">
          <cell r="F73">
            <v>3190130</v>
          </cell>
          <cell r="J73">
            <v>5203275</v>
          </cell>
          <cell r="N73">
            <v>4840170</v>
          </cell>
          <cell r="O73">
            <v>1403875</v>
          </cell>
          <cell r="P73">
            <v>1833049</v>
          </cell>
        </row>
        <row r="74">
          <cell r="F74">
            <v>1770447</v>
          </cell>
          <cell r="J74">
            <v>1032963</v>
          </cell>
          <cell r="N74">
            <v>820685</v>
          </cell>
          <cell r="O74">
            <v>249659</v>
          </cell>
          <cell r="P74">
            <v>388021</v>
          </cell>
        </row>
        <row r="75">
          <cell r="F75">
            <v>286615</v>
          </cell>
          <cell r="J75">
            <v>440519</v>
          </cell>
          <cell r="N75">
            <v>389985</v>
          </cell>
          <cell r="O75">
            <v>89602</v>
          </cell>
          <cell r="P75">
            <v>135635</v>
          </cell>
        </row>
        <row r="76">
          <cell r="F76">
            <v>2679332</v>
          </cell>
          <cell r="J76">
            <v>2688198</v>
          </cell>
          <cell r="N76">
            <v>3312769</v>
          </cell>
          <cell r="O76">
            <v>1009971</v>
          </cell>
          <cell r="P76">
            <v>1366390</v>
          </cell>
        </row>
        <row r="77">
          <cell r="F77">
            <v>495</v>
          </cell>
          <cell r="J77">
            <v>495</v>
          </cell>
          <cell r="N77">
            <v>631</v>
          </cell>
          <cell r="O77">
            <v>164</v>
          </cell>
          <cell r="P77">
            <v>290</v>
          </cell>
        </row>
        <row r="78">
          <cell r="F78">
            <v>4191893</v>
          </cell>
          <cell r="J78">
            <v>4810009</v>
          </cell>
          <cell r="N78">
            <v>4126519</v>
          </cell>
          <cell r="O78">
            <v>1378238</v>
          </cell>
          <cell r="P78">
            <v>1827423</v>
          </cell>
        </row>
        <row r="79">
          <cell r="F79">
            <v>231610</v>
          </cell>
          <cell r="J79">
            <v>257094</v>
          </cell>
          <cell r="N79">
            <v>229804</v>
          </cell>
          <cell r="O79">
            <v>76397</v>
          </cell>
          <cell r="P79">
            <v>101646</v>
          </cell>
        </row>
        <row r="80">
          <cell r="F80">
            <v>1859967</v>
          </cell>
          <cell r="J80">
            <v>2137587</v>
          </cell>
          <cell r="N80">
            <v>1898468</v>
          </cell>
          <cell r="O80">
            <v>605522</v>
          </cell>
          <cell r="P80">
            <v>810808</v>
          </cell>
        </row>
        <row r="81">
          <cell r="F81">
            <v>2495305</v>
          </cell>
          <cell r="J81">
            <v>11405438</v>
          </cell>
          <cell r="N81">
            <v>1200000</v>
          </cell>
          <cell r="O81">
            <v>1091280</v>
          </cell>
          <cell r="P81">
            <v>259981</v>
          </cell>
        </row>
        <row r="82">
          <cell r="F82">
            <v>275489</v>
          </cell>
          <cell r="J82">
            <v>467451</v>
          </cell>
          <cell r="N82">
            <v>543806</v>
          </cell>
          <cell r="O82">
            <v>130081</v>
          </cell>
          <cell r="P82">
            <v>177283</v>
          </cell>
        </row>
        <row r="83">
          <cell r="F83">
            <v>71570</v>
          </cell>
          <cell r="J83">
            <v>84235</v>
          </cell>
          <cell r="N83">
            <v>70450</v>
          </cell>
          <cell r="O83">
            <v>23095</v>
          </cell>
          <cell r="P83">
            <v>32186</v>
          </cell>
        </row>
        <row r="84">
          <cell r="F84">
            <v>3488910</v>
          </cell>
          <cell r="J84">
            <v>3841236</v>
          </cell>
          <cell r="N84">
            <v>3517304</v>
          </cell>
          <cell r="O84">
            <v>1045389</v>
          </cell>
          <cell r="P84">
            <v>1413640</v>
          </cell>
        </row>
        <row r="85">
          <cell r="F85">
            <v>4584883</v>
          </cell>
          <cell r="J85">
            <v>25327381</v>
          </cell>
          <cell r="N85">
            <v>8235512</v>
          </cell>
          <cell r="O85">
            <v>1094060</v>
          </cell>
          <cell r="P85">
            <v>3034671</v>
          </cell>
        </row>
        <row r="86">
          <cell r="F86">
            <v>81269877</v>
          </cell>
          <cell r="J86">
            <v>83520761</v>
          </cell>
          <cell r="N86">
            <v>79166980</v>
          </cell>
          <cell r="O86">
            <v>26030480</v>
          </cell>
          <cell r="P86">
            <v>27093004</v>
          </cell>
        </row>
        <row r="87">
          <cell r="F87">
            <v>667373</v>
          </cell>
          <cell r="J87">
            <v>344192</v>
          </cell>
          <cell r="N87">
            <v>51612</v>
          </cell>
          <cell r="O87">
            <v>25847</v>
          </cell>
          <cell r="P87">
            <v>26684</v>
          </cell>
        </row>
        <row r="88">
          <cell r="F88">
            <v>33170</v>
          </cell>
          <cell r="J88">
            <v>33281</v>
          </cell>
          <cell r="N88">
            <v>51715</v>
          </cell>
          <cell r="O88">
            <v>5962</v>
          </cell>
          <cell r="P88">
            <v>16815</v>
          </cell>
        </row>
        <row r="89">
          <cell r="F89">
            <v>335974975</v>
          </cell>
          <cell r="J89">
            <v>402060328</v>
          </cell>
          <cell r="N89">
            <v>353778679</v>
          </cell>
          <cell r="O89">
            <v>113800083</v>
          </cell>
          <cell r="P89">
            <v>143921994</v>
          </cell>
        </row>
      </sheetData>
      <sheetData sheetId="7">
        <row r="8">
          <cell r="O8">
            <v>6813550</v>
          </cell>
        </row>
        <row r="9">
          <cell r="O9">
            <v>1660242</v>
          </cell>
        </row>
        <row r="10">
          <cell r="O10">
            <v>276338</v>
          </cell>
        </row>
        <row r="11">
          <cell r="O11">
            <v>8337776</v>
          </cell>
        </row>
        <row r="12">
          <cell r="O12">
            <v>44123402</v>
          </cell>
        </row>
        <row r="13">
          <cell r="O13">
            <v>788331</v>
          </cell>
        </row>
        <row r="14">
          <cell r="O14">
            <v>198725296</v>
          </cell>
        </row>
        <row r="15">
          <cell r="O15">
            <v>25590069</v>
          </cell>
        </row>
        <row r="16">
          <cell r="O16">
            <v>651551</v>
          </cell>
        </row>
        <row r="17">
          <cell r="O17">
            <v>15715712</v>
          </cell>
        </row>
        <row r="18">
          <cell r="O18">
            <v>9732697</v>
          </cell>
        </row>
        <row r="19">
          <cell r="O19">
            <v>8545938</v>
          </cell>
        </row>
        <row r="20">
          <cell r="O20">
            <v>23900727</v>
          </cell>
        </row>
        <row r="21">
          <cell r="O21">
            <v>98503899</v>
          </cell>
        </row>
        <row r="22">
          <cell r="O22">
            <v>9012969</v>
          </cell>
        </row>
        <row r="23">
          <cell r="O23">
            <v>6954364</v>
          </cell>
        </row>
        <row r="24">
          <cell r="O24">
            <v>107983623</v>
          </cell>
        </row>
        <row r="25">
          <cell r="O25">
            <v>118024591</v>
          </cell>
        </row>
        <row r="26">
          <cell r="O26">
            <v>8792290</v>
          </cell>
        </row>
        <row r="27">
          <cell r="O27">
            <v>47090028</v>
          </cell>
        </row>
        <row r="28">
          <cell r="O28">
            <v>2713793</v>
          </cell>
        </row>
        <row r="29">
          <cell r="O29">
            <v>2490703</v>
          </cell>
        </row>
        <row r="30">
          <cell r="O30">
            <v>12573882</v>
          </cell>
        </row>
        <row r="31">
          <cell r="O31">
            <v>3641510</v>
          </cell>
        </row>
        <row r="32">
          <cell r="O32">
            <v>1187853</v>
          </cell>
        </row>
        <row r="33">
          <cell r="O33">
            <v>8071593</v>
          </cell>
        </row>
        <row r="34">
          <cell r="O34">
            <v>1314</v>
          </cell>
        </row>
        <row r="35">
          <cell r="O35">
            <v>14445805</v>
          </cell>
        </row>
        <row r="36">
          <cell r="O36">
            <v>789410</v>
          </cell>
        </row>
        <row r="37">
          <cell r="O37">
            <v>6222075</v>
          </cell>
        </row>
        <row r="38">
          <cell r="O38">
            <v>16189492</v>
          </cell>
        </row>
        <row r="39">
          <cell r="O39">
            <v>1416315</v>
          </cell>
        </row>
        <row r="40">
          <cell r="O40">
            <v>248757</v>
          </cell>
        </row>
        <row r="41">
          <cell r="O41">
            <v>11760465</v>
          </cell>
        </row>
        <row r="42">
          <cell r="O42">
            <v>37309603</v>
          </cell>
        </row>
        <row r="43">
          <cell r="O43">
            <v>269957474</v>
          </cell>
        </row>
        <row r="44">
          <cell r="O44">
            <v>1089013</v>
          </cell>
        </row>
        <row r="45">
          <cell r="O45">
            <v>123496</v>
          </cell>
        </row>
        <row r="46">
          <cell r="O46">
            <v>1131455946</v>
          </cell>
          <cell r="P46">
            <v>1265444253</v>
          </cell>
        </row>
        <row r="51">
          <cell r="F51">
            <v>2017659</v>
          </cell>
          <cell r="J51">
            <v>2232174</v>
          </cell>
          <cell r="N51">
            <v>1817305</v>
          </cell>
          <cell r="O51">
            <v>746412</v>
          </cell>
          <cell r="P51">
            <v>1088348</v>
          </cell>
        </row>
        <row r="52">
          <cell r="F52">
            <v>414506</v>
          </cell>
          <cell r="J52">
            <v>580924</v>
          </cell>
          <cell r="N52">
            <v>473187</v>
          </cell>
          <cell r="O52">
            <v>191625</v>
          </cell>
          <cell r="P52">
            <v>207744</v>
          </cell>
        </row>
        <row r="53">
          <cell r="F53">
            <v>106404</v>
          </cell>
          <cell r="J53">
            <v>90302</v>
          </cell>
          <cell r="N53">
            <v>56105</v>
          </cell>
          <cell r="O53">
            <v>23527</v>
          </cell>
          <cell r="P53">
            <v>18356</v>
          </cell>
        </row>
        <row r="54">
          <cell r="F54">
            <v>1792921</v>
          </cell>
          <cell r="J54">
            <v>2875254</v>
          </cell>
          <cell r="N54">
            <v>2988421</v>
          </cell>
          <cell r="O54">
            <v>681180</v>
          </cell>
          <cell r="P54">
            <v>1122963</v>
          </cell>
        </row>
        <row r="55">
          <cell r="F55">
            <v>8718459</v>
          </cell>
          <cell r="J55">
            <v>16463931</v>
          </cell>
          <cell r="N55">
            <v>14237283</v>
          </cell>
          <cell r="O55">
            <v>4703729</v>
          </cell>
          <cell r="P55">
            <v>3924507</v>
          </cell>
        </row>
        <row r="56">
          <cell r="F56">
            <v>249978</v>
          </cell>
          <cell r="J56">
            <v>251593</v>
          </cell>
          <cell r="N56">
            <v>214328</v>
          </cell>
          <cell r="O56">
            <v>72432</v>
          </cell>
          <cell r="P56">
            <v>90698</v>
          </cell>
        </row>
        <row r="57">
          <cell r="F57">
            <v>51484301</v>
          </cell>
          <cell r="J57">
            <v>63894346</v>
          </cell>
          <cell r="N57">
            <v>60274361</v>
          </cell>
          <cell r="O57">
            <v>23072288</v>
          </cell>
          <cell r="P57">
            <v>29640308</v>
          </cell>
        </row>
        <row r="58">
          <cell r="F58">
            <v>7477497</v>
          </cell>
          <cell r="J58">
            <v>8404638</v>
          </cell>
          <cell r="N58">
            <v>7347770</v>
          </cell>
          <cell r="O58">
            <v>2360164</v>
          </cell>
          <cell r="P58">
            <v>3363116</v>
          </cell>
        </row>
        <row r="59">
          <cell r="F59">
            <v>130022</v>
          </cell>
          <cell r="J59">
            <v>174738</v>
          </cell>
          <cell r="N59">
            <v>277451</v>
          </cell>
          <cell r="O59">
            <v>69340</v>
          </cell>
          <cell r="P59">
            <v>95613</v>
          </cell>
        </row>
        <row r="60">
          <cell r="F60">
            <v>3634434</v>
          </cell>
          <cell r="J60">
            <v>6547138</v>
          </cell>
          <cell r="N60">
            <v>4299831</v>
          </cell>
          <cell r="O60">
            <v>1234309</v>
          </cell>
          <cell r="P60">
            <v>1393189</v>
          </cell>
        </row>
        <row r="61">
          <cell r="F61">
            <v>2341441</v>
          </cell>
          <cell r="J61">
            <v>3457550</v>
          </cell>
          <cell r="N61">
            <v>2666996</v>
          </cell>
          <cell r="O61">
            <v>1266710</v>
          </cell>
          <cell r="P61">
            <v>1201473</v>
          </cell>
        </row>
        <row r="62">
          <cell r="F62">
            <v>2375127</v>
          </cell>
          <cell r="J62">
            <v>2477411</v>
          </cell>
          <cell r="N62">
            <v>2772140</v>
          </cell>
          <cell r="O62">
            <v>921260</v>
          </cell>
          <cell r="P62">
            <v>288808</v>
          </cell>
        </row>
        <row r="63">
          <cell r="F63">
            <v>5991348</v>
          </cell>
          <cell r="J63">
            <v>8531515</v>
          </cell>
          <cell r="N63">
            <v>7209128</v>
          </cell>
          <cell r="O63">
            <v>2168736</v>
          </cell>
          <cell r="P63">
            <v>3090411</v>
          </cell>
        </row>
        <row r="64">
          <cell r="F64">
            <v>27419171</v>
          </cell>
          <cell r="J64">
            <v>31285063</v>
          </cell>
          <cell r="N64">
            <v>29789106</v>
          </cell>
          <cell r="O64">
            <v>10010559</v>
          </cell>
          <cell r="P64">
            <v>12574753</v>
          </cell>
        </row>
        <row r="65">
          <cell r="F65">
            <v>2422671</v>
          </cell>
          <cell r="J65">
            <v>3054407</v>
          </cell>
          <cell r="N65">
            <v>2631030</v>
          </cell>
          <cell r="O65">
            <v>904861</v>
          </cell>
          <cell r="P65">
            <v>1333686</v>
          </cell>
        </row>
        <row r="66">
          <cell r="F66">
            <v>1972614</v>
          </cell>
          <cell r="J66">
            <v>2287316</v>
          </cell>
          <cell r="N66">
            <v>2057549</v>
          </cell>
          <cell r="O66">
            <v>636885</v>
          </cell>
          <cell r="P66">
            <v>715743</v>
          </cell>
        </row>
        <row r="67">
          <cell r="F67">
            <v>31662295</v>
          </cell>
          <cell r="J67">
            <v>31842080</v>
          </cell>
          <cell r="N67">
            <v>35270508</v>
          </cell>
          <cell r="O67">
            <v>9208740</v>
          </cell>
          <cell r="P67">
            <v>14676926</v>
          </cell>
        </row>
        <row r="68">
          <cell r="F68">
            <v>33812296</v>
          </cell>
          <cell r="J68">
            <v>39121806</v>
          </cell>
          <cell r="N68">
            <v>34249148</v>
          </cell>
          <cell r="O68">
            <v>10841341</v>
          </cell>
          <cell r="P68">
            <v>11356131</v>
          </cell>
        </row>
        <row r="69">
          <cell r="F69">
            <v>2609547</v>
          </cell>
          <cell r="J69">
            <v>3050039</v>
          </cell>
          <cell r="N69">
            <v>2252848</v>
          </cell>
          <cell r="O69">
            <v>879856</v>
          </cell>
          <cell r="P69">
            <v>641221</v>
          </cell>
        </row>
        <row r="70">
          <cell r="F70">
            <v>18585213</v>
          </cell>
          <cell r="J70">
            <v>11204855</v>
          </cell>
          <cell r="N70">
            <v>15868445</v>
          </cell>
          <cell r="O70">
            <v>1431515</v>
          </cell>
          <cell r="P70">
            <v>8547691</v>
          </cell>
        </row>
        <row r="71">
          <cell r="F71">
            <v>768568</v>
          </cell>
          <cell r="J71">
            <v>751405</v>
          </cell>
          <cell r="N71">
            <v>868512</v>
          </cell>
          <cell r="O71">
            <v>325308</v>
          </cell>
          <cell r="P71">
            <v>292354</v>
          </cell>
        </row>
        <row r="72">
          <cell r="F72">
            <v>649179</v>
          </cell>
          <cell r="J72">
            <v>730748</v>
          </cell>
          <cell r="N72">
            <v>868512</v>
          </cell>
          <cell r="O72">
            <v>242264</v>
          </cell>
          <cell r="P72">
            <v>314302</v>
          </cell>
        </row>
        <row r="73">
          <cell r="F73">
            <v>3008938</v>
          </cell>
          <cell r="J73">
            <v>4438857</v>
          </cell>
          <cell r="N73">
            <v>4023102</v>
          </cell>
          <cell r="O73">
            <v>1102985</v>
          </cell>
          <cell r="P73">
            <v>1646870</v>
          </cell>
        </row>
        <row r="74">
          <cell r="F74">
            <v>1760835</v>
          </cell>
          <cell r="J74">
            <v>947133</v>
          </cell>
          <cell r="N74">
            <v>688343</v>
          </cell>
          <cell r="O74">
            <v>245199</v>
          </cell>
          <cell r="P74">
            <v>332055</v>
          </cell>
        </row>
        <row r="75">
          <cell r="F75">
            <v>285070</v>
          </cell>
          <cell r="J75">
            <v>436631</v>
          </cell>
          <cell r="N75">
            <v>382320</v>
          </cell>
          <cell r="O75">
            <v>83832</v>
          </cell>
          <cell r="P75">
            <v>132575</v>
          </cell>
        </row>
        <row r="76">
          <cell r="F76">
            <v>2440845</v>
          </cell>
          <cell r="J76">
            <v>2244562</v>
          </cell>
          <cell r="N76">
            <v>2716861</v>
          </cell>
          <cell r="O76">
            <v>669325</v>
          </cell>
          <cell r="P76">
            <v>1147736</v>
          </cell>
        </row>
        <row r="77">
          <cell r="F77">
            <v>418</v>
          </cell>
          <cell r="J77">
            <v>312</v>
          </cell>
          <cell r="N77">
            <v>420</v>
          </cell>
          <cell r="O77">
            <v>164</v>
          </cell>
          <cell r="P77">
            <v>290</v>
          </cell>
        </row>
        <row r="78">
          <cell r="F78">
            <v>4173263</v>
          </cell>
          <cell r="J78">
            <v>4784294</v>
          </cell>
          <cell r="N78">
            <v>4111007</v>
          </cell>
          <cell r="O78">
            <v>1377241</v>
          </cell>
          <cell r="P78">
            <v>1796527</v>
          </cell>
        </row>
        <row r="79">
          <cell r="F79">
            <v>230079</v>
          </cell>
          <cell r="J79">
            <v>255631</v>
          </cell>
          <cell r="N79">
            <v>229745</v>
          </cell>
          <cell r="O79">
            <v>73955</v>
          </cell>
          <cell r="P79">
            <v>100611</v>
          </cell>
        </row>
        <row r="80">
          <cell r="F80">
            <v>1744380</v>
          </cell>
          <cell r="J80">
            <v>2091987</v>
          </cell>
          <cell r="N80">
            <v>1804970</v>
          </cell>
          <cell r="O80">
            <v>580738</v>
          </cell>
          <cell r="P80">
            <v>815044</v>
          </cell>
        </row>
        <row r="81">
          <cell r="F81">
            <v>2494758</v>
          </cell>
          <cell r="J81">
            <v>11405982</v>
          </cell>
          <cell r="N81">
            <v>1196231</v>
          </cell>
          <cell r="O81">
            <v>1092521</v>
          </cell>
          <cell r="P81">
            <v>243463</v>
          </cell>
        </row>
        <row r="82">
          <cell r="F82">
            <v>275478</v>
          </cell>
          <cell r="J82">
            <v>467451</v>
          </cell>
          <cell r="N82">
            <v>543305</v>
          </cell>
          <cell r="O82">
            <v>130081</v>
          </cell>
          <cell r="P82">
            <v>177283</v>
          </cell>
        </row>
        <row r="83">
          <cell r="F83">
            <v>71492</v>
          </cell>
          <cell r="J83">
            <v>83894</v>
          </cell>
          <cell r="N83">
            <v>70306</v>
          </cell>
          <cell r="O83">
            <v>23065</v>
          </cell>
          <cell r="P83">
            <v>32154</v>
          </cell>
        </row>
        <row r="84">
          <cell r="F84">
            <v>3453295</v>
          </cell>
          <cell r="J84">
            <v>3766726</v>
          </cell>
          <cell r="N84">
            <v>3497604</v>
          </cell>
          <cell r="O84">
            <v>1042840</v>
          </cell>
          <cell r="P84">
            <v>1414338</v>
          </cell>
        </row>
        <row r="85">
          <cell r="F85">
            <v>4576583</v>
          </cell>
          <cell r="J85">
            <v>23349835</v>
          </cell>
          <cell r="N85">
            <v>8289125</v>
          </cell>
          <cell r="O85">
            <v>1094060</v>
          </cell>
          <cell r="P85">
            <v>3034671</v>
          </cell>
        </row>
        <row r="86">
          <cell r="F86">
            <v>81252866</v>
          </cell>
          <cell r="J86">
            <v>83512541</v>
          </cell>
          <cell r="N86">
            <v>79161738</v>
          </cell>
          <cell r="O86">
            <v>26030329</v>
          </cell>
          <cell r="P86">
            <v>27092864</v>
          </cell>
        </row>
        <row r="87">
          <cell r="F87">
            <v>667373</v>
          </cell>
          <cell r="J87">
            <v>344191</v>
          </cell>
          <cell r="N87">
            <v>51611</v>
          </cell>
          <cell r="O87">
            <v>25838</v>
          </cell>
          <cell r="P87">
            <v>26670</v>
          </cell>
        </row>
        <row r="88">
          <cell r="F88">
            <v>32873</v>
          </cell>
          <cell r="J88">
            <v>33142</v>
          </cell>
          <cell r="N88">
            <v>51523</v>
          </cell>
          <cell r="O88">
            <v>5958</v>
          </cell>
          <cell r="P88">
            <v>16815</v>
          </cell>
        </row>
        <row r="89">
          <cell r="F89">
            <v>313104197</v>
          </cell>
          <cell r="J89">
            <v>377472402</v>
          </cell>
          <cell r="N89">
            <v>335308175</v>
          </cell>
          <cell r="O89">
            <v>105571172</v>
          </cell>
          <cell r="P89">
            <v>133988307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y BSGC"/>
      <sheetName val="By Agency-SUM"/>
      <sheetName val="By Agency-SUM (C)"/>
      <sheetName val="By Agency-REG"/>
      <sheetName val="By Agency-REG (C)"/>
      <sheetName val="LBP-REG"/>
      <sheetName val="LBP-REG (C)"/>
      <sheetName val="DBP-REG"/>
      <sheetName val="DBP-REG (C)"/>
      <sheetName val="PVB-REG"/>
      <sheetName val="PVB-REG (C)"/>
      <sheetName val="By Agency-SPEC"/>
      <sheetName val="LBP-SPEC"/>
      <sheetName val="DBP-SPEC"/>
      <sheetName val="PVB-SPEC"/>
      <sheetName val="By SUCs-SUM"/>
      <sheetName val="By SUCs-REG"/>
      <sheetName val="By SUCs-SPEc"/>
    </sheetNames>
    <sheetDataSet>
      <sheetData sheetId="1">
        <row r="3">
          <cell r="A3" t="str">
            <v>As of November</v>
          </cell>
        </row>
      </sheetData>
      <sheetData sheetId="4">
        <row r="13">
          <cell r="B13">
            <v>2926680</v>
          </cell>
          <cell r="C13">
            <v>2340455</v>
          </cell>
          <cell r="D13">
            <v>83238</v>
          </cell>
        </row>
        <row r="14">
          <cell r="B14">
            <v>112665</v>
          </cell>
          <cell r="C14">
            <v>100735</v>
          </cell>
          <cell r="D14">
            <v>7757</v>
          </cell>
        </row>
        <row r="15">
          <cell r="B15">
            <v>353122</v>
          </cell>
          <cell r="C15">
            <v>322791</v>
          </cell>
          <cell r="D15">
            <v>19534</v>
          </cell>
        </row>
        <row r="16">
          <cell r="B16">
            <v>5429289</v>
          </cell>
          <cell r="C16">
            <v>4524831</v>
          </cell>
          <cell r="D16">
            <v>366649</v>
          </cell>
        </row>
        <row r="17">
          <cell r="B17">
            <v>122980</v>
          </cell>
          <cell r="C17">
            <v>115321</v>
          </cell>
          <cell r="D17">
            <v>7621</v>
          </cell>
        </row>
        <row r="20">
          <cell r="B20">
            <v>2474915</v>
          </cell>
          <cell r="C20">
            <v>1675485</v>
          </cell>
          <cell r="D20">
            <v>147988</v>
          </cell>
        </row>
        <row r="23">
          <cell r="B23">
            <v>399295</v>
          </cell>
          <cell r="C23">
            <v>279385</v>
          </cell>
          <cell r="D23">
            <v>7287</v>
          </cell>
        </row>
        <row r="26">
          <cell r="B26">
            <v>2838377</v>
          </cell>
          <cell r="C26">
            <v>2526839</v>
          </cell>
          <cell r="D26">
            <v>217711</v>
          </cell>
        </row>
        <row r="29">
          <cell r="B29">
            <v>44334302</v>
          </cell>
          <cell r="C29">
            <v>37010564</v>
          </cell>
          <cell r="D29">
            <v>2416577</v>
          </cell>
        </row>
        <row r="30">
          <cell r="B30">
            <v>326363</v>
          </cell>
          <cell r="C30">
            <v>26072</v>
          </cell>
          <cell r="D30">
            <v>603</v>
          </cell>
        </row>
        <row r="31">
          <cell r="B31">
            <v>4461111</v>
          </cell>
          <cell r="C31">
            <v>3037739</v>
          </cell>
          <cell r="D31">
            <v>198006</v>
          </cell>
        </row>
        <row r="32">
          <cell r="B32">
            <v>172756</v>
          </cell>
          <cell r="C32">
            <v>128615</v>
          </cell>
          <cell r="D32">
            <v>13323</v>
          </cell>
        </row>
        <row r="33">
          <cell r="B33">
            <v>52722</v>
          </cell>
          <cell r="C33">
            <v>46766</v>
          </cell>
          <cell r="D33">
            <v>1130</v>
          </cell>
        </row>
        <row r="34">
          <cell r="B34">
            <v>52992</v>
          </cell>
          <cell r="C34">
            <v>42038</v>
          </cell>
          <cell r="D34">
            <v>2223</v>
          </cell>
        </row>
        <row r="35">
          <cell r="B35">
            <v>243525</v>
          </cell>
          <cell r="C35">
            <v>218723</v>
          </cell>
          <cell r="D35">
            <v>7699</v>
          </cell>
        </row>
        <row r="36">
          <cell r="B36">
            <v>49449</v>
          </cell>
          <cell r="C36">
            <v>45612</v>
          </cell>
          <cell r="D36">
            <v>1621</v>
          </cell>
        </row>
        <row r="37">
          <cell r="B37">
            <v>112470</v>
          </cell>
          <cell r="C37">
            <v>91171</v>
          </cell>
          <cell r="D37">
            <v>7898</v>
          </cell>
        </row>
        <row r="38">
          <cell r="B38">
            <v>363370</v>
          </cell>
          <cell r="C38">
            <v>276666</v>
          </cell>
          <cell r="D38">
            <v>31668</v>
          </cell>
        </row>
        <row r="39">
          <cell r="B39">
            <v>757449</v>
          </cell>
          <cell r="C39">
            <v>701615</v>
          </cell>
          <cell r="D39">
            <v>43113</v>
          </cell>
        </row>
        <row r="42">
          <cell r="B42">
            <v>874690</v>
          </cell>
          <cell r="C42">
            <v>776446</v>
          </cell>
          <cell r="D42">
            <v>21046</v>
          </cell>
        </row>
        <row r="43">
          <cell r="B43">
            <v>33566</v>
          </cell>
          <cell r="C43">
            <v>20005</v>
          </cell>
          <cell r="D43">
            <v>1978</v>
          </cell>
        </row>
        <row r="46">
          <cell r="B46">
            <v>223030437</v>
          </cell>
          <cell r="C46">
            <v>211253086</v>
          </cell>
          <cell r="D46">
            <v>4937517</v>
          </cell>
        </row>
        <row r="47">
          <cell r="B47">
            <v>21424</v>
          </cell>
          <cell r="C47">
            <v>18951</v>
          </cell>
          <cell r="D47">
            <v>728</v>
          </cell>
        </row>
        <row r="48">
          <cell r="B48">
            <v>6833</v>
          </cell>
          <cell r="C48">
            <v>5974</v>
          </cell>
          <cell r="D48">
            <v>48</v>
          </cell>
        </row>
        <row r="49">
          <cell r="B49">
            <v>195141</v>
          </cell>
          <cell r="C49">
            <v>161258</v>
          </cell>
          <cell r="D49">
            <v>5809</v>
          </cell>
        </row>
        <row r="50">
          <cell r="B50">
            <v>59852</v>
          </cell>
          <cell r="C50">
            <v>51428</v>
          </cell>
          <cell r="D50">
            <v>1161</v>
          </cell>
        </row>
        <row r="52">
          <cell r="B52">
            <v>28940386</v>
          </cell>
          <cell r="C52">
            <v>27040533</v>
          </cell>
          <cell r="D52">
            <v>1152579</v>
          </cell>
        </row>
        <row r="55">
          <cell r="B55">
            <v>766882</v>
          </cell>
          <cell r="C55">
            <v>690862</v>
          </cell>
          <cell r="D55">
            <v>44584</v>
          </cell>
        </row>
        <row r="58">
          <cell r="B58">
            <v>15018468</v>
          </cell>
          <cell r="C58">
            <v>11861306</v>
          </cell>
          <cell r="D58">
            <v>469308</v>
          </cell>
        </row>
        <row r="59">
          <cell r="B59">
            <v>998751</v>
          </cell>
          <cell r="C59">
            <v>942125</v>
          </cell>
          <cell r="D59">
            <v>46158</v>
          </cell>
        </row>
        <row r="60">
          <cell r="B60">
            <v>772246</v>
          </cell>
          <cell r="C60">
            <v>654004</v>
          </cell>
          <cell r="D60">
            <v>55130</v>
          </cell>
        </row>
        <row r="61">
          <cell r="B61">
            <v>2353311</v>
          </cell>
          <cell r="C61">
            <v>2128309</v>
          </cell>
          <cell r="D61">
            <v>13308</v>
          </cell>
        </row>
        <row r="62">
          <cell r="B62">
            <v>58366</v>
          </cell>
          <cell r="C62">
            <v>48200</v>
          </cell>
          <cell r="D62">
            <v>5790</v>
          </cell>
        </row>
        <row r="63">
          <cell r="B63">
            <v>55795</v>
          </cell>
          <cell r="C63">
            <v>53495</v>
          </cell>
          <cell r="D63">
            <v>1725</v>
          </cell>
        </row>
        <row r="66">
          <cell r="B66">
            <v>826783</v>
          </cell>
          <cell r="C66">
            <v>675499</v>
          </cell>
          <cell r="D66">
            <v>26430</v>
          </cell>
        </row>
        <row r="67">
          <cell r="B67">
            <v>1961390</v>
          </cell>
          <cell r="C67">
            <v>1734189</v>
          </cell>
          <cell r="D67">
            <v>101478</v>
          </cell>
        </row>
        <row r="68">
          <cell r="B68">
            <v>8275561</v>
          </cell>
          <cell r="C68">
            <v>6350099</v>
          </cell>
          <cell r="D68">
            <v>314825</v>
          </cell>
        </row>
        <row r="69">
          <cell r="B69">
            <v>128112</v>
          </cell>
          <cell r="C69">
            <v>120246</v>
          </cell>
          <cell r="D69">
            <v>4510</v>
          </cell>
        </row>
        <row r="70">
          <cell r="B70">
            <v>560129</v>
          </cell>
          <cell r="C70">
            <v>522766</v>
          </cell>
          <cell r="D70">
            <v>8376</v>
          </cell>
        </row>
        <row r="71">
          <cell r="B71">
            <v>11283</v>
          </cell>
          <cell r="C71">
            <v>9157</v>
          </cell>
          <cell r="D71">
            <v>490</v>
          </cell>
        </row>
        <row r="72">
          <cell r="B72">
            <v>373954</v>
          </cell>
          <cell r="C72">
            <v>336427</v>
          </cell>
          <cell r="D72">
            <v>12697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104961</v>
          </cell>
          <cell r="C74">
            <v>93979</v>
          </cell>
          <cell r="D74">
            <v>3407</v>
          </cell>
        </row>
        <row r="75">
          <cell r="B75">
            <v>42735</v>
          </cell>
          <cell r="C75">
            <v>40399</v>
          </cell>
          <cell r="D75">
            <v>2110</v>
          </cell>
        </row>
        <row r="76">
          <cell r="B76">
            <v>240877</v>
          </cell>
          <cell r="C76">
            <v>234214</v>
          </cell>
          <cell r="D76">
            <v>6659</v>
          </cell>
        </row>
        <row r="77">
          <cell r="B77">
            <v>33089</v>
          </cell>
          <cell r="C77">
            <v>26166</v>
          </cell>
          <cell r="D77">
            <v>775</v>
          </cell>
        </row>
        <row r="78">
          <cell r="B78">
            <v>0</v>
          </cell>
          <cell r="C78">
            <v>0</v>
          </cell>
          <cell r="D78">
            <v>0</v>
          </cell>
        </row>
        <row r="81">
          <cell r="B81">
            <v>9431927</v>
          </cell>
          <cell r="C81">
            <v>8633632</v>
          </cell>
          <cell r="D81">
            <v>109146</v>
          </cell>
        </row>
        <row r="82">
          <cell r="B82">
            <v>40238</v>
          </cell>
          <cell r="C82">
            <v>36648</v>
          </cell>
          <cell r="D82">
            <v>2599</v>
          </cell>
        </row>
        <row r="83">
          <cell r="B83">
            <v>4310</v>
          </cell>
          <cell r="C83">
            <v>3300</v>
          </cell>
          <cell r="D83">
            <v>74</v>
          </cell>
        </row>
        <row r="84">
          <cell r="B84">
            <v>16393</v>
          </cell>
          <cell r="C84">
            <v>12842</v>
          </cell>
          <cell r="D84">
            <v>1137</v>
          </cell>
        </row>
        <row r="87">
          <cell r="B87">
            <v>25960987</v>
          </cell>
          <cell r="C87">
            <v>20813465</v>
          </cell>
          <cell r="D87">
            <v>1260789</v>
          </cell>
        </row>
        <row r="88">
          <cell r="B88">
            <v>316473</v>
          </cell>
          <cell r="C88">
            <v>282331</v>
          </cell>
          <cell r="D88">
            <v>4223</v>
          </cell>
        </row>
        <row r="89">
          <cell r="B89">
            <v>286241</v>
          </cell>
          <cell r="C89">
            <v>214554</v>
          </cell>
          <cell r="D89">
            <v>14546</v>
          </cell>
        </row>
        <row r="92">
          <cell r="B92">
            <v>6280516</v>
          </cell>
          <cell r="C92">
            <v>3751296</v>
          </cell>
          <cell r="D92">
            <v>871576</v>
          </cell>
        </row>
        <row r="93">
          <cell r="B93">
            <v>8208926</v>
          </cell>
          <cell r="C93">
            <v>7319503</v>
          </cell>
          <cell r="D93">
            <v>198837</v>
          </cell>
        </row>
        <row r="94">
          <cell r="B94">
            <v>5903238</v>
          </cell>
          <cell r="C94">
            <v>5728461</v>
          </cell>
          <cell r="D94">
            <v>29803</v>
          </cell>
        </row>
        <row r="95">
          <cell r="B95">
            <v>91012</v>
          </cell>
          <cell r="C95">
            <v>86264</v>
          </cell>
          <cell r="D95">
            <v>4321</v>
          </cell>
        </row>
        <row r="96">
          <cell r="B96">
            <v>1087814</v>
          </cell>
          <cell r="C96">
            <v>995690</v>
          </cell>
          <cell r="D96">
            <v>62165</v>
          </cell>
        </row>
        <row r="97">
          <cell r="B97">
            <v>80812673</v>
          </cell>
          <cell r="C97">
            <v>78340367</v>
          </cell>
          <cell r="D97">
            <v>2206185</v>
          </cell>
        </row>
        <row r="98">
          <cell r="B98">
            <v>1115780</v>
          </cell>
          <cell r="C98">
            <v>1088518</v>
          </cell>
          <cell r="D98">
            <v>27163</v>
          </cell>
        </row>
        <row r="101">
          <cell r="B101">
            <v>2943876</v>
          </cell>
          <cell r="C101">
            <v>2611708</v>
          </cell>
          <cell r="D101">
            <v>189542</v>
          </cell>
        </row>
        <row r="102">
          <cell r="B102">
            <v>1599935</v>
          </cell>
          <cell r="C102">
            <v>1437100</v>
          </cell>
          <cell r="D102">
            <v>42201</v>
          </cell>
        </row>
        <row r="103">
          <cell r="B103">
            <v>511521</v>
          </cell>
          <cell r="C103">
            <v>486014</v>
          </cell>
          <cell r="D103">
            <v>21811</v>
          </cell>
        </row>
        <row r="104">
          <cell r="B104">
            <v>0</v>
          </cell>
          <cell r="C104">
            <v>0</v>
          </cell>
          <cell r="D104">
            <v>0</v>
          </cell>
        </row>
        <row r="105">
          <cell r="B105">
            <v>829907</v>
          </cell>
          <cell r="C105">
            <v>741900</v>
          </cell>
          <cell r="D105">
            <v>23370</v>
          </cell>
        </row>
        <row r="106">
          <cell r="B106">
            <v>915209</v>
          </cell>
          <cell r="C106">
            <v>860362</v>
          </cell>
          <cell r="D106">
            <v>23057</v>
          </cell>
        </row>
        <row r="107">
          <cell r="B107">
            <v>88660</v>
          </cell>
          <cell r="C107">
            <v>78072</v>
          </cell>
          <cell r="D107">
            <v>1714</v>
          </cell>
        </row>
        <row r="108">
          <cell r="B108">
            <v>644109</v>
          </cell>
          <cell r="C108">
            <v>627162</v>
          </cell>
          <cell r="D108">
            <v>15913</v>
          </cell>
        </row>
        <row r="109">
          <cell r="B109">
            <v>597489</v>
          </cell>
          <cell r="C109">
            <v>539828</v>
          </cell>
          <cell r="D109">
            <v>31527</v>
          </cell>
        </row>
        <row r="110">
          <cell r="B110">
            <v>1636387</v>
          </cell>
          <cell r="C110">
            <v>1588773</v>
          </cell>
          <cell r="D110">
            <v>47603</v>
          </cell>
        </row>
        <row r="111">
          <cell r="B111">
            <v>114157</v>
          </cell>
          <cell r="C111">
            <v>94689</v>
          </cell>
          <cell r="D111">
            <v>1965</v>
          </cell>
        </row>
        <row r="114">
          <cell r="B114">
            <v>3677448</v>
          </cell>
          <cell r="C114">
            <v>3223138</v>
          </cell>
          <cell r="D114">
            <v>125860</v>
          </cell>
        </row>
        <row r="115">
          <cell r="B115">
            <v>24538</v>
          </cell>
          <cell r="C115">
            <v>20694</v>
          </cell>
          <cell r="D115">
            <v>972</v>
          </cell>
        </row>
        <row r="116">
          <cell r="B116">
            <v>183710</v>
          </cell>
          <cell r="C116">
            <v>138880</v>
          </cell>
          <cell r="D116">
            <v>14873</v>
          </cell>
        </row>
        <row r="117">
          <cell r="B117">
            <v>580365</v>
          </cell>
          <cell r="C117">
            <v>545023</v>
          </cell>
          <cell r="D117">
            <v>12624</v>
          </cell>
        </row>
        <row r="118">
          <cell r="B118">
            <v>87573</v>
          </cell>
          <cell r="C118">
            <v>65287</v>
          </cell>
          <cell r="D118">
            <v>6087</v>
          </cell>
        </row>
        <row r="119">
          <cell r="B119">
            <v>152595</v>
          </cell>
          <cell r="C119">
            <v>132273</v>
          </cell>
          <cell r="D119">
            <v>6605</v>
          </cell>
        </row>
        <row r="120">
          <cell r="B120">
            <v>331080</v>
          </cell>
          <cell r="C120">
            <v>277739</v>
          </cell>
          <cell r="D120">
            <v>15156</v>
          </cell>
        </row>
        <row r="121">
          <cell r="B121">
            <v>498391</v>
          </cell>
          <cell r="C121">
            <v>421951</v>
          </cell>
          <cell r="D121">
            <v>28192</v>
          </cell>
        </row>
        <row r="122">
          <cell r="B122">
            <v>2654773</v>
          </cell>
          <cell r="C122">
            <v>2213348</v>
          </cell>
          <cell r="D122">
            <v>107535</v>
          </cell>
        </row>
        <row r="125">
          <cell r="B125">
            <v>15392784</v>
          </cell>
          <cell r="C125">
            <v>14728098</v>
          </cell>
          <cell r="D125">
            <v>175670</v>
          </cell>
        </row>
        <row r="126">
          <cell r="B126">
            <v>468949</v>
          </cell>
          <cell r="C126">
            <v>360778</v>
          </cell>
          <cell r="D126">
            <v>52752</v>
          </cell>
        </row>
        <row r="127">
          <cell r="B127">
            <v>847530</v>
          </cell>
          <cell r="C127">
            <v>554809</v>
          </cell>
          <cell r="D127">
            <v>10730</v>
          </cell>
        </row>
        <row r="128">
          <cell r="B128">
            <v>52837</v>
          </cell>
          <cell r="C128">
            <v>47625</v>
          </cell>
          <cell r="D128">
            <v>284</v>
          </cell>
        </row>
        <row r="129">
          <cell r="B129">
            <v>603105</v>
          </cell>
          <cell r="C129">
            <v>432780</v>
          </cell>
          <cell r="D129">
            <v>25960</v>
          </cell>
        </row>
        <row r="130">
          <cell r="B130">
            <v>13420363</v>
          </cell>
          <cell r="C130">
            <v>13332106</v>
          </cell>
          <cell r="D130">
            <v>85944</v>
          </cell>
        </row>
        <row r="131">
          <cell r="B131">
            <v>12637429</v>
          </cell>
          <cell r="C131">
            <v>12590087</v>
          </cell>
          <cell r="D131">
            <v>45788</v>
          </cell>
        </row>
        <row r="132">
          <cell r="B132">
            <v>0</v>
          </cell>
          <cell r="C132">
            <v>0</v>
          </cell>
          <cell r="D132">
            <v>0</v>
          </cell>
        </row>
        <row r="133">
          <cell r="B133">
            <v>782934</v>
          </cell>
          <cell r="C133">
            <v>742019</v>
          </cell>
          <cell r="D133">
            <v>40156</v>
          </cell>
        </row>
        <row r="134">
          <cell r="B134">
            <v>97898755</v>
          </cell>
          <cell r="C134">
            <v>92535654</v>
          </cell>
          <cell r="D134">
            <v>4998681</v>
          </cell>
        </row>
        <row r="135">
          <cell r="B135">
            <v>40416404</v>
          </cell>
          <cell r="C135">
            <v>37704758</v>
          </cell>
          <cell r="D135">
            <v>2579137</v>
          </cell>
        </row>
        <row r="136">
          <cell r="B136">
            <v>11024780</v>
          </cell>
          <cell r="C136">
            <v>10804874</v>
          </cell>
          <cell r="D136">
            <v>217417</v>
          </cell>
        </row>
        <row r="137">
          <cell r="B137">
            <v>11965145</v>
          </cell>
          <cell r="C137">
            <v>11045454</v>
          </cell>
          <cell r="D137">
            <v>822846</v>
          </cell>
        </row>
        <row r="138">
          <cell r="B138">
            <v>34492426</v>
          </cell>
          <cell r="C138">
            <v>32980568</v>
          </cell>
          <cell r="D138">
            <v>1379281</v>
          </cell>
        </row>
        <row r="139">
          <cell r="B139">
            <v>34492426</v>
          </cell>
          <cell r="C139">
            <v>32980568</v>
          </cell>
          <cell r="D139">
            <v>1379281</v>
          </cell>
        </row>
        <row r="142">
          <cell r="B142">
            <v>163738793</v>
          </cell>
          <cell r="C142">
            <v>120475242</v>
          </cell>
          <cell r="D142">
            <v>5207351</v>
          </cell>
        </row>
        <row r="145">
          <cell r="B145">
            <v>2959226</v>
          </cell>
          <cell r="C145">
            <v>2293388</v>
          </cell>
          <cell r="D145">
            <v>153912</v>
          </cell>
        </row>
        <row r="146">
          <cell r="B146">
            <v>80710</v>
          </cell>
          <cell r="C146">
            <v>80309</v>
          </cell>
          <cell r="D146">
            <v>401</v>
          </cell>
        </row>
        <row r="147">
          <cell r="B147">
            <v>233937</v>
          </cell>
          <cell r="C147">
            <v>229951</v>
          </cell>
          <cell r="D147">
            <v>2385</v>
          </cell>
        </row>
        <row r="148">
          <cell r="B148">
            <v>109442</v>
          </cell>
          <cell r="C148">
            <v>101230</v>
          </cell>
          <cell r="D148">
            <v>3374</v>
          </cell>
        </row>
        <row r="149">
          <cell r="B149">
            <v>251071</v>
          </cell>
          <cell r="C149">
            <v>170833</v>
          </cell>
          <cell r="D149">
            <v>8889</v>
          </cell>
        </row>
        <row r="150">
          <cell r="B150">
            <v>1168125</v>
          </cell>
          <cell r="C150">
            <v>950991</v>
          </cell>
          <cell r="D150">
            <v>23002</v>
          </cell>
        </row>
        <row r="151">
          <cell r="B151">
            <v>369773</v>
          </cell>
          <cell r="C151">
            <v>188137</v>
          </cell>
          <cell r="D151">
            <v>8427</v>
          </cell>
        </row>
        <row r="152">
          <cell r="B152">
            <v>45252</v>
          </cell>
          <cell r="C152">
            <v>38868</v>
          </cell>
          <cell r="D152">
            <v>2163</v>
          </cell>
        </row>
        <row r="153">
          <cell r="B153">
            <v>54575</v>
          </cell>
          <cell r="C153">
            <v>51913</v>
          </cell>
          <cell r="D153">
            <v>486</v>
          </cell>
        </row>
        <row r="154">
          <cell r="B154">
            <v>1274280</v>
          </cell>
          <cell r="C154">
            <v>898519</v>
          </cell>
          <cell r="D154">
            <v>17659</v>
          </cell>
        </row>
        <row r="155">
          <cell r="B155">
            <v>0</v>
          </cell>
          <cell r="C155">
            <v>0</v>
          </cell>
          <cell r="D155">
            <v>0</v>
          </cell>
        </row>
        <row r="156">
          <cell r="B156">
            <v>796798</v>
          </cell>
          <cell r="C156">
            <v>586124</v>
          </cell>
          <cell r="D156">
            <v>129420</v>
          </cell>
        </row>
        <row r="157">
          <cell r="B157">
            <v>0</v>
          </cell>
          <cell r="C157">
            <v>0</v>
          </cell>
          <cell r="D157">
            <v>0</v>
          </cell>
        </row>
        <row r="158">
          <cell r="B158">
            <v>226597</v>
          </cell>
          <cell r="C158">
            <v>183811</v>
          </cell>
          <cell r="D158">
            <v>33796</v>
          </cell>
        </row>
        <row r="159">
          <cell r="B159">
            <v>434580</v>
          </cell>
          <cell r="C159">
            <v>426682</v>
          </cell>
          <cell r="D159">
            <v>7889</v>
          </cell>
        </row>
        <row r="160">
          <cell r="B160">
            <v>219083</v>
          </cell>
          <cell r="C160">
            <v>171013</v>
          </cell>
          <cell r="D160">
            <v>3882</v>
          </cell>
        </row>
        <row r="161">
          <cell r="B161">
            <v>178468</v>
          </cell>
          <cell r="C161">
            <v>136536</v>
          </cell>
          <cell r="D161">
            <v>35649</v>
          </cell>
        </row>
        <row r="162">
          <cell r="B162">
            <v>742629</v>
          </cell>
          <cell r="C162">
            <v>638468</v>
          </cell>
          <cell r="D162">
            <v>22952</v>
          </cell>
        </row>
        <row r="163">
          <cell r="B163">
            <v>53834</v>
          </cell>
          <cell r="C163">
            <v>49158</v>
          </cell>
          <cell r="D163">
            <v>2315</v>
          </cell>
        </row>
        <row r="164">
          <cell r="B164">
            <v>1381762</v>
          </cell>
          <cell r="C164">
            <v>1269427</v>
          </cell>
          <cell r="D164">
            <v>101101</v>
          </cell>
        </row>
        <row r="165">
          <cell r="B165">
            <v>43021</v>
          </cell>
          <cell r="C165">
            <v>37887</v>
          </cell>
          <cell r="D165">
            <v>1342</v>
          </cell>
        </row>
        <row r="166">
          <cell r="B166">
            <v>75775</v>
          </cell>
          <cell r="C166">
            <v>73183</v>
          </cell>
          <cell r="D166">
            <v>1544</v>
          </cell>
        </row>
        <row r="169">
          <cell r="B169">
            <v>56386596</v>
          </cell>
          <cell r="C169">
            <v>50059082</v>
          </cell>
          <cell r="D169">
            <v>5416283</v>
          </cell>
        </row>
        <row r="170">
          <cell r="B170">
            <v>43141</v>
          </cell>
          <cell r="C170">
            <v>30140</v>
          </cell>
          <cell r="D170">
            <v>3479</v>
          </cell>
        </row>
        <row r="171">
          <cell r="B171">
            <v>31030</v>
          </cell>
          <cell r="C171">
            <v>27870</v>
          </cell>
          <cell r="D171">
            <v>915</v>
          </cell>
        </row>
        <row r="172">
          <cell r="B172">
            <v>34021</v>
          </cell>
          <cell r="C172">
            <v>31052</v>
          </cell>
          <cell r="D172">
            <v>1708</v>
          </cell>
        </row>
        <row r="173">
          <cell r="B173">
            <v>0</v>
          </cell>
          <cell r="C173">
            <v>0</v>
          </cell>
          <cell r="D173">
            <v>0</v>
          </cell>
        </row>
        <row r="176">
          <cell r="B176">
            <v>3499853</v>
          </cell>
          <cell r="C176">
            <v>2488461</v>
          </cell>
          <cell r="D176">
            <v>213565</v>
          </cell>
        </row>
        <row r="177">
          <cell r="B177">
            <v>34561</v>
          </cell>
          <cell r="C177">
            <v>28359</v>
          </cell>
          <cell r="D177">
            <v>975</v>
          </cell>
        </row>
        <row r="178">
          <cell r="B178">
            <v>296141</v>
          </cell>
          <cell r="C178">
            <v>255864</v>
          </cell>
          <cell r="D178">
            <v>10973</v>
          </cell>
        </row>
        <row r="181">
          <cell r="B181">
            <v>2876080</v>
          </cell>
          <cell r="C181">
            <v>2121556</v>
          </cell>
          <cell r="D181">
            <v>178740</v>
          </cell>
        </row>
        <row r="182">
          <cell r="B182">
            <v>243492</v>
          </cell>
          <cell r="C182">
            <v>232645</v>
          </cell>
          <cell r="D182">
            <v>6431</v>
          </cell>
        </row>
        <row r="183">
          <cell r="B183">
            <v>57437</v>
          </cell>
          <cell r="C183">
            <v>43001</v>
          </cell>
          <cell r="D183">
            <v>7388</v>
          </cell>
        </row>
        <row r="184">
          <cell r="B184">
            <v>21875</v>
          </cell>
          <cell r="C184">
            <v>18690</v>
          </cell>
          <cell r="D184">
            <v>989</v>
          </cell>
        </row>
        <row r="185">
          <cell r="B185">
            <v>35713</v>
          </cell>
          <cell r="C185">
            <v>31646</v>
          </cell>
          <cell r="D185">
            <v>2708</v>
          </cell>
        </row>
        <row r="186">
          <cell r="B186">
            <v>46717</v>
          </cell>
          <cell r="C186">
            <v>41979</v>
          </cell>
          <cell r="D186">
            <v>4381</v>
          </cell>
        </row>
        <row r="189">
          <cell r="B189">
            <v>14148229</v>
          </cell>
          <cell r="C189">
            <v>11496558</v>
          </cell>
          <cell r="D189">
            <v>893029</v>
          </cell>
        </row>
        <row r="190">
          <cell r="B190">
            <v>50651</v>
          </cell>
          <cell r="C190">
            <v>47097</v>
          </cell>
          <cell r="D190">
            <v>3443</v>
          </cell>
        </row>
        <row r="191">
          <cell r="B191">
            <v>755273</v>
          </cell>
          <cell r="C191">
            <v>425989</v>
          </cell>
          <cell r="D191">
            <v>22560</v>
          </cell>
        </row>
        <row r="192">
          <cell r="B192">
            <v>17503</v>
          </cell>
          <cell r="C192">
            <v>16274</v>
          </cell>
          <cell r="D192">
            <v>546</v>
          </cell>
        </row>
        <row r="193">
          <cell r="B193">
            <v>622854</v>
          </cell>
          <cell r="C193">
            <v>475011</v>
          </cell>
          <cell r="D193">
            <v>3282</v>
          </cell>
        </row>
        <row r="194">
          <cell r="B194">
            <v>26058</v>
          </cell>
          <cell r="C194">
            <v>18319</v>
          </cell>
          <cell r="D194">
            <v>1199</v>
          </cell>
        </row>
        <row r="197">
          <cell r="B197">
            <v>814634</v>
          </cell>
          <cell r="C197">
            <v>681301</v>
          </cell>
          <cell r="D197">
            <v>37578</v>
          </cell>
        </row>
        <row r="198">
          <cell r="B198">
            <v>90599</v>
          </cell>
          <cell r="C198">
            <v>86053</v>
          </cell>
          <cell r="D198">
            <v>4088</v>
          </cell>
        </row>
        <row r="199">
          <cell r="B199">
            <v>3001206</v>
          </cell>
          <cell r="C199">
            <v>2804538</v>
          </cell>
          <cell r="D199">
            <v>50966</v>
          </cell>
        </row>
        <row r="200">
          <cell r="B200">
            <v>13835</v>
          </cell>
          <cell r="C200">
            <v>12600</v>
          </cell>
          <cell r="D200">
            <v>634</v>
          </cell>
        </row>
        <row r="201">
          <cell r="B201">
            <v>56156</v>
          </cell>
          <cell r="C201">
            <v>53593</v>
          </cell>
          <cell r="D201">
            <v>1769</v>
          </cell>
        </row>
        <row r="202">
          <cell r="B202">
            <v>18443</v>
          </cell>
          <cell r="C202">
            <v>17049</v>
          </cell>
          <cell r="D202">
            <v>569</v>
          </cell>
        </row>
        <row r="203">
          <cell r="B203">
            <v>56442</v>
          </cell>
          <cell r="C203">
            <v>48563</v>
          </cell>
          <cell r="D203">
            <v>1353</v>
          </cell>
        </row>
        <row r="206">
          <cell r="B206">
            <v>385027</v>
          </cell>
          <cell r="C206">
            <v>319648</v>
          </cell>
          <cell r="D206">
            <v>65367</v>
          </cell>
        </row>
        <row r="207">
          <cell r="B207">
            <v>261051</v>
          </cell>
          <cell r="C207">
            <v>241022</v>
          </cell>
          <cell r="D207">
            <v>9289</v>
          </cell>
        </row>
        <row r="208">
          <cell r="B208">
            <v>42247</v>
          </cell>
          <cell r="C208">
            <v>31348</v>
          </cell>
          <cell r="D208">
            <v>10380</v>
          </cell>
        </row>
        <row r="209">
          <cell r="B209">
            <v>149029</v>
          </cell>
          <cell r="C209">
            <v>136651</v>
          </cell>
          <cell r="D209">
            <v>7900</v>
          </cell>
        </row>
        <row r="210">
          <cell r="B210">
            <v>101438</v>
          </cell>
          <cell r="C210">
            <v>93140</v>
          </cell>
          <cell r="D210">
            <v>8297</v>
          </cell>
        </row>
        <row r="211">
          <cell r="B211">
            <v>239167</v>
          </cell>
          <cell r="C211">
            <v>225689</v>
          </cell>
          <cell r="D211">
            <v>13435</v>
          </cell>
        </row>
        <row r="212">
          <cell r="B212">
            <v>126723</v>
          </cell>
          <cell r="C212">
            <v>117767</v>
          </cell>
          <cell r="D212">
            <v>3251</v>
          </cell>
        </row>
        <row r="215">
          <cell r="B215">
            <v>20014</v>
          </cell>
          <cell r="C215">
            <v>16627</v>
          </cell>
          <cell r="D215">
            <v>1914</v>
          </cell>
        </row>
        <row r="216">
          <cell r="B216">
            <v>86055</v>
          </cell>
          <cell r="C216">
            <v>65356</v>
          </cell>
          <cell r="D216">
            <v>9385</v>
          </cell>
        </row>
        <row r="217">
          <cell r="B217">
            <v>74061</v>
          </cell>
          <cell r="C217">
            <v>62400</v>
          </cell>
          <cell r="D217">
            <v>891</v>
          </cell>
        </row>
        <row r="218">
          <cell r="B218">
            <v>3485252</v>
          </cell>
          <cell r="C218">
            <v>2087320</v>
          </cell>
          <cell r="D218">
            <v>170337</v>
          </cell>
        </row>
        <row r="219">
          <cell r="B219">
            <v>38662</v>
          </cell>
          <cell r="C219">
            <v>31741</v>
          </cell>
          <cell r="D219">
            <v>728</v>
          </cell>
        </row>
        <row r="220">
          <cell r="B220">
            <v>169378</v>
          </cell>
          <cell r="C220">
            <v>144330</v>
          </cell>
          <cell r="D220">
            <v>24599</v>
          </cell>
        </row>
        <row r="221">
          <cell r="B221">
            <v>417385</v>
          </cell>
          <cell r="C221">
            <v>392955</v>
          </cell>
          <cell r="D221">
            <v>9690</v>
          </cell>
        </row>
        <row r="222">
          <cell r="B222">
            <v>133181</v>
          </cell>
          <cell r="C222">
            <v>116157</v>
          </cell>
          <cell r="D222">
            <v>14645</v>
          </cell>
        </row>
        <row r="223">
          <cell r="B223">
            <v>74157</v>
          </cell>
          <cell r="C223">
            <v>69121</v>
          </cell>
          <cell r="D223">
            <v>783</v>
          </cell>
        </row>
        <row r="224">
          <cell r="B224">
            <v>164369</v>
          </cell>
          <cell r="C224">
            <v>144780</v>
          </cell>
          <cell r="D224">
            <v>6998</v>
          </cell>
        </row>
        <row r="225">
          <cell r="B225">
            <v>442492</v>
          </cell>
          <cell r="C225">
            <v>396180</v>
          </cell>
          <cell r="D225">
            <v>13782</v>
          </cell>
        </row>
        <row r="226">
          <cell r="B226">
            <v>108440</v>
          </cell>
          <cell r="C226">
            <v>82212</v>
          </cell>
          <cell r="D226">
            <v>11108</v>
          </cell>
        </row>
        <row r="227">
          <cell r="B227">
            <v>60623</v>
          </cell>
          <cell r="C227">
            <v>57006</v>
          </cell>
          <cell r="D227">
            <v>197</v>
          </cell>
        </row>
        <row r="228">
          <cell r="B228">
            <v>137209</v>
          </cell>
          <cell r="C228">
            <v>90968</v>
          </cell>
          <cell r="D228">
            <v>2025</v>
          </cell>
        </row>
        <row r="229">
          <cell r="B229">
            <v>777161</v>
          </cell>
          <cell r="C229">
            <v>652544</v>
          </cell>
          <cell r="D229">
            <v>37267</v>
          </cell>
        </row>
        <row r="230">
          <cell r="B230">
            <v>286179</v>
          </cell>
          <cell r="C230">
            <v>272851</v>
          </cell>
          <cell r="D230">
            <v>8532</v>
          </cell>
        </row>
        <row r="231">
          <cell r="B231">
            <v>280643</v>
          </cell>
          <cell r="C231">
            <v>203115</v>
          </cell>
          <cell r="D231">
            <v>17895</v>
          </cell>
        </row>
        <row r="232">
          <cell r="B232">
            <v>130172</v>
          </cell>
          <cell r="C232">
            <v>108285</v>
          </cell>
          <cell r="D232">
            <v>2869</v>
          </cell>
        </row>
        <row r="233">
          <cell r="B233">
            <v>80167</v>
          </cell>
          <cell r="C233">
            <v>68293</v>
          </cell>
          <cell r="D233">
            <v>7971</v>
          </cell>
        </row>
        <row r="234">
          <cell r="B234">
            <v>50588</v>
          </cell>
          <cell r="C234">
            <v>39351</v>
          </cell>
          <cell r="D234">
            <v>4089</v>
          </cell>
        </row>
        <row r="235">
          <cell r="B235">
            <v>480754</v>
          </cell>
          <cell r="C235">
            <v>455415</v>
          </cell>
          <cell r="D235">
            <v>23870</v>
          </cell>
        </row>
        <row r="236">
          <cell r="B236">
            <v>134760</v>
          </cell>
          <cell r="C236">
            <v>92562</v>
          </cell>
          <cell r="D236">
            <v>10229</v>
          </cell>
        </row>
        <row r="237">
          <cell r="B237">
            <v>558337</v>
          </cell>
          <cell r="C237">
            <v>543035</v>
          </cell>
          <cell r="D237">
            <v>15292</v>
          </cell>
        </row>
        <row r="238">
          <cell r="B238">
            <v>254632</v>
          </cell>
          <cell r="C238">
            <v>241903</v>
          </cell>
          <cell r="D238">
            <v>9357</v>
          </cell>
        </row>
        <row r="239">
          <cell r="B239">
            <v>41317</v>
          </cell>
          <cell r="C239">
            <v>36557</v>
          </cell>
          <cell r="D239">
            <v>677</v>
          </cell>
        </row>
        <row r="240">
          <cell r="B240">
            <v>682432</v>
          </cell>
          <cell r="C240">
            <v>466533</v>
          </cell>
          <cell r="D240">
            <v>52787</v>
          </cell>
        </row>
        <row r="241">
          <cell r="B241">
            <v>785379</v>
          </cell>
          <cell r="C241">
            <v>769803</v>
          </cell>
          <cell r="D241">
            <v>15568</v>
          </cell>
        </row>
        <row r="242">
          <cell r="B242">
            <v>98935</v>
          </cell>
          <cell r="C242">
            <v>94905</v>
          </cell>
          <cell r="D242">
            <v>4021</v>
          </cell>
        </row>
        <row r="243">
          <cell r="B243">
            <v>197476</v>
          </cell>
          <cell r="C243">
            <v>166282</v>
          </cell>
          <cell r="D243">
            <v>28808</v>
          </cell>
        </row>
        <row r="244">
          <cell r="B244">
            <v>87183</v>
          </cell>
          <cell r="C244">
            <v>82369</v>
          </cell>
          <cell r="D244">
            <v>3848</v>
          </cell>
        </row>
        <row r="245">
          <cell r="B245">
            <v>33648</v>
          </cell>
          <cell r="C245">
            <v>30274</v>
          </cell>
          <cell r="D245">
            <v>893</v>
          </cell>
        </row>
        <row r="246">
          <cell r="B246">
            <v>292270</v>
          </cell>
          <cell r="C246">
            <v>250500</v>
          </cell>
          <cell r="D246">
            <v>23759</v>
          </cell>
        </row>
        <row r="247">
          <cell r="B247">
            <v>60099</v>
          </cell>
          <cell r="C247">
            <v>45509</v>
          </cell>
          <cell r="D247">
            <v>3970</v>
          </cell>
        </row>
        <row r="248">
          <cell r="B248">
            <v>69790</v>
          </cell>
          <cell r="C248">
            <v>46417</v>
          </cell>
          <cell r="D248">
            <v>3390</v>
          </cell>
        </row>
        <row r="249">
          <cell r="B249">
            <v>791745</v>
          </cell>
          <cell r="C249">
            <v>632346</v>
          </cell>
          <cell r="D249">
            <v>71659</v>
          </cell>
        </row>
        <row r="252">
          <cell r="B252">
            <v>12613448</v>
          </cell>
          <cell r="C252">
            <v>12416675</v>
          </cell>
          <cell r="D252">
            <v>80237</v>
          </cell>
        </row>
        <row r="253">
          <cell r="B253">
            <v>208019</v>
          </cell>
          <cell r="C253">
            <v>206581</v>
          </cell>
          <cell r="D253">
            <v>61</v>
          </cell>
        </row>
        <row r="254">
          <cell r="B254">
            <v>90017</v>
          </cell>
          <cell r="C254">
            <v>79198</v>
          </cell>
          <cell r="D254">
            <v>998</v>
          </cell>
        </row>
        <row r="257">
          <cell r="B257">
            <v>2075</v>
          </cell>
          <cell r="C257">
            <v>1532</v>
          </cell>
          <cell r="D257">
            <v>72</v>
          </cell>
        </row>
        <row r="260">
          <cell r="B260">
            <v>13714660</v>
          </cell>
          <cell r="C260">
            <v>13045818</v>
          </cell>
          <cell r="D260">
            <v>637625</v>
          </cell>
        </row>
        <row r="261">
          <cell r="B261">
            <v>79091</v>
          </cell>
          <cell r="C261">
            <v>54128</v>
          </cell>
          <cell r="D261">
            <v>916</v>
          </cell>
        </row>
        <row r="262">
          <cell r="B262">
            <v>340644</v>
          </cell>
          <cell r="C262">
            <v>332896</v>
          </cell>
          <cell r="D262">
            <v>7356</v>
          </cell>
        </row>
        <row r="263">
          <cell r="B263">
            <v>1164965</v>
          </cell>
          <cell r="C263">
            <v>1105866</v>
          </cell>
          <cell r="D263">
            <v>47537</v>
          </cell>
        </row>
        <row r="264">
          <cell r="B264">
            <v>219308</v>
          </cell>
          <cell r="C264">
            <v>206706</v>
          </cell>
          <cell r="D264">
            <v>8292</v>
          </cell>
        </row>
        <row r="267">
          <cell r="B267">
            <v>821415</v>
          </cell>
          <cell r="C267">
            <v>810885</v>
          </cell>
          <cell r="D267">
            <v>8998</v>
          </cell>
        </row>
        <row r="268">
          <cell r="B268">
            <v>51396</v>
          </cell>
          <cell r="C268">
            <v>43598</v>
          </cell>
          <cell r="D268">
            <v>2987</v>
          </cell>
        </row>
        <row r="271">
          <cell r="B271">
            <v>7106446</v>
          </cell>
          <cell r="C271">
            <v>6511403</v>
          </cell>
          <cell r="D271">
            <v>326569</v>
          </cell>
        </row>
        <row r="274">
          <cell r="B274">
            <v>15887457</v>
          </cell>
          <cell r="C274">
            <v>15846482</v>
          </cell>
          <cell r="D274">
            <v>40972</v>
          </cell>
        </row>
        <row r="277">
          <cell r="B277">
            <v>1594110</v>
          </cell>
          <cell r="C277">
            <v>1464311</v>
          </cell>
          <cell r="D277">
            <v>129287</v>
          </cell>
        </row>
        <row r="280">
          <cell r="B280">
            <v>278984</v>
          </cell>
          <cell r="C280">
            <v>272626</v>
          </cell>
          <cell r="D280">
            <v>5733</v>
          </cell>
        </row>
        <row r="285">
          <cell r="B285">
            <v>32095804</v>
          </cell>
          <cell r="C285">
            <v>29823473</v>
          </cell>
          <cell r="D285">
            <v>340098</v>
          </cell>
        </row>
        <row r="290">
          <cell r="B290">
            <v>0</v>
          </cell>
          <cell r="C290">
            <v>0</v>
          </cell>
          <cell r="D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</row>
        <row r="310">
          <cell r="B310">
            <v>1115708</v>
          </cell>
          <cell r="C310">
            <v>1110451</v>
          </cell>
          <cell r="D310">
            <v>5232</v>
          </cell>
        </row>
        <row r="311">
          <cell r="B311">
            <v>120179</v>
          </cell>
          <cell r="C311">
            <v>117610</v>
          </cell>
          <cell r="D311">
            <v>1937</v>
          </cell>
        </row>
        <row r="312">
          <cell r="B312">
            <v>0</v>
          </cell>
          <cell r="C312">
            <v>0</v>
          </cell>
          <cell r="D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</row>
        <row r="320">
          <cell r="B320">
            <v>9636324</v>
          </cell>
          <cell r="C320">
            <v>7261545</v>
          </cell>
          <cell r="D320">
            <v>894506</v>
          </cell>
        </row>
        <row r="352">
          <cell r="B352">
            <v>0</v>
          </cell>
          <cell r="C352">
            <v>0</v>
          </cell>
          <cell r="D352">
            <v>0</v>
          </cell>
        </row>
        <row r="353">
          <cell r="B353">
            <v>286668834</v>
          </cell>
          <cell r="C353">
            <v>286627345</v>
          </cell>
          <cell r="D353">
            <v>10725</v>
          </cell>
        </row>
        <row r="354">
          <cell r="B354">
            <v>0</v>
          </cell>
          <cell r="C354">
            <v>0</v>
          </cell>
          <cell r="D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</row>
      </sheetData>
      <sheetData sheetId="11">
        <row r="13">
          <cell r="B13">
            <v>8712</v>
          </cell>
          <cell r="C13">
            <v>8198</v>
          </cell>
          <cell r="D13">
            <v>0</v>
          </cell>
        </row>
        <row r="14">
          <cell r="B14">
            <v>788</v>
          </cell>
          <cell r="C14">
            <v>788</v>
          </cell>
          <cell r="D14">
            <v>0</v>
          </cell>
        </row>
        <row r="15">
          <cell r="B15">
            <v>830</v>
          </cell>
          <cell r="C15">
            <v>439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3680</v>
          </cell>
          <cell r="C17">
            <v>3541</v>
          </cell>
          <cell r="D17">
            <v>0</v>
          </cell>
        </row>
        <row r="20">
          <cell r="B20">
            <v>45328</v>
          </cell>
          <cell r="C20">
            <v>44450</v>
          </cell>
          <cell r="D20">
            <v>63</v>
          </cell>
        </row>
        <row r="23">
          <cell r="B23">
            <v>8022</v>
          </cell>
          <cell r="C23">
            <v>8022</v>
          </cell>
          <cell r="D23">
            <v>0</v>
          </cell>
        </row>
        <row r="26">
          <cell r="B26">
            <v>117451</v>
          </cell>
          <cell r="C26">
            <v>109904</v>
          </cell>
          <cell r="D26">
            <v>3976</v>
          </cell>
        </row>
        <row r="29">
          <cell r="B29">
            <v>2765239</v>
          </cell>
          <cell r="C29">
            <v>2515160</v>
          </cell>
          <cell r="D29">
            <v>174425</v>
          </cell>
        </row>
        <row r="30">
          <cell r="B30">
            <v>2439</v>
          </cell>
          <cell r="C30">
            <v>2439</v>
          </cell>
          <cell r="D30">
            <v>0</v>
          </cell>
        </row>
        <row r="31">
          <cell r="B31">
            <v>19154</v>
          </cell>
          <cell r="C31">
            <v>17638</v>
          </cell>
          <cell r="D31">
            <v>333</v>
          </cell>
        </row>
        <row r="32">
          <cell r="B32">
            <v>0</v>
          </cell>
          <cell r="C32">
            <v>0</v>
          </cell>
          <cell r="D32">
            <v>0</v>
          </cell>
        </row>
        <row r="33">
          <cell r="B33">
            <v>28797</v>
          </cell>
          <cell r="C33">
            <v>12798</v>
          </cell>
          <cell r="D33">
            <v>15598</v>
          </cell>
        </row>
        <row r="34">
          <cell r="B34">
            <v>2306</v>
          </cell>
          <cell r="C34">
            <v>2148</v>
          </cell>
          <cell r="D34">
            <v>0</v>
          </cell>
        </row>
        <row r="35">
          <cell r="B35">
            <v>8283</v>
          </cell>
          <cell r="C35">
            <v>7684</v>
          </cell>
          <cell r="D35">
            <v>229</v>
          </cell>
        </row>
        <row r="36">
          <cell r="B36">
            <v>0</v>
          </cell>
          <cell r="C36">
            <v>0</v>
          </cell>
          <cell r="D36">
            <v>0</v>
          </cell>
        </row>
        <row r="37">
          <cell r="B37">
            <v>14391</v>
          </cell>
          <cell r="C37">
            <v>14327</v>
          </cell>
          <cell r="D37">
            <v>0</v>
          </cell>
        </row>
        <row r="38">
          <cell r="B38">
            <v>4860</v>
          </cell>
          <cell r="C38">
            <v>4860</v>
          </cell>
          <cell r="D38">
            <v>0</v>
          </cell>
        </row>
        <row r="39">
          <cell r="B39">
            <v>669</v>
          </cell>
          <cell r="C39">
            <v>0</v>
          </cell>
          <cell r="D39">
            <v>0</v>
          </cell>
        </row>
        <row r="42">
          <cell r="B42">
            <v>60461</v>
          </cell>
          <cell r="C42">
            <v>59279</v>
          </cell>
          <cell r="D42">
            <v>275</v>
          </cell>
        </row>
        <row r="43">
          <cell r="B43">
            <v>0</v>
          </cell>
          <cell r="C43">
            <v>0</v>
          </cell>
          <cell r="D43">
            <v>0</v>
          </cell>
        </row>
        <row r="46">
          <cell r="B46">
            <v>12047140</v>
          </cell>
          <cell r="C46">
            <v>11675089</v>
          </cell>
          <cell r="D46">
            <v>192861</v>
          </cell>
        </row>
        <row r="47">
          <cell r="B47">
            <v>0</v>
          </cell>
          <cell r="C47">
            <v>0</v>
          </cell>
          <cell r="D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</row>
        <row r="49">
          <cell r="B49">
            <v>63444</v>
          </cell>
          <cell r="C49">
            <v>57626</v>
          </cell>
          <cell r="D49">
            <v>0</v>
          </cell>
        </row>
        <row r="50">
          <cell r="B50">
            <v>4529</v>
          </cell>
          <cell r="C50">
            <v>4068</v>
          </cell>
          <cell r="D50">
            <v>0</v>
          </cell>
        </row>
        <row r="52">
          <cell r="B52">
            <v>787440</v>
          </cell>
          <cell r="C52">
            <v>748368</v>
          </cell>
          <cell r="D52">
            <v>11705</v>
          </cell>
        </row>
        <row r="55">
          <cell r="B55">
            <v>20897</v>
          </cell>
          <cell r="C55">
            <v>11718</v>
          </cell>
          <cell r="D55">
            <v>0</v>
          </cell>
        </row>
        <row r="58">
          <cell r="B58">
            <v>294399</v>
          </cell>
          <cell r="C58">
            <v>252270</v>
          </cell>
          <cell r="D58">
            <v>7994</v>
          </cell>
        </row>
        <row r="59">
          <cell r="B59">
            <v>3991</v>
          </cell>
          <cell r="C59">
            <v>2342</v>
          </cell>
          <cell r="D59">
            <v>1450</v>
          </cell>
        </row>
        <row r="60">
          <cell r="B60">
            <v>7900</v>
          </cell>
          <cell r="C60">
            <v>6820</v>
          </cell>
          <cell r="D60">
            <v>138</v>
          </cell>
        </row>
        <row r="61">
          <cell r="B61">
            <v>4571</v>
          </cell>
          <cell r="C61">
            <v>2907</v>
          </cell>
          <cell r="D61">
            <v>1663</v>
          </cell>
        </row>
        <row r="62">
          <cell r="B62">
            <v>1926</v>
          </cell>
          <cell r="C62">
            <v>1921</v>
          </cell>
          <cell r="D62">
            <v>0</v>
          </cell>
        </row>
        <row r="63">
          <cell r="B63">
            <v>942</v>
          </cell>
          <cell r="C63">
            <v>942</v>
          </cell>
          <cell r="D63">
            <v>0</v>
          </cell>
        </row>
        <row r="66">
          <cell r="B66">
            <v>2608</v>
          </cell>
          <cell r="C66">
            <v>2574</v>
          </cell>
          <cell r="D66">
            <v>0</v>
          </cell>
        </row>
        <row r="67">
          <cell r="B67">
            <v>101288</v>
          </cell>
          <cell r="C67">
            <v>93254</v>
          </cell>
          <cell r="D67">
            <v>2938</v>
          </cell>
        </row>
        <row r="68">
          <cell r="B68">
            <v>61446</v>
          </cell>
          <cell r="C68">
            <v>33853</v>
          </cell>
          <cell r="D68">
            <v>2311</v>
          </cell>
        </row>
        <row r="69">
          <cell r="B69">
            <v>4051</v>
          </cell>
          <cell r="C69">
            <v>4051</v>
          </cell>
          <cell r="D69">
            <v>0</v>
          </cell>
        </row>
        <row r="70">
          <cell r="B70">
            <v>27188</v>
          </cell>
          <cell r="C70">
            <v>27181</v>
          </cell>
          <cell r="D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</row>
        <row r="72">
          <cell r="B72">
            <v>23529</v>
          </cell>
          <cell r="C72">
            <v>17234</v>
          </cell>
          <cell r="D72">
            <v>2250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78101</v>
          </cell>
          <cell r="C74">
            <v>57092</v>
          </cell>
          <cell r="D74">
            <v>954</v>
          </cell>
        </row>
        <row r="75">
          <cell r="B75">
            <v>2113</v>
          </cell>
          <cell r="C75">
            <v>2113</v>
          </cell>
          <cell r="D75">
            <v>0</v>
          </cell>
        </row>
        <row r="76">
          <cell r="B76">
            <v>64135</v>
          </cell>
          <cell r="C76">
            <v>60468</v>
          </cell>
          <cell r="D76">
            <v>0</v>
          </cell>
        </row>
        <row r="77">
          <cell r="B77">
            <v>2999</v>
          </cell>
          <cell r="C77">
            <v>2996</v>
          </cell>
          <cell r="D77">
            <v>3</v>
          </cell>
        </row>
        <row r="78">
          <cell r="B78">
            <v>0</v>
          </cell>
          <cell r="C78">
            <v>0</v>
          </cell>
          <cell r="D78">
            <v>0</v>
          </cell>
        </row>
        <row r="81">
          <cell r="B81">
            <v>34040</v>
          </cell>
          <cell r="C81">
            <v>31924</v>
          </cell>
          <cell r="D81">
            <v>0</v>
          </cell>
        </row>
        <row r="82">
          <cell r="B82">
            <v>3444</v>
          </cell>
          <cell r="C82">
            <v>3444</v>
          </cell>
          <cell r="D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</row>
        <row r="87">
          <cell r="B87">
            <v>4405682</v>
          </cell>
          <cell r="C87">
            <v>4248062</v>
          </cell>
          <cell r="D87">
            <v>19459</v>
          </cell>
        </row>
        <row r="88">
          <cell r="B88">
            <v>47598</v>
          </cell>
          <cell r="C88">
            <v>45100</v>
          </cell>
          <cell r="D88">
            <v>2179</v>
          </cell>
        </row>
        <row r="89">
          <cell r="B89">
            <v>86920</v>
          </cell>
          <cell r="C89">
            <v>86430</v>
          </cell>
          <cell r="D89">
            <v>0</v>
          </cell>
        </row>
        <row r="92">
          <cell r="B92">
            <v>229565</v>
          </cell>
          <cell r="C92">
            <v>205659</v>
          </cell>
          <cell r="D92">
            <v>3335</v>
          </cell>
        </row>
        <row r="93">
          <cell r="B93">
            <v>1747877</v>
          </cell>
          <cell r="C93">
            <v>1526207</v>
          </cell>
          <cell r="D93">
            <v>107064</v>
          </cell>
        </row>
        <row r="94">
          <cell r="B94">
            <v>357890</v>
          </cell>
          <cell r="C94">
            <v>309076</v>
          </cell>
          <cell r="D94">
            <v>13293</v>
          </cell>
        </row>
        <row r="95">
          <cell r="B95">
            <v>6351</v>
          </cell>
          <cell r="C95">
            <v>6010</v>
          </cell>
          <cell r="D95">
            <v>0</v>
          </cell>
        </row>
        <row r="96">
          <cell r="B96">
            <v>22530</v>
          </cell>
          <cell r="C96">
            <v>21269</v>
          </cell>
          <cell r="D96">
            <v>816</v>
          </cell>
        </row>
        <row r="97">
          <cell r="B97">
            <v>9528409</v>
          </cell>
          <cell r="C97">
            <v>7505804</v>
          </cell>
          <cell r="D97">
            <v>668088</v>
          </cell>
        </row>
        <row r="98">
          <cell r="B98">
            <v>1882</v>
          </cell>
          <cell r="C98">
            <v>1427</v>
          </cell>
          <cell r="D98">
            <v>455</v>
          </cell>
        </row>
        <row r="101">
          <cell r="B101">
            <v>542387</v>
          </cell>
          <cell r="C101">
            <v>500176</v>
          </cell>
          <cell r="D101">
            <v>25022</v>
          </cell>
        </row>
        <row r="102">
          <cell r="B102">
            <v>92007</v>
          </cell>
          <cell r="C102">
            <v>84357</v>
          </cell>
          <cell r="D102">
            <v>725</v>
          </cell>
        </row>
        <row r="103">
          <cell r="B103">
            <v>18322</v>
          </cell>
          <cell r="C103">
            <v>18322</v>
          </cell>
          <cell r="D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</row>
        <row r="105">
          <cell r="B105">
            <v>37844</v>
          </cell>
          <cell r="C105">
            <v>24321</v>
          </cell>
          <cell r="D105">
            <v>1288</v>
          </cell>
        </row>
        <row r="106">
          <cell r="B106">
            <v>39665</v>
          </cell>
          <cell r="C106">
            <v>26656</v>
          </cell>
          <cell r="D106">
            <v>1147</v>
          </cell>
        </row>
        <row r="107">
          <cell r="B107">
            <v>599</v>
          </cell>
          <cell r="C107">
            <v>599</v>
          </cell>
          <cell r="D107">
            <v>0</v>
          </cell>
        </row>
        <row r="108">
          <cell r="B108">
            <v>2828</v>
          </cell>
          <cell r="C108">
            <v>2828</v>
          </cell>
          <cell r="D108">
            <v>0</v>
          </cell>
        </row>
        <row r="109">
          <cell r="B109">
            <v>29436</v>
          </cell>
          <cell r="C109">
            <v>29434</v>
          </cell>
          <cell r="D109">
            <v>0</v>
          </cell>
        </row>
        <row r="110">
          <cell r="B110">
            <v>10441</v>
          </cell>
          <cell r="C110">
            <v>8539</v>
          </cell>
          <cell r="D110">
            <v>0</v>
          </cell>
        </row>
        <row r="111">
          <cell r="B111">
            <v>2861</v>
          </cell>
          <cell r="C111">
            <v>2614</v>
          </cell>
          <cell r="D111">
            <v>0</v>
          </cell>
        </row>
        <row r="114">
          <cell r="B114">
            <v>62522</v>
          </cell>
          <cell r="C114">
            <v>54060</v>
          </cell>
          <cell r="D114">
            <v>158</v>
          </cell>
        </row>
        <row r="115">
          <cell r="B115">
            <v>497</v>
          </cell>
          <cell r="C115">
            <v>497</v>
          </cell>
          <cell r="D115">
            <v>0</v>
          </cell>
        </row>
        <row r="116">
          <cell r="B116">
            <v>11927</v>
          </cell>
          <cell r="C116">
            <v>11926</v>
          </cell>
          <cell r="D116">
            <v>0</v>
          </cell>
        </row>
        <row r="117">
          <cell r="B117">
            <v>88574</v>
          </cell>
          <cell r="C117">
            <v>87817</v>
          </cell>
          <cell r="D117">
            <v>290</v>
          </cell>
        </row>
        <row r="118">
          <cell r="B118">
            <v>16246</v>
          </cell>
          <cell r="C118">
            <v>16088</v>
          </cell>
          <cell r="D118">
            <v>0</v>
          </cell>
        </row>
        <row r="119">
          <cell r="B119">
            <v>15944</v>
          </cell>
          <cell r="C119">
            <v>15616</v>
          </cell>
          <cell r="D119">
            <v>0</v>
          </cell>
        </row>
        <row r="120">
          <cell r="B120">
            <v>16882</v>
          </cell>
          <cell r="C120">
            <v>16819</v>
          </cell>
          <cell r="D120">
            <v>0</v>
          </cell>
        </row>
        <row r="121">
          <cell r="B121">
            <v>14322</v>
          </cell>
          <cell r="C121">
            <v>12826</v>
          </cell>
          <cell r="D121">
            <v>1180</v>
          </cell>
        </row>
        <row r="122">
          <cell r="B122">
            <v>99055</v>
          </cell>
          <cell r="C122">
            <v>95285</v>
          </cell>
          <cell r="D122">
            <v>1308</v>
          </cell>
        </row>
        <row r="125">
          <cell r="B125">
            <v>225480</v>
          </cell>
          <cell r="C125">
            <v>208716</v>
          </cell>
          <cell r="D125">
            <v>2055</v>
          </cell>
        </row>
        <row r="126">
          <cell r="B126">
            <v>108814</v>
          </cell>
          <cell r="C126">
            <v>102357</v>
          </cell>
          <cell r="D126">
            <v>75</v>
          </cell>
        </row>
        <row r="127">
          <cell r="B127">
            <v>12401</v>
          </cell>
          <cell r="C127">
            <v>10979</v>
          </cell>
          <cell r="D127">
            <v>68</v>
          </cell>
        </row>
        <row r="128">
          <cell r="B128">
            <v>0</v>
          </cell>
          <cell r="C128">
            <v>0</v>
          </cell>
          <cell r="D128">
            <v>0</v>
          </cell>
        </row>
        <row r="129">
          <cell r="B129">
            <v>10356</v>
          </cell>
          <cell r="C129">
            <v>9872</v>
          </cell>
          <cell r="D129">
            <v>477</v>
          </cell>
        </row>
        <row r="130">
          <cell r="B130">
            <v>93909</v>
          </cell>
          <cell r="C130">
            <v>85508</v>
          </cell>
          <cell r="D130">
            <v>1435</v>
          </cell>
        </row>
        <row r="131">
          <cell r="B131">
            <v>33800</v>
          </cell>
          <cell r="C131">
            <v>33599</v>
          </cell>
          <cell r="D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</row>
        <row r="133">
          <cell r="B133">
            <v>60109</v>
          </cell>
          <cell r="C133">
            <v>51909</v>
          </cell>
          <cell r="D133">
            <v>1435</v>
          </cell>
        </row>
        <row r="134">
          <cell r="B134">
            <v>10445027</v>
          </cell>
          <cell r="C134">
            <v>9901319</v>
          </cell>
          <cell r="D134">
            <v>110356</v>
          </cell>
        </row>
        <row r="135">
          <cell r="B135">
            <v>4220243</v>
          </cell>
          <cell r="C135">
            <v>4218985</v>
          </cell>
          <cell r="D135">
            <v>1258</v>
          </cell>
        </row>
        <row r="136">
          <cell r="B136">
            <v>700623</v>
          </cell>
          <cell r="C136">
            <v>600333</v>
          </cell>
          <cell r="D136">
            <v>9158</v>
          </cell>
        </row>
        <row r="137">
          <cell r="B137">
            <v>1050840</v>
          </cell>
          <cell r="C137">
            <v>859251</v>
          </cell>
          <cell r="D137">
            <v>2409</v>
          </cell>
        </row>
        <row r="138">
          <cell r="B138">
            <v>4473321</v>
          </cell>
          <cell r="C138">
            <v>4222750</v>
          </cell>
          <cell r="D138">
            <v>97531</v>
          </cell>
        </row>
        <row r="139">
          <cell r="B139">
            <v>4473321</v>
          </cell>
          <cell r="C139">
            <v>4222750</v>
          </cell>
          <cell r="D139">
            <v>97531</v>
          </cell>
        </row>
        <row r="142">
          <cell r="B142">
            <v>4045361</v>
          </cell>
          <cell r="C142">
            <v>3481997</v>
          </cell>
          <cell r="D142">
            <v>147294</v>
          </cell>
        </row>
        <row r="145">
          <cell r="B145">
            <v>52285</v>
          </cell>
          <cell r="C145">
            <v>47122</v>
          </cell>
          <cell r="D145">
            <v>168</v>
          </cell>
        </row>
        <row r="146">
          <cell r="B146">
            <v>0</v>
          </cell>
          <cell r="C146">
            <v>0</v>
          </cell>
          <cell r="D146">
            <v>0</v>
          </cell>
        </row>
        <row r="147">
          <cell r="B147">
            <v>10231</v>
          </cell>
          <cell r="C147">
            <v>10225</v>
          </cell>
          <cell r="D147">
            <v>0</v>
          </cell>
        </row>
        <row r="148">
          <cell r="B148">
            <v>21653</v>
          </cell>
          <cell r="C148">
            <v>21387</v>
          </cell>
          <cell r="D148">
            <v>266</v>
          </cell>
        </row>
        <row r="149">
          <cell r="B149">
            <v>19639</v>
          </cell>
          <cell r="C149">
            <v>19551</v>
          </cell>
          <cell r="D149">
            <v>88</v>
          </cell>
        </row>
        <row r="150">
          <cell r="B150">
            <v>75923</v>
          </cell>
          <cell r="C150">
            <v>71940</v>
          </cell>
          <cell r="D150">
            <v>1523</v>
          </cell>
        </row>
        <row r="151">
          <cell r="B151">
            <v>33562</v>
          </cell>
          <cell r="C151">
            <v>23047</v>
          </cell>
          <cell r="D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</row>
        <row r="153">
          <cell r="B153">
            <v>3534</v>
          </cell>
          <cell r="C153">
            <v>3534</v>
          </cell>
          <cell r="D153">
            <v>0</v>
          </cell>
        </row>
        <row r="154">
          <cell r="B154">
            <v>16108</v>
          </cell>
          <cell r="C154">
            <v>16017</v>
          </cell>
          <cell r="D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</row>
        <row r="156">
          <cell r="B156">
            <v>13935</v>
          </cell>
          <cell r="C156">
            <v>12407</v>
          </cell>
          <cell r="D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</row>
        <row r="158">
          <cell r="B158">
            <v>2609</v>
          </cell>
          <cell r="C158">
            <v>2020</v>
          </cell>
          <cell r="D158">
            <v>418</v>
          </cell>
        </row>
        <row r="159">
          <cell r="B159">
            <v>0</v>
          </cell>
          <cell r="C159">
            <v>0</v>
          </cell>
          <cell r="D159">
            <v>0</v>
          </cell>
        </row>
        <row r="160">
          <cell r="B160">
            <v>25276</v>
          </cell>
          <cell r="C160">
            <v>24821</v>
          </cell>
          <cell r="D160">
            <v>0</v>
          </cell>
        </row>
        <row r="161">
          <cell r="B161">
            <v>20194</v>
          </cell>
          <cell r="C161">
            <v>19954</v>
          </cell>
          <cell r="D161">
            <v>175</v>
          </cell>
        </row>
        <row r="162">
          <cell r="B162">
            <v>1214</v>
          </cell>
          <cell r="C162">
            <v>0</v>
          </cell>
          <cell r="D162">
            <v>657</v>
          </cell>
        </row>
        <row r="163">
          <cell r="B163">
            <v>9556</v>
          </cell>
          <cell r="C163">
            <v>9023</v>
          </cell>
          <cell r="D163">
            <v>533</v>
          </cell>
        </row>
        <row r="164">
          <cell r="B164">
            <v>3586</v>
          </cell>
          <cell r="C164">
            <v>3522</v>
          </cell>
          <cell r="D164">
            <v>0</v>
          </cell>
        </row>
        <row r="165">
          <cell r="B165">
            <v>7519</v>
          </cell>
          <cell r="C165">
            <v>6901</v>
          </cell>
          <cell r="D165">
            <v>0</v>
          </cell>
        </row>
        <row r="166">
          <cell r="B166">
            <v>1196</v>
          </cell>
          <cell r="C166">
            <v>1196</v>
          </cell>
          <cell r="D166">
            <v>0</v>
          </cell>
        </row>
        <row r="169">
          <cell r="B169">
            <v>13789</v>
          </cell>
          <cell r="C169">
            <v>6441</v>
          </cell>
          <cell r="D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</row>
        <row r="171">
          <cell r="B171">
            <v>267</v>
          </cell>
          <cell r="C171">
            <v>267</v>
          </cell>
          <cell r="D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</row>
        <row r="173">
          <cell r="B173">
            <v>69424</v>
          </cell>
          <cell r="C173">
            <v>59419</v>
          </cell>
          <cell r="D173">
            <v>1063</v>
          </cell>
        </row>
        <row r="176">
          <cell r="B176">
            <v>5827</v>
          </cell>
          <cell r="C176">
            <v>3685</v>
          </cell>
          <cell r="D176">
            <v>1923</v>
          </cell>
        </row>
        <row r="177">
          <cell r="B177">
            <v>0</v>
          </cell>
          <cell r="C177">
            <v>0</v>
          </cell>
          <cell r="D177">
            <v>0</v>
          </cell>
        </row>
        <row r="178">
          <cell r="B178">
            <v>2342</v>
          </cell>
          <cell r="C178">
            <v>2342</v>
          </cell>
          <cell r="D178">
            <v>0</v>
          </cell>
        </row>
        <row r="181">
          <cell r="B181">
            <v>40708</v>
          </cell>
          <cell r="C181">
            <v>40672</v>
          </cell>
          <cell r="D181">
            <v>0</v>
          </cell>
        </row>
        <row r="182">
          <cell r="B182">
            <v>3290</v>
          </cell>
          <cell r="C182">
            <v>2945</v>
          </cell>
          <cell r="D182">
            <v>284</v>
          </cell>
        </row>
        <row r="183">
          <cell r="B183">
            <v>0</v>
          </cell>
          <cell r="C183">
            <v>0</v>
          </cell>
          <cell r="D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</row>
        <row r="185">
          <cell r="B185">
            <v>2138</v>
          </cell>
          <cell r="C185">
            <v>2135</v>
          </cell>
          <cell r="D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</row>
        <row r="189">
          <cell r="B189">
            <v>844791</v>
          </cell>
          <cell r="C189">
            <v>800423</v>
          </cell>
          <cell r="D189">
            <v>11882</v>
          </cell>
        </row>
        <row r="190">
          <cell r="B190">
            <v>0</v>
          </cell>
          <cell r="C190">
            <v>0</v>
          </cell>
          <cell r="D190">
            <v>0</v>
          </cell>
        </row>
        <row r="191">
          <cell r="B191">
            <v>5140</v>
          </cell>
          <cell r="C191">
            <v>5140</v>
          </cell>
          <cell r="D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</row>
        <row r="197">
          <cell r="B197">
            <v>161126</v>
          </cell>
          <cell r="C197">
            <v>62882</v>
          </cell>
          <cell r="D197">
            <v>61665</v>
          </cell>
        </row>
        <row r="198">
          <cell r="B198">
            <v>2717</v>
          </cell>
          <cell r="C198">
            <v>2581</v>
          </cell>
          <cell r="D198">
            <v>136</v>
          </cell>
        </row>
        <row r="199">
          <cell r="B199">
            <v>44579</v>
          </cell>
          <cell r="C199">
            <v>43609</v>
          </cell>
          <cell r="D199">
            <v>0</v>
          </cell>
        </row>
        <row r="200">
          <cell r="B200">
            <v>1100</v>
          </cell>
          <cell r="C200">
            <v>1100</v>
          </cell>
          <cell r="D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</row>
        <row r="202">
          <cell r="B202">
            <v>938</v>
          </cell>
          <cell r="C202">
            <v>938</v>
          </cell>
          <cell r="D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</row>
        <row r="206">
          <cell r="B206">
            <v>36</v>
          </cell>
          <cell r="C206">
            <v>36</v>
          </cell>
          <cell r="D206">
            <v>0</v>
          </cell>
        </row>
        <row r="207">
          <cell r="B207">
            <v>5800</v>
          </cell>
          <cell r="C207">
            <v>5666</v>
          </cell>
          <cell r="D207">
            <v>0</v>
          </cell>
        </row>
        <row r="208">
          <cell r="B208">
            <v>1168</v>
          </cell>
          <cell r="C208">
            <v>1168</v>
          </cell>
          <cell r="D208">
            <v>0</v>
          </cell>
        </row>
        <row r="209">
          <cell r="B209">
            <v>10576</v>
          </cell>
          <cell r="C209">
            <v>10221</v>
          </cell>
          <cell r="D209">
            <v>327</v>
          </cell>
        </row>
        <row r="210">
          <cell r="B210">
            <v>2365</v>
          </cell>
          <cell r="C210">
            <v>2365</v>
          </cell>
          <cell r="D210">
            <v>0</v>
          </cell>
        </row>
        <row r="211">
          <cell r="B211">
            <v>9286</v>
          </cell>
          <cell r="C211">
            <v>9018</v>
          </cell>
          <cell r="D211">
            <v>0</v>
          </cell>
        </row>
        <row r="212">
          <cell r="B212">
            <v>8443</v>
          </cell>
          <cell r="C212">
            <v>8443</v>
          </cell>
          <cell r="D212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</row>
        <row r="216">
          <cell r="B216">
            <v>9006</v>
          </cell>
          <cell r="C216">
            <v>8281</v>
          </cell>
          <cell r="D216">
            <v>81</v>
          </cell>
        </row>
        <row r="217">
          <cell r="B217">
            <v>5022</v>
          </cell>
          <cell r="C217">
            <v>5022</v>
          </cell>
          <cell r="D217">
            <v>0</v>
          </cell>
        </row>
        <row r="218">
          <cell r="B218">
            <v>28967</v>
          </cell>
          <cell r="C218">
            <v>27007</v>
          </cell>
          <cell r="D218">
            <v>713</v>
          </cell>
        </row>
        <row r="219">
          <cell r="B219">
            <v>861</v>
          </cell>
          <cell r="C219">
            <v>861</v>
          </cell>
          <cell r="D219">
            <v>0</v>
          </cell>
        </row>
        <row r="220">
          <cell r="B220">
            <v>2960</v>
          </cell>
          <cell r="C220">
            <v>2960</v>
          </cell>
          <cell r="D220">
            <v>0</v>
          </cell>
        </row>
        <row r="221">
          <cell r="B221">
            <v>28477</v>
          </cell>
          <cell r="C221">
            <v>26284</v>
          </cell>
          <cell r="D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</row>
        <row r="225">
          <cell r="B225">
            <v>3739</v>
          </cell>
          <cell r="C225">
            <v>3738</v>
          </cell>
          <cell r="D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</row>
        <row r="227">
          <cell r="B227">
            <v>28750</v>
          </cell>
          <cell r="C227">
            <v>28750</v>
          </cell>
          <cell r="D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</row>
        <row r="229">
          <cell r="B229">
            <v>8712</v>
          </cell>
          <cell r="C229">
            <v>7243</v>
          </cell>
          <cell r="D229">
            <v>1343</v>
          </cell>
        </row>
        <row r="230">
          <cell r="B230">
            <v>2542</v>
          </cell>
          <cell r="C230">
            <v>1120</v>
          </cell>
          <cell r="D230">
            <v>1343</v>
          </cell>
        </row>
        <row r="231">
          <cell r="B231">
            <v>1089</v>
          </cell>
          <cell r="C231">
            <v>1068</v>
          </cell>
          <cell r="D231">
            <v>0</v>
          </cell>
        </row>
        <row r="232">
          <cell r="B232">
            <v>4234</v>
          </cell>
          <cell r="C232">
            <v>4234</v>
          </cell>
          <cell r="D232">
            <v>0</v>
          </cell>
        </row>
        <row r="233">
          <cell r="B233">
            <v>847</v>
          </cell>
          <cell r="C233">
            <v>821</v>
          </cell>
          <cell r="D233">
            <v>0</v>
          </cell>
        </row>
        <row r="234">
          <cell r="B234">
            <v>481</v>
          </cell>
          <cell r="C234">
            <v>464</v>
          </cell>
          <cell r="D234">
            <v>0</v>
          </cell>
        </row>
        <row r="235">
          <cell r="B235">
            <v>6502</v>
          </cell>
          <cell r="C235">
            <v>2964</v>
          </cell>
          <cell r="D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</row>
        <row r="237">
          <cell r="B237">
            <v>14605</v>
          </cell>
          <cell r="C237">
            <v>14590</v>
          </cell>
          <cell r="D237">
            <v>0</v>
          </cell>
        </row>
        <row r="238">
          <cell r="B238">
            <v>34316</v>
          </cell>
          <cell r="C238">
            <v>25205</v>
          </cell>
          <cell r="D238">
            <v>8786</v>
          </cell>
        </row>
        <row r="239">
          <cell r="B239">
            <v>0</v>
          </cell>
          <cell r="C239">
            <v>0</v>
          </cell>
          <cell r="D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</row>
        <row r="241">
          <cell r="B241">
            <v>35021</v>
          </cell>
          <cell r="C241">
            <v>34996</v>
          </cell>
          <cell r="D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</row>
        <row r="243">
          <cell r="B243">
            <v>1676</v>
          </cell>
          <cell r="C243">
            <v>1676</v>
          </cell>
          <cell r="D243">
            <v>0</v>
          </cell>
        </row>
        <row r="244">
          <cell r="B244">
            <v>5193</v>
          </cell>
          <cell r="C244">
            <v>5062</v>
          </cell>
          <cell r="D244">
            <v>0</v>
          </cell>
        </row>
        <row r="245">
          <cell r="B245">
            <v>463</v>
          </cell>
          <cell r="C245">
            <v>456</v>
          </cell>
          <cell r="D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</row>
        <row r="249">
          <cell r="B249">
            <v>34129</v>
          </cell>
          <cell r="C249">
            <v>32823</v>
          </cell>
          <cell r="D249">
            <v>0</v>
          </cell>
        </row>
        <row r="252">
          <cell r="B252">
            <v>387734</v>
          </cell>
          <cell r="C252">
            <v>383464</v>
          </cell>
          <cell r="D252">
            <v>327</v>
          </cell>
        </row>
        <row r="253">
          <cell r="B253">
            <v>7261</v>
          </cell>
          <cell r="C253">
            <v>6899</v>
          </cell>
          <cell r="D253">
            <v>363</v>
          </cell>
        </row>
        <row r="254">
          <cell r="B254">
            <v>0</v>
          </cell>
          <cell r="C254">
            <v>0</v>
          </cell>
          <cell r="D254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</row>
        <row r="260">
          <cell r="B260">
            <v>764206</v>
          </cell>
          <cell r="C260">
            <v>718005</v>
          </cell>
          <cell r="D260">
            <v>26393</v>
          </cell>
        </row>
        <row r="261">
          <cell r="B261">
            <v>0</v>
          </cell>
          <cell r="C261">
            <v>0</v>
          </cell>
          <cell r="D261">
            <v>0</v>
          </cell>
        </row>
        <row r="262">
          <cell r="B262">
            <v>15033</v>
          </cell>
          <cell r="C262">
            <v>15033</v>
          </cell>
          <cell r="D262">
            <v>0</v>
          </cell>
        </row>
        <row r="263">
          <cell r="B263">
            <v>35448</v>
          </cell>
          <cell r="C263">
            <v>35034</v>
          </cell>
          <cell r="D263">
            <v>0</v>
          </cell>
        </row>
        <row r="264">
          <cell r="B264">
            <v>727</v>
          </cell>
          <cell r="C264">
            <v>727</v>
          </cell>
          <cell r="D264">
            <v>0</v>
          </cell>
        </row>
        <row r="267">
          <cell r="B267">
            <v>23740</v>
          </cell>
          <cell r="C267">
            <v>23522</v>
          </cell>
          <cell r="D267">
            <v>31</v>
          </cell>
        </row>
        <row r="268">
          <cell r="B268">
            <v>0</v>
          </cell>
          <cell r="C268">
            <v>0</v>
          </cell>
          <cell r="D268">
            <v>0</v>
          </cell>
        </row>
        <row r="271">
          <cell r="B271">
            <v>205906</v>
          </cell>
          <cell r="C271">
            <v>198123</v>
          </cell>
          <cell r="D271">
            <v>1024</v>
          </cell>
        </row>
        <row r="274">
          <cell r="B274">
            <v>564547</v>
          </cell>
          <cell r="C274">
            <v>545501</v>
          </cell>
          <cell r="D274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</row>
        <row r="280">
          <cell r="B280">
            <v>2552</v>
          </cell>
          <cell r="C280">
            <v>2480</v>
          </cell>
          <cell r="D280">
            <v>72</v>
          </cell>
        </row>
        <row r="285">
          <cell r="B285">
            <v>10180703</v>
          </cell>
          <cell r="C285">
            <v>10155775</v>
          </cell>
          <cell r="D285">
            <v>24928</v>
          </cell>
        </row>
        <row r="290">
          <cell r="B290">
            <v>0</v>
          </cell>
          <cell r="C290">
            <v>0</v>
          </cell>
          <cell r="D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</row>
        <row r="311">
          <cell r="B311">
            <v>20764</v>
          </cell>
          <cell r="C311">
            <v>20764</v>
          </cell>
          <cell r="D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</row>
        <row r="320">
          <cell r="B320">
            <v>239693</v>
          </cell>
          <cell r="C320">
            <v>214447</v>
          </cell>
          <cell r="D320">
            <v>8204</v>
          </cell>
        </row>
        <row r="352">
          <cell r="B352">
            <v>0</v>
          </cell>
          <cell r="C352">
            <v>0</v>
          </cell>
          <cell r="D352">
            <v>0</v>
          </cell>
        </row>
        <row r="353">
          <cell r="B353">
            <v>10412268</v>
          </cell>
          <cell r="C353">
            <v>10412268</v>
          </cell>
          <cell r="D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5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K50" sqref="K50"/>
      <selection pane="topRight" activeCell="K50" sqref="K50"/>
      <selection pane="bottomLeft" activeCell="K50" sqref="K50"/>
      <selection pane="bottomRight" activeCell="K50" sqref="K50"/>
    </sheetView>
  </sheetViews>
  <sheetFormatPr defaultColWidth="9.140625" defaultRowHeight="12.75"/>
  <cols>
    <col min="1" max="1" width="1.8515625" style="1" customWidth="1"/>
    <col min="2" max="2" width="42.140625" style="1" customWidth="1"/>
    <col min="3" max="7" width="12.28125" style="2" bestFit="1" customWidth="1"/>
    <col min="8" max="8" width="14.00390625" style="2" bestFit="1" customWidth="1"/>
    <col min="9" max="13" width="12.28125" style="2" bestFit="1" customWidth="1"/>
    <col min="14" max="14" width="14.00390625" style="2" bestFit="1" customWidth="1"/>
    <col min="15" max="17" width="11.28125" style="2" bestFit="1" customWidth="1"/>
    <col min="18" max="19" width="10.28125" style="2" bestFit="1" customWidth="1"/>
    <col min="20" max="20" width="11.28125" style="2" bestFit="1" customWidth="1"/>
    <col min="21" max="25" width="9.140625" style="2" customWidth="1"/>
    <col min="26" max="26" width="10.421875" style="2" customWidth="1"/>
    <col min="27" max="16384" width="9.140625" style="2" customWidth="1"/>
  </cols>
  <sheetData>
    <row r="1" ht="14.25">
      <c r="A1" s="1" t="s">
        <v>64</v>
      </c>
    </row>
    <row r="2" ht="12.75">
      <c r="A2" s="1" t="s">
        <v>0</v>
      </c>
    </row>
    <row r="3" ht="12.75">
      <c r="A3" s="1" t="s">
        <v>1</v>
      </c>
    </row>
    <row r="5" spans="1:26" s="4" customFormat="1" ht="18.75" customHeight="1">
      <c r="A5" s="85" t="s">
        <v>2</v>
      </c>
      <c r="B5" s="85"/>
      <c r="C5" s="84" t="s">
        <v>65</v>
      </c>
      <c r="D5" s="84"/>
      <c r="E5" s="84"/>
      <c r="F5" s="84"/>
      <c r="G5" s="84"/>
      <c r="H5" s="84"/>
      <c r="I5" s="84" t="s">
        <v>66</v>
      </c>
      <c r="J5" s="84"/>
      <c r="K5" s="84"/>
      <c r="L5" s="84"/>
      <c r="M5" s="84"/>
      <c r="N5" s="84"/>
      <c r="O5" s="84" t="s">
        <v>3</v>
      </c>
      <c r="P5" s="84"/>
      <c r="Q5" s="84"/>
      <c r="R5" s="84"/>
      <c r="S5" s="84"/>
      <c r="T5" s="84"/>
      <c r="U5" s="84" t="s">
        <v>67</v>
      </c>
      <c r="V5" s="84"/>
      <c r="W5" s="84"/>
      <c r="X5" s="84"/>
      <c r="Y5" s="84"/>
      <c r="Z5" s="84"/>
    </row>
    <row r="6" spans="1:26" s="4" customFormat="1" ht="25.5">
      <c r="A6" s="85"/>
      <c r="B6" s="85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4</v>
      </c>
      <c r="J6" s="3" t="s">
        <v>5</v>
      </c>
      <c r="K6" s="3" t="s">
        <v>6</v>
      </c>
      <c r="L6" s="3" t="s">
        <v>7</v>
      </c>
      <c r="M6" s="3" t="s">
        <v>8</v>
      </c>
      <c r="N6" s="3" t="s">
        <v>9</v>
      </c>
      <c r="O6" s="3" t="s">
        <v>4</v>
      </c>
      <c r="P6" s="3" t="s">
        <v>5</v>
      </c>
      <c r="Q6" s="3" t="s">
        <v>6</v>
      </c>
      <c r="R6" s="3" t="s">
        <v>7</v>
      </c>
      <c r="S6" s="3" t="s">
        <v>8</v>
      </c>
      <c r="T6" s="3" t="s">
        <v>9</v>
      </c>
      <c r="U6" s="3" t="s">
        <v>4</v>
      </c>
      <c r="V6" s="3" t="s">
        <v>5</v>
      </c>
      <c r="W6" s="3" t="s">
        <v>6</v>
      </c>
      <c r="X6" s="3" t="s">
        <v>7</v>
      </c>
      <c r="Y6" s="3" t="s">
        <v>8</v>
      </c>
      <c r="Z6" s="3" t="s">
        <v>9</v>
      </c>
    </row>
    <row r="7" spans="1:26" ht="12.75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  <c r="V7" s="7"/>
      <c r="W7" s="7"/>
      <c r="X7" s="7"/>
      <c r="Y7" s="7"/>
      <c r="Z7" s="7"/>
    </row>
    <row r="8" spans="1:37" s="11" customFormat="1" ht="12.75">
      <c r="A8" s="8" t="s">
        <v>10</v>
      </c>
      <c r="B8" s="8"/>
      <c r="C8" s="9">
        <f aca="true" t="shared" si="0" ref="C8:T8">+C10+C47</f>
        <v>335974975</v>
      </c>
      <c r="D8" s="9">
        <f t="shared" si="0"/>
        <v>402060328</v>
      </c>
      <c r="E8" s="9">
        <f t="shared" si="0"/>
        <v>353778679</v>
      </c>
      <c r="F8" s="9">
        <f t="shared" si="0"/>
        <v>113800083</v>
      </c>
      <c r="G8" s="9">
        <f t="shared" si="0"/>
        <v>143921994</v>
      </c>
      <c r="H8" s="9">
        <f t="shared" si="0"/>
        <v>1349536059</v>
      </c>
      <c r="I8" s="9">
        <f t="shared" si="0"/>
        <v>313104197</v>
      </c>
      <c r="J8" s="9">
        <f t="shared" si="0"/>
        <v>377472402</v>
      </c>
      <c r="K8" s="9">
        <f t="shared" si="0"/>
        <v>335308175</v>
      </c>
      <c r="L8" s="9">
        <f t="shared" si="0"/>
        <v>105571172</v>
      </c>
      <c r="M8" s="9">
        <f t="shared" si="0"/>
        <v>133988307</v>
      </c>
      <c r="N8" s="9">
        <f t="shared" si="0"/>
        <v>1265444253</v>
      </c>
      <c r="O8" s="9">
        <f t="shared" si="0"/>
        <v>22870778</v>
      </c>
      <c r="P8" s="9">
        <f t="shared" si="0"/>
        <v>24587926</v>
      </c>
      <c r="Q8" s="9">
        <f t="shared" si="0"/>
        <v>18470504</v>
      </c>
      <c r="R8" s="9">
        <f t="shared" si="0"/>
        <v>8228911</v>
      </c>
      <c r="S8" s="9">
        <f t="shared" si="0"/>
        <v>9933687</v>
      </c>
      <c r="T8" s="9">
        <f t="shared" si="0"/>
        <v>84091806</v>
      </c>
      <c r="U8" s="10">
        <f aca="true" t="shared" si="1" ref="U8:Z8">+I8/C8*100</f>
        <v>93.1927138323323</v>
      </c>
      <c r="V8" s="10">
        <f t="shared" si="1"/>
        <v>93.88451824572954</v>
      </c>
      <c r="W8" s="10">
        <f t="shared" si="1"/>
        <v>94.77907938030376</v>
      </c>
      <c r="X8" s="10">
        <f t="shared" si="1"/>
        <v>92.76897627570271</v>
      </c>
      <c r="Y8" s="10">
        <f t="shared" si="1"/>
        <v>93.09786730720255</v>
      </c>
      <c r="Z8" s="10">
        <f t="shared" si="1"/>
        <v>93.76883593148955</v>
      </c>
      <c r="AB8" s="11" t="b">
        <f>+C8='[1]NCA RELEASES (2)'!F89</f>
        <v>1</v>
      </c>
      <c r="AC8" s="11" t="b">
        <f>+D8='[1]NCA RELEASES (2)'!J89</f>
        <v>1</v>
      </c>
      <c r="AD8" s="11" t="b">
        <f>+E8='[1]NCA RELEASES (2)'!N89</f>
        <v>1</v>
      </c>
      <c r="AE8" s="11" t="b">
        <f>+F8='[1]NCA RELEASES (2)'!O89</f>
        <v>1</v>
      </c>
      <c r="AF8" s="11" t="b">
        <f>+H8='[1]NCA RELEASES (2)'!O46</f>
        <v>0</v>
      </c>
      <c r="AG8" s="11" t="b">
        <f>+I8='[1]all(net trust &amp;WF) (2)'!F89</f>
        <v>1</v>
      </c>
      <c r="AH8" s="11" t="b">
        <f>+J8='[1]all(net trust &amp;WF) (2)'!J89</f>
        <v>1</v>
      </c>
      <c r="AI8" s="11" t="b">
        <f>+K8='[1]all(net trust &amp;WF) (2)'!N89</f>
        <v>1</v>
      </c>
      <c r="AJ8" s="11" t="b">
        <f>+L8='[1]all(net trust &amp;WF) (2)'!O89</f>
        <v>1</v>
      </c>
      <c r="AK8" s="11" t="b">
        <f>+N8='[1]all(net trust &amp;WF) (2)'!O46</f>
        <v>0</v>
      </c>
    </row>
    <row r="9" spans="3:26" ht="12.75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2"/>
      <c r="V9" s="12"/>
      <c r="W9" s="12"/>
      <c r="X9" s="12"/>
      <c r="Y9" s="12"/>
      <c r="Z9" s="12"/>
    </row>
    <row r="10" spans="1:26" ht="15">
      <c r="A10" s="1" t="s">
        <v>11</v>
      </c>
      <c r="C10" s="13">
        <f aca="true" t="shared" si="2" ref="C10:T10">SUM(C12:C45)</f>
        <v>249452842</v>
      </c>
      <c r="D10" s="13">
        <f t="shared" si="2"/>
        <v>292867994</v>
      </c>
      <c r="E10" s="13">
        <f t="shared" si="2"/>
        <v>266324575</v>
      </c>
      <c r="F10" s="13">
        <f t="shared" si="2"/>
        <v>86649696</v>
      </c>
      <c r="G10" s="13">
        <f t="shared" si="2"/>
        <v>113767635</v>
      </c>
      <c r="H10" s="13">
        <f t="shared" si="2"/>
        <v>1009062742</v>
      </c>
      <c r="I10" s="13">
        <f t="shared" si="2"/>
        <v>226607375</v>
      </c>
      <c r="J10" s="13">
        <f t="shared" si="2"/>
        <v>270265835</v>
      </c>
      <c r="K10" s="13">
        <f t="shared" si="2"/>
        <v>247805701</v>
      </c>
      <c r="L10" s="13">
        <f t="shared" si="2"/>
        <v>78420945</v>
      </c>
      <c r="M10" s="13">
        <f t="shared" si="2"/>
        <v>103834102</v>
      </c>
      <c r="N10" s="13">
        <f t="shared" si="2"/>
        <v>926933958</v>
      </c>
      <c r="O10" s="13">
        <f t="shared" si="2"/>
        <v>22845467</v>
      </c>
      <c r="P10" s="13">
        <f t="shared" si="2"/>
        <v>22602159</v>
      </c>
      <c r="Q10" s="13">
        <f t="shared" si="2"/>
        <v>18518874</v>
      </c>
      <c r="R10" s="13">
        <f t="shared" si="2"/>
        <v>8228751</v>
      </c>
      <c r="S10" s="13">
        <f t="shared" si="2"/>
        <v>9933533</v>
      </c>
      <c r="T10" s="13">
        <f t="shared" si="2"/>
        <v>82128784</v>
      </c>
      <c r="U10" s="12">
        <f aca="true" t="shared" si="3" ref="U10:Z10">+I10/C10*100</f>
        <v>90.84176920301434</v>
      </c>
      <c r="V10" s="12">
        <f t="shared" si="3"/>
        <v>92.28247556474197</v>
      </c>
      <c r="W10" s="12">
        <f t="shared" si="3"/>
        <v>93.04650199854821</v>
      </c>
      <c r="X10" s="12">
        <f t="shared" si="3"/>
        <v>90.50342773274127</v>
      </c>
      <c r="Y10" s="12">
        <f t="shared" si="3"/>
        <v>91.26857739461667</v>
      </c>
      <c r="Z10" s="12">
        <f t="shared" si="3"/>
        <v>91.86088430564608</v>
      </c>
    </row>
    <row r="11" spans="3:26" ht="12.7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2"/>
      <c r="V11" s="12"/>
      <c r="W11" s="12"/>
      <c r="X11" s="12"/>
      <c r="Y11" s="12"/>
      <c r="Z11" s="12"/>
    </row>
    <row r="12" spans="2:37" ht="12.75">
      <c r="B12" s="14" t="s">
        <v>12</v>
      </c>
      <c r="C12" s="6">
        <f>+'[1]NCA RELEASES (2)'!F51</f>
        <v>2236051</v>
      </c>
      <c r="D12" s="6">
        <f>+'[1]NCA RELEASES (2)'!J51</f>
        <v>2458833</v>
      </c>
      <c r="E12" s="6">
        <f>+'[1]NCA RELEASES (2)'!N51</f>
        <v>2355320</v>
      </c>
      <c r="F12" s="6">
        <f>+'[1]NCA RELEASES (2)'!O51</f>
        <v>815046</v>
      </c>
      <c r="G12" s="6">
        <f>+'[1]NCA RELEASES (2)'!P51</f>
        <v>1093496</v>
      </c>
      <c r="H12" s="6">
        <f aca="true" t="shared" si="4" ref="H12:H45">SUM(C12:G12)</f>
        <v>8958746</v>
      </c>
      <c r="I12" s="6">
        <f>+'[1]all(net trust &amp;WF) (2)'!F51</f>
        <v>2017659</v>
      </c>
      <c r="J12" s="6">
        <f>+'[1]all(net trust &amp;WF) (2)'!J51</f>
        <v>2232174</v>
      </c>
      <c r="K12" s="6">
        <f>+'[1]all(net trust &amp;WF) (2)'!N51</f>
        <v>1817305</v>
      </c>
      <c r="L12" s="6">
        <f>+'[1]all(net trust &amp;WF) (2)'!O51</f>
        <v>746412</v>
      </c>
      <c r="M12" s="6">
        <f>+'[1]all(net trust &amp;WF) (2)'!P51</f>
        <v>1088348</v>
      </c>
      <c r="N12" s="6">
        <f aca="true" t="shared" si="5" ref="N12:N45">SUM(I12:M12)</f>
        <v>7901898</v>
      </c>
      <c r="O12" s="6">
        <f aca="true" t="shared" si="6" ref="O12:O45">+C12-I12</f>
        <v>218392</v>
      </c>
      <c r="P12" s="6">
        <f aca="true" t="shared" si="7" ref="P12:P45">+D12-J12</f>
        <v>226659</v>
      </c>
      <c r="Q12" s="6">
        <f aca="true" t="shared" si="8" ref="Q12:Q45">+E12-K12</f>
        <v>538015</v>
      </c>
      <c r="R12" s="6">
        <f aca="true" t="shared" si="9" ref="R12:R45">+F12-L12</f>
        <v>68634</v>
      </c>
      <c r="S12" s="6">
        <f aca="true" t="shared" si="10" ref="S12:S45">+G12-M12</f>
        <v>5148</v>
      </c>
      <c r="T12" s="6">
        <f aca="true" t="shared" si="11" ref="T12:T45">SUM(O12:S12)</f>
        <v>1056848</v>
      </c>
      <c r="U12" s="12">
        <f aca="true" t="shared" si="12" ref="U12:U45">+I12/C12*100</f>
        <v>90.23313868959161</v>
      </c>
      <c r="V12" s="12">
        <f aca="true" t="shared" si="13" ref="V12:V45">+J12/D12*100</f>
        <v>90.78184651011273</v>
      </c>
      <c r="W12" s="12">
        <f aca="true" t="shared" si="14" ref="W12:W45">+K12/E12*100</f>
        <v>77.15745631166891</v>
      </c>
      <c r="X12" s="12">
        <f aca="true" t="shared" si="15" ref="X12:X45">+L12/F12*100</f>
        <v>91.57912559536517</v>
      </c>
      <c r="Y12" s="12">
        <f aca="true" t="shared" si="16" ref="Y12:Y45">+M12/G12*100</f>
        <v>99.52921638487933</v>
      </c>
      <c r="Z12" s="12">
        <f aca="true" t="shared" si="17" ref="Z12:Z45">+N12/H12*100</f>
        <v>88.20317039907147</v>
      </c>
      <c r="AB12" s="2" t="b">
        <f>+C12='[1]NCA RELEASES (2)'!F51</f>
        <v>1</v>
      </c>
      <c r="AC12" s="2" t="b">
        <f>+D12='[1]NCA RELEASES (2)'!J51</f>
        <v>1</v>
      </c>
      <c r="AD12" s="2" t="b">
        <f>+E12='[1]NCA RELEASES (2)'!N51</f>
        <v>1</v>
      </c>
      <c r="AE12" s="2" t="b">
        <f>+F12='[1]NCA RELEASES (2)'!O51</f>
        <v>1</v>
      </c>
      <c r="AF12" s="2" t="b">
        <f>+H12='[1]NCA RELEASES (2)'!O8</f>
        <v>0</v>
      </c>
      <c r="AG12" s="2" t="b">
        <f>+I12='[1]all(net trust &amp;WF) (2)'!F51</f>
        <v>1</v>
      </c>
      <c r="AH12" s="2" t="b">
        <f>+J12='[1]all(net trust &amp;WF) (2)'!J51</f>
        <v>1</v>
      </c>
      <c r="AI12" s="2" t="b">
        <f>+K12='[1]all(net trust &amp;WF) (2)'!N51</f>
        <v>1</v>
      </c>
      <c r="AJ12" s="2" t="b">
        <f>+L12='[1]all(net trust &amp;WF) (2)'!O51</f>
        <v>1</v>
      </c>
      <c r="AK12" s="2" t="b">
        <f>+N12='[1]all(net trust &amp;WF) (2)'!O8</f>
        <v>0</v>
      </c>
    </row>
    <row r="13" spans="2:37" ht="12.75">
      <c r="B13" s="14" t="s">
        <v>13</v>
      </c>
      <c r="C13" s="6">
        <f>+'[1]NCA RELEASES (2)'!F52</f>
        <v>461610</v>
      </c>
      <c r="D13" s="6">
        <f>+'[1]NCA RELEASES (2)'!J52</f>
        <v>681342</v>
      </c>
      <c r="E13" s="6">
        <f>+'[1]NCA RELEASES (2)'!N52</f>
        <v>741458</v>
      </c>
      <c r="F13" s="6">
        <f>+'[1]NCA RELEASES (2)'!O52</f>
        <v>318021</v>
      </c>
      <c r="G13" s="6">
        <f>+'[1]NCA RELEASES (2)'!P52</f>
        <v>317816</v>
      </c>
      <c r="H13" s="6">
        <f t="shared" si="4"/>
        <v>2520247</v>
      </c>
      <c r="I13" s="6">
        <f>+'[1]all(net trust &amp;WF) (2)'!F52</f>
        <v>414506</v>
      </c>
      <c r="J13" s="6">
        <f>+'[1]all(net trust &amp;WF) (2)'!J52</f>
        <v>580924</v>
      </c>
      <c r="K13" s="6">
        <f>+'[1]all(net trust &amp;WF) (2)'!N52</f>
        <v>473187</v>
      </c>
      <c r="L13" s="6">
        <f>+'[1]all(net trust &amp;WF) (2)'!O52</f>
        <v>191625</v>
      </c>
      <c r="M13" s="6">
        <f>+'[1]all(net trust &amp;WF) (2)'!P52</f>
        <v>207744</v>
      </c>
      <c r="N13" s="6">
        <f t="shared" si="5"/>
        <v>1867986</v>
      </c>
      <c r="O13" s="6">
        <f t="shared" si="6"/>
        <v>47104</v>
      </c>
      <c r="P13" s="6">
        <f t="shared" si="7"/>
        <v>100418</v>
      </c>
      <c r="Q13" s="6">
        <f t="shared" si="8"/>
        <v>268271</v>
      </c>
      <c r="R13" s="6">
        <f t="shared" si="9"/>
        <v>126396</v>
      </c>
      <c r="S13" s="6">
        <f t="shared" si="10"/>
        <v>110072</v>
      </c>
      <c r="T13" s="6">
        <f t="shared" si="11"/>
        <v>652261</v>
      </c>
      <c r="U13" s="12">
        <f t="shared" si="12"/>
        <v>89.79571499750872</v>
      </c>
      <c r="V13" s="12">
        <f t="shared" si="13"/>
        <v>85.26173346131604</v>
      </c>
      <c r="W13" s="12">
        <f t="shared" si="14"/>
        <v>63.81844959525691</v>
      </c>
      <c r="X13" s="12">
        <f t="shared" si="15"/>
        <v>60.255454828454724</v>
      </c>
      <c r="Y13" s="12">
        <f t="shared" si="16"/>
        <v>65.36612379490019</v>
      </c>
      <c r="Z13" s="12">
        <f t="shared" si="17"/>
        <v>74.11916371688966</v>
      </c>
      <c r="AB13" s="2" t="b">
        <f>+C13='[1]NCA RELEASES (2)'!F52</f>
        <v>1</v>
      </c>
      <c r="AC13" s="2" t="b">
        <f>+D13='[1]NCA RELEASES (2)'!J52</f>
        <v>1</v>
      </c>
      <c r="AD13" s="2" t="b">
        <f>+E13='[1]NCA RELEASES (2)'!N52</f>
        <v>1</v>
      </c>
      <c r="AE13" s="2" t="b">
        <f>+F13='[1]NCA RELEASES (2)'!O52</f>
        <v>1</v>
      </c>
      <c r="AF13" s="2" t="b">
        <f>+H13='[1]NCA RELEASES (2)'!O9</f>
        <v>0</v>
      </c>
      <c r="AG13" s="2" t="b">
        <f>+I13='[1]all(net trust &amp;WF) (2)'!F52</f>
        <v>1</v>
      </c>
      <c r="AH13" s="2" t="b">
        <f>+J13='[1]all(net trust &amp;WF) (2)'!J52</f>
        <v>1</v>
      </c>
      <c r="AI13" s="2" t="b">
        <f>+K13='[1]all(net trust &amp;WF) (2)'!N52</f>
        <v>1</v>
      </c>
      <c r="AJ13" s="2" t="b">
        <f>+L13='[1]all(net trust &amp;WF) (2)'!O52</f>
        <v>1</v>
      </c>
      <c r="AK13" s="2" t="b">
        <f>+N13='[1]all(net trust &amp;WF) (2)'!O9</f>
        <v>0</v>
      </c>
    </row>
    <row r="14" spans="2:37" ht="12.75">
      <c r="B14" s="14" t="s">
        <v>14</v>
      </c>
      <c r="C14" s="6">
        <f>+'[1]NCA RELEASES (2)'!F53</f>
        <v>106608</v>
      </c>
      <c r="D14" s="6">
        <f>+'[1]NCA RELEASES (2)'!J53</f>
        <v>102685</v>
      </c>
      <c r="E14" s="6">
        <f>+'[1]NCA RELEASES (2)'!N53</f>
        <v>55831</v>
      </c>
      <c r="F14" s="6">
        <f>+'[1]NCA RELEASES (2)'!O53</f>
        <v>73804</v>
      </c>
      <c r="G14" s="6">
        <f>+'[1]NCA RELEASES (2)'!P53</f>
        <v>68389</v>
      </c>
      <c r="H14" s="6">
        <f t="shared" si="4"/>
        <v>407317</v>
      </c>
      <c r="I14" s="6">
        <f>+'[1]all(net trust &amp;WF) (2)'!F53</f>
        <v>106404</v>
      </c>
      <c r="J14" s="6">
        <f>+'[1]all(net trust &amp;WF) (2)'!J53</f>
        <v>90302</v>
      </c>
      <c r="K14" s="6">
        <f>+'[1]all(net trust &amp;WF) (2)'!N53</f>
        <v>56105</v>
      </c>
      <c r="L14" s="6">
        <f>+'[1]all(net trust &amp;WF) (2)'!O53</f>
        <v>23527</v>
      </c>
      <c r="M14" s="6">
        <f>+'[1]all(net trust &amp;WF) (2)'!P53</f>
        <v>18356</v>
      </c>
      <c r="N14" s="6">
        <f t="shared" si="5"/>
        <v>294694</v>
      </c>
      <c r="O14" s="6">
        <f t="shared" si="6"/>
        <v>204</v>
      </c>
      <c r="P14" s="6">
        <f t="shared" si="7"/>
        <v>12383</v>
      </c>
      <c r="Q14" s="6">
        <f t="shared" si="8"/>
        <v>-274</v>
      </c>
      <c r="R14" s="6">
        <f t="shared" si="9"/>
        <v>50277</v>
      </c>
      <c r="S14" s="6">
        <f t="shared" si="10"/>
        <v>50033</v>
      </c>
      <c r="T14" s="6">
        <f t="shared" si="11"/>
        <v>112623</v>
      </c>
      <c r="U14" s="12">
        <f t="shared" si="12"/>
        <v>99.80864475461505</v>
      </c>
      <c r="V14" s="12">
        <f t="shared" si="13"/>
        <v>87.94078979403028</v>
      </c>
      <c r="W14" s="12">
        <f t="shared" si="14"/>
        <v>100.49076677831312</v>
      </c>
      <c r="X14" s="12">
        <f t="shared" si="15"/>
        <v>31.877676006720502</v>
      </c>
      <c r="Y14" s="12">
        <f t="shared" si="16"/>
        <v>26.840573776484522</v>
      </c>
      <c r="Z14" s="12">
        <f t="shared" si="17"/>
        <v>72.35003694910843</v>
      </c>
      <c r="AB14" s="2" t="b">
        <f>+C14='[1]NCA RELEASES (2)'!F53</f>
        <v>1</v>
      </c>
      <c r="AC14" s="2" t="b">
        <f>+D14='[1]NCA RELEASES (2)'!J53</f>
        <v>1</v>
      </c>
      <c r="AD14" s="2" t="b">
        <f>+E14='[1]NCA RELEASES (2)'!N53</f>
        <v>1</v>
      </c>
      <c r="AE14" s="2" t="b">
        <f>+F14='[1]NCA RELEASES (2)'!O53</f>
        <v>1</v>
      </c>
      <c r="AF14" s="2" t="b">
        <f>+H14='[1]NCA RELEASES (2)'!O10</f>
        <v>0</v>
      </c>
      <c r="AG14" s="2" t="b">
        <f>+I14='[1]all(net trust &amp;WF) (2)'!F53</f>
        <v>1</v>
      </c>
      <c r="AH14" s="2" t="b">
        <f>+J14='[1]all(net trust &amp;WF) (2)'!J53</f>
        <v>1</v>
      </c>
      <c r="AI14" s="2" t="b">
        <f>+K14='[1]all(net trust &amp;WF) (2)'!N53</f>
        <v>1</v>
      </c>
      <c r="AJ14" s="2" t="b">
        <f>+L14='[1]all(net trust &amp;WF) (2)'!O53</f>
        <v>1</v>
      </c>
      <c r="AK14" s="2" t="b">
        <f>+N14='[1]all(net trust &amp;WF) (2)'!O10</f>
        <v>0</v>
      </c>
    </row>
    <row r="15" spans="2:37" ht="12.75">
      <c r="B15" s="14" t="s">
        <v>15</v>
      </c>
      <c r="C15" s="6">
        <f>+'[1]NCA RELEASES (2)'!F54</f>
        <v>1857759</v>
      </c>
      <c r="D15" s="6">
        <f>+'[1]NCA RELEASES (2)'!J54</f>
        <v>3020629</v>
      </c>
      <c r="E15" s="6">
        <f>+'[1]NCA RELEASES (2)'!N54</f>
        <v>3747544</v>
      </c>
      <c r="F15" s="6">
        <f>+'[1]NCA RELEASES (2)'!O54</f>
        <v>1002860</v>
      </c>
      <c r="G15" s="6">
        <f>+'[1]NCA RELEASES (2)'!P54</f>
        <v>1263276</v>
      </c>
      <c r="H15" s="6">
        <f t="shared" si="4"/>
        <v>10892068</v>
      </c>
      <c r="I15" s="6">
        <f>+'[1]all(net trust &amp;WF) (2)'!F54</f>
        <v>1792921</v>
      </c>
      <c r="J15" s="6">
        <f>+'[1]all(net trust &amp;WF) (2)'!J54</f>
        <v>2875254</v>
      </c>
      <c r="K15" s="6">
        <f>+'[1]all(net trust &amp;WF) (2)'!N54</f>
        <v>2988421</v>
      </c>
      <c r="L15" s="6">
        <f>+'[1]all(net trust &amp;WF) (2)'!O54</f>
        <v>681180</v>
      </c>
      <c r="M15" s="6">
        <f>+'[1]all(net trust &amp;WF) (2)'!P54</f>
        <v>1122963</v>
      </c>
      <c r="N15" s="6">
        <f t="shared" si="5"/>
        <v>9460739</v>
      </c>
      <c r="O15" s="6">
        <f t="shared" si="6"/>
        <v>64838</v>
      </c>
      <c r="P15" s="6">
        <f t="shared" si="7"/>
        <v>145375</v>
      </c>
      <c r="Q15" s="6">
        <f t="shared" si="8"/>
        <v>759123</v>
      </c>
      <c r="R15" s="6">
        <f t="shared" si="9"/>
        <v>321680</v>
      </c>
      <c r="S15" s="6">
        <f t="shared" si="10"/>
        <v>140313</v>
      </c>
      <c r="T15" s="6">
        <f t="shared" si="11"/>
        <v>1431329</v>
      </c>
      <c r="U15" s="12">
        <f t="shared" si="12"/>
        <v>96.50988099102197</v>
      </c>
      <c r="V15" s="12">
        <f t="shared" si="13"/>
        <v>95.18726066656977</v>
      </c>
      <c r="W15" s="12">
        <f t="shared" si="14"/>
        <v>79.74345331235604</v>
      </c>
      <c r="X15" s="12">
        <f t="shared" si="15"/>
        <v>67.92373810900824</v>
      </c>
      <c r="Y15" s="12">
        <f t="shared" si="16"/>
        <v>88.89292601141793</v>
      </c>
      <c r="Z15" s="12">
        <f t="shared" si="17"/>
        <v>86.85897847865071</v>
      </c>
      <c r="AB15" s="2" t="b">
        <f>+C15='[1]NCA RELEASES (2)'!F54</f>
        <v>1</v>
      </c>
      <c r="AC15" s="2" t="b">
        <f>+D15='[1]NCA RELEASES (2)'!J54</f>
        <v>1</v>
      </c>
      <c r="AD15" s="2" t="b">
        <f>+E15='[1]NCA RELEASES (2)'!N54</f>
        <v>1</v>
      </c>
      <c r="AE15" s="2" t="b">
        <f>+F15='[1]NCA RELEASES (2)'!O54</f>
        <v>1</v>
      </c>
      <c r="AF15" s="2" t="b">
        <f>+H15='[1]NCA RELEASES (2)'!O11</f>
        <v>0</v>
      </c>
      <c r="AG15" s="2" t="b">
        <f>+I15='[1]all(net trust &amp;WF) (2)'!F54</f>
        <v>1</v>
      </c>
      <c r="AH15" s="2" t="b">
        <f>+J15='[1]all(net trust &amp;WF) (2)'!J54</f>
        <v>1</v>
      </c>
      <c r="AI15" s="2" t="b">
        <f>+K15='[1]all(net trust &amp;WF) (2)'!N54</f>
        <v>1</v>
      </c>
      <c r="AJ15" s="2" t="b">
        <f>+L15='[1]all(net trust &amp;WF) (2)'!O54</f>
        <v>1</v>
      </c>
      <c r="AK15" s="2" t="b">
        <f>+N15='[1]all(net trust &amp;WF) (2)'!O11</f>
        <v>0</v>
      </c>
    </row>
    <row r="16" spans="2:37" ht="12.75">
      <c r="B16" s="14" t="s">
        <v>16</v>
      </c>
      <c r="C16" s="6">
        <f>+'[1]NCA RELEASES (2)'!F55</f>
        <v>9744562</v>
      </c>
      <c r="D16" s="6">
        <f>+'[1]NCA RELEASES (2)'!J55</f>
        <v>17678732</v>
      </c>
      <c r="E16" s="6">
        <f>+'[1]NCA RELEASES (2)'!N55</f>
        <v>16942261</v>
      </c>
      <c r="F16" s="6">
        <f>+'[1]NCA RELEASES (2)'!O55</f>
        <v>5658463</v>
      </c>
      <c r="G16" s="6">
        <f>+'[1]NCA RELEASES (2)'!P55</f>
        <v>4738279</v>
      </c>
      <c r="H16" s="6">
        <f t="shared" si="4"/>
        <v>54762297</v>
      </c>
      <c r="I16" s="6">
        <f>+'[1]all(net trust &amp;WF) (2)'!F55</f>
        <v>8718459</v>
      </c>
      <c r="J16" s="6">
        <f>+'[1]all(net trust &amp;WF) (2)'!J55</f>
        <v>16463931</v>
      </c>
      <c r="K16" s="6">
        <f>+'[1]all(net trust &amp;WF) (2)'!N55</f>
        <v>14237283</v>
      </c>
      <c r="L16" s="6">
        <f>+'[1]all(net trust &amp;WF) (2)'!O55</f>
        <v>4703729</v>
      </c>
      <c r="M16" s="6">
        <f>+'[1]all(net trust &amp;WF) (2)'!P55</f>
        <v>3924507</v>
      </c>
      <c r="N16" s="6">
        <f t="shared" si="5"/>
        <v>48047909</v>
      </c>
      <c r="O16" s="6">
        <f t="shared" si="6"/>
        <v>1026103</v>
      </c>
      <c r="P16" s="6">
        <f t="shared" si="7"/>
        <v>1214801</v>
      </c>
      <c r="Q16" s="6">
        <f t="shared" si="8"/>
        <v>2704978</v>
      </c>
      <c r="R16" s="6">
        <f t="shared" si="9"/>
        <v>954734</v>
      </c>
      <c r="S16" s="6">
        <f t="shared" si="10"/>
        <v>813772</v>
      </c>
      <c r="T16" s="6">
        <f t="shared" si="11"/>
        <v>6714388</v>
      </c>
      <c r="U16" s="12">
        <f t="shared" si="12"/>
        <v>89.46999362311</v>
      </c>
      <c r="V16" s="12">
        <f t="shared" si="13"/>
        <v>93.128460796849</v>
      </c>
      <c r="W16" s="12">
        <f t="shared" si="14"/>
        <v>84.0341380645712</v>
      </c>
      <c r="X16" s="12">
        <f t="shared" si="15"/>
        <v>83.12732627216967</v>
      </c>
      <c r="Y16" s="12">
        <f t="shared" si="16"/>
        <v>82.82557865419069</v>
      </c>
      <c r="Z16" s="12">
        <f t="shared" si="17"/>
        <v>87.73903147269371</v>
      </c>
      <c r="AB16" s="2" t="b">
        <f>+C16='[1]NCA RELEASES (2)'!F55</f>
        <v>1</v>
      </c>
      <c r="AC16" s="2" t="b">
        <f>+D16='[1]NCA RELEASES (2)'!J55</f>
        <v>1</v>
      </c>
      <c r="AD16" s="2" t="b">
        <f>+E16='[1]NCA RELEASES (2)'!N55</f>
        <v>1</v>
      </c>
      <c r="AE16" s="2" t="b">
        <f>+F16='[1]NCA RELEASES (2)'!O55</f>
        <v>1</v>
      </c>
      <c r="AF16" s="2" t="b">
        <f>+H16='[1]NCA RELEASES (2)'!O12</f>
        <v>0</v>
      </c>
      <c r="AG16" s="2" t="b">
        <f>+I16='[1]all(net trust &amp;WF) (2)'!F55</f>
        <v>1</v>
      </c>
      <c r="AH16" s="2" t="b">
        <f>+J16='[1]all(net trust &amp;WF) (2)'!J55</f>
        <v>1</v>
      </c>
      <c r="AI16" s="2" t="b">
        <f>+K16='[1]all(net trust &amp;WF) (2)'!N55</f>
        <v>1</v>
      </c>
      <c r="AJ16" s="2" t="b">
        <f>+L16='[1]all(net trust &amp;WF) (2)'!O55</f>
        <v>1</v>
      </c>
      <c r="AK16" s="2" t="b">
        <f>+N16='[1]all(net trust &amp;WF) (2)'!O12</f>
        <v>0</v>
      </c>
    </row>
    <row r="17" spans="2:37" ht="14.25">
      <c r="B17" s="14" t="s">
        <v>68</v>
      </c>
      <c r="C17" s="6">
        <f>+'[1]NCA RELEASES (2)'!F56</f>
        <v>261870</v>
      </c>
      <c r="D17" s="6">
        <f>+'[1]NCA RELEASES (2)'!J56</f>
        <v>286081</v>
      </c>
      <c r="E17" s="6">
        <f>+'[1]NCA RELEASES (2)'!N56</f>
        <v>245639</v>
      </c>
      <c r="F17" s="6">
        <f>+'[1]NCA RELEASES (2)'!O56</f>
        <v>77341</v>
      </c>
      <c r="G17" s="6">
        <f>+'[1]NCA RELEASES (2)'!P56</f>
        <v>97786</v>
      </c>
      <c r="H17" s="6">
        <f t="shared" si="4"/>
        <v>968717</v>
      </c>
      <c r="I17" s="6">
        <f>+'[1]all(net trust &amp;WF) (2)'!F56</f>
        <v>249978</v>
      </c>
      <c r="J17" s="6">
        <f>+'[1]all(net trust &amp;WF) (2)'!J56</f>
        <v>251593</v>
      </c>
      <c r="K17" s="6">
        <f>+'[1]all(net trust &amp;WF) (2)'!N56</f>
        <v>214328</v>
      </c>
      <c r="L17" s="6">
        <f>+'[1]all(net trust &amp;WF) (2)'!O56</f>
        <v>72432</v>
      </c>
      <c r="M17" s="6">
        <f>+'[1]all(net trust &amp;WF) (2)'!P56</f>
        <v>90698</v>
      </c>
      <c r="N17" s="6">
        <f t="shared" si="5"/>
        <v>879029</v>
      </c>
      <c r="O17" s="6">
        <f t="shared" si="6"/>
        <v>11892</v>
      </c>
      <c r="P17" s="6">
        <f t="shared" si="7"/>
        <v>34488</v>
      </c>
      <c r="Q17" s="6">
        <f t="shared" si="8"/>
        <v>31311</v>
      </c>
      <c r="R17" s="6">
        <f t="shared" si="9"/>
        <v>4909</v>
      </c>
      <c r="S17" s="6">
        <f t="shared" si="10"/>
        <v>7088</v>
      </c>
      <c r="T17" s="6">
        <f t="shared" si="11"/>
        <v>89688</v>
      </c>
      <c r="U17" s="12">
        <f t="shared" si="12"/>
        <v>95.45881544277694</v>
      </c>
      <c r="V17" s="12">
        <f t="shared" si="13"/>
        <v>87.94467301218886</v>
      </c>
      <c r="W17" s="12">
        <f t="shared" si="14"/>
        <v>87.25324561653484</v>
      </c>
      <c r="X17" s="12">
        <f t="shared" si="15"/>
        <v>93.652784422234</v>
      </c>
      <c r="Y17" s="12">
        <f t="shared" si="16"/>
        <v>92.75151862229767</v>
      </c>
      <c r="Z17" s="12">
        <f t="shared" si="17"/>
        <v>90.74156848697814</v>
      </c>
      <c r="AB17" s="2" t="b">
        <f>+C17='[1]NCA RELEASES (2)'!F56</f>
        <v>1</v>
      </c>
      <c r="AC17" s="2" t="b">
        <f>+D17='[1]NCA RELEASES (2)'!J56</f>
        <v>1</v>
      </c>
      <c r="AD17" s="2" t="b">
        <f>+E17='[1]NCA RELEASES (2)'!N56</f>
        <v>1</v>
      </c>
      <c r="AE17" s="2" t="b">
        <f>+F17='[1]NCA RELEASES (2)'!O56</f>
        <v>1</v>
      </c>
      <c r="AF17" s="2" t="b">
        <f>+H17='[1]NCA RELEASES (2)'!O13</f>
        <v>0</v>
      </c>
      <c r="AG17" s="2" t="b">
        <f>+I17='[1]all(net trust &amp;WF) (2)'!F56</f>
        <v>1</v>
      </c>
      <c r="AH17" s="2" t="b">
        <f>+J17='[1]all(net trust &amp;WF) (2)'!J56</f>
        <v>1</v>
      </c>
      <c r="AI17" s="2" t="b">
        <f>+K17='[1]all(net trust &amp;WF) (2)'!N56</f>
        <v>1</v>
      </c>
      <c r="AJ17" s="2" t="b">
        <f>+L17='[1]all(net trust &amp;WF) (2)'!O56</f>
        <v>1</v>
      </c>
      <c r="AK17" s="2" t="b">
        <f>+N17='[1]all(net trust &amp;WF) (2)'!O13</f>
        <v>0</v>
      </c>
    </row>
    <row r="18" spans="2:37" ht="14.25">
      <c r="B18" s="14" t="s">
        <v>69</v>
      </c>
      <c r="C18" s="6">
        <f>+'[1]NCA RELEASES (2)'!F57</f>
        <v>53144861</v>
      </c>
      <c r="D18" s="6">
        <f>+'[1]NCA RELEASES (2)'!J57</f>
        <v>66417566</v>
      </c>
      <c r="E18" s="6">
        <f>+'[1]NCA RELEASES (2)'!N57</f>
        <v>61874096</v>
      </c>
      <c r="F18" s="6">
        <f>+'[1]NCA RELEASES (2)'!O57</f>
        <v>23755566</v>
      </c>
      <c r="G18" s="6">
        <f>+'[1]NCA RELEASES (2)'!P57</f>
        <v>30236711</v>
      </c>
      <c r="H18" s="6">
        <f t="shared" si="4"/>
        <v>235428800</v>
      </c>
      <c r="I18" s="6">
        <f>+'[1]all(net trust &amp;WF) (2)'!F57</f>
        <v>51484301</v>
      </c>
      <c r="J18" s="6">
        <f>+'[1]all(net trust &amp;WF) (2)'!J57</f>
        <v>63894346</v>
      </c>
      <c r="K18" s="6">
        <f>+'[1]all(net trust &amp;WF) (2)'!N57</f>
        <v>60274361</v>
      </c>
      <c r="L18" s="6">
        <f>+'[1]all(net trust &amp;WF) (2)'!O57</f>
        <v>23072288</v>
      </c>
      <c r="M18" s="6">
        <f>+'[1]all(net trust &amp;WF) (2)'!P57</f>
        <v>29640308</v>
      </c>
      <c r="N18" s="6">
        <f t="shared" si="5"/>
        <v>228365604</v>
      </c>
      <c r="O18" s="6">
        <f t="shared" si="6"/>
        <v>1660560</v>
      </c>
      <c r="P18" s="6">
        <f t="shared" si="7"/>
        <v>2523220</v>
      </c>
      <c r="Q18" s="6">
        <f t="shared" si="8"/>
        <v>1599735</v>
      </c>
      <c r="R18" s="6">
        <f t="shared" si="9"/>
        <v>683278</v>
      </c>
      <c r="S18" s="6">
        <f t="shared" si="10"/>
        <v>596403</v>
      </c>
      <c r="T18" s="6">
        <f t="shared" si="11"/>
        <v>7063196</v>
      </c>
      <c r="U18" s="12">
        <f t="shared" si="12"/>
        <v>96.87540814153226</v>
      </c>
      <c r="V18" s="12">
        <f t="shared" si="13"/>
        <v>96.20097490474132</v>
      </c>
      <c r="W18" s="12">
        <f t="shared" si="14"/>
        <v>97.41453192301994</v>
      </c>
      <c r="X18" s="12">
        <f t="shared" si="15"/>
        <v>97.1237140803128</v>
      </c>
      <c r="Y18" s="12">
        <f t="shared" si="16"/>
        <v>98.02755332747665</v>
      </c>
      <c r="Z18" s="12">
        <f t="shared" si="17"/>
        <v>96.99985898071944</v>
      </c>
      <c r="AB18" s="2" t="b">
        <f>+C18='[1]NCA RELEASES (2)'!F57</f>
        <v>1</v>
      </c>
      <c r="AC18" s="2" t="b">
        <f>+D18='[1]NCA RELEASES (2)'!J57</f>
        <v>1</v>
      </c>
      <c r="AD18" s="2" t="b">
        <f>+E18='[1]NCA RELEASES (2)'!N57</f>
        <v>1</v>
      </c>
      <c r="AE18" s="2" t="b">
        <f>+F18='[1]NCA RELEASES (2)'!O57</f>
        <v>1</v>
      </c>
      <c r="AF18" s="2" t="b">
        <f>+H18='[1]NCA RELEASES (2)'!O14</f>
        <v>0</v>
      </c>
      <c r="AG18" s="2" t="b">
        <f>+I18='[1]all(net trust &amp;WF) (2)'!F57</f>
        <v>1</v>
      </c>
      <c r="AH18" s="2" t="b">
        <f>+J18='[1]all(net trust &amp;WF) (2)'!J57</f>
        <v>1</v>
      </c>
      <c r="AI18" s="2" t="b">
        <f>+K18='[1]all(net trust &amp;WF) (2)'!N57</f>
        <v>1</v>
      </c>
      <c r="AJ18" s="2" t="b">
        <f>+L18='[1]all(net trust &amp;WF) (2)'!O57</f>
        <v>1</v>
      </c>
      <c r="AK18" s="2" t="b">
        <f>+N18='[1]all(net trust &amp;WF) (2)'!O14</f>
        <v>0</v>
      </c>
    </row>
    <row r="19" spans="2:37" ht="12.75">
      <c r="B19" s="14" t="s">
        <v>17</v>
      </c>
      <c r="C19" s="6">
        <f>+'[1]NCA RELEASES (2)'!F58</f>
        <v>7597880</v>
      </c>
      <c r="D19" s="6">
        <f>+'[1]NCA RELEASES (2)'!J58</f>
        <v>8631691</v>
      </c>
      <c r="E19" s="6">
        <f>+'[1]NCA RELEASES (2)'!N58</f>
        <v>7560960</v>
      </c>
      <c r="F19" s="6">
        <f>+'[1]NCA RELEASES (2)'!O58</f>
        <v>2457999</v>
      </c>
      <c r="G19" s="6">
        <f>+'[1]NCA RELEASES (2)'!P58</f>
        <v>3479296</v>
      </c>
      <c r="H19" s="6">
        <f t="shared" si="4"/>
        <v>29727826</v>
      </c>
      <c r="I19" s="6">
        <f>+'[1]all(net trust &amp;WF) (2)'!F58</f>
        <v>7477497</v>
      </c>
      <c r="J19" s="6">
        <f>+'[1]all(net trust &amp;WF) (2)'!J58</f>
        <v>8404638</v>
      </c>
      <c r="K19" s="6">
        <f>+'[1]all(net trust &amp;WF) (2)'!N58</f>
        <v>7347770</v>
      </c>
      <c r="L19" s="6">
        <f>+'[1]all(net trust &amp;WF) (2)'!O58</f>
        <v>2360164</v>
      </c>
      <c r="M19" s="6">
        <f>+'[1]all(net trust &amp;WF) (2)'!P58</f>
        <v>3363116</v>
      </c>
      <c r="N19" s="6">
        <f t="shared" si="5"/>
        <v>28953185</v>
      </c>
      <c r="O19" s="6">
        <f t="shared" si="6"/>
        <v>120383</v>
      </c>
      <c r="P19" s="6">
        <f t="shared" si="7"/>
        <v>227053</v>
      </c>
      <c r="Q19" s="6">
        <f t="shared" si="8"/>
        <v>213190</v>
      </c>
      <c r="R19" s="6">
        <f t="shared" si="9"/>
        <v>97835</v>
      </c>
      <c r="S19" s="6">
        <f t="shared" si="10"/>
        <v>116180</v>
      </c>
      <c r="T19" s="6">
        <f t="shared" si="11"/>
        <v>774641</v>
      </c>
      <c r="U19" s="12">
        <f t="shared" si="12"/>
        <v>98.41557118564653</v>
      </c>
      <c r="V19" s="12">
        <f t="shared" si="13"/>
        <v>97.36954207466417</v>
      </c>
      <c r="W19" s="12">
        <f t="shared" si="14"/>
        <v>97.18038450143897</v>
      </c>
      <c r="X19" s="12">
        <f t="shared" si="15"/>
        <v>96.01972986970296</v>
      </c>
      <c r="Y19" s="12">
        <f t="shared" si="16"/>
        <v>96.66081874034288</v>
      </c>
      <c r="Z19" s="12">
        <f t="shared" si="17"/>
        <v>97.39422250385884</v>
      </c>
      <c r="AB19" s="2" t="b">
        <f>+C19='[1]NCA RELEASES (2)'!F58</f>
        <v>1</v>
      </c>
      <c r="AC19" s="2" t="b">
        <f>+D19='[1]NCA RELEASES (2)'!J58</f>
        <v>1</v>
      </c>
      <c r="AD19" s="2" t="b">
        <f>+E19='[1]NCA RELEASES (2)'!N58</f>
        <v>1</v>
      </c>
      <c r="AE19" s="2" t="b">
        <f>+F19='[1]NCA RELEASES (2)'!O58</f>
        <v>1</v>
      </c>
      <c r="AF19" s="2" t="b">
        <f>+H19='[1]NCA RELEASES (2)'!O15</f>
        <v>0</v>
      </c>
      <c r="AG19" s="2" t="b">
        <f>+I19='[1]all(net trust &amp;WF) (2)'!F58</f>
        <v>1</v>
      </c>
      <c r="AH19" s="2" t="b">
        <f>+J19='[1]all(net trust &amp;WF) (2)'!J58</f>
        <v>1</v>
      </c>
      <c r="AI19" s="2" t="b">
        <f>+K19='[1]all(net trust &amp;WF) (2)'!N58</f>
        <v>1</v>
      </c>
      <c r="AJ19" s="2" t="b">
        <f>+L19='[1]all(net trust &amp;WF) (2)'!O58</f>
        <v>1</v>
      </c>
      <c r="AK19" s="2" t="b">
        <f>+N19='[1]all(net trust &amp;WF) (2)'!O15</f>
        <v>0</v>
      </c>
    </row>
    <row r="20" spans="2:37" ht="12.75">
      <c r="B20" s="14" t="s">
        <v>18</v>
      </c>
      <c r="C20" s="6">
        <f>+'[1]NCA RELEASES (2)'!F59</f>
        <v>139203</v>
      </c>
      <c r="D20" s="6">
        <f>+'[1]NCA RELEASES (2)'!J59</f>
        <v>189315</v>
      </c>
      <c r="E20" s="6">
        <f>+'[1]NCA RELEASES (2)'!N59</f>
        <v>286205</v>
      </c>
      <c r="F20" s="6">
        <f>+'[1]NCA RELEASES (2)'!O59</f>
        <v>71109</v>
      </c>
      <c r="G20" s="6">
        <f>+'[1]NCA RELEASES (2)'!P59</f>
        <v>101947</v>
      </c>
      <c r="H20" s="6">
        <f t="shared" si="4"/>
        <v>787779</v>
      </c>
      <c r="I20" s="6">
        <f>+'[1]all(net trust &amp;WF) (2)'!F59</f>
        <v>130022</v>
      </c>
      <c r="J20" s="6">
        <f>+'[1]all(net trust &amp;WF) (2)'!J59</f>
        <v>174738</v>
      </c>
      <c r="K20" s="6">
        <f>+'[1]all(net trust &amp;WF) (2)'!N59</f>
        <v>277451</v>
      </c>
      <c r="L20" s="6">
        <f>+'[1]all(net trust &amp;WF) (2)'!O59</f>
        <v>69340</v>
      </c>
      <c r="M20" s="6">
        <f>+'[1]all(net trust &amp;WF) (2)'!P59</f>
        <v>95613</v>
      </c>
      <c r="N20" s="6">
        <f t="shared" si="5"/>
        <v>747164</v>
      </c>
      <c r="O20" s="6">
        <f t="shared" si="6"/>
        <v>9181</v>
      </c>
      <c r="P20" s="6">
        <f t="shared" si="7"/>
        <v>14577</v>
      </c>
      <c r="Q20" s="6">
        <f t="shared" si="8"/>
        <v>8754</v>
      </c>
      <c r="R20" s="6">
        <f t="shared" si="9"/>
        <v>1769</v>
      </c>
      <c r="S20" s="6">
        <f t="shared" si="10"/>
        <v>6334</v>
      </c>
      <c r="T20" s="6">
        <f t="shared" si="11"/>
        <v>40615</v>
      </c>
      <c r="U20" s="12">
        <f t="shared" si="12"/>
        <v>93.40459616531253</v>
      </c>
      <c r="V20" s="12">
        <f t="shared" si="13"/>
        <v>92.30013469614136</v>
      </c>
      <c r="W20" s="12">
        <f t="shared" si="14"/>
        <v>96.94135322583463</v>
      </c>
      <c r="X20" s="12">
        <f t="shared" si="15"/>
        <v>97.51226989551253</v>
      </c>
      <c r="Y20" s="12">
        <f t="shared" si="16"/>
        <v>93.78696773813844</v>
      </c>
      <c r="Z20" s="12">
        <f t="shared" si="17"/>
        <v>94.84436624992543</v>
      </c>
      <c r="AB20" s="2" t="b">
        <f>+C20='[1]NCA RELEASES (2)'!F59</f>
        <v>1</v>
      </c>
      <c r="AC20" s="2" t="b">
        <f>+D20='[1]NCA RELEASES (2)'!J59</f>
        <v>1</v>
      </c>
      <c r="AD20" s="2" t="b">
        <f>+E20='[1]NCA RELEASES (2)'!N59</f>
        <v>1</v>
      </c>
      <c r="AE20" s="2" t="b">
        <f>+F20='[1]NCA RELEASES (2)'!O59</f>
        <v>1</v>
      </c>
      <c r="AF20" s="2" t="b">
        <f>+H20='[1]NCA RELEASES (2)'!O16</f>
        <v>0</v>
      </c>
      <c r="AG20" s="2" t="b">
        <f>+I20='[1]all(net trust &amp;WF) (2)'!F59</f>
        <v>1</v>
      </c>
      <c r="AH20" s="2" t="b">
        <f>+J20='[1]all(net trust &amp;WF) (2)'!J59</f>
        <v>1</v>
      </c>
      <c r="AI20" s="2" t="b">
        <f>+K20='[1]all(net trust &amp;WF) (2)'!N59</f>
        <v>1</v>
      </c>
      <c r="AJ20" s="2" t="b">
        <f>+L20='[1]all(net trust &amp;WF) (2)'!O59</f>
        <v>1</v>
      </c>
      <c r="AK20" s="2" t="b">
        <f>+N20='[1]all(net trust &amp;WF) (2)'!O16</f>
        <v>0</v>
      </c>
    </row>
    <row r="21" spans="2:37" ht="12.75">
      <c r="B21" s="14" t="s">
        <v>19</v>
      </c>
      <c r="C21" s="6">
        <f>+'[1]NCA RELEASES (2)'!F60</f>
        <v>4033478</v>
      </c>
      <c r="D21" s="6">
        <f>+'[1]NCA RELEASES (2)'!J60</f>
        <v>8730653</v>
      </c>
      <c r="E21" s="6">
        <f>+'[1]NCA RELEASES (2)'!N60</f>
        <v>4691043</v>
      </c>
      <c r="F21" s="6">
        <f>+'[1]NCA RELEASES (2)'!O60</f>
        <v>1258171</v>
      </c>
      <c r="G21" s="6">
        <f>+'[1]NCA RELEASES (2)'!P60</f>
        <v>1459473</v>
      </c>
      <c r="H21" s="6">
        <f t="shared" si="4"/>
        <v>20172818</v>
      </c>
      <c r="I21" s="6">
        <f>+'[1]all(net trust &amp;WF) (2)'!F60</f>
        <v>3634434</v>
      </c>
      <c r="J21" s="6">
        <f>+'[1]all(net trust &amp;WF) (2)'!J60</f>
        <v>6547138</v>
      </c>
      <c r="K21" s="6">
        <f>+'[1]all(net trust &amp;WF) (2)'!N60</f>
        <v>4299831</v>
      </c>
      <c r="L21" s="6">
        <f>+'[1]all(net trust &amp;WF) (2)'!O60</f>
        <v>1234309</v>
      </c>
      <c r="M21" s="6">
        <f>+'[1]all(net trust &amp;WF) (2)'!P60</f>
        <v>1393189</v>
      </c>
      <c r="N21" s="6">
        <f t="shared" si="5"/>
        <v>17108901</v>
      </c>
      <c r="O21" s="6">
        <f t="shared" si="6"/>
        <v>399044</v>
      </c>
      <c r="P21" s="6">
        <f t="shared" si="7"/>
        <v>2183515</v>
      </c>
      <c r="Q21" s="6">
        <f t="shared" si="8"/>
        <v>391212</v>
      </c>
      <c r="R21" s="6">
        <f t="shared" si="9"/>
        <v>23862</v>
      </c>
      <c r="S21" s="6">
        <f t="shared" si="10"/>
        <v>66284</v>
      </c>
      <c r="T21" s="6">
        <f t="shared" si="11"/>
        <v>3063917</v>
      </c>
      <c r="U21" s="12">
        <f t="shared" si="12"/>
        <v>90.10670195796283</v>
      </c>
      <c r="V21" s="12">
        <f t="shared" si="13"/>
        <v>74.99024414325022</v>
      </c>
      <c r="W21" s="12">
        <f t="shared" si="14"/>
        <v>91.66044736746177</v>
      </c>
      <c r="X21" s="12">
        <f t="shared" si="15"/>
        <v>98.10343745007634</v>
      </c>
      <c r="Y21" s="12">
        <f t="shared" si="16"/>
        <v>95.45836065483911</v>
      </c>
      <c r="Z21" s="12">
        <f t="shared" si="17"/>
        <v>84.81165596199797</v>
      </c>
      <c r="AB21" s="2" t="b">
        <f>+C21='[1]NCA RELEASES (2)'!F60</f>
        <v>1</v>
      </c>
      <c r="AC21" s="2" t="b">
        <f>+D21='[1]NCA RELEASES (2)'!J60</f>
        <v>1</v>
      </c>
      <c r="AD21" s="2" t="b">
        <f>+E21='[1]NCA RELEASES (2)'!N60</f>
        <v>1</v>
      </c>
      <c r="AE21" s="2" t="b">
        <f>+F21='[1]NCA RELEASES (2)'!O60</f>
        <v>1</v>
      </c>
      <c r="AF21" s="2" t="b">
        <f>+H21='[1]NCA RELEASES (2)'!O17</f>
        <v>0</v>
      </c>
      <c r="AG21" s="2" t="b">
        <f>+I21='[1]all(net trust &amp;WF) (2)'!F60</f>
        <v>1</v>
      </c>
      <c r="AH21" s="2" t="b">
        <f>+J21='[1]all(net trust &amp;WF) (2)'!J60</f>
        <v>1</v>
      </c>
      <c r="AI21" s="2" t="b">
        <f>+K21='[1]all(net trust &amp;WF) (2)'!N60</f>
        <v>1</v>
      </c>
      <c r="AJ21" s="2" t="b">
        <f>+L21='[1]all(net trust &amp;WF) (2)'!O60</f>
        <v>1</v>
      </c>
      <c r="AK21" s="2" t="b">
        <f>+N21='[1]all(net trust &amp;WF) (2)'!O17</f>
        <v>0</v>
      </c>
    </row>
    <row r="22" spans="2:37" ht="12.75">
      <c r="B22" s="14" t="s">
        <v>20</v>
      </c>
      <c r="C22" s="6">
        <f>+'[1]NCA RELEASES (2)'!F61</f>
        <v>3472878</v>
      </c>
      <c r="D22" s="6">
        <f>+'[1]NCA RELEASES (2)'!J61</f>
        <v>3985576</v>
      </c>
      <c r="E22" s="6">
        <f>+'[1]NCA RELEASES (2)'!N61</f>
        <v>2929288</v>
      </c>
      <c r="F22" s="6">
        <f>+'[1]NCA RELEASES (2)'!O61</f>
        <v>1273995</v>
      </c>
      <c r="G22" s="6">
        <f>+'[1]NCA RELEASES (2)'!P61</f>
        <v>1264595</v>
      </c>
      <c r="H22" s="6">
        <f t="shared" si="4"/>
        <v>12926332</v>
      </c>
      <c r="I22" s="6">
        <f>+'[1]all(net trust &amp;WF) (2)'!F61</f>
        <v>2341441</v>
      </c>
      <c r="J22" s="6">
        <f>+'[1]all(net trust &amp;WF) (2)'!J61</f>
        <v>3457550</v>
      </c>
      <c r="K22" s="6">
        <f>+'[1]all(net trust &amp;WF) (2)'!N61</f>
        <v>2666996</v>
      </c>
      <c r="L22" s="6">
        <f>+'[1]all(net trust &amp;WF) (2)'!O61</f>
        <v>1266710</v>
      </c>
      <c r="M22" s="6">
        <f>+'[1]all(net trust &amp;WF) (2)'!P61</f>
        <v>1201473</v>
      </c>
      <c r="N22" s="6">
        <f t="shared" si="5"/>
        <v>10934170</v>
      </c>
      <c r="O22" s="6">
        <f t="shared" si="6"/>
        <v>1131437</v>
      </c>
      <c r="P22" s="6">
        <f t="shared" si="7"/>
        <v>528026</v>
      </c>
      <c r="Q22" s="6">
        <f t="shared" si="8"/>
        <v>262292</v>
      </c>
      <c r="R22" s="6">
        <f t="shared" si="9"/>
        <v>7285</v>
      </c>
      <c r="S22" s="6">
        <f t="shared" si="10"/>
        <v>63122</v>
      </c>
      <c r="T22" s="6">
        <f t="shared" si="11"/>
        <v>1992162</v>
      </c>
      <c r="U22" s="12">
        <f t="shared" si="12"/>
        <v>67.42076744417741</v>
      </c>
      <c r="V22" s="12">
        <f t="shared" si="13"/>
        <v>86.7515761837185</v>
      </c>
      <c r="W22" s="12">
        <f t="shared" si="14"/>
        <v>91.04587872547867</v>
      </c>
      <c r="X22" s="12">
        <f t="shared" si="15"/>
        <v>99.42817671968885</v>
      </c>
      <c r="Y22" s="12">
        <f t="shared" si="16"/>
        <v>95.00852051447302</v>
      </c>
      <c r="Z22" s="12">
        <f t="shared" si="17"/>
        <v>84.58834261722505</v>
      </c>
      <c r="AB22" s="2" t="b">
        <f>+C22='[1]NCA RELEASES (2)'!F61</f>
        <v>1</v>
      </c>
      <c r="AC22" s="2" t="b">
        <f>+D22='[1]NCA RELEASES (2)'!J61</f>
        <v>1</v>
      </c>
      <c r="AD22" s="2" t="b">
        <f>+E22='[1]NCA RELEASES (2)'!N61</f>
        <v>1</v>
      </c>
      <c r="AE22" s="2" t="b">
        <f>+F22='[1]NCA RELEASES (2)'!O61</f>
        <v>1</v>
      </c>
      <c r="AF22" s="2" t="b">
        <f>+H22='[1]NCA RELEASES (2)'!O18</f>
        <v>0</v>
      </c>
      <c r="AG22" s="2" t="b">
        <f>+I22='[1]all(net trust &amp;WF) (2)'!F61</f>
        <v>1</v>
      </c>
      <c r="AH22" s="2" t="b">
        <f>+J22='[1]all(net trust &amp;WF) (2)'!J61</f>
        <v>1</v>
      </c>
      <c r="AI22" s="2" t="b">
        <f>+K22='[1]all(net trust &amp;WF) (2)'!N61</f>
        <v>1</v>
      </c>
      <c r="AJ22" s="2" t="b">
        <f>+L22='[1]all(net trust &amp;WF) (2)'!O61</f>
        <v>1</v>
      </c>
      <c r="AK22" s="2" t="b">
        <f>+N22='[1]all(net trust &amp;WF) (2)'!O18</f>
        <v>0</v>
      </c>
    </row>
    <row r="23" spans="2:37" ht="12.75">
      <c r="B23" s="14" t="s">
        <v>21</v>
      </c>
      <c r="C23" s="6">
        <f>+'[1]NCA RELEASES (2)'!F62</f>
        <v>2375187</v>
      </c>
      <c r="D23" s="6">
        <f>+'[1]NCA RELEASES (2)'!J62</f>
        <v>2480748</v>
      </c>
      <c r="E23" s="6">
        <f>+'[1]NCA RELEASES (2)'!N62</f>
        <v>2775454</v>
      </c>
      <c r="F23" s="6">
        <f>+'[1]NCA RELEASES (2)'!O62</f>
        <v>918924</v>
      </c>
      <c r="G23" s="6">
        <f>+'[1]NCA RELEASES (2)'!P62</f>
        <v>980039</v>
      </c>
      <c r="H23" s="6">
        <f t="shared" si="4"/>
        <v>9530352</v>
      </c>
      <c r="I23" s="6">
        <f>+'[1]all(net trust &amp;WF) (2)'!F62</f>
        <v>2375127</v>
      </c>
      <c r="J23" s="6">
        <f>+'[1]all(net trust &amp;WF) (2)'!J62</f>
        <v>2477411</v>
      </c>
      <c r="K23" s="6">
        <f>+'[1]all(net trust &amp;WF) (2)'!N62</f>
        <v>2772140</v>
      </c>
      <c r="L23" s="6">
        <f>+'[1]all(net trust &amp;WF) (2)'!O62</f>
        <v>921260</v>
      </c>
      <c r="M23" s="6">
        <f>+'[1]all(net trust &amp;WF) (2)'!P62</f>
        <v>288808</v>
      </c>
      <c r="N23" s="6">
        <f t="shared" si="5"/>
        <v>8834746</v>
      </c>
      <c r="O23" s="6">
        <f t="shared" si="6"/>
        <v>60</v>
      </c>
      <c r="P23" s="6">
        <f t="shared" si="7"/>
        <v>3337</v>
      </c>
      <c r="Q23" s="6">
        <f t="shared" si="8"/>
        <v>3314</v>
      </c>
      <c r="R23" s="6">
        <f t="shared" si="9"/>
        <v>-2336</v>
      </c>
      <c r="S23" s="6">
        <f t="shared" si="10"/>
        <v>691231</v>
      </c>
      <c r="T23" s="6">
        <f t="shared" si="11"/>
        <v>695606</v>
      </c>
      <c r="U23" s="12">
        <f t="shared" si="12"/>
        <v>99.997473883109</v>
      </c>
      <c r="V23" s="12">
        <f t="shared" si="13"/>
        <v>99.86548412011216</v>
      </c>
      <c r="W23" s="12">
        <f t="shared" si="14"/>
        <v>99.88059611148302</v>
      </c>
      <c r="X23" s="12">
        <f t="shared" si="15"/>
        <v>100.25421035907213</v>
      </c>
      <c r="Y23" s="12">
        <f t="shared" si="16"/>
        <v>29.4690313344673</v>
      </c>
      <c r="Z23" s="12">
        <f t="shared" si="17"/>
        <v>92.70115101729715</v>
      </c>
      <c r="AB23" s="2" t="b">
        <f>+C23='[1]NCA RELEASES (2)'!F62</f>
        <v>1</v>
      </c>
      <c r="AC23" s="2" t="b">
        <f>+D23='[1]NCA RELEASES (2)'!J62</f>
        <v>1</v>
      </c>
      <c r="AD23" s="2" t="b">
        <f>+E23='[1]NCA RELEASES (2)'!N62</f>
        <v>1</v>
      </c>
      <c r="AE23" s="2" t="b">
        <f>+F23='[1]NCA RELEASES (2)'!O62</f>
        <v>1</v>
      </c>
      <c r="AF23" s="2" t="b">
        <f>+H23='[1]NCA RELEASES (2)'!O19</f>
        <v>0</v>
      </c>
      <c r="AG23" s="2" t="b">
        <f>+I23='[1]all(net trust &amp;WF) (2)'!F62</f>
        <v>1</v>
      </c>
      <c r="AH23" s="2" t="b">
        <f>+J23='[1]all(net trust &amp;WF) (2)'!J62</f>
        <v>1</v>
      </c>
      <c r="AI23" s="2" t="b">
        <f>+K23='[1]all(net trust &amp;WF) (2)'!N62</f>
        <v>1</v>
      </c>
      <c r="AJ23" s="2" t="b">
        <f>+L23='[1]all(net trust &amp;WF) (2)'!O62</f>
        <v>1</v>
      </c>
      <c r="AK23" s="2" t="b">
        <f>+N23='[1]all(net trust &amp;WF) (2)'!O19</f>
        <v>0</v>
      </c>
    </row>
    <row r="24" spans="2:37" ht="12.75">
      <c r="B24" s="14" t="s">
        <v>22</v>
      </c>
      <c r="C24" s="6">
        <f>+'[1]NCA RELEASES (2)'!F63</f>
        <v>6335507</v>
      </c>
      <c r="D24" s="6">
        <f>+'[1]NCA RELEASES (2)'!J63</f>
        <v>8914787</v>
      </c>
      <c r="E24" s="6">
        <f>+'[1]NCA RELEASES (2)'!N63</f>
        <v>8578143</v>
      </c>
      <c r="F24" s="6">
        <f>+'[1]NCA RELEASES (2)'!O63</f>
        <v>3961163</v>
      </c>
      <c r="G24" s="6">
        <f>+'[1]NCA RELEASES (2)'!P63</f>
        <v>3314301</v>
      </c>
      <c r="H24" s="6">
        <f t="shared" si="4"/>
        <v>31103901</v>
      </c>
      <c r="I24" s="6">
        <f>+'[1]all(net trust &amp;WF) (2)'!F63</f>
        <v>5991348</v>
      </c>
      <c r="J24" s="6">
        <f>+'[1]all(net trust &amp;WF) (2)'!J63</f>
        <v>8531515</v>
      </c>
      <c r="K24" s="6">
        <f>+'[1]all(net trust &amp;WF) (2)'!N63</f>
        <v>7209128</v>
      </c>
      <c r="L24" s="6">
        <f>+'[1]all(net trust &amp;WF) (2)'!O63</f>
        <v>2168736</v>
      </c>
      <c r="M24" s="6">
        <f>+'[1]all(net trust &amp;WF) (2)'!P63</f>
        <v>3090411</v>
      </c>
      <c r="N24" s="6">
        <f t="shared" si="5"/>
        <v>26991138</v>
      </c>
      <c r="O24" s="6">
        <f t="shared" si="6"/>
        <v>344159</v>
      </c>
      <c r="P24" s="6">
        <f t="shared" si="7"/>
        <v>383272</v>
      </c>
      <c r="Q24" s="6">
        <f t="shared" si="8"/>
        <v>1369015</v>
      </c>
      <c r="R24" s="6">
        <f t="shared" si="9"/>
        <v>1792427</v>
      </c>
      <c r="S24" s="6">
        <f t="shared" si="10"/>
        <v>223890</v>
      </c>
      <c r="T24" s="6">
        <f t="shared" si="11"/>
        <v>4112763</v>
      </c>
      <c r="U24" s="12">
        <f t="shared" si="12"/>
        <v>94.56777492314349</v>
      </c>
      <c r="V24" s="12">
        <f t="shared" si="13"/>
        <v>95.70071612479356</v>
      </c>
      <c r="W24" s="12">
        <f t="shared" si="14"/>
        <v>84.0406600822579</v>
      </c>
      <c r="X24" s="12">
        <f t="shared" si="15"/>
        <v>54.749981255505006</v>
      </c>
      <c r="Y24" s="12">
        <f t="shared" si="16"/>
        <v>93.2447294316358</v>
      </c>
      <c r="Z24" s="12">
        <f t="shared" si="17"/>
        <v>86.77734024423496</v>
      </c>
      <c r="AB24" s="2" t="b">
        <f>+C24='[1]NCA RELEASES (2)'!F63</f>
        <v>1</v>
      </c>
      <c r="AC24" s="2" t="b">
        <f>+D24='[1]NCA RELEASES (2)'!J63</f>
        <v>1</v>
      </c>
      <c r="AD24" s="2" t="b">
        <f>+E24='[1]NCA RELEASES (2)'!N63</f>
        <v>1</v>
      </c>
      <c r="AE24" s="2" t="b">
        <f>+F24='[1]NCA RELEASES (2)'!O63</f>
        <v>1</v>
      </c>
      <c r="AF24" s="2" t="b">
        <f>+H24='[1]NCA RELEASES (2)'!O20</f>
        <v>0</v>
      </c>
      <c r="AG24" s="2" t="b">
        <f>+I24='[1]all(net trust &amp;WF) (2)'!F63</f>
        <v>1</v>
      </c>
      <c r="AH24" s="2" t="b">
        <f>+J24='[1]all(net trust &amp;WF) (2)'!J63</f>
        <v>1</v>
      </c>
      <c r="AI24" s="2" t="b">
        <f>+K24='[1]all(net trust &amp;WF) (2)'!N63</f>
        <v>1</v>
      </c>
      <c r="AJ24" s="2" t="b">
        <f>+L24='[1]all(net trust &amp;WF) (2)'!O63</f>
        <v>1</v>
      </c>
      <c r="AK24" s="2" t="b">
        <f>+N24='[1]all(net trust &amp;WF) (2)'!O20</f>
        <v>0</v>
      </c>
    </row>
    <row r="25" spans="2:37" ht="12.75">
      <c r="B25" s="14" t="s">
        <v>23</v>
      </c>
      <c r="C25" s="6">
        <f>+'[1]NCA RELEASES (2)'!F64</f>
        <v>28684698</v>
      </c>
      <c r="D25" s="6">
        <f>+'[1]NCA RELEASES (2)'!J64</f>
        <v>32128614</v>
      </c>
      <c r="E25" s="6">
        <f>+'[1]NCA RELEASES (2)'!N64</f>
        <v>30890020</v>
      </c>
      <c r="F25" s="6">
        <f>+'[1]NCA RELEASES (2)'!O64</f>
        <v>10404142</v>
      </c>
      <c r="G25" s="6">
        <f>+'[1]NCA RELEASES (2)'!P64</f>
        <v>13286989</v>
      </c>
      <c r="H25" s="6">
        <f t="shared" si="4"/>
        <v>115394463</v>
      </c>
      <c r="I25" s="6">
        <f>+'[1]all(net trust &amp;WF) (2)'!F64</f>
        <v>27419171</v>
      </c>
      <c r="J25" s="6">
        <f>+'[1]all(net trust &amp;WF) (2)'!J64</f>
        <v>31285063</v>
      </c>
      <c r="K25" s="6">
        <f>+'[1]all(net trust &amp;WF) (2)'!N64</f>
        <v>29789106</v>
      </c>
      <c r="L25" s="6">
        <f>+'[1]all(net trust &amp;WF) (2)'!O64</f>
        <v>10010559</v>
      </c>
      <c r="M25" s="6">
        <f>+'[1]all(net trust &amp;WF) (2)'!P64</f>
        <v>12574753</v>
      </c>
      <c r="N25" s="6">
        <f t="shared" si="5"/>
        <v>111078652</v>
      </c>
      <c r="O25" s="6">
        <f t="shared" si="6"/>
        <v>1265527</v>
      </c>
      <c r="P25" s="6">
        <f t="shared" si="7"/>
        <v>843551</v>
      </c>
      <c r="Q25" s="6">
        <f t="shared" si="8"/>
        <v>1100914</v>
      </c>
      <c r="R25" s="6">
        <f t="shared" si="9"/>
        <v>393583</v>
      </c>
      <c r="S25" s="6">
        <f t="shared" si="10"/>
        <v>712236</v>
      </c>
      <c r="T25" s="6">
        <f t="shared" si="11"/>
        <v>4315811</v>
      </c>
      <c r="U25" s="12">
        <f t="shared" si="12"/>
        <v>95.5881459864071</v>
      </c>
      <c r="V25" s="12">
        <f t="shared" si="13"/>
        <v>97.374455679912</v>
      </c>
      <c r="W25" s="12">
        <f t="shared" si="14"/>
        <v>96.43602043637395</v>
      </c>
      <c r="X25" s="12">
        <f t="shared" si="15"/>
        <v>96.2170547076347</v>
      </c>
      <c r="Y25" s="12">
        <f t="shared" si="16"/>
        <v>94.63959818134869</v>
      </c>
      <c r="Z25" s="12">
        <f t="shared" si="17"/>
        <v>96.25994966500255</v>
      </c>
      <c r="AB25" s="2" t="b">
        <f>+C25='[1]NCA RELEASES (2)'!F64</f>
        <v>1</v>
      </c>
      <c r="AC25" s="2" t="b">
        <f>+D25='[1]NCA RELEASES (2)'!J64</f>
        <v>1</v>
      </c>
      <c r="AD25" s="2" t="b">
        <f>+E25='[1]NCA RELEASES (2)'!N64</f>
        <v>1</v>
      </c>
      <c r="AE25" s="2" t="b">
        <f>+F25='[1]NCA RELEASES (2)'!O64</f>
        <v>1</v>
      </c>
      <c r="AF25" s="2" t="b">
        <f>+H25='[1]NCA RELEASES (2)'!O21</f>
        <v>0</v>
      </c>
      <c r="AG25" s="2" t="b">
        <f>+I25='[1]all(net trust &amp;WF) (2)'!F64</f>
        <v>1</v>
      </c>
      <c r="AH25" s="2" t="b">
        <f>+J25='[1]all(net trust &amp;WF) (2)'!J64</f>
        <v>1</v>
      </c>
      <c r="AI25" s="2" t="b">
        <f>+K25='[1]all(net trust &amp;WF) (2)'!N64</f>
        <v>1</v>
      </c>
      <c r="AJ25" s="2" t="b">
        <f>+L25='[1]all(net trust &amp;WF) (2)'!O64</f>
        <v>1</v>
      </c>
      <c r="AK25" s="2" t="b">
        <f>+N25='[1]all(net trust &amp;WF) (2)'!O21</f>
        <v>0</v>
      </c>
    </row>
    <row r="26" spans="2:37" ht="12.75">
      <c r="B26" s="14" t="s">
        <v>24</v>
      </c>
      <c r="C26" s="6">
        <f>+'[1]NCA RELEASES (2)'!F65</f>
        <v>2582700</v>
      </c>
      <c r="D26" s="6">
        <f>+'[1]NCA RELEASES (2)'!J65</f>
        <v>3113928</v>
      </c>
      <c r="E26" s="6">
        <f>+'[1]NCA RELEASES (2)'!N65</f>
        <v>2714440</v>
      </c>
      <c r="F26" s="6">
        <f>+'[1]NCA RELEASES (2)'!O65</f>
        <v>945397</v>
      </c>
      <c r="G26" s="6">
        <f>+'[1]NCA RELEASES (2)'!P65</f>
        <v>1483194</v>
      </c>
      <c r="H26" s="6">
        <f t="shared" si="4"/>
        <v>10839659</v>
      </c>
      <c r="I26" s="6">
        <f>+'[1]all(net trust &amp;WF) (2)'!F65</f>
        <v>2422671</v>
      </c>
      <c r="J26" s="6">
        <f>+'[1]all(net trust &amp;WF) (2)'!J65</f>
        <v>3054407</v>
      </c>
      <c r="K26" s="6">
        <f>+'[1]all(net trust &amp;WF) (2)'!N65</f>
        <v>2631030</v>
      </c>
      <c r="L26" s="6">
        <f>+'[1]all(net trust &amp;WF) (2)'!O65</f>
        <v>904861</v>
      </c>
      <c r="M26" s="6">
        <f>+'[1]all(net trust &amp;WF) (2)'!P65</f>
        <v>1333686</v>
      </c>
      <c r="N26" s="6">
        <f t="shared" si="5"/>
        <v>10346655</v>
      </c>
      <c r="O26" s="6">
        <f t="shared" si="6"/>
        <v>160029</v>
      </c>
      <c r="P26" s="6">
        <f t="shared" si="7"/>
        <v>59521</v>
      </c>
      <c r="Q26" s="6">
        <f t="shared" si="8"/>
        <v>83410</v>
      </c>
      <c r="R26" s="6">
        <f t="shared" si="9"/>
        <v>40536</v>
      </c>
      <c r="S26" s="6">
        <f t="shared" si="10"/>
        <v>149508</v>
      </c>
      <c r="T26" s="6">
        <f t="shared" si="11"/>
        <v>493004</v>
      </c>
      <c r="U26" s="12">
        <f t="shared" si="12"/>
        <v>93.80380996631432</v>
      </c>
      <c r="V26" s="12">
        <f t="shared" si="13"/>
        <v>98.08855567630337</v>
      </c>
      <c r="W26" s="12">
        <f t="shared" si="14"/>
        <v>96.92717466586109</v>
      </c>
      <c r="X26" s="12">
        <f t="shared" si="15"/>
        <v>95.71227748765862</v>
      </c>
      <c r="Y26" s="12">
        <f t="shared" si="16"/>
        <v>89.91986213536462</v>
      </c>
      <c r="Z26" s="12">
        <f t="shared" si="17"/>
        <v>95.45184954618959</v>
      </c>
      <c r="AB26" s="2" t="b">
        <f>+C26='[1]NCA RELEASES (2)'!F65</f>
        <v>1</v>
      </c>
      <c r="AC26" s="2" t="b">
        <f>+D26='[1]NCA RELEASES (2)'!J65</f>
        <v>1</v>
      </c>
      <c r="AD26" s="2" t="b">
        <f>+E26='[1]NCA RELEASES (2)'!N65</f>
        <v>1</v>
      </c>
      <c r="AE26" s="2" t="b">
        <f>+F26='[1]NCA RELEASES (2)'!O65</f>
        <v>1</v>
      </c>
      <c r="AF26" s="2" t="b">
        <f>+H26='[1]NCA RELEASES (2)'!O22</f>
        <v>0</v>
      </c>
      <c r="AG26" s="2" t="b">
        <f>+I26='[1]all(net trust &amp;WF) (2)'!F65</f>
        <v>1</v>
      </c>
      <c r="AH26" s="2" t="b">
        <f>+J26='[1]all(net trust &amp;WF) (2)'!J65</f>
        <v>1</v>
      </c>
      <c r="AI26" s="2" t="b">
        <f>+K26='[1]all(net trust &amp;WF) (2)'!N65</f>
        <v>1</v>
      </c>
      <c r="AJ26" s="2" t="b">
        <f>+L26='[1]all(net trust &amp;WF) (2)'!O65</f>
        <v>1</v>
      </c>
      <c r="AK26" s="2" t="b">
        <f>+N26='[1]all(net trust &amp;WF) (2)'!O22</f>
        <v>0</v>
      </c>
    </row>
    <row r="27" spans="2:37" ht="12.75">
      <c r="B27" s="1" t="s">
        <v>25</v>
      </c>
      <c r="C27" s="6">
        <f>+'[1]NCA RELEASES (2)'!F66</f>
        <v>2164587</v>
      </c>
      <c r="D27" s="6">
        <f>+'[1]NCA RELEASES (2)'!J66</f>
        <v>2493463</v>
      </c>
      <c r="E27" s="6">
        <f>+'[1]NCA RELEASES (2)'!N66</f>
        <v>2382255</v>
      </c>
      <c r="F27" s="6">
        <f>+'[1]NCA RELEASES (2)'!O66</f>
        <v>698935</v>
      </c>
      <c r="G27" s="6">
        <f>+'[1]NCA RELEASES (2)'!P66</f>
        <v>777202</v>
      </c>
      <c r="H27" s="6">
        <f t="shared" si="4"/>
        <v>8516442</v>
      </c>
      <c r="I27" s="6">
        <f>+'[1]all(net trust &amp;WF) (2)'!F66</f>
        <v>1972614</v>
      </c>
      <c r="J27" s="6">
        <f>+'[1]all(net trust &amp;WF) (2)'!J66</f>
        <v>2287316</v>
      </c>
      <c r="K27" s="6">
        <f>+'[1]all(net trust &amp;WF) (2)'!N66</f>
        <v>2057549</v>
      </c>
      <c r="L27" s="6">
        <f>+'[1]all(net trust &amp;WF) (2)'!O66</f>
        <v>636885</v>
      </c>
      <c r="M27" s="6">
        <f>+'[1]all(net trust &amp;WF) (2)'!P66</f>
        <v>715743</v>
      </c>
      <c r="N27" s="6">
        <f t="shared" si="5"/>
        <v>7670107</v>
      </c>
      <c r="O27" s="6">
        <f t="shared" si="6"/>
        <v>191973</v>
      </c>
      <c r="P27" s="6">
        <f t="shared" si="7"/>
        <v>206147</v>
      </c>
      <c r="Q27" s="6">
        <f t="shared" si="8"/>
        <v>324706</v>
      </c>
      <c r="R27" s="6">
        <f t="shared" si="9"/>
        <v>62050</v>
      </c>
      <c r="S27" s="6">
        <f t="shared" si="10"/>
        <v>61459</v>
      </c>
      <c r="T27" s="6">
        <f t="shared" si="11"/>
        <v>846335</v>
      </c>
      <c r="U27" s="12">
        <f t="shared" si="12"/>
        <v>91.131195003943</v>
      </c>
      <c r="V27" s="12">
        <f t="shared" si="13"/>
        <v>91.73250214661296</v>
      </c>
      <c r="W27" s="12">
        <f t="shared" si="14"/>
        <v>86.36980507964093</v>
      </c>
      <c r="X27" s="12">
        <f t="shared" si="15"/>
        <v>91.12220735833804</v>
      </c>
      <c r="Y27" s="12">
        <f t="shared" si="16"/>
        <v>92.09227459527897</v>
      </c>
      <c r="Z27" s="12">
        <f t="shared" si="17"/>
        <v>90.06234058777129</v>
      </c>
      <c r="AB27" s="2" t="b">
        <f>+C27='[1]NCA RELEASES (2)'!F66</f>
        <v>1</v>
      </c>
      <c r="AC27" s="2" t="b">
        <f>+D27='[1]NCA RELEASES (2)'!J66</f>
        <v>1</v>
      </c>
      <c r="AD27" s="2" t="b">
        <f>+E27='[1]NCA RELEASES (2)'!N66</f>
        <v>1</v>
      </c>
      <c r="AE27" s="2" t="b">
        <f>+F27='[1]NCA RELEASES (2)'!O66</f>
        <v>1</v>
      </c>
      <c r="AF27" s="2" t="b">
        <f>+H27='[1]NCA RELEASES (2)'!O23</f>
        <v>0</v>
      </c>
      <c r="AG27" s="2" t="b">
        <f>+I27='[1]all(net trust &amp;WF) (2)'!F66</f>
        <v>1</v>
      </c>
      <c r="AH27" s="2" t="b">
        <f>+J27='[1]all(net trust &amp;WF) (2)'!J66</f>
        <v>1</v>
      </c>
      <c r="AI27" s="2" t="b">
        <f>+K27='[1]all(net trust &amp;WF) (2)'!N66</f>
        <v>1</v>
      </c>
      <c r="AJ27" s="2" t="b">
        <f>+L27='[1]all(net trust &amp;WF) (2)'!O66</f>
        <v>1</v>
      </c>
      <c r="AK27" s="2" t="b">
        <f>+N27='[1]all(net trust &amp;WF) (2)'!O23</f>
        <v>0</v>
      </c>
    </row>
    <row r="28" spans="2:37" ht="12.75">
      <c r="B28" s="1" t="s">
        <v>26</v>
      </c>
      <c r="C28" s="6">
        <f>+'[1]NCA RELEASES (2)'!F67</f>
        <v>32393239</v>
      </c>
      <c r="D28" s="6">
        <f>+'[1]NCA RELEASES (2)'!J67</f>
        <v>31981962</v>
      </c>
      <c r="E28" s="6">
        <f>+'[1]NCA RELEASES (2)'!N67</f>
        <v>35593825</v>
      </c>
      <c r="F28" s="6">
        <f>+'[1]NCA RELEASES (2)'!O67</f>
        <v>9101121</v>
      </c>
      <c r="G28" s="6">
        <f>+'[1]NCA RELEASES (2)'!P67</f>
        <v>14891899</v>
      </c>
      <c r="H28" s="6">
        <f t="shared" si="4"/>
        <v>123962046</v>
      </c>
      <c r="I28" s="6">
        <f>+'[1]all(net trust &amp;WF) (2)'!F67</f>
        <v>31662295</v>
      </c>
      <c r="J28" s="6">
        <f>+'[1]all(net trust &amp;WF) (2)'!J67</f>
        <v>31842080</v>
      </c>
      <c r="K28" s="6">
        <f>+'[1]all(net trust &amp;WF) (2)'!N67</f>
        <v>35270508</v>
      </c>
      <c r="L28" s="6">
        <f>+'[1]all(net trust &amp;WF) (2)'!O67</f>
        <v>9208740</v>
      </c>
      <c r="M28" s="6">
        <f>+'[1]all(net trust &amp;WF) (2)'!P67</f>
        <v>14676926</v>
      </c>
      <c r="N28" s="6">
        <f t="shared" si="5"/>
        <v>122660549</v>
      </c>
      <c r="O28" s="6">
        <f t="shared" si="6"/>
        <v>730944</v>
      </c>
      <c r="P28" s="6">
        <f t="shared" si="7"/>
        <v>139882</v>
      </c>
      <c r="Q28" s="6">
        <f t="shared" si="8"/>
        <v>323317</v>
      </c>
      <c r="R28" s="6">
        <f t="shared" si="9"/>
        <v>-107619</v>
      </c>
      <c r="S28" s="6">
        <f t="shared" si="10"/>
        <v>214973</v>
      </c>
      <c r="T28" s="6">
        <f t="shared" si="11"/>
        <v>1301497</v>
      </c>
      <c r="U28" s="12">
        <f t="shared" si="12"/>
        <v>97.74352913581751</v>
      </c>
      <c r="V28" s="12">
        <f t="shared" si="13"/>
        <v>99.56262220560453</v>
      </c>
      <c r="W28" s="12">
        <f t="shared" si="14"/>
        <v>99.09164862163593</v>
      </c>
      <c r="X28" s="12">
        <f t="shared" si="15"/>
        <v>101.18248070759634</v>
      </c>
      <c r="Y28" s="12">
        <f t="shared" si="16"/>
        <v>98.55644333875753</v>
      </c>
      <c r="Z28" s="12">
        <f t="shared" si="17"/>
        <v>98.95008428628228</v>
      </c>
      <c r="AB28" s="2" t="b">
        <f>+C28='[1]NCA RELEASES (2)'!F67</f>
        <v>1</v>
      </c>
      <c r="AC28" s="2" t="b">
        <f>+D28='[1]NCA RELEASES (2)'!J67</f>
        <v>1</v>
      </c>
      <c r="AD28" s="2" t="b">
        <f>+E28='[1]NCA RELEASES (2)'!N67</f>
        <v>1</v>
      </c>
      <c r="AE28" s="2" t="b">
        <f>+F28='[1]NCA RELEASES (2)'!O67</f>
        <v>1</v>
      </c>
      <c r="AF28" s="2" t="b">
        <f>+H28='[1]NCA RELEASES (2)'!O24</f>
        <v>0</v>
      </c>
      <c r="AG28" s="2" t="b">
        <f>+I28='[1]all(net trust &amp;WF) (2)'!F67</f>
        <v>1</v>
      </c>
      <c r="AH28" s="2" t="b">
        <f>+J28='[1]all(net trust &amp;WF) (2)'!J67</f>
        <v>1</v>
      </c>
      <c r="AI28" s="2" t="b">
        <f>+K28='[1]all(net trust &amp;WF) (2)'!N67</f>
        <v>1</v>
      </c>
      <c r="AJ28" s="2" t="b">
        <f>+L28='[1]all(net trust &amp;WF) (2)'!O67</f>
        <v>1</v>
      </c>
      <c r="AK28" s="2" t="b">
        <f>+N28='[1]all(net trust &amp;WF) (2)'!O24</f>
        <v>0</v>
      </c>
    </row>
    <row r="29" spans="2:37" ht="12.75">
      <c r="B29" s="1" t="s">
        <v>27</v>
      </c>
      <c r="C29" s="6">
        <f>+'[1]NCA RELEASES (2)'!F68</f>
        <v>47728002</v>
      </c>
      <c r="D29" s="6">
        <f>+'[1]NCA RELEASES (2)'!J68</f>
        <v>50198484</v>
      </c>
      <c r="E29" s="6">
        <f>+'[1]NCA RELEASES (2)'!N68</f>
        <v>40052836</v>
      </c>
      <c r="F29" s="6">
        <f>+'[1]NCA RELEASES (2)'!O68</f>
        <v>13541482</v>
      </c>
      <c r="G29" s="6">
        <f>+'[1]NCA RELEASES (2)'!P68</f>
        <v>16336330</v>
      </c>
      <c r="H29" s="6">
        <f t="shared" si="4"/>
        <v>167857134</v>
      </c>
      <c r="I29" s="6">
        <f>+'[1]all(net trust &amp;WF) (2)'!F68</f>
        <v>33812296</v>
      </c>
      <c r="J29" s="6">
        <f>+'[1]all(net trust &amp;WF) (2)'!J68</f>
        <v>39121806</v>
      </c>
      <c r="K29" s="6">
        <f>+'[1]all(net trust &amp;WF) (2)'!N68</f>
        <v>34249148</v>
      </c>
      <c r="L29" s="6">
        <f>+'[1]all(net trust &amp;WF) (2)'!O68</f>
        <v>10841341</v>
      </c>
      <c r="M29" s="6">
        <f>+'[1]all(net trust &amp;WF) (2)'!P68</f>
        <v>11356131</v>
      </c>
      <c r="N29" s="6">
        <f t="shared" si="5"/>
        <v>129380722</v>
      </c>
      <c r="O29" s="6">
        <f t="shared" si="6"/>
        <v>13915706</v>
      </c>
      <c r="P29" s="6">
        <f t="shared" si="7"/>
        <v>11076678</v>
      </c>
      <c r="Q29" s="6">
        <f t="shared" si="8"/>
        <v>5803688</v>
      </c>
      <c r="R29" s="6">
        <f t="shared" si="9"/>
        <v>2700141</v>
      </c>
      <c r="S29" s="6">
        <f t="shared" si="10"/>
        <v>4980199</v>
      </c>
      <c r="T29" s="6">
        <f t="shared" si="11"/>
        <v>38476412</v>
      </c>
      <c r="U29" s="12">
        <f t="shared" si="12"/>
        <v>70.84372817450017</v>
      </c>
      <c r="V29" s="12">
        <f t="shared" si="13"/>
        <v>77.93423801404043</v>
      </c>
      <c r="W29" s="12">
        <f t="shared" si="14"/>
        <v>85.50991994674236</v>
      </c>
      <c r="X29" s="12">
        <f t="shared" si="15"/>
        <v>80.06022531359565</v>
      </c>
      <c r="Y29" s="12">
        <f t="shared" si="16"/>
        <v>69.5145788558385</v>
      </c>
      <c r="Z29" s="12">
        <f t="shared" si="17"/>
        <v>77.0778810032584</v>
      </c>
      <c r="AB29" s="2" t="b">
        <f>+C29='[1]NCA RELEASES (2)'!F68</f>
        <v>1</v>
      </c>
      <c r="AC29" s="2" t="b">
        <f>+D29='[1]NCA RELEASES (2)'!J68</f>
        <v>1</v>
      </c>
      <c r="AD29" s="2" t="b">
        <f>+E29='[1]NCA RELEASES (2)'!N68</f>
        <v>1</v>
      </c>
      <c r="AE29" s="2" t="b">
        <f>+F29='[1]NCA RELEASES (2)'!O68</f>
        <v>1</v>
      </c>
      <c r="AF29" s="2" t="b">
        <f>+H29='[1]NCA RELEASES (2)'!O25</f>
        <v>0</v>
      </c>
      <c r="AG29" s="2" t="b">
        <f>+I29='[1]all(net trust &amp;WF) (2)'!F68</f>
        <v>1</v>
      </c>
      <c r="AH29" s="2" t="b">
        <f>+J29='[1]all(net trust &amp;WF) (2)'!J68</f>
        <v>1</v>
      </c>
      <c r="AI29" s="2" t="b">
        <f>+K29='[1]all(net trust &amp;WF) (2)'!N68</f>
        <v>1</v>
      </c>
      <c r="AJ29" s="2" t="b">
        <f>+L29='[1]all(net trust &amp;WF) (2)'!O68</f>
        <v>1</v>
      </c>
      <c r="AK29" s="2" t="b">
        <f>+N29='[1]all(net trust &amp;WF) (2)'!O25</f>
        <v>0</v>
      </c>
    </row>
    <row r="30" spans="2:37" ht="12.75">
      <c r="B30" s="1" t="s">
        <v>28</v>
      </c>
      <c r="C30" s="6">
        <f>+'[1]NCA RELEASES (2)'!F69</f>
        <v>2804790</v>
      </c>
      <c r="D30" s="6">
        <f>+'[1]NCA RELEASES (2)'!J69</f>
        <v>3602384</v>
      </c>
      <c r="E30" s="6">
        <f>+'[1]NCA RELEASES (2)'!N69</f>
        <v>2728991</v>
      </c>
      <c r="F30" s="6">
        <f>+'[1]NCA RELEASES (2)'!O69</f>
        <v>1060206</v>
      </c>
      <c r="G30" s="6">
        <f>+'[1]NCA RELEASES (2)'!P69</f>
        <v>820587</v>
      </c>
      <c r="H30" s="6">
        <f t="shared" si="4"/>
        <v>11016958</v>
      </c>
      <c r="I30" s="6">
        <f>+'[1]all(net trust &amp;WF) (2)'!F69</f>
        <v>2609547</v>
      </c>
      <c r="J30" s="6">
        <f>+'[1]all(net trust &amp;WF) (2)'!J69</f>
        <v>3050039</v>
      </c>
      <c r="K30" s="6">
        <f>+'[1]all(net trust &amp;WF) (2)'!N69</f>
        <v>2252848</v>
      </c>
      <c r="L30" s="6">
        <f>+'[1]all(net trust &amp;WF) (2)'!O69</f>
        <v>879856</v>
      </c>
      <c r="M30" s="6">
        <f>+'[1]all(net trust &amp;WF) (2)'!P69</f>
        <v>641221</v>
      </c>
      <c r="N30" s="6">
        <f t="shared" si="5"/>
        <v>9433511</v>
      </c>
      <c r="O30" s="6">
        <f t="shared" si="6"/>
        <v>195243</v>
      </c>
      <c r="P30" s="6">
        <f t="shared" si="7"/>
        <v>552345</v>
      </c>
      <c r="Q30" s="6">
        <f t="shared" si="8"/>
        <v>476143</v>
      </c>
      <c r="R30" s="6">
        <f t="shared" si="9"/>
        <v>180350</v>
      </c>
      <c r="S30" s="6">
        <f t="shared" si="10"/>
        <v>179366</v>
      </c>
      <c r="T30" s="6">
        <f t="shared" si="11"/>
        <v>1583447</v>
      </c>
      <c r="U30" s="12">
        <f t="shared" si="12"/>
        <v>93.03894409207106</v>
      </c>
      <c r="V30" s="12">
        <f t="shared" si="13"/>
        <v>84.66723702970033</v>
      </c>
      <c r="W30" s="12">
        <f t="shared" si="14"/>
        <v>82.55241589290694</v>
      </c>
      <c r="X30" s="12">
        <f t="shared" si="15"/>
        <v>82.98915493781396</v>
      </c>
      <c r="Y30" s="12">
        <f t="shared" si="16"/>
        <v>78.14174487287758</v>
      </c>
      <c r="Z30" s="12">
        <f t="shared" si="17"/>
        <v>85.62718492709149</v>
      </c>
      <c r="AB30" s="2" t="b">
        <f>+C30='[1]NCA RELEASES (2)'!F69</f>
        <v>1</v>
      </c>
      <c r="AC30" s="2" t="b">
        <f>+D30='[1]NCA RELEASES (2)'!J69</f>
        <v>1</v>
      </c>
      <c r="AD30" s="2" t="b">
        <f>+E30='[1]NCA RELEASES (2)'!N69</f>
        <v>1</v>
      </c>
      <c r="AE30" s="2" t="b">
        <f>+F30='[1]NCA RELEASES (2)'!O69</f>
        <v>1</v>
      </c>
      <c r="AF30" s="2" t="b">
        <f>+H30='[1]NCA RELEASES (2)'!O26</f>
        <v>0</v>
      </c>
      <c r="AG30" s="2" t="b">
        <f>+I30='[1]all(net trust &amp;WF) (2)'!F69</f>
        <v>1</v>
      </c>
      <c r="AH30" s="2" t="b">
        <f>+J30='[1]all(net trust &amp;WF) (2)'!J69</f>
        <v>1</v>
      </c>
      <c r="AI30" s="2" t="b">
        <f>+K30='[1]all(net trust &amp;WF) (2)'!N69</f>
        <v>1</v>
      </c>
      <c r="AJ30" s="2" t="b">
        <f>+L30='[1]all(net trust &amp;WF) (2)'!O69</f>
        <v>1</v>
      </c>
      <c r="AK30" s="2" t="b">
        <f>+N30='[1]all(net trust &amp;WF) (2)'!O26</f>
        <v>0</v>
      </c>
    </row>
    <row r="31" spans="2:37" ht="12.75">
      <c r="B31" s="1" t="s">
        <v>29</v>
      </c>
      <c r="C31" s="6">
        <f>+'[1]NCA RELEASES (2)'!F70</f>
        <v>18637159</v>
      </c>
      <c r="D31" s="6">
        <f>+'[1]NCA RELEASES (2)'!J70</f>
        <v>11697924</v>
      </c>
      <c r="E31" s="6">
        <f>+'[1]NCA RELEASES (2)'!N70</f>
        <v>16175287</v>
      </c>
      <c r="F31" s="6">
        <f>+'[1]NCA RELEASES (2)'!O70</f>
        <v>1433782</v>
      </c>
      <c r="G31" s="6">
        <f>+'[1]NCA RELEASES (2)'!P70</f>
        <v>8634116</v>
      </c>
      <c r="H31" s="6">
        <f t="shared" si="4"/>
        <v>56578268</v>
      </c>
      <c r="I31" s="6">
        <f>+'[1]all(net trust &amp;WF) (2)'!F70</f>
        <v>18585213</v>
      </c>
      <c r="J31" s="6">
        <f>+'[1]all(net trust &amp;WF) (2)'!J70</f>
        <v>11204855</v>
      </c>
      <c r="K31" s="6">
        <f>+'[1]all(net trust &amp;WF) (2)'!N70</f>
        <v>15868445</v>
      </c>
      <c r="L31" s="6">
        <f>+'[1]all(net trust &amp;WF) (2)'!O70</f>
        <v>1431515</v>
      </c>
      <c r="M31" s="6">
        <f>+'[1]all(net trust &amp;WF) (2)'!P70</f>
        <v>8547691</v>
      </c>
      <c r="N31" s="6">
        <f t="shared" si="5"/>
        <v>55637719</v>
      </c>
      <c r="O31" s="6">
        <f t="shared" si="6"/>
        <v>51946</v>
      </c>
      <c r="P31" s="6">
        <f t="shared" si="7"/>
        <v>493069</v>
      </c>
      <c r="Q31" s="6">
        <f t="shared" si="8"/>
        <v>306842</v>
      </c>
      <c r="R31" s="6">
        <f t="shared" si="9"/>
        <v>2267</v>
      </c>
      <c r="S31" s="6">
        <f t="shared" si="10"/>
        <v>86425</v>
      </c>
      <c r="T31" s="6">
        <f t="shared" si="11"/>
        <v>940549</v>
      </c>
      <c r="U31" s="12">
        <f t="shared" si="12"/>
        <v>99.7212772611963</v>
      </c>
      <c r="V31" s="12">
        <f t="shared" si="13"/>
        <v>95.78498714814697</v>
      </c>
      <c r="W31" s="12">
        <f t="shared" si="14"/>
        <v>98.10301974858314</v>
      </c>
      <c r="X31" s="12">
        <f t="shared" si="15"/>
        <v>99.84188670244151</v>
      </c>
      <c r="Y31" s="12">
        <f t="shared" si="16"/>
        <v>98.99902896833909</v>
      </c>
      <c r="Z31" s="12">
        <f t="shared" si="17"/>
        <v>98.33761436458252</v>
      </c>
      <c r="AB31" s="2" t="b">
        <f>+C31='[1]NCA RELEASES (2)'!F70</f>
        <v>1</v>
      </c>
      <c r="AC31" s="2" t="b">
        <f>+D31='[1]NCA RELEASES (2)'!J70</f>
        <v>1</v>
      </c>
      <c r="AD31" s="2" t="b">
        <f>+E31='[1]NCA RELEASES (2)'!N70</f>
        <v>1</v>
      </c>
      <c r="AE31" s="2" t="b">
        <f>+F31='[1]NCA RELEASES (2)'!O70</f>
        <v>1</v>
      </c>
      <c r="AF31" s="2" t="b">
        <f>+H31='[1]NCA RELEASES (2)'!O27</f>
        <v>0</v>
      </c>
      <c r="AG31" s="2" t="b">
        <f>+I31='[1]all(net trust &amp;WF) (2)'!F70</f>
        <v>1</v>
      </c>
      <c r="AH31" s="2" t="b">
        <f>+J31='[1]all(net trust &amp;WF) (2)'!J70</f>
        <v>1</v>
      </c>
      <c r="AI31" s="2" t="b">
        <f>+K31='[1]all(net trust &amp;WF) (2)'!N70</f>
        <v>1</v>
      </c>
      <c r="AJ31" s="2" t="b">
        <f>+L31='[1]all(net trust &amp;WF) (2)'!O70</f>
        <v>1</v>
      </c>
      <c r="AK31" s="2" t="b">
        <f>+N31='[1]all(net trust &amp;WF) (2)'!O27</f>
        <v>0</v>
      </c>
    </row>
    <row r="32" spans="2:37" ht="12.75">
      <c r="B32" s="1" t="s">
        <v>30</v>
      </c>
      <c r="C32" s="6">
        <f>+'[1]NCA RELEASES (2)'!F71</f>
        <v>1422681</v>
      </c>
      <c r="D32" s="6">
        <f>+'[1]NCA RELEASES (2)'!J71</f>
        <v>875903</v>
      </c>
      <c r="E32" s="6">
        <f>+'[1]NCA RELEASES (2)'!N71</f>
        <v>880306</v>
      </c>
      <c r="F32" s="6">
        <f>+'[1]NCA RELEASES (2)'!O71</f>
        <v>326072</v>
      </c>
      <c r="G32" s="6">
        <f>+'[1]NCA RELEASES (2)'!P71</f>
        <v>333762</v>
      </c>
      <c r="H32" s="6">
        <f t="shared" si="4"/>
        <v>3838724</v>
      </c>
      <c r="I32" s="6">
        <f>+'[1]all(net trust &amp;WF) (2)'!F71</f>
        <v>768568</v>
      </c>
      <c r="J32" s="6">
        <f>+'[1]all(net trust &amp;WF) (2)'!J71</f>
        <v>751405</v>
      </c>
      <c r="K32" s="6">
        <f>+'[1]all(net trust &amp;WF) (2)'!N71</f>
        <v>868512</v>
      </c>
      <c r="L32" s="6">
        <f>+'[1]all(net trust &amp;WF) (2)'!O71</f>
        <v>325308</v>
      </c>
      <c r="M32" s="6">
        <f>+'[1]all(net trust &amp;WF) (2)'!P71</f>
        <v>292354</v>
      </c>
      <c r="N32" s="6">
        <f t="shared" si="5"/>
        <v>3006147</v>
      </c>
      <c r="O32" s="6">
        <f t="shared" si="6"/>
        <v>654113</v>
      </c>
      <c r="P32" s="6">
        <f t="shared" si="7"/>
        <v>124498</v>
      </c>
      <c r="Q32" s="6">
        <f t="shared" si="8"/>
        <v>11794</v>
      </c>
      <c r="R32" s="6">
        <f t="shared" si="9"/>
        <v>764</v>
      </c>
      <c r="S32" s="6">
        <f t="shared" si="10"/>
        <v>41408</v>
      </c>
      <c r="T32" s="6">
        <f t="shared" si="11"/>
        <v>832577</v>
      </c>
      <c r="U32" s="12">
        <f t="shared" si="12"/>
        <v>54.02251101968748</v>
      </c>
      <c r="V32" s="12">
        <f t="shared" si="13"/>
        <v>85.78632565478141</v>
      </c>
      <c r="W32" s="12">
        <f t="shared" si="14"/>
        <v>98.66023859885085</v>
      </c>
      <c r="X32" s="12">
        <f t="shared" si="15"/>
        <v>99.76569591991952</v>
      </c>
      <c r="Y32" s="12">
        <f t="shared" si="16"/>
        <v>87.59355468867037</v>
      </c>
      <c r="Z32" s="12">
        <f t="shared" si="17"/>
        <v>78.31110025102092</v>
      </c>
      <c r="AB32" s="2" t="b">
        <f>+C32='[1]NCA RELEASES (2)'!F71</f>
        <v>1</v>
      </c>
      <c r="AC32" s="2" t="b">
        <f>+D32='[1]NCA RELEASES (2)'!J71</f>
        <v>1</v>
      </c>
      <c r="AD32" s="2" t="b">
        <f>+E32='[1]NCA RELEASES (2)'!N71</f>
        <v>1</v>
      </c>
      <c r="AE32" s="2" t="b">
        <f>+F32='[1]NCA RELEASES (2)'!O71</f>
        <v>1</v>
      </c>
      <c r="AF32" s="2" t="b">
        <f>+H32='[1]NCA RELEASES (2)'!O28</f>
        <v>0</v>
      </c>
      <c r="AG32" s="2" t="b">
        <f>+I32='[1]all(net trust &amp;WF) (2)'!F71</f>
        <v>1</v>
      </c>
      <c r="AH32" s="2" t="b">
        <f>+J32='[1]all(net trust &amp;WF) (2)'!J71</f>
        <v>1</v>
      </c>
      <c r="AI32" s="2" t="b">
        <f>+K32='[1]all(net trust &amp;WF) (2)'!N71</f>
        <v>1</v>
      </c>
      <c r="AJ32" s="2" t="b">
        <f>+L32='[1]all(net trust &amp;WF) (2)'!O71</f>
        <v>1</v>
      </c>
      <c r="AK32" s="2" t="b">
        <f>+N32='[1]all(net trust &amp;WF) (2)'!O28</f>
        <v>0</v>
      </c>
    </row>
    <row r="33" spans="2:37" ht="12.75">
      <c r="B33" s="1" t="s">
        <v>31</v>
      </c>
      <c r="C33" s="6">
        <f>+'[1]NCA RELEASES (2)'!F72</f>
        <v>692599</v>
      </c>
      <c r="D33" s="6">
        <f>+'[1]NCA RELEASES (2)'!J72</f>
        <v>794913</v>
      </c>
      <c r="E33" s="6">
        <f>+'[1]NCA RELEASES (2)'!N72</f>
        <v>1121067</v>
      </c>
      <c r="F33" s="6">
        <f>+'[1]NCA RELEASES (2)'!O72</f>
        <v>386862</v>
      </c>
      <c r="G33" s="6">
        <f>+'[1]NCA RELEASES (2)'!P72</f>
        <v>424985</v>
      </c>
      <c r="H33" s="6">
        <f t="shared" si="4"/>
        <v>3420426</v>
      </c>
      <c r="I33" s="6">
        <f>+'[1]all(net trust &amp;WF) (2)'!F72</f>
        <v>649179</v>
      </c>
      <c r="J33" s="6">
        <f>+'[1]all(net trust &amp;WF) (2)'!J72</f>
        <v>730748</v>
      </c>
      <c r="K33" s="6">
        <f>+'[1]all(net trust &amp;WF) (2)'!N72</f>
        <v>868512</v>
      </c>
      <c r="L33" s="6">
        <f>+'[1]all(net trust &amp;WF) (2)'!O72</f>
        <v>242264</v>
      </c>
      <c r="M33" s="6">
        <f>+'[1]all(net trust &amp;WF) (2)'!P72</f>
        <v>314302</v>
      </c>
      <c r="N33" s="6">
        <f t="shared" si="5"/>
        <v>2805005</v>
      </c>
      <c r="O33" s="6">
        <f t="shared" si="6"/>
        <v>43420</v>
      </c>
      <c r="P33" s="6">
        <f t="shared" si="7"/>
        <v>64165</v>
      </c>
      <c r="Q33" s="6">
        <f t="shared" si="8"/>
        <v>252555</v>
      </c>
      <c r="R33" s="6">
        <f t="shared" si="9"/>
        <v>144598</v>
      </c>
      <c r="S33" s="6">
        <f t="shared" si="10"/>
        <v>110683</v>
      </c>
      <c r="T33" s="6">
        <f t="shared" si="11"/>
        <v>615421</v>
      </c>
      <c r="U33" s="12">
        <f t="shared" si="12"/>
        <v>93.73086013696236</v>
      </c>
      <c r="V33" s="12">
        <f t="shared" si="13"/>
        <v>91.9280474718617</v>
      </c>
      <c r="W33" s="12">
        <f t="shared" si="14"/>
        <v>77.47190845863805</v>
      </c>
      <c r="X33" s="12">
        <f t="shared" si="15"/>
        <v>62.6228474236291</v>
      </c>
      <c r="Y33" s="12">
        <f t="shared" si="16"/>
        <v>73.95602197724625</v>
      </c>
      <c r="Z33" s="12">
        <f t="shared" si="17"/>
        <v>82.00747509228383</v>
      </c>
      <c r="AB33" s="2" t="b">
        <f>+C33='[1]NCA RELEASES (2)'!F72</f>
        <v>1</v>
      </c>
      <c r="AC33" s="2" t="b">
        <f>+D33='[1]NCA RELEASES (2)'!J72</f>
        <v>1</v>
      </c>
      <c r="AD33" s="2" t="b">
        <f>+E33='[1]NCA RELEASES (2)'!N72</f>
        <v>1</v>
      </c>
      <c r="AE33" s="2" t="b">
        <f>+F33='[1]NCA RELEASES (2)'!O72</f>
        <v>1</v>
      </c>
      <c r="AF33" s="2" t="b">
        <f>+H33='[1]NCA RELEASES (2)'!O29</f>
        <v>0</v>
      </c>
      <c r="AG33" s="2" t="b">
        <f>+I33='[1]all(net trust &amp;WF) (2)'!F72</f>
        <v>1</v>
      </c>
      <c r="AH33" s="2" t="b">
        <f>+J33='[1]all(net trust &amp;WF) (2)'!J72</f>
        <v>1</v>
      </c>
      <c r="AI33" s="2" t="b">
        <f>+K33='[1]all(net trust &amp;WF) (2)'!N72</f>
        <v>1</v>
      </c>
      <c r="AJ33" s="2" t="b">
        <f>+L33='[1]all(net trust &amp;WF) (2)'!O72</f>
        <v>1</v>
      </c>
      <c r="AK33" s="2" t="b">
        <f>+N33='[1]all(net trust &amp;WF) (2)'!O29</f>
        <v>0</v>
      </c>
    </row>
    <row r="34" spans="2:37" ht="12.75">
      <c r="B34" s="1" t="s">
        <v>32</v>
      </c>
      <c r="C34" s="6">
        <f>+'[1]NCA RELEASES (2)'!F73</f>
        <v>3190130</v>
      </c>
      <c r="D34" s="6">
        <f>+'[1]NCA RELEASES (2)'!J73</f>
        <v>5203275</v>
      </c>
      <c r="E34" s="6">
        <f>+'[1]NCA RELEASES (2)'!N73</f>
        <v>4840170</v>
      </c>
      <c r="F34" s="6">
        <f>+'[1]NCA RELEASES (2)'!O73</f>
        <v>1403875</v>
      </c>
      <c r="G34" s="6">
        <f>+'[1]NCA RELEASES (2)'!P73</f>
        <v>1833049</v>
      </c>
      <c r="H34" s="6">
        <f t="shared" si="4"/>
        <v>16470499</v>
      </c>
      <c r="I34" s="6">
        <f>+'[1]all(net trust &amp;WF) (2)'!F73</f>
        <v>3008938</v>
      </c>
      <c r="J34" s="6">
        <f>+'[1]all(net trust &amp;WF) (2)'!J73</f>
        <v>4438857</v>
      </c>
      <c r="K34" s="6">
        <f>+'[1]all(net trust &amp;WF) (2)'!N73</f>
        <v>4023102</v>
      </c>
      <c r="L34" s="6">
        <f>+'[1]all(net trust &amp;WF) (2)'!O73</f>
        <v>1102985</v>
      </c>
      <c r="M34" s="6">
        <f>+'[1]all(net trust &amp;WF) (2)'!P73</f>
        <v>1646870</v>
      </c>
      <c r="N34" s="6">
        <f t="shared" si="5"/>
        <v>14220752</v>
      </c>
      <c r="O34" s="6">
        <f t="shared" si="6"/>
        <v>181192</v>
      </c>
      <c r="P34" s="6">
        <f t="shared" si="7"/>
        <v>764418</v>
      </c>
      <c r="Q34" s="6">
        <f t="shared" si="8"/>
        <v>817068</v>
      </c>
      <c r="R34" s="6">
        <f t="shared" si="9"/>
        <v>300890</v>
      </c>
      <c r="S34" s="6">
        <f t="shared" si="10"/>
        <v>186179</v>
      </c>
      <c r="T34" s="6">
        <f t="shared" si="11"/>
        <v>2249747</v>
      </c>
      <c r="U34" s="12">
        <f t="shared" si="12"/>
        <v>94.32023146392153</v>
      </c>
      <c r="V34" s="12">
        <f t="shared" si="13"/>
        <v>85.3089064099053</v>
      </c>
      <c r="W34" s="12">
        <f t="shared" si="14"/>
        <v>83.11902267895549</v>
      </c>
      <c r="X34" s="12">
        <f t="shared" si="15"/>
        <v>78.56718012643576</v>
      </c>
      <c r="Y34" s="12">
        <f t="shared" si="16"/>
        <v>89.8432065918587</v>
      </c>
      <c r="Z34" s="12">
        <f t="shared" si="17"/>
        <v>86.3407477818371</v>
      </c>
      <c r="AB34" s="2" t="b">
        <f>+C34='[1]NCA RELEASES (2)'!F73</f>
        <v>1</v>
      </c>
      <c r="AC34" s="2" t="b">
        <f>+D34='[1]NCA RELEASES (2)'!J73</f>
        <v>1</v>
      </c>
      <c r="AD34" s="2" t="b">
        <f>+E34='[1]NCA RELEASES (2)'!N73</f>
        <v>1</v>
      </c>
      <c r="AE34" s="2" t="b">
        <f>+F34='[1]NCA RELEASES (2)'!O73</f>
        <v>1</v>
      </c>
      <c r="AF34" s="2" t="b">
        <f>+H34='[1]NCA RELEASES (2)'!O30</f>
        <v>0</v>
      </c>
      <c r="AG34" s="2" t="b">
        <f>+I34='[1]all(net trust &amp;WF) (2)'!F73</f>
        <v>1</v>
      </c>
      <c r="AH34" s="2" t="b">
        <f>+J34='[1]all(net trust &amp;WF) (2)'!J73</f>
        <v>1</v>
      </c>
      <c r="AI34" s="2" t="b">
        <f>+K34='[1]all(net trust &amp;WF) (2)'!N73</f>
        <v>1</v>
      </c>
      <c r="AJ34" s="2" t="b">
        <f>+L34='[1]all(net trust &amp;WF) (2)'!O73</f>
        <v>1</v>
      </c>
      <c r="AK34" s="2" t="b">
        <f>+N34='[1]all(net trust &amp;WF) (2)'!O30</f>
        <v>0</v>
      </c>
    </row>
    <row r="35" spans="2:37" ht="12.75">
      <c r="B35" s="15" t="s">
        <v>33</v>
      </c>
      <c r="C35" s="6">
        <f>+'[1]NCA RELEASES (2)'!F74</f>
        <v>1770447</v>
      </c>
      <c r="D35" s="6">
        <f>+'[1]NCA RELEASES (2)'!J74</f>
        <v>1032963</v>
      </c>
      <c r="E35" s="6">
        <f>+'[1]NCA RELEASES (2)'!N74</f>
        <v>820685</v>
      </c>
      <c r="F35" s="6">
        <f>+'[1]NCA RELEASES (2)'!O74</f>
        <v>249659</v>
      </c>
      <c r="G35" s="6">
        <f>+'[1]NCA RELEASES (2)'!P74</f>
        <v>388021</v>
      </c>
      <c r="H35" s="6">
        <f t="shared" si="4"/>
        <v>4261775</v>
      </c>
      <c r="I35" s="6">
        <f>+'[1]all(net trust &amp;WF) (2)'!F74</f>
        <v>1760835</v>
      </c>
      <c r="J35" s="6">
        <f>+'[1]all(net trust &amp;WF) (2)'!J74</f>
        <v>947133</v>
      </c>
      <c r="K35" s="6">
        <f>+'[1]all(net trust &amp;WF) (2)'!N74</f>
        <v>688343</v>
      </c>
      <c r="L35" s="6">
        <f>+'[1]all(net trust &amp;WF) (2)'!O74</f>
        <v>245199</v>
      </c>
      <c r="M35" s="6">
        <f>+'[1]all(net trust &amp;WF) (2)'!P74</f>
        <v>332055</v>
      </c>
      <c r="N35" s="6">
        <f t="shared" si="5"/>
        <v>3973565</v>
      </c>
      <c r="O35" s="6">
        <f t="shared" si="6"/>
        <v>9612</v>
      </c>
      <c r="P35" s="6">
        <f t="shared" si="7"/>
        <v>85830</v>
      </c>
      <c r="Q35" s="6">
        <f t="shared" si="8"/>
        <v>132342</v>
      </c>
      <c r="R35" s="6">
        <f t="shared" si="9"/>
        <v>4460</v>
      </c>
      <c r="S35" s="6">
        <f t="shared" si="10"/>
        <v>55966</v>
      </c>
      <c r="T35" s="6">
        <f t="shared" si="11"/>
        <v>288210</v>
      </c>
      <c r="U35" s="12">
        <f t="shared" si="12"/>
        <v>99.45708626126623</v>
      </c>
      <c r="V35" s="12">
        <f t="shared" si="13"/>
        <v>91.69089309104005</v>
      </c>
      <c r="W35" s="12">
        <f t="shared" si="14"/>
        <v>83.87420264778814</v>
      </c>
      <c r="X35" s="12">
        <f t="shared" si="15"/>
        <v>98.21356330034166</v>
      </c>
      <c r="Y35" s="12">
        <f t="shared" si="16"/>
        <v>85.57655384631244</v>
      </c>
      <c r="Z35" s="12">
        <f t="shared" si="17"/>
        <v>93.23732482357703</v>
      </c>
      <c r="AB35" s="2" t="b">
        <f>+C35='[1]NCA RELEASES (2)'!F74</f>
        <v>1</v>
      </c>
      <c r="AC35" s="2" t="b">
        <f>+D35='[1]NCA RELEASES (2)'!J74</f>
        <v>1</v>
      </c>
      <c r="AD35" s="2" t="b">
        <f>+E35='[1]NCA RELEASES (2)'!N74</f>
        <v>1</v>
      </c>
      <c r="AE35" s="2" t="b">
        <f>+F35='[1]NCA RELEASES (2)'!O74</f>
        <v>1</v>
      </c>
      <c r="AF35" s="2" t="b">
        <f>+H35='[1]NCA RELEASES (2)'!O31</f>
        <v>0</v>
      </c>
      <c r="AG35" s="2" t="b">
        <f>+I35='[1]all(net trust &amp;WF) (2)'!F74</f>
        <v>1</v>
      </c>
      <c r="AH35" s="2" t="b">
        <f>+J35='[1]all(net trust &amp;WF) (2)'!J74</f>
        <v>1</v>
      </c>
      <c r="AI35" s="2" t="b">
        <f>+K35='[1]all(net trust &amp;WF) (2)'!N74</f>
        <v>1</v>
      </c>
      <c r="AJ35" s="2" t="b">
        <f>+L35='[1]all(net trust &amp;WF) (2)'!O74</f>
        <v>1</v>
      </c>
      <c r="AK35" s="2" t="b">
        <f>+N35='[1]all(net trust &amp;WF) (2)'!O31</f>
        <v>0</v>
      </c>
    </row>
    <row r="36" spans="2:37" ht="12.75">
      <c r="B36" s="1" t="s">
        <v>34</v>
      </c>
      <c r="C36" s="6">
        <f>+'[1]NCA RELEASES (2)'!F75</f>
        <v>286615</v>
      </c>
      <c r="D36" s="6">
        <f>+'[1]NCA RELEASES (2)'!J75</f>
        <v>440519</v>
      </c>
      <c r="E36" s="6">
        <f>+'[1]NCA RELEASES (2)'!N75</f>
        <v>389985</v>
      </c>
      <c r="F36" s="6">
        <f>+'[1]NCA RELEASES (2)'!O75</f>
        <v>89602</v>
      </c>
      <c r="G36" s="6">
        <f>+'[1]NCA RELEASES (2)'!P75</f>
        <v>135635</v>
      </c>
      <c r="H36" s="6">
        <f t="shared" si="4"/>
        <v>1342356</v>
      </c>
      <c r="I36" s="6">
        <f>+'[1]all(net trust &amp;WF) (2)'!F75</f>
        <v>285070</v>
      </c>
      <c r="J36" s="6">
        <f>+'[1]all(net trust &amp;WF) (2)'!J75</f>
        <v>436631</v>
      </c>
      <c r="K36" s="6">
        <f>+'[1]all(net trust &amp;WF) (2)'!N75</f>
        <v>382320</v>
      </c>
      <c r="L36" s="6">
        <f>+'[1]all(net trust &amp;WF) (2)'!O75</f>
        <v>83832</v>
      </c>
      <c r="M36" s="6">
        <f>+'[1]all(net trust &amp;WF) (2)'!P75</f>
        <v>132575</v>
      </c>
      <c r="N36" s="6">
        <f t="shared" si="5"/>
        <v>1320428</v>
      </c>
      <c r="O36" s="6">
        <f t="shared" si="6"/>
        <v>1545</v>
      </c>
      <c r="P36" s="6">
        <f t="shared" si="7"/>
        <v>3888</v>
      </c>
      <c r="Q36" s="6">
        <f t="shared" si="8"/>
        <v>7665</v>
      </c>
      <c r="R36" s="6">
        <f t="shared" si="9"/>
        <v>5770</v>
      </c>
      <c r="S36" s="6">
        <f t="shared" si="10"/>
        <v>3060</v>
      </c>
      <c r="T36" s="6">
        <f t="shared" si="11"/>
        <v>21928</v>
      </c>
      <c r="U36" s="12">
        <f t="shared" si="12"/>
        <v>99.46094935715159</v>
      </c>
      <c r="V36" s="12">
        <f t="shared" si="13"/>
        <v>99.11740469764074</v>
      </c>
      <c r="W36" s="12">
        <f t="shared" si="14"/>
        <v>98.03453978999192</v>
      </c>
      <c r="X36" s="12">
        <f t="shared" si="15"/>
        <v>93.56041159795541</v>
      </c>
      <c r="Y36" s="12">
        <f t="shared" si="16"/>
        <v>97.74394514690161</v>
      </c>
      <c r="Z36" s="12">
        <f t="shared" si="17"/>
        <v>98.36645420439883</v>
      </c>
      <c r="AB36" s="2" t="b">
        <f>+C36='[1]NCA RELEASES (2)'!F75</f>
        <v>1</v>
      </c>
      <c r="AC36" s="2" t="b">
        <f>+D36='[1]NCA RELEASES (2)'!J75</f>
        <v>1</v>
      </c>
      <c r="AD36" s="2" t="b">
        <f>+E36='[1]NCA RELEASES (2)'!N75</f>
        <v>1</v>
      </c>
      <c r="AE36" s="2" t="b">
        <f>+F36='[1]NCA RELEASES (2)'!O75</f>
        <v>1</v>
      </c>
      <c r="AF36" s="2" t="b">
        <f>+H36='[1]NCA RELEASES (2)'!O32</f>
        <v>0</v>
      </c>
      <c r="AG36" s="2" t="b">
        <f>+I36='[1]all(net trust &amp;WF) (2)'!F75</f>
        <v>1</v>
      </c>
      <c r="AH36" s="2" t="b">
        <f>+J36='[1]all(net trust &amp;WF) (2)'!J75</f>
        <v>1</v>
      </c>
      <c r="AI36" s="2" t="b">
        <f>+K36='[1]all(net trust &amp;WF) (2)'!N75</f>
        <v>1</v>
      </c>
      <c r="AJ36" s="2" t="b">
        <f>+L36='[1]all(net trust &amp;WF) (2)'!O75</f>
        <v>1</v>
      </c>
      <c r="AK36" s="2" t="b">
        <f>+N36='[1]all(net trust &amp;WF) (2)'!O32</f>
        <v>0</v>
      </c>
    </row>
    <row r="37" spans="2:38" ht="12.75">
      <c r="B37" s="1" t="s">
        <v>35</v>
      </c>
      <c r="C37" s="6">
        <f>+'[1]NCA RELEASES (2)'!F76+'[1]NCA RELEASES (2)'!F88</f>
        <v>2712502</v>
      </c>
      <c r="D37" s="6">
        <f>+'[1]NCA RELEASES (2)'!J76+'[1]NCA RELEASES (2)'!J88</f>
        <v>2721479</v>
      </c>
      <c r="E37" s="6">
        <f>+'[1]NCA RELEASES (2)'!N76+'[1]NCA RELEASES (2)'!N88</f>
        <v>3364484</v>
      </c>
      <c r="F37" s="6">
        <f>+'[1]NCA RELEASES (2)'!O76+'[1]NCA RELEASES (2)'!O88</f>
        <v>1015933</v>
      </c>
      <c r="G37" s="6">
        <f>+'[1]NCA RELEASES (2)'!P76+'[1]NCA RELEASES (2)'!P88</f>
        <v>1383205</v>
      </c>
      <c r="H37" s="6">
        <f t="shared" si="4"/>
        <v>11197603</v>
      </c>
      <c r="I37" s="6">
        <f>+'[1]all(net trust &amp;WF) (2)'!F76+'[1]all(net trust &amp;WF) (2)'!F88</f>
        <v>2473718</v>
      </c>
      <c r="J37" s="6">
        <f>+'[1]all(net trust &amp;WF) (2)'!J76+'[1]all(net trust &amp;WF) (2)'!J88</f>
        <v>2277704</v>
      </c>
      <c r="K37" s="6">
        <f>+'[1]all(net trust &amp;WF) (2)'!N76+'[1]all(net trust &amp;WF) (2)'!N88</f>
        <v>2768384</v>
      </c>
      <c r="L37" s="6">
        <f>+'[1]all(net trust &amp;WF) (2)'!O76+'[1]all(net trust &amp;WF) (2)'!O88</f>
        <v>675283</v>
      </c>
      <c r="M37" s="6">
        <f>+'[1]all(net trust &amp;WF) (2)'!P76+'[1]all(net trust &amp;WF) (2)'!P88</f>
        <v>1164551</v>
      </c>
      <c r="N37" s="6">
        <f t="shared" si="5"/>
        <v>9359640</v>
      </c>
      <c r="O37" s="6">
        <f t="shared" si="6"/>
        <v>238784</v>
      </c>
      <c r="P37" s="6">
        <f t="shared" si="7"/>
        <v>443775</v>
      </c>
      <c r="Q37" s="6">
        <f t="shared" si="8"/>
        <v>596100</v>
      </c>
      <c r="R37" s="6">
        <f t="shared" si="9"/>
        <v>340650</v>
      </c>
      <c r="S37" s="6">
        <f t="shared" si="10"/>
        <v>218654</v>
      </c>
      <c r="T37" s="6">
        <f t="shared" si="11"/>
        <v>1837963</v>
      </c>
      <c r="U37" s="12">
        <f t="shared" si="12"/>
        <v>91.19690971656426</v>
      </c>
      <c r="V37" s="12">
        <f t="shared" si="13"/>
        <v>83.69360924703075</v>
      </c>
      <c r="W37" s="12">
        <f t="shared" si="14"/>
        <v>82.28257289973737</v>
      </c>
      <c r="X37" s="12">
        <f t="shared" si="15"/>
        <v>66.46924551126895</v>
      </c>
      <c r="Y37" s="12">
        <f t="shared" si="16"/>
        <v>84.19222024211884</v>
      </c>
      <c r="Z37" s="12">
        <f t="shared" si="17"/>
        <v>83.58610320440901</v>
      </c>
      <c r="AB37" s="2" t="b">
        <f>+C37='[1]NCA RELEASES (2)'!F76+'[1]NCA RELEASES (2)'!F88</f>
        <v>1</v>
      </c>
      <c r="AC37" s="2" t="b">
        <f>+D37='[1]NCA RELEASES (2)'!J76+'[1]NCA RELEASES (2)'!J88</f>
        <v>1</v>
      </c>
      <c r="AD37" s="2" t="b">
        <f>+E37='[1]NCA RELEASES (2)'!N76+'[1]NCA RELEASES (2)'!N88</f>
        <v>1</v>
      </c>
      <c r="AE37" s="2" t="b">
        <f>+F37='[1]NCA RELEASES (2)'!O76+'[1]NCA RELEASES (2)'!O88</f>
        <v>1</v>
      </c>
      <c r="AF37" s="2" t="b">
        <f>+H37='[1]NCA RELEASES (2)'!O33+'[1]NCA RELEASES (2)'!O45</f>
        <v>0</v>
      </c>
      <c r="AG37" s="2" t="b">
        <f>+I37='[1]all(net trust &amp;WF) (2)'!F76+'[1]all(net trust &amp;WF) (2)'!F88</f>
        <v>1</v>
      </c>
      <c r="AH37" s="2" t="b">
        <f>+J37='[1]all(net trust &amp;WF) (2)'!J76+'[1]all(net trust &amp;WF) (2)'!J88</f>
        <v>1</v>
      </c>
      <c r="AI37" s="2" t="b">
        <f>+K37='[1]all(net trust &amp;WF) (2)'!N76+'[1]all(net trust &amp;WF) (2)'!N88</f>
        <v>1</v>
      </c>
      <c r="AJ37" s="2" t="b">
        <f>+L37='[1]all(net trust &amp;WF) (2)'!O76+'[1]all(net trust &amp;WF) (2)'!O88</f>
        <v>1</v>
      </c>
      <c r="AK37" s="2" t="b">
        <f>+N37='[1]all(net trust &amp;WF) (2)'!O33+'[1]all(net trust &amp;WF) (2)'!O45</f>
        <v>0</v>
      </c>
      <c r="AL37" s="6"/>
    </row>
    <row r="38" spans="2:37" ht="12.75">
      <c r="B38" s="1" t="s">
        <v>36</v>
      </c>
      <c r="C38" s="6">
        <f>+'[1]NCA RELEASES (2)'!F77</f>
        <v>495</v>
      </c>
      <c r="D38" s="6">
        <f>+'[1]NCA RELEASES (2)'!J77</f>
        <v>495</v>
      </c>
      <c r="E38" s="6">
        <f>+'[1]NCA RELEASES (2)'!N77</f>
        <v>631</v>
      </c>
      <c r="F38" s="6">
        <f>+'[1]NCA RELEASES (2)'!O77</f>
        <v>164</v>
      </c>
      <c r="G38" s="6">
        <f>+'[1]NCA RELEASES (2)'!P77</f>
        <v>290</v>
      </c>
      <c r="H38" s="6">
        <f t="shared" si="4"/>
        <v>2075</v>
      </c>
      <c r="I38" s="6">
        <f>+'[1]all(net trust &amp;WF) (2)'!F77</f>
        <v>418</v>
      </c>
      <c r="J38" s="6">
        <f>+'[1]all(net trust &amp;WF) (2)'!J77</f>
        <v>312</v>
      </c>
      <c r="K38" s="6">
        <f>+'[1]all(net trust &amp;WF) (2)'!N77</f>
        <v>420</v>
      </c>
      <c r="L38" s="6">
        <f>+'[1]all(net trust &amp;WF) (2)'!O77</f>
        <v>164</v>
      </c>
      <c r="M38" s="6">
        <f>+'[1]all(net trust &amp;WF) (2)'!P77</f>
        <v>290</v>
      </c>
      <c r="N38" s="6">
        <f t="shared" si="5"/>
        <v>1604</v>
      </c>
      <c r="O38" s="6">
        <f t="shared" si="6"/>
        <v>77</v>
      </c>
      <c r="P38" s="6">
        <f t="shared" si="7"/>
        <v>183</v>
      </c>
      <c r="Q38" s="6">
        <f t="shared" si="8"/>
        <v>211</v>
      </c>
      <c r="R38" s="6">
        <f t="shared" si="9"/>
        <v>0</v>
      </c>
      <c r="S38" s="6">
        <f t="shared" si="10"/>
        <v>0</v>
      </c>
      <c r="T38" s="6">
        <f t="shared" si="11"/>
        <v>471</v>
      </c>
      <c r="U38" s="12">
        <f t="shared" si="12"/>
        <v>84.44444444444444</v>
      </c>
      <c r="V38" s="12">
        <f t="shared" si="13"/>
        <v>63.030303030303024</v>
      </c>
      <c r="W38" s="12">
        <f t="shared" si="14"/>
        <v>66.56101426307448</v>
      </c>
      <c r="X38" s="12">
        <f t="shared" si="15"/>
        <v>100</v>
      </c>
      <c r="Y38" s="12">
        <f t="shared" si="16"/>
        <v>100</v>
      </c>
      <c r="Z38" s="12">
        <f t="shared" si="17"/>
        <v>77.30120481927712</v>
      </c>
      <c r="AB38" s="2" t="b">
        <f>+C38='[1]NCA RELEASES (2)'!F77</f>
        <v>1</v>
      </c>
      <c r="AC38" s="2" t="b">
        <f>+D38='[1]NCA RELEASES (2)'!J77</f>
        <v>1</v>
      </c>
      <c r="AD38" s="2" t="b">
        <f>+E38='[1]NCA RELEASES (2)'!N77</f>
        <v>1</v>
      </c>
      <c r="AE38" s="2" t="b">
        <f>+F38='[1]NCA RELEASES (2)'!O77</f>
        <v>1</v>
      </c>
      <c r="AF38" s="2" t="b">
        <f>+H38='[1]NCA RELEASES (2)'!O34</f>
        <v>0</v>
      </c>
      <c r="AG38" s="2" t="b">
        <f>+I38='[1]all(net trust &amp;WF) (2)'!F77</f>
        <v>1</v>
      </c>
      <c r="AH38" s="2" t="b">
        <f>+J38='[1]all(net trust &amp;WF) (2)'!J77</f>
        <v>1</v>
      </c>
      <c r="AI38" s="2" t="b">
        <f>+K38='[1]all(net trust &amp;WF) (2)'!N77</f>
        <v>1</v>
      </c>
      <c r="AJ38" s="2" t="b">
        <f>+L38='[1]all(net trust &amp;WF) (2)'!O77</f>
        <v>1</v>
      </c>
      <c r="AK38" s="2" t="b">
        <f>+N38='[1]all(net trust &amp;WF) (2)'!O34</f>
        <v>0</v>
      </c>
    </row>
    <row r="39" spans="2:37" ht="12.75">
      <c r="B39" s="1" t="s">
        <v>37</v>
      </c>
      <c r="C39" s="6">
        <f>+'[1]NCA RELEASES (2)'!F78</f>
        <v>4191893</v>
      </c>
      <c r="D39" s="6">
        <f>+'[1]NCA RELEASES (2)'!J78</f>
        <v>4810009</v>
      </c>
      <c r="E39" s="6">
        <f>+'[1]NCA RELEASES (2)'!N78</f>
        <v>4126519</v>
      </c>
      <c r="F39" s="6">
        <f>+'[1]NCA RELEASES (2)'!O78</f>
        <v>1378238</v>
      </c>
      <c r="G39" s="6">
        <f>+'[1]NCA RELEASES (2)'!P78</f>
        <v>1827423</v>
      </c>
      <c r="H39" s="6">
        <f t="shared" si="4"/>
        <v>16334082</v>
      </c>
      <c r="I39" s="6">
        <f>+'[1]all(net trust &amp;WF) (2)'!F78</f>
        <v>4173263</v>
      </c>
      <c r="J39" s="6">
        <f>+'[1]all(net trust &amp;WF) (2)'!J78</f>
        <v>4784294</v>
      </c>
      <c r="K39" s="6">
        <f>+'[1]all(net trust &amp;WF) (2)'!N78</f>
        <v>4111007</v>
      </c>
      <c r="L39" s="6">
        <f>+'[1]all(net trust &amp;WF) (2)'!O78</f>
        <v>1377241</v>
      </c>
      <c r="M39" s="6">
        <f>+'[1]all(net trust &amp;WF) (2)'!P78</f>
        <v>1796527</v>
      </c>
      <c r="N39" s="6">
        <f t="shared" si="5"/>
        <v>16242332</v>
      </c>
      <c r="O39" s="6">
        <f t="shared" si="6"/>
        <v>18630</v>
      </c>
      <c r="P39" s="6">
        <f t="shared" si="7"/>
        <v>25715</v>
      </c>
      <c r="Q39" s="6">
        <f t="shared" si="8"/>
        <v>15512</v>
      </c>
      <c r="R39" s="6">
        <f t="shared" si="9"/>
        <v>997</v>
      </c>
      <c r="S39" s="6">
        <f t="shared" si="10"/>
        <v>30896</v>
      </c>
      <c r="T39" s="6">
        <f t="shared" si="11"/>
        <v>91750</v>
      </c>
      <c r="U39" s="12">
        <f t="shared" si="12"/>
        <v>99.55557071709607</v>
      </c>
      <c r="V39" s="12">
        <f t="shared" si="13"/>
        <v>99.4653856157026</v>
      </c>
      <c r="W39" s="12">
        <f t="shared" si="14"/>
        <v>99.62408994118287</v>
      </c>
      <c r="X39" s="12">
        <f t="shared" si="15"/>
        <v>99.92766126024678</v>
      </c>
      <c r="Y39" s="12">
        <f t="shared" si="16"/>
        <v>98.30931316941945</v>
      </c>
      <c r="Z39" s="12">
        <f t="shared" si="17"/>
        <v>99.43829105302643</v>
      </c>
      <c r="AB39" s="2" t="b">
        <f>+C39='[1]NCA RELEASES (2)'!F78</f>
        <v>1</v>
      </c>
      <c r="AC39" s="2" t="b">
        <f>+D39='[1]NCA RELEASES (2)'!J78</f>
        <v>1</v>
      </c>
      <c r="AD39" s="2" t="b">
        <f>+E39='[1]NCA RELEASES (2)'!N78</f>
        <v>1</v>
      </c>
      <c r="AE39" s="2" t="b">
        <f>+F39='[1]NCA RELEASES (2)'!O78</f>
        <v>1</v>
      </c>
      <c r="AF39" s="2" t="b">
        <f>+H39='[1]NCA RELEASES (2)'!O35</f>
        <v>0</v>
      </c>
      <c r="AG39" s="2" t="b">
        <f>+I39='[1]all(net trust &amp;WF) (2)'!F78</f>
        <v>1</v>
      </c>
      <c r="AH39" s="2" t="b">
        <f>+J39='[1]all(net trust &amp;WF) (2)'!J78</f>
        <v>1</v>
      </c>
      <c r="AI39" s="2" t="b">
        <f>+K39='[1]all(net trust &amp;WF) (2)'!N78</f>
        <v>1</v>
      </c>
      <c r="AJ39" s="2" t="b">
        <f>+L39='[1]all(net trust &amp;WF) (2)'!O78</f>
        <v>1</v>
      </c>
      <c r="AK39" s="2" t="b">
        <f>+N39='[1]all(net trust &amp;WF) (2)'!O35</f>
        <v>0</v>
      </c>
    </row>
    <row r="40" spans="2:37" ht="12.75">
      <c r="B40" s="1" t="s">
        <v>38</v>
      </c>
      <c r="C40" s="6">
        <f>+'[1]NCA RELEASES (2)'!F79</f>
        <v>231610</v>
      </c>
      <c r="D40" s="6">
        <f>+'[1]NCA RELEASES (2)'!J79</f>
        <v>257094</v>
      </c>
      <c r="E40" s="6">
        <f>+'[1]NCA RELEASES (2)'!N79</f>
        <v>229804</v>
      </c>
      <c r="F40" s="6">
        <f>+'[1]NCA RELEASES (2)'!O79</f>
        <v>76397</v>
      </c>
      <c r="G40" s="6">
        <f>+'[1]NCA RELEASES (2)'!P79</f>
        <v>101646</v>
      </c>
      <c r="H40" s="6">
        <f t="shared" si="4"/>
        <v>896551</v>
      </c>
      <c r="I40" s="6">
        <f>+'[1]all(net trust &amp;WF) (2)'!F79</f>
        <v>230079</v>
      </c>
      <c r="J40" s="6">
        <f>+'[1]all(net trust &amp;WF) (2)'!J79</f>
        <v>255631</v>
      </c>
      <c r="K40" s="6">
        <f>+'[1]all(net trust &amp;WF) (2)'!N79</f>
        <v>229745</v>
      </c>
      <c r="L40" s="6">
        <f>+'[1]all(net trust &amp;WF) (2)'!O79</f>
        <v>73955</v>
      </c>
      <c r="M40" s="6">
        <f>+'[1]all(net trust &amp;WF) (2)'!P79</f>
        <v>100611</v>
      </c>
      <c r="N40" s="6">
        <f t="shared" si="5"/>
        <v>890021</v>
      </c>
      <c r="O40" s="6">
        <f t="shared" si="6"/>
        <v>1531</v>
      </c>
      <c r="P40" s="6">
        <f t="shared" si="7"/>
        <v>1463</v>
      </c>
      <c r="Q40" s="6">
        <f t="shared" si="8"/>
        <v>59</v>
      </c>
      <c r="R40" s="6">
        <f t="shared" si="9"/>
        <v>2442</v>
      </c>
      <c r="S40" s="6">
        <f t="shared" si="10"/>
        <v>1035</v>
      </c>
      <c r="T40" s="6">
        <f t="shared" si="11"/>
        <v>6530</v>
      </c>
      <c r="U40" s="12">
        <f t="shared" si="12"/>
        <v>99.3389750010794</v>
      </c>
      <c r="V40" s="12">
        <f t="shared" si="13"/>
        <v>99.43094743556831</v>
      </c>
      <c r="W40" s="12">
        <f t="shared" si="14"/>
        <v>99.97432594732902</v>
      </c>
      <c r="X40" s="12">
        <f t="shared" si="15"/>
        <v>96.80353940599761</v>
      </c>
      <c r="Y40" s="12">
        <f t="shared" si="16"/>
        <v>98.98176022666902</v>
      </c>
      <c r="Z40" s="12">
        <f t="shared" si="17"/>
        <v>99.27165325787378</v>
      </c>
      <c r="AB40" s="2" t="b">
        <f>+C40='[1]NCA RELEASES (2)'!F79</f>
        <v>1</v>
      </c>
      <c r="AC40" s="2" t="b">
        <f>+D40='[1]NCA RELEASES (2)'!J79</f>
        <v>1</v>
      </c>
      <c r="AD40" s="2" t="b">
        <f>+E40='[1]NCA RELEASES (2)'!N79</f>
        <v>1</v>
      </c>
      <c r="AE40" s="2" t="b">
        <f>+F40='[1]NCA RELEASES (2)'!O79</f>
        <v>1</v>
      </c>
      <c r="AF40" s="2" t="b">
        <f>+H40='[1]NCA RELEASES (2)'!O36</f>
        <v>0</v>
      </c>
      <c r="AG40" s="2" t="b">
        <f>+I40='[1]all(net trust &amp;WF) (2)'!F79</f>
        <v>1</v>
      </c>
      <c r="AH40" s="2" t="b">
        <f>+J40='[1]all(net trust &amp;WF) (2)'!J79</f>
        <v>1</v>
      </c>
      <c r="AI40" s="2" t="b">
        <f>+K40='[1]all(net trust &amp;WF) (2)'!N79</f>
        <v>1</v>
      </c>
      <c r="AJ40" s="2" t="b">
        <f>+L40='[1]all(net trust &amp;WF) (2)'!O79</f>
        <v>1</v>
      </c>
      <c r="AK40" s="2" t="b">
        <f>+N40='[1]all(net trust &amp;WF) (2)'!O36</f>
        <v>0</v>
      </c>
    </row>
    <row r="41" spans="2:37" ht="12.75">
      <c r="B41" s="1" t="s">
        <v>39</v>
      </c>
      <c r="C41" s="6">
        <f>+'[1]NCA RELEASES (2)'!F80</f>
        <v>1859967</v>
      </c>
      <c r="D41" s="6">
        <f>+'[1]NCA RELEASES (2)'!J80</f>
        <v>2137587</v>
      </c>
      <c r="E41" s="6">
        <f>+'[1]NCA RELEASES (2)'!N80</f>
        <v>1898468</v>
      </c>
      <c r="F41" s="6">
        <f>+'[1]NCA RELEASES (2)'!O80</f>
        <v>605522</v>
      </c>
      <c r="G41" s="6">
        <f>+'[1]NCA RELEASES (2)'!P80</f>
        <v>810808</v>
      </c>
      <c r="H41" s="6">
        <f t="shared" si="4"/>
        <v>7312352</v>
      </c>
      <c r="I41" s="6">
        <f>+'[1]all(net trust &amp;WF) (2)'!F80</f>
        <v>1744380</v>
      </c>
      <c r="J41" s="6">
        <f>+'[1]all(net trust &amp;WF) (2)'!J80</f>
        <v>2091987</v>
      </c>
      <c r="K41" s="6">
        <f>+'[1]all(net trust &amp;WF) (2)'!N80</f>
        <v>1804970</v>
      </c>
      <c r="L41" s="6">
        <f>+'[1]all(net trust &amp;WF) (2)'!O80</f>
        <v>580738</v>
      </c>
      <c r="M41" s="6">
        <f>+'[1]all(net trust &amp;WF) (2)'!P80</f>
        <v>815044</v>
      </c>
      <c r="N41" s="6">
        <f t="shared" si="5"/>
        <v>7037119</v>
      </c>
      <c r="O41" s="6">
        <f t="shared" si="6"/>
        <v>115587</v>
      </c>
      <c r="P41" s="6">
        <f t="shared" si="7"/>
        <v>45600</v>
      </c>
      <c r="Q41" s="6">
        <f t="shared" si="8"/>
        <v>93498</v>
      </c>
      <c r="R41" s="6">
        <f t="shared" si="9"/>
        <v>24784</v>
      </c>
      <c r="S41" s="6">
        <f t="shared" si="10"/>
        <v>-4236</v>
      </c>
      <c r="T41" s="6">
        <f t="shared" si="11"/>
        <v>275233</v>
      </c>
      <c r="U41" s="12">
        <f t="shared" si="12"/>
        <v>93.78553490465154</v>
      </c>
      <c r="V41" s="12">
        <f t="shared" si="13"/>
        <v>97.866753493542</v>
      </c>
      <c r="W41" s="12">
        <f t="shared" si="14"/>
        <v>95.0750815921048</v>
      </c>
      <c r="X41" s="12">
        <f t="shared" si="15"/>
        <v>95.907002553169</v>
      </c>
      <c r="Y41" s="12">
        <f t="shared" si="16"/>
        <v>100.52244181113161</v>
      </c>
      <c r="Z41" s="12">
        <f t="shared" si="17"/>
        <v>96.23605373483115</v>
      </c>
      <c r="AB41" s="2" t="b">
        <f>+C41='[1]NCA RELEASES (2)'!F80</f>
        <v>1</v>
      </c>
      <c r="AC41" s="2" t="b">
        <f>+D41='[1]NCA RELEASES (2)'!J80</f>
        <v>1</v>
      </c>
      <c r="AD41" s="2" t="b">
        <f>+E41='[1]NCA RELEASES (2)'!N80</f>
        <v>1</v>
      </c>
      <c r="AE41" s="2" t="b">
        <f>+F41='[1]NCA RELEASES (2)'!O80</f>
        <v>1</v>
      </c>
      <c r="AF41" s="2" t="b">
        <f>+H41='[1]NCA RELEASES (2)'!O37</f>
        <v>0</v>
      </c>
      <c r="AG41" s="2" t="b">
        <f>+I41='[1]all(net trust &amp;WF) (2)'!F80</f>
        <v>1</v>
      </c>
      <c r="AH41" s="2" t="b">
        <f>+J41='[1]all(net trust &amp;WF) (2)'!J80</f>
        <v>1</v>
      </c>
      <c r="AI41" s="2" t="b">
        <f>+K41='[1]all(net trust &amp;WF) (2)'!N80</f>
        <v>1</v>
      </c>
      <c r="AJ41" s="2" t="b">
        <f>+L41='[1]all(net trust &amp;WF) (2)'!O80</f>
        <v>1</v>
      </c>
      <c r="AK41" s="2" t="b">
        <f>+N41='[1]all(net trust &amp;WF) (2)'!O37</f>
        <v>0</v>
      </c>
    </row>
    <row r="42" spans="2:37" ht="12.75">
      <c r="B42" s="1" t="s">
        <v>40</v>
      </c>
      <c r="C42" s="6">
        <f>+'[1]NCA RELEASES (2)'!F81</f>
        <v>2495305</v>
      </c>
      <c r="D42" s="6">
        <f>+'[1]NCA RELEASES (2)'!J81</f>
        <v>11405438</v>
      </c>
      <c r="E42" s="6">
        <f>+'[1]NCA RELEASES (2)'!N81</f>
        <v>1200000</v>
      </c>
      <c r="F42" s="6">
        <f>+'[1]NCA RELEASES (2)'!O81</f>
        <v>1091280</v>
      </c>
      <c r="G42" s="6">
        <f>+'[1]NCA RELEASES (2)'!P81</f>
        <v>259981</v>
      </c>
      <c r="H42" s="6">
        <f t="shared" si="4"/>
        <v>16452004</v>
      </c>
      <c r="I42" s="6">
        <f>+'[1]all(net trust &amp;WF) (2)'!F81</f>
        <v>2494758</v>
      </c>
      <c r="J42" s="6">
        <f>+'[1]all(net trust &amp;WF) (2)'!J81</f>
        <v>11405982</v>
      </c>
      <c r="K42" s="6">
        <f>+'[1]all(net trust &amp;WF) (2)'!N81</f>
        <v>1196231</v>
      </c>
      <c r="L42" s="6">
        <f>+'[1]all(net trust &amp;WF) (2)'!O81</f>
        <v>1092521</v>
      </c>
      <c r="M42" s="6">
        <f>+'[1]all(net trust &amp;WF) (2)'!P81</f>
        <v>243463</v>
      </c>
      <c r="N42" s="6">
        <f t="shared" si="5"/>
        <v>16432955</v>
      </c>
      <c r="O42" s="6">
        <f t="shared" si="6"/>
        <v>547</v>
      </c>
      <c r="P42" s="6">
        <f t="shared" si="7"/>
        <v>-544</v>
      </c>
      <c r="Q42" s="6">
        <f t="shared" si="8"/>
        <v>3769</v>
      </c>
      <c r="R42" s="6">
        <f t="shared" si="9"/>
        <v>-1241</v>
      </c>
      <c r="S42" s="6">
        <f t="shared" si="10"/>
        <v>16518</v>
      </c>
      <c r="T42" s="6">
        <f t="shared" si="11"/>
        <v>19049</v>
      </c>
      <c r="U42" s="12">
        <f t="shared" si="12"/>
        <v>99.97807883204658</v>
      </c>
      <c r="V42" s="12">
        <f t="shared" si="13"/>
        <v>100.00476965461561</v>
      </c>
      <c r="W42" s="12">
        <f t="shared" si="14"/>
        <v>99.68591666666666</v>
      </c>
      <c r="X42" s="12">
        <f t="shared" si="15"/>
        <v>100.113719668646</v>
      </c>
      <c r="Y42" s="12">
        <f t="shared" si="16"/>
        <v>93.64645877968005</v>
      </c>
      <c r="Z42" s="12">
        <f t="shared" si="17"/>
        <v>99.88421471329572</v>
      </c>
      <c r="AB42" s="2" t="b">
        <f>+C42='[1]NCA RELEASES (2)'!F81</f>
        <v>1</v>
      </c>
      <c r="AC42" s="2" t="b">
        <f>+D42='[1]NCA RELEASES (2)'!J81</f>
        <v>1</v>
      </c>
      <c r="AD42" s="2" t="b">
        <f>+E42='[1]NCA RELEASES (2)'!N81</f>
        <v>1</v>
      </c>
      <c r="AE42" s="2" t="b">
        <f>+F42='[1]NCA RELEASES (2)'!O81</f>
        <v>1</v>
      </c>
      <c r="AF42" s="2" t="b">
        <f>+H42='[1]NCA RELEASES (2)'!O38</f>
        <v>0</v>
      </c>
      <c r="AG42" s="2" t="b">
        <f>+I42='[1]all(net trust &amp;WF) (2)'!F81</f>
        <v>1</v>
      </c>
      <c r="AH42" s="2" t="b">
        <f>+J42='[1]all(net trust &amp;WF) (2)'!J81</f>
        <v>1</v>
      </c>
      <c r="AI42" s="2" t="b">
        <f>+K42='[1]all(net trust &amp;WF) (2)'!N81</f>
        <v>1</v>
      </c>
      <c r="AJ42" s="2" t="b">
        <f>+L42='[1]all(net trust &amp;WF) (2)'!O81</f>
        <v>1</v>
      </c>
      <c r="AK42" s="2" t="b">
        <f>+N42='[1]all(net trust &amp;WF) (2)'!O38</f>
        <v>0</v>
      </c>
    </row>
    <row r="43" spans="2:37" ht="12.75">
      <c r="B43" s="1" t="s">
        <v>41</v>
      </c>
      <c r="C43" s="6">
        <f>+'[1]NCA RELEASES (2)'!F82</f>
        <v>275489</v>
      </c>
      <c r="D43" s="6">
        <f>+'[1]NCA RELEASES (2)'!J82</f>
        <v>467451</v>
      </c>
      <c r="E43" s="6">
        <f>+'[1]NCA RELEASES (2)'!N82</f>
        <v>543806</v>
      </c>
      <c r="F43" s="6">
        <f>+'[1]NCA RELEASES (2)'!O82</f>
        <v>130081</v>
      </c>
      <c r="G43" s="6">
        <f>+'[1]NCA RELEASES (2)'!P82</f>
        <v>177283</v>
      </c>
      <c r="H43" s="6">
        <f t="shared" si="4"/>
        <v>1594110</v>
      </c>
      <c r="I43" s="6">
        <f>+'[1]all(net trust &amp;WF) (2)'!F82</f>
        <v>275478</v>
      </c>
      <c r="J43" s="6">
        <f>+'[1]all(net trust &amp;WF) (2)'!J82</f>
        <v>467451</v>
      </c>
      <c r="K43" s="6">
        <f>+'[1]all(net trust &amp;WF) (2)'!N82</f>
        <v>543305</v>
      </c>
      <c r="L43" s="6">
        <f>+'[1]all(net trust &amp;WF) (2)'!O82</f>
        <v>130081</v>
      </c>
      <c r="M43" s="6">
        <f>+'[1]all(net trust &amp;WF) (2)'!P82</f>
        <v>177283</v>
      </c>
      <c r="N43" s="6">
        <f t="shared" si="5"/>
        <v>1593598</v>
      </c>
      <c r="O43" s="6">
        <f t="shared" si="6"/>
        <v>11</v>
      </c>
      <c r="P43" s="6">
        <f t="shared" si="7"/>
        <v>0</v>
      </c>
      <c r="Q43" s="6">
        <f t="shared" si="8"/>
        <v>501</v>
      </c>
      <c r="R43" s="6">
        <f t="shared" si="9"/>
        <v>0</v>
      </c>
      <c r="S43" s="6">
        <f t="shared" si="10"/>
        <v>0</v>
      </c>
      <c r="T43" s="6">
        <f t="shared" si="11"/>
        <v>512</v>
      </c>
      <c r="U43" s="12">
        <f t="shared" si="12"/>
        <v>99.996007100102</v>
      </c>
      <c r="V43" s="12">
        <f t="shared" si="13"/>
        <v>100</v>
      </c>
      <c r="W43" s="12">
        <f t="shared" si="14"/>
        <v>99.90787155713619</v>
      </c>
      <c r="X43" s="12">
        <f t="shared" si="15"/>
        <v>100</v>
      </c>
      <c r="Y43" s="12">
        <f t="shared" si="16"/>
        <v>100</v>
      </c>
      <c r="Z43" s="12">
        <f t="shared" si="17"/>
        <v>99.96788176474647</v>
      </c>
      <c r="AB43" s="2" t="b">
        <f>+C43='[1]NCA RELEASES (2)'!F82</f>
        <v>1</v>
      </c>
      <c r="AC43" s="2" t="b">
        <f>+D43='[1]NCA RELEASES (2)'!J82</f>
        <v>1</v>
      </c>
      <c r="AD43" s="2" t="b">
        <f>+E43='[1]NCA RELEASES (2)'!N82</f>
        <v>1</v>
      </c>
      <c r="AE43" s="2" t="b">
        <f>+F43='[1]NCA RELEASES (2)'!O82</f>
        <v>1</v>
      </c>
      <c r="AF43" s="2" t="b">
        <f>+H43='[1]NCA RELEASES (2)'!O39</f>
        <v>0</v>
      </c>
      <c r="AG43" s="2" t="b">
        <f>+I43='[1]all(net trust &amp;WF) (2)'!F82</f>
        <v>1</v>
      </c>
      <c r="AH43" s="2" t="b">
        <f>+J43='[1]all(net trust &amp;WF) (2)'!J82</f>
        <v>1</v>
      </c>
      <c r="AI43" s="2" t="b">
        <f>+K43='[1]all(net trust &amp;WF) (2)'!N82</f>
        <v>1</v>
      </c>
      <c r="AJ43" s="2" t="b">
        <f>+L43='[1]all(net trust &amp;WF) (2)'!O82</f>
        <v>1</v>
      </c>
      <c r="AK43" s="2" t="b">
        <f>+N43='[1]all(net trust &amp;WF) (2)'!O39</f>
        <v>0</v>
      </c>
    </row>
    <row r="44" spans="2:37" ht="12.75">
      <c r="B44" s="1" t="s">
        <v>42</v>
      </c>
      <c r="C44" s="6">
        <f>+'[1]NCA RELEASES (2)'!F83</f>
        <v>71570</v>
      </c>
      <c r="D44" s="6">
        <f>+'[1]NCA RELEASES (2)'!J83</f>
        <v>84235</v>
      </c>
      <c r="E44" s="6">
        <f>+'[1]NCA RELEASES (2)'!N83</f>
        <v>70450</v>
      </c>
      <c r="F44" s="6">
        <f>+'[1]NCA RELEASES (2)'!O83</f>
        <v>23095</v>
      </c>
      <c r="G44" s="6">
        <f>+'[1]NCA RELEASES (2)'!P83</f>
        <v>32186</v>
      </c>
      <c r="H44" s="6">
        <f t="shared" si="4"/>
        <v>281536</v>
      </c>
      <c r="I44" s="6">
        <f>+'[1]all(net trust &amp;WF) (2)'!F83</f>
        <v>71492</v>
      </c>
      <c r="J44" s="6">
        <f>+'[1]all(net trust &amp;WF) (2)'!J83</f>
        <v>83894</v>
      </c>
      <c r="K44" s="6">
        <f>+'[1]all(net trust &amp;WF) (2)'!N83</f>
        <v>70306</v>
      </c>
      <c r="L44" s="6">
        <f>+'[1]all(net trust &amp;WF) (2)'!O83</f>
        <v>23065</v>
      </c>
      <c r="M44" s="6">
        <f>+'[1]all(net trust &amp;WF) (2)'!P83</f>
        <v>32154</v>
      </c>
      <c r="N44" s="6">
        <f t="shared" si="5"/>
        <v>280911</v>
      </c>
      <c r="O44" s="6">
        <f t="shared" si="6"/>
        <v>78</v>
      </c>
      <c r="P44" s="6">
        <f t="shared" si="7"/>
        <v>341</v>
      </c>
      <c r="Q44" s="6">
        <f t="shared" si="8"/>
        <v>144</v>
      </c>
      <c r="R44" s="6">
        <f t="shared" si="9"/>
        <v>30</v>
      </c>
      <c r="S44" s="6">
        <f t="shared" si="10"/>
        <v>32</v>
      </c>
      <c r="T44" s="6">
        <f t="shared" si="11"/>
        <v>625</v>
      </c>
      <c r="U44" s="12">
        <f t="shared" si="12"/>
        <v>99.8910157887383</v>
      </c>
      <c r="V44" s="12">
        <f t="shared" si="13"/>
        <v>99.59518015076868</v>
      </c>
      <c r="W44" s="12">
        <f t="shared" si="14"/>
        <v>99.79559971611071</v>
      </c>
      <c r="X44" s="12">
        <f t="shared" si="15"/>
        <v>99.87010175362633</v>
      </c>
      <c r="Y44" s="12">
        <f t="shared" si="16"/>
        <v>99.90057789100851</v>
      </c>
      <c r="Z44" s="12">
        <f t="shared" si="17"/>
        <v>99.77800352352807</v>
      </c>
      <c r="AB44" s="2" t="b">
        <f>+C44='[1]NCA RELEASES (2)'!F83</f>
        <v>1</v>
      </c>
      <c r="AC44" s="2" t="b">
        <f>+D44='[1]NCA RELEASES (2)'!J83</f>
        <v>1</v>
      </c>
      <c r="AD44" s="2" t="b">
        <f>+E44='[1]NCA RELEASES (2)'!N83</f>
        <v>1</v>
      </c>
      <c r="AE44" s="2" t="b">
        <f>+F44='[1]NCA RELEASES (2)'!O83</f>
        <v>1</v>
      </c>
      <c r="AF44" s="2" t="b">
        <f>+H44='[1]NCA RELEASES (2)'!O40</f>
        <v>0</v>
      </c>
      <c r="AG44" s="2" t="b">
        <f>+I44='[1]all(net trust &amp;WF) (2)'!F83</f>
        <v>1</v>
      </c>
      <c r="AH44" s="2" t="b">
        <f>+J44='[1]all(net trust &amp;WF) (2)'!J83</f>
        <v>1</v>
      </c>
      <c r="AI44" s="2" t="b">
        <f>+K44='[1]all(net trust &amp;WF) (2)'!N83</f>
        <v>1</v>
      </c>
      <c r="AJ44" s="2" t="b">
        <f>+L44='[1]all(net trust &amp;WF) (2)'!O83</f>
        <v>1</v>
      </c>
      <c r="AK44" s="2" t="b">
        <f>+N44='[1]all(net trust &amp;WF) (2)'!O40</f>
        <v>0</v>
      </c>
    </row>
    <row r="45" spans="2:37" ht="12.75">
      <c r="B45" s="1" t="s">
        <v>43</v>
      </c>
      <c r="C45" s="6">
        <f>+'[1]NCA RELEASES (2)'!F84</f>
        <v>3488910</v>
      </c>
      <c r="D45" s="6">
        <f>+'[1]NCA RELEASES (2)'!J84</f>
        <v>3841236</v>
      </c>
      <c r="E45" s="6">
        <f>+'[1]NCA RELEASES (2)'!N84</f>
        <v>3517304</v>
      </c>
      <c r="F45" s="6">
        <f>+'[1]NCA RELEASES (2)'!O84</f>
        <v>1045389</v>
      </c>
      <c r="G45" s="6">
        <f>+'[1]NCA RELEASES (2)'!P84</f>
        <v>1413640</v>
      </c>
      <c r="H45" s="6">
        <f t="shared" si="4"/>
        <v>13306479</v>
      </c>
      <c r="I45" s="6">
        <f>+'[1]all(net trust &amp;WF) (2)'!F84</f>
        <v>3453295</v>
      </c>
      <c r="J45" s="6">
        <f>+'[1]all(net trust &amp;WF) (2)'!J84</f>
        <v>3766726</v>
      </c>
      <c r="K45" s="6">
        <f>+'[1]all(net trust &amp;WF) (2)'!N84</f>
        <v>3497604</v>
      </c>
      <c r="L45" s="6">
        <f>+'[1]all(net trust &amp;WF) (2)'!O84</f>
        <v>1042840</v>
      </c>
      <c r="M45" s="6">
        <f>+'[1]all(net trust &amp;WF) (2)'!P84</f>
        <v>1414338</v>
      </c>
      <c r="N45" s="6">
        <f t="shared" si="5"/>
        <v>13174803</v>
      </c>
      <c r="O45" s="6">
        <f t="shared" si="6"/>
        <v>35615</v>
      </c>
      <c r="P45" s="6">
        <f t="shared" si="7"/>
        <v>74510</v>
      </c>
      <c r="Q45" s="6">
        <f t="shared" si="8"/>
        <v>19700</v>
      </c>
      <c r="R45" s="6">
        <f t="shared" si="9"/>
        <v>2549</v>
      </c>
      <c r="S45" s="6">
        <f t="shared" si="10"/>
        <v>-698</v>
      </c>
      <c r="T45" s="6">
        <f t="shared" si="11"/>
        <v>131676</v>
      </c>
      <c r="U45" s="12">
        <f t="shared" si="12"/>
        <v>98.97919407494031</v>
      </c>
      <c r="V45" s="12">
        <f t="shared" si="13"/>
        <v>98.06025977055302</v>
      </c>
      <c r="W45" s="12">
        <f t="shared" si="14"/>
        <v>99.43991193254834</v>
      </c>
      <c r="X45" s="12">
        <f t="shared" si="15"/>
        <v>99.75616732144685</v>
      </c>
      <c r="Y45" s="12">
        <f t="shared" si="16"/>
        <v>100.04937607877535</v>
      </c>
      <c r="Z45" s="12">
        <f t="shared" si="17"/>
        <v>99.0104369457916</v>
      </c>
      <c r="AB45" s="2" t="b">
        <f>+C45='[1]NCA RELEASES (2)'!F84</f>
        <v>1</v>
      </c>
      <c r="AC45" s="2" t="b">
        <f>+D45='[1]NCA RELEASES (2)'!J84</f>
        <v>1</v>
      </c>
      <c r="AD45" s="2" t="b">
        <f>+E45='[1]NCA RELEASES (2)'!N84</f>
        <v>1</v>
      </c>
      <c r="AE45" s="2" t="b">
        <f>+F45='[1]NCA RELEASES (2)'!O84</f>
        <v>1</v>
      </c>
      <c r="AF45" s="2" t="b">
        <f>+H45='[1]NCA RELEASES (2)'!O41</f>
        <v>0</v>
      </c>
      <c r="AG45" s="2" t="b">
        <f>+I45='[1]all(net trust &amp;WF) (2)'!F84</f>
        <v>1</v>
      </c>
      <c r="AH45" s="2" t="b">
        <f>+J45='[1]all(net trust &amp;WF) (2)'!J84</f>
        <v>1</v>
      </c>
      <c r="AI45" s="2" t="b">
        <f>+K45='[1]all(net trust &amp;WF) (2)'!N84</f>
        <v>1</v>
      </c>
      <c r="AJ45" s="2" t="b">
        <f>+L45='[1]all(net trust &amp;WF) (2)'!O84</f>
        <v>1</v>
      </c>
      <c r="AK45" s="2" t="b">
        <f>+N45='[1]all(net trust &amp;WF) (2)'!O41</f>
        <v>0</v>
      </c>
    </row>
    <row r="46" spans="3:26" ht="12.7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2"/>
      <c r="V46" s="12"/>
      <c r="W46" s="12"/>
      <c r="X46" s="12"/>
      <c r="Y46" s="12"/>
      <c r="Z46" s="12"/>
    </row>
    <row r="47" spans="1:26" ht="15">
      <c r="A47" s="1" t="s">
        <v>44</v>
      </c>
      <c r="C47" s="13">
        <f aca="true" t="shared" si="18" ref="C47:T47">SUM(C49:C51)</f>
        <v>86522133</v>
      </c>
      <c r="D47" s="13">
        <f t="shared" si="18"/>
        <v>109192334</v>
      </c>
      <c r="E47" s="13">
        <f t="shared" si="18"/>
        <v>87454104</v>
      </c>
      <c r="F47" s="13">
        <f t="shared" si="18"/>
        <v>27150387</v>
      </c>
      <c r="G47" s="13">
        <f t="shared" si="18"/>
        <v>30154359</v>
      </c>
      <c r="H47" s="13">
        <f t="shared" si="18"/>
        <v>340473317</v>
      </c>
      <c r="I47" s="13">
        <f t="shared" si="18"/>
        <v>86496822</v>
      </c>
      <c r="J47" s="13">
        <f t="shared" si="18"/>
        <v>107206567</v>
      </c>
      <c r="K47" s="13">
        <f t="shared" si="18"/>
        <v>87502474</v>
      </c>
      <c r="L47" s="13">
        <f t="shared" si="18"/>
        <v>27150227</v>
      </c>
      <c r="M47" s="13">
        <f t="shared" si="18"/>
        <v>30154205</v>
      </c>
      <c r="N47" s="13">
        <f t="shared" si="18"/>
        <v>338510295</v>
      </c>
      <c r="O47" s="13">
        <f t="shared" si="18"/>
        <v>25311</v>
      </c>
      <c r="P47" s="13">
        <f t="shared" si="18"/>
        <v>1985767</v>
      </c>
      <c r="Q47" s="13">
        <f t="shared" si="18"/>
        <v>-48370</v>
      </c>
      <c r="R47" s="13">
        <f t="shared" si="18"/>
        <v>160</v>
      </c>
      <c r="S47" s="13">
        <f t="shared" si="18"/>
        <v>154</v>
      </c>
      <c r="T47" s="13">
        <f t="shared" si="18"/>
        <v>1963022</v>
      </c>
      <c r="U47" s="12">
        <f aca="true" t="shared" si="19" ref="U47:Z47">+I47/C47*100</f>
        <v>99.9707462135729</v>
      </c>
      <c r="V47" s="12">
        <f t="shared" si="19"/>
        <v>98.18140438320513</v>
      </c>
      <c r="W47" s="12">
        <f t="shared" si="19"/>
        <v>100.0553090109985</v>
      </c>
      <c r="X47" s="12">
        <f t="shared" si="19"/>
        <v>99.99941068979975</v>
      </c>
      <c r="Y47" s="12">
        <f t="shared" si="19"/>
        <v>99.99948929440019</v>
      </c>
      <c r="Z47" s="12">
        <f t="shared" si="19"/>
        <v>99.42344321801876</v>
      </c>
    </row>
    <row r="48" spans="3:26" ht="12.7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2"/>
      <c r="V48" s="12"/>
      <c r="W48" s="12"/>
      <c r="X48" s="12"/>
      <c r="Y48" s="12"/>
      <c r="Z48" s="12"/>
    </row>
    <row r="49" spans="2:37" ht="12.75">
      <c r="B49" s="1" t="s">
        <v>45</v>
      </c>
      <c r="C49" s="6">
        <f>+'[1]NCA RELEASES (2)'!F85</f>
        <v>4584883</v>
      </c>
      <c r="D49" s="6">
        <f>+'[1]NCA RELEASES (2)'!J85</f>
        <v>25327381</v>
      </c>
      <c r="E49" s="6">
        <f>+'[1]NCA RELEASES (2)'!N85</f>
        <v>8235512</v>
      </c>
      <c r="F49" s="6">
        <f>+'[1]NCA RELEASES (2)'!O85</f>
        <v>1094060</v>
      </c>
      <c r="G49" s="6">
        <f>+'[1]NCA RELEASES (2)'!P85</f>
        <v>3034671</v>
      </c>
      <c r="H49" s="6">
        <f>SUM(C49:G49)</f>
        <v>42276507</v>
      </c>
      <c r="I49" s="6">
        <f>+'[1]all(net trust &amp;WF) (2)'!F85</f>
        <v>4576583</v>
      </c>
      <c r="J49" s="6">
        <f>+'[1]all(net trust &amp;WF) (2)'!J85</f>
        <v>23349835</v>
      </c>
      <c r="K49" s="6">
        <f>+'[1]all(net trust &amp;WF) (2)'!N85</f>
        <v>8289125</v>
      </c>
      <c r="L49" s="6">
        <f>+'[1]all(net trust &amp;WF) (2)'!O85</f>
        <v>1094060</v>
      </c>
      <c r="M49" s="6">
        <f>+'[1]all(net trust &amp;WF) (2)'!P85</f>
        <v>3034671</v>
      </c>
      <c r="N49" s="6">
        <f>SUM(I49:M49)</f>
        <v>40344274</v>
      </c>
      <c r="O49" s="6">
        <f>+C49-I49</f>
        <v>8300</v>
      </c>
      <c r="P49" s="6">
        <f>+D49-J49</f>
        <v>1977546</v>
      </c>
      <c r="Q49" s="6">
        <f>+E49-K49</f>
        <v>-53613</v>
      </c>
      <c r="R49" s="6">
        <f>+F49-L49</f>
        <v>0</v>
      </c>
      <c r="S49" s="6">
        <f>+G49-M49</f>
        <v>0</v>
      </c>
      <c r="T49" s="6">
        <f>SUM(O49:S49)</f>
        <v>1932233</v>
      </c>
      <c r="U49" s="12">
        <f aca="true" t="shared" si="20" ref="U49:Z49">+I49/C49*100</f>
        <v>99.81897029869683</v>
      </c>
      <c r="V49" s="12">
        <f t="shared" si="20"/>
        <v>92.19206281138977</v>
      </c>
      <c r="W49" s="12">
        <f t="shared" si="20"/>
        <v>100.65099777645882</v>
      </c>
      <c r="X49" s="12">
        <f t="shared" si="20"/>
        <v>100</v>
      </c>
      <c r="Y49" s="12">
        <f t="shared" si="20"/>
        <v>100</v>
      </c>
      <c r="Z49" s="12">
        <f t="shared" si="20"/>
        <v>95.42953489511325</v>
      </c>
      <c r="AB49" s="2" t="b">
        <f>+C49='[1]NCA RELEASES (2)'!F85</f>
        <v>1</v>
      </c>
      <c r="AC49" s="2" t="b">
        <f>+D49='[1]NCA RELEASES (2)'!J85</f>
        <v>1</v>
      </c>
      <c r="AD49" s="2" t="b">
        <f>+E49='[1]NCA RELEASES (2)'!N85</f>
        <v>1</v>
      </c>
      <c r="AE49" s="2" t="b">
        <f>+F49='[1]NCA RELEASES (2)'!O85</f>
        <v>1</v>
      </c>
      <c r="AF49" s="2" t="b">
        <f>+H49='[1]NCA RELEASES (2)'!O42</f>
        <v>0</v>
      </c>
      <c r="AG49" s="2" t="b">
        <f>+I49='[1]all(net trust &amp;WF) (2)'!F85</f>
        <v>1</v>
      </c>
      <c r="AH49" s="2" t="b">
        <f>+J49='[1]all(net trust &amp;WF) (2)'!J85</f>
        <v>1</v>
      </c>
      <c r="AI49" s="2" t="b">
        <f>+K49='[1]all(net trust &amp;WF) (2)'!N85</f>
        <v>1</v>
      </c>
      <c r="AJ49" s="2" t="b">
        <f>+L49='[1]all(net trust &amp;WF) (2)'!O85</f>
        <v>1</v>
      </c>
      <c r="AK49" s="2" t="b">
        <f>+N49='[1]all(net trust &amp;WF) (2)'!O42</f>
        <v>0</v>
      </c>
    </row>
    <row r="50" spans="2:26" ht="14.25">
      <c r="B50" s="1" t="s">
        <v>70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2"/>
      <c r="V50" s="12"/>
      <c r="W50" s="12"/>
      <c r="X50" s="12"/>
      <c r="Y50" s="12"/>
      <c r="Z50" s="12"/>
    </row>
    <row r="51" spans="2:37" ht="14.25">
      <c r="B51" s="1" t="s">
        <v>71</v>
      </c>
      <c r="C51" s="6">
        <f>+'[1]NCA RELEASES (2)'!F86+'[1]NCA RELEASES (2)'!F87</f>
        <v>81937250</v>
      </c>
      <c r="D51" s="6">
        <f>+'[1]NCA RELEASES (2)'!J86+'[1]NCA RELEASES (2)'!J87</f>
        <v>83864953</v>
      </c>
      <c r="E51" s="6">
        <f>+'[1]NCA RELEASES (2)'!N86+'[1]NCA RELEASES (2)'!N87</f>
        <v>79218592</v>
      </c>
      <c r="F51" s="6">
        <f>+'[1]NCA RELEASES (2)'!O86+'[1]NCA RELEASES (2)'!O87</f>
        <v>26056327</v>
      </c>
      <c r="G51" s="6">
        <f>+'[1]NCA RELEASES (2)'!P86+'[1]NCA RELEASES (2)'!P87</f>
        <v>27119688</v>
      </c>
      <c r="H51" s="6">
        <f>SUM(C51:G51)</f>
        <v>298196810</v>
      </c>
      <c r="I51" s="6">
        <f>+'[1]all(net trust &amp;WF) (2)'!F86+'[1]all(net trust &amp;WF) (2)'!F87</f>
        <v>81920239</v>
      </c>
      <c r="J51" s="6">
        <f>+'[1]all(net trust &amp;WF) (2)'!J86+'[1]all(net trust &amp;WF) (2)'!J87</f>
        <v>83856732</v>
      </c>
      <c r="K51" s="6">
        <f>+'[1]all(net trust &amp;WF) (2)'!N86+'[1]all(net trust &amp;WF) (2)'!N87</f>
        <v>79213349</v>
      </c>
      <c r="L51" s="6">
        <f>+'[1]all(net trust &amp;WF) (2)'!O86+'[1]all(net trust &amp;WF) (2)'!O87</f>
        <v>26056167</v>
      </c>
      <c r="M51" s="6">
        <f>+'[1]all(net trust &amp;WF) (2)'!P86+'[1]all(net trust &amp;WF) (2)'!P87</f>
        <v>27119534</v>
      </c>
      <c r="N51" s="6">
        <f>SUM(I51:M51)</f>
        <v>298166021</v>
      </c>
      <c r="O51" s="6">
        <f aca="true" t="shared" si="21" ref="O51:S52">+C51-I51</f>
        <v>17011</v>
      </c>
      <c r="P51" s="6">
        <f t="shared" si="21"/>
        <v>8221</v>
      </c>
      <c r="Q51" s="6">
        <f t="shared" si="21"/>
        <v>5243</v>
      </c>
      <c r="R51" s="6">
        <f t="shared" si="21"/>
        <v>160</v>
      </c>
      <c r="S51" s="6">
        <f t="shared" si="21"/>
        <v>154</v>
      </c>
      <c r="T51" s="6">
        <f>SUM(O51:S51)</f>
        <v>30789</v>
      </c>
      <c r="U51" s="12">
        <f aca="true" t="shared" si="22" ref="U51:Z52">+I51/C51*100</f>
        <v>99.97923899081309</v>
      </c>
      <c r="V51" s="12">
        <f t="shared" si="22"/>
        <v>99.99019733547098</v>
      </c>
      <c r="W51" s="12">
        <f t="shared" si="22"/>
        <v>99.99338160415677</v>
      </c>
      <c r="X51" s="12">
        <f t="shared" si="22"/>
        <v>99.99938594568604</v>
      </c>
      <c r="Y51" s="12">
        <f t="shared" si="22"/>
        <v>99.9994321468595</v>
      </c>
      <c r="Z51" s="12">
        <f t="shared" si="22"/>
        <v>99.9896749398493</v>
      </c>
      <c r="AB51" s="2" t="b">
        <f>+C51='[1]NCA RELEASES (2)'!F86+'[1]NCA RELEASES (2)'!F87</f>
        <v>1</v>
      </c>
      <c r="AC51" s="2" t="b">
        <f>+D51='[1]NCA RELEASES (2)'!J86+'[1]NCA RELEASES (2)'!J87</f>
        <v>1</v>
      </c>
      <c r="AD51" s="2" t="b">
        <f>+E51='[1]NCA RELEASES (2)'!N86+'[1]NCA RELEASES (2)'!N87</f>
        <v>1</v>
      </c>
      <c r="AE51" s="2" t="b">
        <f>+F51='[1]NCA RELEASES (2)'!O86+'[1]NCA RELEASES (2)'!O87</f>
        <v>1</v>
      </c>
      <c r="AF51" s="2" t="b">
        <f>+H51='[1]NCA RELEASES (2)'!O44+'[1]NCA RELEASES (2)'!O43</f>
        <v>0</v>
      </c>
      <c r="AG51" s="2" t="b">
        <f>+I51='[1]all(net trust &amp;WF) (2)'!F86+'[1]all(net trust &amp;WF) (2)'!F87</f>
        <v>1</v>
      </c>
      <c r="AH51" s="2" t="b">
        <f>+J51='[1]all(net trust &amp;WF) (2)'!J86+'[1]all(net trust &amp;WF) (2)'!J87</f>
        <v>1</v>
      </c>
      <c r="AI51" s="2" t="b">
        <f>+K51='[1]all(net trust &amp;WF) (2)'!N86+'[1]all(net trust &amp;WF) (2)'!N87</f>
        <v>1</v>
      </c>
      <c r="AJ51" s="2" t="b">
        <f>+L51='[1]all(net trust &amp;WF) (2)'!O86+'[1]all(net trust &amp;WF) (2)'!O87</f>
        <v>1</v>
      </c>
      <c r="AK51" s="2" t="b">
        <f>+N51='[1]all(net trust &amp;WF) (2)'!O43+'[1]all(net trust &amp;WF) (2)'!O44</f>
        <v>0</v>
      </c>
    </row>
    <row r="52" spans="2:37" ht="12.75">
      <c r="B52" s="1" t="s">
        <v>46</v>
      </c>
      <c r="C52" s="6">
        <f>+'[1]NCA RELEASES (2)'!F87</f>
        <v>667373</v>
      </c>
      <c r="D52" s="6">
        <f>+'[1]NCA RELEASES (2)'!J87</f>
        <v>344192</v>
      </c>
      <c r="E52" s="6">
        <f>+'[1]NCA RELEASES (2)'!N87</f>
        <v>51612</v>
      </c>
      <c r="F52" s="6">
        <f>+'[1]NCA RELEASES (2)'!O87</f>
        <v>25847</v>
      </c>
      <c r="G52" s="6">
        <f>+'[1]NCA RELEASES (2)'!P87</f>
        <v>26684</v>
      </c>
      <c r="H52" s="6">
        <f>SUM(C52:G52)</f>
        <v>1115708</v>
      </c>
      <c r="I52" s="6">
        <f>+'[1]all(net trust &amp;WF) (2)'!F87</f>
        <v>667373</v>
      </c>
      <c r="J52" s="6">
        <f>+'[1]all(net trust &amp;WF) (2)'!J87</f>
        <v>344191</v>
      </c>
      <c r="K52" s="6">
        <f>+'[1]all(net trust &amp;WF) (2)'!N87</f>
        <v>51611</v>
      </c>
      <c r="L52" s="6">
        <f>+'[1]all(net trust &amp;WF) (2)'!O87</f>
        <v>25838</v>
      </c>
      <c r="M52" s="6">
        <f>+'[1]all(net trust &amp;WF) (2)'!P87</f>
        <v>26670</v>
      </c>
      <c r="N52" s="6">
        <f>SUM(I52:M52)</f>
        <v>1115683</v>
      </c>
      <c r="O52" s="6">
        <f t="shared" si="21"/>
        <v>0</v>
      </c>
      <c r="P52" s="6">
        <f t="shared" si="21"/>
        <v>1</v>
      </c>
      <c r="Q52" s="6">
        <f t="shared" si="21"/>
        <v>1</v>
      </c>
      <c r="R52" s="6">
        <f t="shared" si="21"/>
        <v>9</v>
      </c>
      <c r="S52" s="6">
        <f t="shared" si="21"/>
        <v>14</v>
      </c>
      <c r="T52" s="6">
        <f>SUM(O52:S52)</f>
        <v>25</v>
      </c>
      <c r="U52" s="12">
        <f t="shared" si="22"/>
        <v>100</v>
      </c>
      <c r="V52" s="12">
        <f t="shared" si="22"/>
        <v>99.99970946448494</v>
      </c>
      <c r="W52" s="12">
        <f t="shared" si="22"/>
        <v>99.99806246609315</v>
      </c>
      <c r="X52" s="12">
        <f t="shared" si="22"/>
        <v>99.9651797113785</v>
      </c>
      <c r="Y52" s="12">
        <f t="shared" si="22"/>
        <v>99.94753410283316</v>
      </c>
      <c r="Z52" s="12">
        <f t="shared" si="22"/>
        <v>99.99775927034672</v>
      </c>
      <c r="AB52" s="2" t="b">
        <f>+C52='[1]NCA RELEASES (2)'!F87</f>
        <v>1</v>
      </c>
      <c r="AC52" s="2" t="b">
        <f>+D52='[1]NCA RELEASES (2)'!J87</f>
        <v>1</v>
      </c>
      <c r="AD52" s="2" t="b">
        <f>+E52='[1]NCA RELEASES (2)'!N87</f>
        <v>1</v>
      </c>
      <c r="AE52" s="2" t="b">
        <f>+F52='[1]NCA RELEASES (2)'!O87</f>
        <v>1</v>
      </c>
      <c r="AF52" s="2" t="b">
        <f>+H52='[1]NCA RELEASES (2)'!O44</f>
        <v>0</v>
      </c>
      <c r="AG52" s="2" t="b">
        <f>+I52='[1]all(net trust &amp;WF) (2)'!F87</f>
        <v>1</v>
      </c>
      <c r="AH52" s="2" t="b">
        <f>+J52='[1]all(net trust &amp;WF) (2)'!J87</f>
        <v>1</v>
      </c>
      <c r="AI52" s="2" t="b">
        <f>+K52='[1]all(net trust &amp;WF) (2)'!N87</f>
        <v>1</v>
      </c>
      <c r="AJ52" s="2" t="b">
        <f>+L52='[1]all(net trust &amp;WF) (2)'!O87</f>
        <v>1</v>
      </c>
      <c r="AK52" s="2" t="b">
        <f>+N52='[1]all(net trust &amp;WF) (2)'!O44</f>
        <v>0</v>
      </c>
    </row>
    <row r="53" spans="2:20" ht="12.75">
      <c r="B53" s="1" t="s">
        <v>47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3:20" ht="12.7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6" ht="12.75">
      <c r="A55" s="16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8"/>
      <c r="V55" s="18"/>
      <c r="W55" s="18"/>
      <c r="X55" s="18"/>
      <c r="Y55" s="18"/>
      <c r="Z55" s="18"/>
    </row>
    <row r="56" spans="1:26" ht="12.75">
      <c r="A56" s="19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1"/>
      <c r="V56" s="21"/>
      <c r="W56" s="21"/>
      <c r="X56" s="21"/>
      <c r="Y56" s="21"/>
      <c r="Z56" s="21"/>
    </row>
    <row r="57" spans="1:26" ht="12.75">
      <c r="A57" s="19" t="s">
        <v>48</v>
      </c>
      <c r="B57" s="19" t="s">
        <v>49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1"/>
      <c r="V57" s="21"/>
      <c r="W57" s="21"/>
      <c r="X57" s="21"/>
      <c r="Y57" s="21"/>
      <c r="Z57" s="21"/>
    </row>
    <row r="58" spans="1:26" ht="12.75">
      <c r="A58" s="19" t="s">
        <v>50</v>
      </c>
      <c r="B58" s="19" t="s">
        <v>51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1"/>
      <c r="V58" s="21"/>
      <c r="W58" s="21"/>
      <c r="X58" s="21"/>
      <c r="Y58" s="21"/>
      <c r="Z58" s="21"/>
    </row>
    <row r="59" spans="1:26" ht="12.75">
      <c r="A59" s="19" t="s">
        <v>52</v>
      </c>
      <c r="B59" s="19" t="s">
        <v>53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1"/>
      <c r="V59" s="21"/>
      <c r="W59" s="21"/>
      <c r="X59" s="21"/>
      <c r="Y59" s="21"/>
      <c r="Z59" s="21"/>
    </row>
    <row r="60" spans="1:26" ht="12.75">
      <c r="A60" s="19" t="s">
        <v>54</v>
      </c>
      <c r="B60" s="19" t="s">
        <v>55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1"/>
      <c r="V60" s="21"/>
      <c r="W60" s="21"/>
      <c r="X60" s="21"/>
      <c r="Y60" s="21"/>
      <c r="Z60" s="21"/>
    </row>
    <row r="61" spans="1:26" ht="12.75">
      <c r="A61" s="19" t="s">
        <v>56</v>
      </c>
      <c r="B61" s="19" t="s">
        <v>57</v>
      </c>
      <c r="C61" s="20"/>
      <c r="D61" s="20"/>
      <c r="E61" s="20"/>
      <c r="F61" s="20"/>
      <c r="G61" s="20"/>
      <c r="H61" s="20"/>
      <c r="I61" s="83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1"/>
      <c r="V61" s="21"/>
      <c r="W61" s="21"/>
      <c r="X61" s="21"/>
      <c r="Y61" s="21"/>
      <c r="Z61" s="21"/>
    </row>
    <row r="62" spans="1:16" ht="12.75">
      <c r="A62" s="22" t="s">
        <v>58</v>
      </c>
      <c r="B62" s="23" t="s">
        <v>59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1"/>
      <c r="O62" s="21"/>
      <c r="P62" s="21"/>
    </row>
    <row r="63" spans="1:16" ht="12.75">
      <c r="A63" s="19" t="s">
        <v>60</v>
      </c>
      <c r="B63" s="19" t="s">
        <v>61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/>
      <c r="O63" s="21"/>
      <c r="P63" s="21"/>
    </row>
    <row r="64" spans="1:16" ht="12.75">
      <c r="A64" s="19" t="s">
        <v>62</v>
      </c>
      <c r="B64" s="19" t="s">
        <v>63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1"/>
      <c r="O64" s="21"/>
      <c r="P64" s="21"/>
    </row>
    <row r="65" spans="3:20" ht="12.7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3:20" ht="12.75">
      <c r="C66" s="6">
        <f>+C8-'[1]NCA RELEASES (2)'!F89</f>
        <v>0</v>
      </c>
      <c r="D66" s="6">
        <f>+D8-'[1]NCA RELEASES (2)'!J89</f>
        <v>0</v>
      </c>
      <c r="E66" s="6">
        <f>+E8-'[1]NCA RELEASES (2)'!N89</f>
        <v>0</v>
      </c>
      <c r="F66" s="6">
        <f>+F8-'[1]NCA RELEASES (2)'!O89</f>
        <v>0</v>
      </c>
      <c r="G66" s="6">
        <f>+G8-'[1]NCA RELEASES (2)'!P89</f>
        <v>0</v>
      </c>
      <c r="H66" s="6">
        <f>+H8-'[1]NCA RELEASES (2)'!P46</f>
        <v>0</v>
      </c>
      <c r="I66" s="6">
        <f>+I8-'[1]all(net trust &amp;WF) (2)'!F89</f>
        <v>0</v>
      </c>
      <c r="J66" s="6">
        <f>+J8-'[1]all(net trust &amp;WF) (2)'!J89</f>
        <v>0</v>
      </c>
      <c r="K66" s="6">
        <f>+K8-'[1]all(net trust &amp;WF) (2)'!N89</f>
        <v>0</v>
      </c>
      <c r="L66" s="6">
        <f>+L8-'[1]all(net trust &amp;WF) (2)'!O89</f>
        <v>0</v>
      </c>
      <c r="M66" s="6">
        <f>+M8-'[1]all(net trust &amp;WF) (2)'!P89</f>
        <v>0</v>
      </c>
      <c r="N66" s="6">
        <f>+N8-'[1]all(net trust &amp;WF) (2)'!P46</f>
        <v>0</v>
      </c>
      <c r="O66" s="6"/>
      <c r="P66" s="6"/>
      <c r="Q66" s="6"/>
      <c r="R66" s="6"/>
      <c r="S66" s="6"/>
      <c r="T66" s="6"/>
    </row>
    <row r="67" spans="3:20" ht="12.7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3:20" ht="12.7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3:20" ht="12.7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3:20" ht="12.7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3:20" ht="12.7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3:20" ht="12.7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3:20" ht="12.7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3:20" ht="12.7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3:20" ht="12.7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</sheetData>
  <sheetProtection/>
  <mergeCells count="5">
    <mergeCell ref="O5:T5"/>
    <mergeCell ref="U5:Z5"/>
    <mergeCell ref="A5:B6"/>
    <mergeCell ref="C5:H5"/>
    <mergeCell ref="I5:N5"/>
  </mergeCells>
  <printOptions/>
  <pageMargins left="0.22" right="0.2" top="0.53" bottom="0.48" header="0.3" footer="0.1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5"/>
  <sheetViews>
    <sheetView tabSelected="1" view="pageBreakPreview" zoomScale="60" zoomScalePageLayoutView="0" workbookViewId="0" topLeftCell="A1">
      <pane xSplit="1" ySplit="10" topLeftCell="B307" activePane="bottomRight" state="frozen"/>
      <selection pane="topLeft" activeCell="G376" sqref="G376"/>
      <selection pane="topRight" activeCell="G376" sqref="G376"/>
      <selection pane="bottomLeft" activeCell="G376" sqref="G376"/>
      <selection pane="bottomRight" activeCell="G376" sqref="G376"/>
    </sheetView>
  </sheetViews>
  <sheetFormatPr defaultColWidth="9.140625" defaultRowHeight="12.75"/>
  <cols>
    <col min="1" max="1" width="30.7109375" style="82" customWidth="1"/>
    <col min="2" max="2" width="11.8515625" style="82" customWidth="1"/>
    <col min="3" max="3" width="11.7109375" style="82" customWidth="1"/>
    <col min="4" max="4" width="12.00390625" style="82" customWidth="1"/>
    <col min="5" max="5" width="14.00390625" style="82" customWidth="1"/>
    <col min="6" max="6" width="12.00390625" style="82" customWidth="1"/>
    <col min="7" max="7" width="11.421875" style="32" bestFit="1" customWidth="1"/>
    <col min="8" max="16384" width="9.140625" style="33" customWidth="1"/>
  </cols>
  <sheetData>
    <row r="1" spans="1:7" s="28" customFormat="1" ht="11.25">
      <c r="A1" s="26"/>
      <c r="B1" s="26"/>
      <c r="C1" s="26"/>
      <c r="D1" s="26"/>
      <c r="E1" s="26"/>
      <c r="F1" s="26"/>
      <c r="G1" s="27"/>
    </row>
    <row r="2" spans="1:7" s="28" customFormat="1" ht="11.25">
      <c r="A2" s="26" t="s">
        <v>91</v>
      </c>
      <c r="B2" s="26"/>
      <c r="C2" s="26"/>
      <c r="D2" s="26"/>
      <c r="E2" s="26"/>
      <c r="F2" s="26"/>
      <c r="G2" s="27"/>
    </row>
    <row r="3" spans="1:7" s="28" customFormat="1" ht="11.25">
      <c r="A3" s="26" t="str">
        <f>'[2]By Agency-SUM'!A3</f>
        <v>As of November</v>
      </c>
      <c r="B3" s="26"/>
      <c r="C3" s="26"/>
      <c r="D3" s="26"/>
      <c r="E3" s="26"/>
      <c r="F3" s="26"/>
      <c r="G3" s="27"/>
    </row>
    <row r="4" spans="1:7" s="28" customFormat="1" ht="11.25">
      <c r="A4" s="29" t="s">
        <v>92</v>
      </c>
      <c r="B4" s="29"/>
      <c r="C4" s="29"/>
      <c r="D4" s="29"/>
      <c r="E4" s="29"/>
      <c r="F4" s="29"/>
      <c r="G4" s="27"/>
    </row>
    <row r="5" spans="1:7" s="28" customFormat="1" ht="8.25" customHeight="1">
      <c r="A5" s="86" t="s">
        <v>93</v>
      </c>
      <c r="B5" s="89" t="s">
        <v>94</v>
      </c>
      <c r="C5" s="90"/>
      <c r="D5" s="90"/>
      <c r="E5" s="90"/>
      <c r="F5" s="91"/>
      <c r="G5" s="27"/>
    </row>
    <row r="6" spans="1:7" s="28" customFormat="1" ht="8.25" customHeight="1">
      <c r="A6" s="87"/>
      <c r="B6" s="92"/>
      <c r="C6" s="93"/>
      <c r="D6" s="93"/>
      <c r="E6" s="93"/>
      <c r="F6" s="94"/>
      <c r="G6" s="27"/>
    </row>
    <row r="7" spans="1:7" s="28" customFormat="1" ht="8.25" customHeight="1">
      <c r="A7" s="87"/>
      <c r="B7" s="92"/>
      <c r="C7" s="93"/>
      <c r="D7" s="93"/>
      <c r="E7" s="93"/>
      <c r="F7" s="94"/>
      <c r="G7" s="27"/>
    </row>
    <row r="8" spans="1:7" s="28" customFormat="1" ht="8.25" customHeight="1">
      <c r="A8" s="87"/>
      <c r="B8" s="95"/>
      <c r="C8" s="96"/>
      <c r="D8" s="96"/>
      <c r="E8" s="96"/>
      <c r="F8" s="97"/>
      <c r="G8" s="27"/>
    </row>
    <row r="9" spans="1:6" ht="24" customHeight="1">
      <c r="A9" s="88"/>
      <c r="B9" s="30" t="s">
        <v>379</v>
      </c>
      <c r="C9" s="31" t="s">
        <v>380</v>
      </c>
      <c r="D9" s="31" t="s">
        <v>381</v>
      </c>
      <c r="E9" s="31" t="s">
        <v>382</v>
      </c>
      <c r="F9" s="31" t="s">
        <v>95</v>
      </c>
    </row>
    <row r="10" spans="1:6" ht="11.25">
      <c r="A10" s="34"/>
      <c r="B10" s="34"/>
      <c r="C10" s="34"/>
      <c r="D10" s="34"/>
      <c r="E10" s="34"/>
      <c r="F10" s="34"/>
    </row>
    <row r="11" spans="1:6" ht="15" customHeight="1">
      <c r="A11" s="35" t="s">
        <v>11</v>
      </c>
      <c r="B11" s="35"/>
      <c r="C11" s="35"/>
      <c r="D11" s="35"/>
      <c r="E11" s="35"/>
      <c r="F11" s="35"/>
    </row>
    <row r="12" spans="1:6" ht="11.25">
      <c r="A12" s="36" t="s">
        <v>96</v>
      </c>
      <c r="B12" s="37">
        <f>SUM(B13:B17)</f>
        <v>8958746</v>
      </c>
      <c r="C12" s="37">
        <f>SUM(C13:C17)</f>
        <v>7417099</v>
      </c>
      <c r="D12" s="37">
        <f>SUM(D13:D17)</f>
        <v>484799</v>
      </c>
      <c r="E12" s="37">
        <f>SUM(E13:E17)</f>
        <v>7901898</v>
      </c>
      <c r="F12" s="37">
        <f>SUM(F13:F17)</f>
        <v>1056848</v>
      </c>
    </row>
    <row r="13" spans="1:6" ht="11.25">
      <c r="A13" s="38" t="s">
        <v>97</v>
      </c>
      <c r="B13" s="39">
        <f>'[2]By Agency-REG (C)'!B13+'[2]By Agency-SPEC'!B13</f>
        <v>2935392</v>
      </c>
      <c r="C13" s="39">
        <f>'[2]By Agency-REG (C)'!C13+'[2]By Agency-SPEC'!C13</f>
        <v>2348653</v>
      </c>
      <c r="D13" s="39">
        <f>'[2]By Agency-REG (C)'!D13+'[2]By Agency-SPEC'!D13</f>
        <v>83238</v>
      </c>
      <c r="E13" s="39">
        <f>SUM(C13:D13)</f>
        <v>2431891</v>
      </c>
      <c r="F13" s="39">
        <f>B13-E13</f>
        <v>503501</v>
      </c>
    </row>
    <row r="14" spans="1:6" ht="11.25">
      <c r="A14" s="40" t="s">
        <v>98</v>
      </c>
      <c r="B14" s="39">
        <f>'[2]By Agency-REG (C)'!B14+'[2]By Agency-SPEC'!B14</f>
        <v>113453</v>
      </c>
      <c r="C14" s="39">
        <f>'[2]By Agency-REG (C)'!C14+'[2]By Agency-SPEC'!C14</f>
        <v>101523</v>
      </c>
      <c r="D14" s="39">
        <f>'[2]By Agency-REG (C)'!D14+'[2]By Agency-SPEC'!D14</f>
        <v>7757</v>
      </c>
      <c r="E14" s="39">
        <f>SUM(C14:D14)</f>
        <v>109280</v>
      </c>
      <c r="F14" s="39">
        <f>B14-E14</f>
        <v>4173</v>
      </c>
    </row>
    <row r="15" spans="1:6" ht="11.25">
      <c r="A15" s="41" t="s">
        <v>99</v>
      </c>
      <c r="B15" s="39">
        <f>'[2]By Agency-REG (C)'!B15+'[2]By Agency-SPEC'!B15</f>
        <v>353952</v>
      </c>
      <c r="C15" s="39">
        <f>'[2]By Agency-REG (C)'!C15+'[2]By Agency-SPEC'!C15</f>
        <v>323230</v>
      </c>
      <c r="D15" s="39">
        <f>'[2]By Agency-REG (C)'!D15+'[2]By Agency-SPEC'!D15</f>
        <v>19534</v>
      </c>
      <c r="E15" s="39">
        <f>SUM(C15:D15)</f>
        <v>342764</v>
      </c>
      <c r="F15" s="39">
        <f>B15-E15</f>
        <v>11188</v>
      </c>
    </row>
    <row r="16" spans="1:6" ht="11.25">
      <c r="A16" s="38" t="s">
        <v>100</v>
      </c>
      <c r="B16" s="39">
        <f>'[2]By Agency-REG (C)'!B16+'[2]By Agency-SPEC'!B16</f>
        <v>5429289</v>
      </c>
      <c r="C16" s="39">
        <f>'[2]By Agency-REG (C)'!C16+'[2]By Agency-SPEC'!C16</f>
        <v>4524831</v>
      </c>
      <c r="D16" s="39">
        <f>'[2]By Agency-REG (C)'!D16+'[2]By Agency-SPEC'!D16</f>
        <v>366649</v>
      </c>
      <c r="E16" s="39">
        <f>SUM(C16:D16)</f>
        <v>4891480</v>
      </c>
      <c r="F16" s="39">
        <f>B16-E16</f>
        <v>537809</v>
      </c>
    </row>
    <row r="17" spans="1:6" ht="11.25">
      <c r="A17" s="41" t="s">
        <v>101</v>
      </c>
      <c r="B17" s="39">
        <f>'[2]By Agency-REG (C)'!B17+'[2]By Agency-SPEC'!B17</f>
        <v>126660</v>
      </c>
      <c r="C17" s="39">
        <f>'[2]By Agency-REG (C)'!C17+'[2]By Agency-SPEC'!C17</f>
        <v>118862</v>
      </c>
      <c r="D17" s="39">
        <f>'[2]By Agency-REG (C)'!D17+'[2]By Agency-SPEC'!D17</f>
        <v>7621</v>
      </c>
      <c r="E17" s="39">
        <f>SUM(C17:D17)</f>
        <v>126483</v>
      </c>
      <c r="F17" s="39">
        <f>B17-E17</f>
        <v>177</v>
      </c>
    </row>
    <row r="18" spans="1:6" ht="11.25">
      <c r="A18" s="41"/>
      <c r="B18" s="42"/>
      <c r="C18" s="42"/>
      <c r="D18" s="42"/>
      <c r="E18" s="42"/>
      <c r="F18" s="42"/>
    </row>
    <row r="19" spans="1:6" ht="11.25">
      <c r="A19" s="43" t="s">
        <v>102</v>
      </c>
      <c r="B19" s="44">
        <f>+B20</f>
        <v>2520243</v>
      </c>
      <c r="C19" s="44">
        <f>+C20</f>
        <v>1719935</v>
      </c>
      <c r="D19" s="44">
        <f>+D20</f>
        <v>148051</v>
      </c>
      <c r="E19" s="44">
        <f>+E20</f>
        <v>1867986</v>
      </c>
      <c r="F19" s="44">
        <f>+F20</f>
        <v>652257</v>
      </c>
    </row>
    <row r="20" spans="1:6" ht="11.25">
      <c r="A20" s="41" t="s">
        <v>103</v>
      </c>
      <c r="B20" s="39">
        <f>'[2]By Agency-REG (C)'!B20+'[2]By Agency-SPEC'!B20</f>
        <v>2520243</v>
      </c>
      <c r="C20" s="39">
        <f>'[2]By Agency-REG (C)'!C20+'[2]By Agency-SPEC'!C20</f>
        <v>1719935</v>
      </c>
      <c r="D20" s="39">
        <f>'[2]By Agency-REG (C)'!D20+'[2]By Agency-SPEC'!D20</f>
        <v>148051</v>
      </c>
      <c r="E20" s="39">
        <f>SUM(C20:D20)</f>
        <v>1867986</v>
      </c>
      <c r="F20" s="39">
        <f>B20-E20</f>
        <v>652257</v>
      </c>
    </row>
    <row r="21" spans="1:6" ht="11.25">
      <c r="A21" s="41"/>
      <c r="B21" s="42"/>
      <c r="C21" s="42"/>
      <c r="D21" s="42"/>
      <c r="E21" s="42"/>
      <c r="F21" s="42"/>
    </row>
    <row r="22" spans="1:6" ht="11.25">
      <c r="A22" s="43" t="s">
        <v>104</v>
      </c>
      <c r="B22" s="44">
        <f>+B23</f>
        <v>407317</v>
      </c>
      <c r="C22" s="44">
        <f>+C23</f>
        <v>287407</v>
      </c>
      <c r="D22" s="44">
        <f>+D23</f>
        <v>7287</v>
      </c>
      <c r="E22" s="44">
        <f>+E23</f>
        <v>294694</v>
      </c>
      <c r="F22" s="44">
        <f>+F23</f>
        <v>112623</v>
      </c>
    </row>
    <row r="23" spans="1:6" ht="11.25">
      <c r="A23" s="41" t="s">
        <v>105</v>
      </c>
      <c r="B23" s="39">
        <f>'[2]By Agency-REG (C)'!B23+'[2]By Agency-SPEC'!B23</f>
        <v>407317</v>
      </c>
      <c r="C23" s="39">
        <f>'[2]By Agency-REG (C)'!C23+'[2]By Agency-SPEC'!C23</f>
        <v>287407</v>
      </c>
      <c r="D23" s="39">
        <f>'[2]By Agency-REG (C)'!D23+'[2]By Agency-SPEC'!D23</f>
        <v>7287</v>
      </c>
      <c r="E23" s="39">
        <f>SUM(C23:D23)</f>
        <v>294694</v>
      </c>
      <c r="F23" s="39">
        <f>B23-E23</f>
        <v>112623</v>
      </c>
    </row>
    <row r="24" spans="1:6" ht="11.25">
      <c r="A24" s="41"/>
      <c r="B24" s="42"/>
      <c r="C24" s="42"/>
      <c r="D24" s="42"/>
      <c r="E24" s="42"/>
      <c r="F24" s="42"/>
    </row>
    <row r="25" spans="1:6" ht="11.25">
      <c r="A25" s="43" t="s">
        <v>106</v>
      </c>
      <c r="B25" s="44">
        <f>+B26</f>
        <v>2955828</v>
      </c>
      <c r="C25" s="44">
        <f>+C26</f>
        <v>2636743</v>
      </c>
      <c r="D25" s="44">
        <f>+D26</f>
        <v>221687</v>
      </c>
      <c r="E25" s="44">
        <f>+E26</f>
        <v>2858430</v>
      </c>
      <c r="F25" s="44">
        <f>+F26</f>
        <v>97398</v>
      </c>
    </row>
    <row r="26" spans="1:6" ht="11.25">
      <c r="A26" s="41" t="s">
        <v>107</v>
      </c>
      <c r="B26" s="39">
        <f>'[2]By Agency-REG (C)'!B26+'[2]By Agency-SPEC'!B26</f>
        <v>2955828</v>
      </c>
      <c r="C26" s="39">
        <f>'[2]By Agency-REG (C)'!C26+'[2]By Agency-SPEC'!C26</f>
        <v>2636743</v>
      </c>
      <c r="D26" s="39">
        <f>'[2]By Agency-REG (C)'!D26+'[2]By Agency-SPEC'!D26</f>
        <v>221687</v>
      </c>
      <c r="E26" s="39">
        <f>SUM(C26:D26)</f>
        <v>2858430</v>
      </c>
      <c r="F26" s="39">
        <f>B26-E26</f>
        <v>97398</v>
      </c>
    </row>
    <row r="27" spans="1:6" ht="11.25">
      <c r="A27" s="41"/>
      <c r="B27" s="42"/>
      <c r="C27" s="42"/>
      <c r="D27" s="42"/>
      <c r="E27" s="42"/>
      <c r="F27" s="42"/>
    </row>
    <row r="28" spans="1:6" ht="11.25">
      <c r="A28" s="43" t="s">
        <v>108</v>
      </c>
      <c r="B28" s="44">
        <f>SUM(B29:B39)</f>
        <v>53772647</v>
      </c>
      <c r="C28" s="44">
        <f>SUM(C29:C39)</f>
        <v>44202635</v>
      </c>
      <c r="D28" s="44">
        <f>SUM(D29:D39)</f>
        <v>2914446</v>
      </c>
      <c r="E28" s="44">
        <f>SUM(E29:E39)</f>
        <v>47117081</v>
      </c>
      <c r="F28" s="44">
        <f>SUM(F29:F39)</f>
        <v>6655566</v>
      </c>
    </row>
    <row r="29" spans="1:6" ht="11.25">
      <c r="A29" s="41" t="s">
        <v>107</v>
      </c>
      <c r="B29" s="39">
        <f>'[2]By Agency-REG (C)'!B29+'[2]By Agency-SPEC'!B29</f>
        <v>47099541</v>
      </c>
      <c r="C29" s="39">
        <f>'[2]By Agency-REG (C)'!C29+'[2]By Agency-SPEC'!C29</f>
        <v>39525724</v>
      </c>
      <c r="D29" s="39">
        <f>'[2]By Agency-REG (C)'!D29+'[2]By Agency-SPEC'!D29</f>
        <v>2591002</v>
      </c>
      <c r="E29" s="39">
        <f aca="true" t="shared" si="0" ref="E29:E39">SUM(C29:D29)</f>
        <v>42116726</v>
      </c>
      <c r="F29" s="39">
        <f aca="true" t="shared" si="1" ref="F29:F39">B29-E29</f>
        <v>4982815</v>
      </c>
    </row>
    <row r="30" spans="1:6" ht="11.25">
      <c r="A30" s="38" t="s">
        <v>109</v>
      </c>
      <c r="B30" s="39">
        <f>'[2]By Agency-REG (C)'!B30+'[2]By Agency-SPEC'!B30</f>
        <v>328802</v>
      </c>
      <c r="C30" s="39">
        <f>'[2]By Agency-REG (C)'!C30+'[2]By Agency-SPEC'!C30</f>
        <v>28511</v>
      </c>
      <c r="D30" s="39">
        <f>'[2]By Agency-REG (C)'!D30+'[2]By Agency-SPEC'!D30</f>
        <v>603</v>
      </c>
      <c r="E30" s="39">
        <f t="shared" si="0"/>
        <v>29114</v>
      </c>
      <c r="F30" s="39">
        <f t="shared" si="1"/>
        <v>299688</v>
      </c>
    </row>
    <row r="31" spans="1:6" ht="11.25">
      <c r="A31" s="38" t="s">
        <v>110</v>
      </c>
      <c r="B31" s="39">
        <f>'[2]By Agency-REG (C)'!B31+'[2]By Agency-SPEC'!B31</f>
        <v>4480265</v>
      </c>
      <c r="C31" s="39">
        <f>'[2]By Agency-REG (C)'!C31+'[2]By Agency-SPEC'!C31</f>
        <v>3055377</v>
      </c>
      <c r="D31" s="39">
        <f>'[2]By Agency-REG (C)'!D31+'[2]By Agency-SPEC'!D31</f>
        <v>198339</v>
      </c>
      <c r="E31" s="39">
        <f t="shared" si="0"/>
        <v>3253716</v>
      </c>
      <c r="F31" s="39">
        <f t="shared" si="1"/>
        <v>1226549</v>
      </c>
    </row>
    <row r="32" spans="1:6" ht="11.25">
      <c r="A32" s="38" t="s">
        <v>111</v>
      </c>
      <c r="B32" s="39">
        <f>'[2]By Agency-REG (C)'!B32+'[2]By Agency-SPEC'!B32</f>
        <v>172756</v>
      </c>
      <c r="C32" s="39">
        <f>'[2]By Agency-REG (C)'!C32+'[2]By Agency-SPEC'!C32</f>
        <v>128615</v>
      </c>
      <c r="D32" s="39">
        <f>'[2]By Agency-REG (C)'!D32+'[2]By Agency-SPEC'!D32</f>
        <v>13323</v>
      </c>
      <c r="E32" s="39">
        <f t="shared" si="0"/>
        <v>141938</v>
      </c>
      <c r="F32" s="39">
        <f t="shared" si="1"/>
        <v>30818</v>
      </c>
    </row>
    <row r="33" spans="1:8" ht="11.25">
      <c r="A33" s="38" t="s">
        <v>112</v>
      </c>
      <c r="B33" s="39">
        <f>'[2]By Agency-REG (C)'!B33+'[2]By Agency-SPEC'!B33</f>
        <v>81519</v>
      </c>
      <c r="C33" s="39">
        <f>'[2]By Agency-REG (C)'!C33+'[2]By Agency-SPEC'!C33</f>
        <v>59564</v>
      </c>
      <c r="D33" s="39">
        <f>'[2]By Agency-REG (C)'!D33+'[2]By Agency-SPEC'!D33</f>
        <v>16728</v>
      </c>
      <c r="E33" s="39">
        <f t="shared" si="0"/>
        <v>76292</v>
      </c>
      <c r="F33" s="39">
        <f t="shared" si="1"/>
        <v>5227</v>
      </c>
      <c r="H33" s="39"/>
    </row>
    <row r="34" spans="1:6" ht="11.25">
      <c r="A34" s="38" t="s">
        <v>113</v>
      </c>
      <c r="B34" s="39">
        <f>'[2]By Agency-REG (C)'!B34+'[2]By Agency-SPEC'!B34</f>
        <v>55298</v>
      </c>
      <c r="C34" s="39">
        <f>'[2]By Agency-REG (C)'!C34+'[2]By Agency-SPEC'!C34</f>
        <v>44186</v>
      </c>
      <c r="D34" s="39">
        <f>'[2]By Agency-REG (C)'!D34+'[2]By Agency-SPEC'!D34</f>
        <v>2223</v>
      </c>
      <c r="E34" s="39">
        <f t="shared" si="0"/>
        <v>46409</v>
      </c>
      <c r="F34" s="39">
        <f t="shared" si="1"/>
        <v>8889</v>
      </c>
    </row>
    <row r="35" spans="1:6" ht="11.25">
      <c r="A35" s="38" t="s">
        <v>114</v>
      </c>
      <c r="B35" s="39">
        <f>'[2]By Agency-REG (C)'!B35+'[2]By Agency-SPEC'!B35</f>
        <v>251808</v>
      </c>
      <c r="C35" s="39">
        <f>'[2]By Agency-REG (C)'!C35+'[2]By Agency-SPEC'!C35</f>
        <v>226407</v>
      </c>
      <c r="D35" s="39">
        <f>'[2]By Agency-REG (C)'!D35+'[2]By Agency-SPEC'!D35</f>
        <v>7928</v>
      </c>
      <c r="E35" s="39">
        <f t="shared" si="0"/>
        <v>234335</v>
      </c>
      <c r="F35" s="39">
        <f t="shared" si="1"/>
        <v>17473</v>
      </c>
    </row>
    <row r="36" spans="1:6" ht="11.25">
      <c r="A36" s="38" t="s">
        <v>115</v>
      </c>
      <c r="B36" s="39">
        <f>'[2]By Agency-REG (C)'!B36+'[2]By Agency-SPEC'!B36</f>
        <v>49449</v>
      </c>
      <c r="C36" s="39">
        <f>'[2]By Agency-REG (C)'!C36+'[2]By Agency-SPEC'!C36</f>
        <v>45612</v>
      </c>
      <c r="D36" s="39">
        <f>'[2]By Agency-REG (C)'!D36+'[2]By Agency-SPEC'!D36</f>
        <v>1621</v>
      </c>
      <c r="E36" s="39">
        <f t="shared" si="0"/>
        <v>47233</v>
      </c>
      <c r="F36" s="39">
        <f t="shared" si="1"/>
        <v>2216</v>
      </c>
    </row>
    <row r="37" spans="1:6" ht="11.25">
      <c r="A37" s="38" t="s">
        <v>116</v>
      </c>
      <c r="B37" s="39">
        <f>'[2]By Agency-REG (C)'!B37+'[2]By Agency-SPEC'!B37</f>
        <v>126861</v>
      </c>
      <c r="C37" s="39">
        <f>'[2]By Agency-REG (C)'!C37+'[2]By Agency-SPEC'!C37</f>
        <v>105498</v>
      </c>
      <c r="D37" s="39">
        <f>'[2]By Agency-REG (C)'!D37+'[2]By Agency-SPEC'!D37</f>
        <v>7898</v>
      </c>
      <c r="E37" s="39">
        <f t="shared" si="0"/>
        <v>113396</v>
      </c>
      <c r="F37" s="39">
        <f t="shared" si="1"/>
        <v>13465</v>
      </c>
    </row>
    <row r="38" spans="1:6" ht="11.25">
      <c r="A38" s="38" t="s">
        <v>117</v>
      </c>
      <c r="B38" s="39">
        <f>'[2]By Agency-REG (C)'!B38+'[2]By Agency-SPEC'!B38</f>
        <v>368230</v>
      </c>
      <c r="C38" s="39">
        <f>'[2]By Agency-REG (C)'!C38+'[2]By Agency-SPEC'!C38</f>
        <v>281526</v>
      </c>
      <c r="D38" s="39">
        <f>'[2]By Agency-REG (C)'!D38+'[2]By Agency-SPEC'!D38</f>
        <v>31668</v>
      </c>
      <c r="E38" s="39">
        <f t="shared" si="0"/>
        <v>313194</v>
      </c>
      <c r="F38" s="39">
        <f t="shared" si="1"/>
        <v>55036</v>
      </c>
    </row>
    <row r="39" spans="1:6" ht="11.25">
      <c r="A39" s="38" t="s">
        <v>118</v>
      </c>
      <c r="B39" s="39">
        <f>'[2]By Agency-REG (C)'!B39+'[2]By Agency-SPEC'!B39</f>
        <v>758118</v>
      </c>
      <c r="C39" s="39">
        <f>'[2]By Agency-REG (C)'!C39+'[2]By Agency-SPEC'!C39</f>
        <v>701615</v>
      </c>
      <c r="D39" s="39">
        <f>'[2]By Agency-REG (C)'!D39+'[2]By Agency-SPEC'!D39</f>
        <v>43113</v>
      </c>
      <c r="E39" s="39">
        <f t="shared" si="0"/>
        <v>744728</v>
      </c>
      <c r="F39" s="39">
        <f t="shared" si="1"/>
        <v>13390</v>
      </c>
    </row>
    <row r="40" spans="1:6" ht="11.25">
      <c r="A40" s="41"/>
      <c r="B40" s="42"/>
      <c r="C40" s="42"/>
      <c r="D40" s="42"/>
      <c r="E40" s="42"/>
      <c r="F40" s="42"/>
    </row>
    <row r="41" spans="1:6" ht="11.25">
      <c r="A41" s="43" t="s">
        <v>119</v>
      </c>
      <c r="B41" s="44">
        <f>SUM(B42:B43)</f>
        <v>968717</v>
      </c>
      <c r="C41" s="44">
        <f>SUM(C42:C43)</f>
        <v>855730</v>
      </c>
      <c r="D41" s="44">
        <f>SUM(D42:D43)</f>
        <v>23299</v>
      </c>
      <c r="E41" s="44">
        <f>SUM(E42:E43)</f>
        <v>879029</v>
      </c>
      <c r="F41" s="44">
        <f>SUM(F42:F43)</f>
        <v>89688</v>
      </c>
    </row>
    <row r="42" spans="1:6" ht="11.25">
      <c r="A42" s="38" t="s">
        <v>120</v>
      </c>
      <c r="B42" s="39">
        <f>'[2]By Agency-REG (C)'!B42+'[2]By Agency-SPEC'!B42</f>
        <v>935151</v>
      </c>
      <c r="C42" s="39">
        <f>'[2]By Agency-REG (C)'!C42+'[2]By Agency-SPEC'!C42</f>
        <v>835725</v>
      </c>
      <c r="D42" s="39">
        <f>'[2]By Agency-REG (C)'!D42+'[2]By Agency-SPEC'!D42</f>
        <v>21321</v>
      </c>
      <c r="E42" s="39">
        <f>SUM(C42:D42)</f>
        <v>857046</v>
      </c>
      <c r="F42" s="39">
        <f>B42-E42</f>
        <v>78105</v>
      </c>
    </row>
    <row r="43" spans="1:6" ht="11.25">
      <c r="A43" s="38" t="s">
        <v>121</v>
      </c>
      <c r="B43" s="39">
        <f>'[2]By Agency-REG (C)'!B43+'[2]By Agency-SPEC'!B43</f>
        <v>33566</v>
      </c>
      <c r="C43" s="39">
        <f>'[2]By Agency-REG (C)'!C43+'[2]By Agency-SPEC'!C43</f>
        <v>20005</v>
      </c>
      <c r="D43" s="39">
        <f>'[2]By Agency-REG (C)'!D43+'[2]By Agency-SPEC'!D43</f>
        <v>1978</v>
      </c>
      <c r="E43" s="39">
        <f>SUM(C43:D43)</f>
        <v>21983</v>
      </c>
      <c r="F43" s="39">
        <f>B43-E43</f>
        <v>11583</v>
      </c>
    </row>
    <row r="44" spans="1:6" ht="11.25">
      <c r="A44" s="41"/>
      <c r="B44" s="42"/>
      <c r="C44" s="42"/>
      <c r="D44" s="42"/>
      <c r="E44" s="42"/>
      <c r="F44" s="42"/>
    </row>
    <row r="45" spans="1:6" ht="11.25">
      <c r="A45" s="43" t="s">
        <v>122</v>
      </c>
      <c r="B45" s="44">
        <f>SUM(B46:B50)</f>
        <v>235428800</v>
      </c>
      <c r="C45" s="44">
        <f>SUM(C46:C50)</f>
        <v>223227480</v>
      </c>
      <c r="D45" s="44">
        <f>SUM(D46:D50)</f>
        <v>5138124</v>
      </c>
      <c r="E45" s="44">
        <f>SUM(E46:E50)</f>
        <v>228365604</v>
      </c>
      <c r="F45" s="44">
        <f>SUM(F46:F50)</f>
        <v>7063196</v>
      </c>
    </row>
    <row r="46" spans="1:6" ht="11.25">
      <c r="A46" s="38" t="s">
        <v>107</v>
      </c>
      <c r="B46" s="39">
        <f>'[2]By Agency-REG (C)'!B46+'[2]By Agency-SPEC'!B46</f>
        <v>235077577</v>
      </c>
      <c r="C46" s="39">
        <f>'[2]By Agency-REG (C)'!C46+'[2]By Agency-SPEC'!C46</f>
        <v>222928175</v>
      </c>
      <c r="D46" s="39">
        <f>'[2]By Agency-REG (C)'!D46+'[2]By Agency-SPEC'!D46</f>
        <v>5130378</v>
      </c>
      <c r="E46" s="39">
        <f>SUM(C46:D46)</f>
        <v>228058553</v>
      </c>
      <c r="F46" s="39">
        <f>B46-E46</f>
        <v>7019024</v>
      </c>
    </row>
    <row r="47" spans="1:6" ht="11.25">
      <c r="A47" s="45" t="s">
        <v>123</v>
      </c>
      <c r="B47" s="39">
        <f>'[2]By Agency-REG (C)'!B47+'[2]By Agency-SPEC'!B47</f>
        <v>21424</v>
      </c>
      <c r="C47" s="39">
        <f>'[2]By Agency-REG (C)'!C47+'[2]By Agency-SPEC'!C47</f>
        <v>18951</v>
      </c>
      <c r="D47" s="39">
        <f>'[2]By Agency-REG (C)'!D47+'[2]By Agency-SPEC'!D47</f>
        <v>728</v>
      </c>
      <c r="E47" s="39">
        <f>SUM(C47:D47)</f>
        <v>19679</v>
      </c>
      <c r="F47" s="39">
        <f>B47-E47</f>
        <v>1745</v>
      </c>
    </row>
    <row r="48" spans="1:6" ht="11.25">
      <c r="A48" s="45" t="s">
        <v>124</v>
      </c>
      <c r="B48" s="39">
        <f>'[2]By Agency-REG (C)'!B48+'[2]By Agency-SPEC'!B48</f>
        <v>6833</v>
      </c>
      <c r="C48" s="39">
        <f>'[2]By Agency-REG (C)'!C48+'[2]By Agency-SPEC'!C48</f>
        <v>5974</v>
      </c>
      <c r="D48" s="39">
        <f>'[2]By Agency-REG (C)'!D48+'[2]By Agency-SPEC'!D48</f>
        <v>48</v>
      </c>
      <c r="E48" s="39">
        <f>SUM(C48:D48)</f>
        <v>6022</v>
      </c>
      <c r="F48" s="39">
        <f>B48-E48</f>
        <v>811</v>
      </c>
    </row>
    <row r="49" spans="1:6" ht="11.25">
      <c r="A49" s="38" t="s">
        <v>125</v>
      </c>
      <c r="B49" s="39">
        <f>'[2]By Agency-REG (C)'!B49+'[2]By Agency-SPEC'!B49</f>
        <v>258585</v>
      </c>
      <c r="C49" s="39">
        <f>'[2]By Agency-REG (C)'!C49+'[2]By Agency-SPEC'!C49</f>
        <v>218884</v>
      </c>
      <c r="D49" s="39">
        <f>'[2]By Agency-REG (C)'!D49+'[2]By Agency-SPEC'!D49</f>
        <v>5809</v>
      </c>
      <c r="E49" s="39">
        <f>SUM(C49:D49)</f>
        <v>224693</v>
      </c>
      <c r="F49" s="39">
        <f>B49-E49</f>
        <v>33892</v>
      </c>
    </row>
    <row r="50" spans="1:6" ht="11.25">
      <c r="A50" s="41" t="s">
        <v>126</v>
      </c>
      <c r="B50" s="39">
        <f>'[2]By Agency-REG (C)'!B50+'[2]By Agency-SPEC'!B50</f>
        <v>64381</v>
      </c>
      <c r="C50" s="39">
        <f>'[2]By Agency-REG (C)'!C50+'[2]By Agency-SPEC'!C50</f>
        <v>55496</v>
      </c>
      <c r="D50" s="39">
        <f>'[2]By Agency-REG (C)'!D50+'[2]By Agency-SPEC'!D50</f>
        <v>1161</v>
      </c>
      <c r="E50" s="39">
        <f>SUM(C50:D50)</f>
        <v>56657</v>
      </c>
      <c r="F50" s="39">
        <f>B50-E50</f>
        <v>7724</v>
      </c>
    </row>
    <row r="51" spans="1:6" ht="11.25">
      <c r="A51" s="41"/>
      <c r="B51" s="39"/>
      <c r="C51" s="39"/>
      <c r="D51" s="39"/>
      <c r="E51" s="42"/>
      <c r="F51" s="42"/>
    </row>
    <row r="52" spans="1:6" ht="11.25">
      <c r="A52" s="43" t="s">
        <v>127</v>
      </c>
      <c r="B52" s="39">
        <f>'[2]By Agency-REG (C)'!B52+'[2]By Agency-SPEC'!B52</f>
        <v>29727826</v>
      </c>
      <c r="C52" s="39">
        <f>'[2]By Agency-REG (C)'!C52+'[2]By Agency-SPEC'!C52</f>
        <v>27788901</v>
      </c>
      <c r="D52" s="39">
        <f>'[2]By Agency-REG (C)'!D52+'[2]By Agency-SPEC'!D52</f>
        <v>1164284</v>
      </c>
      <c r="E52" s="39">
        <f>SUM(C52:D52)</f>
        <v>28953185</v>
      </c>
      <c r="F52" s="39">
        <f>B52-E52</f>
        <v>774641</v>
      </c>
    </row>
    <row r="53" spans="1:6" ht="11.25">
      <c r="A53" s="43"/>
      <c r="B53" s="46"/>
      <c r="C53" s="46"/>
      <c r="D53" s="46"/>
      <c r="E53" s="46"/>
      <c r="F53" s="46"/>
    </row>
    <row r="54" spans="1:6" ht="11.25">
      <c r="A54" s="47" t="s">
        <v>128</v>
      </c>
      <c r="B54" s="44">
        <f>+B55</f>
        <v>787779</v>
      </c>
      <c r="C54" s="44">
        <f>+C55</f>
        <v>702580</v>
      </c>
      <c r="D54" s="44">
        <f>+D55</f>
        <v>44584</v>
      </c>
      <c r="E54" s="44">
        <f>+E55</f>
        <v>747164</v>
      </c>
      <c r="F54" s="44">
        <f>+F55</f>
        <v>40615</v>
      </c>
    </row>
    <row r="55" spans="1:6" ht="11.25">
      <c r="A55" s="38" t="s">
        <v>107</v>
      </c>
      <c r="B55" s="39">
        <f>'[2]By Agency-REG (C)'!B55+'[2]By Agency-SPEC'!B55</f>
        <v>787779</v>
      </c>
      <c r="C55" s="39">
        <f>'[2]By Agency-REG (C)'!C55+'[2]By Agency-SPEC'!C55</f>
        <v>702580</v>
      </c>
      <c r="D55" s="39">
        <f>'[2]By Agency-REG (C)'!D55+'[2]By Agency-SPEC'!D55</f>
        <v>44584</v>
      </c>
      <c r="E55" s="39">
        <f>SUM(C55:D55)</f>
        <v>747164</v>
      </c>
      <c r="F55" s="39">
        <f>B55-E55</f>
        <v>40615</v>
      </c>
    </row>
    <row r="56" spans="1:6" ht="11.25">
      <c r="A56" s="38"/>
      <c r="B56" s="42"/>
      <c r="C56" s="42"/>
      <c r="D56" s="42"/>
      <c r="E56" s="42"/>
      <c r="F56" s="42"/>
    </row>
    <row r="57" spans="1:6" ht="11.25">
      <c r="A57" s="47" t="s">
        <v>129</v>
      </c>
      <c r="B57" s="44">
        <f>SUM(B58:B63)</f>
        <v>19570666</v>
      </c>
      <c r="C57" s="44">
        <f>SUM(C58:C63)</f>
        <v>15954641</v>
      </c>
      <c r="D57" s="44">
        <f>SUM(D58:D63)</f>
        <v>602664</v>
      </c>
      <c r="E57" s="44">
        <f>SUM(E58:E63)</f>
        <v>16557305</v>
      </c>
      <c r="F57" s="44">
        <f>SUM(F58:F63)</f>
        <v>3013361</v>
      </c>
    </row>
    <row r="58" spans="1:6" ht="11.25">
      <c r="A58" s="38" t="s">
        <v>107</v>
      </c>
      <c r="B58" s="39">
        <f>'[2]By Agency-REG (C)'!B58+'[2]By Agency-SPEC'!B58</f>
        <v>15312867</v>
      </c>
      <c r="C58" s="39">
        <f>'[2]By Agency-REG (C)'!C58+'[2]By Agency-SPEC'!C58</f>
        <v>12113576</v>
      </c>
      <c r="D58" s="39">
        <f>'[2]By Agency-REG (C)'!D58+'[2]By Agency-SPEC'!D58</f>
        <v>477302</v>
      </c>
      <c r="E58" s="39">
        <f aca="true" t="shared" si="2" ref="E58:E63">SUM(C58:D58)</f>
        <v>12590878</v>
      </c>
      <c r="F58" s="39">
        <f aca="true" t="shared" si="3" ref="F58:F63">B58-E58</f>
        <v>2721989</v>
      </c>
    </row>
    <row r="59" spans="1:6" ht="11.25">
      <c r="A59" s="38" t="s">
        <v>130</v>
      </c>
      <c r="B59" s="39">
        <f>'[2]By Agency-REG (C)'!B59+'[2]By Agency-SPEC'!B59</f>
        <v>1002742</v>
      </c>
      <c r="C59" s="39">
        <f>'[2]By Agency-REG (C)'!C59+'[2]By Agency-SPEC'!C59</f>
        <v>944467</v>
      </c>
      <c r="D59" s="39">
        <f>'[2]By Agency-REG (C)'!D59+'[2]By Agency-SPEC'!D59</f>
        <v>47608</v>
      </c>
      <c r="E59" s="39">
        <f t="shared" si="2"/>
        <v>992075</v>
      </c>
      <c r="F59" s="39">
        <f t="shared" si="3"/>
        <v>10667</v>
      </c>
    </row>
    <row r="60" spans="1:6" ht="11.25">
      <c r="A60" s="38" t="s">
        <v>131</v>
      </c>
      <c r="B60" s="39">
        <f>'[2]By Agency-REG (C)'!B60+'[2]By Agency-SPEC'!B60</f>
        <v>780146</v>
      </c>
      <c r="C60" s="39">
        <f>'[2]By Agency-REG (C)'!C60+'[2]By Agency-SPEC'!C60</f>
        <v>660824</v>
      </c>
      <c r="D60" s="39">
        <f>'[2]By Agency-REG (C)'!D60+'[2]By Agency-SPEC'!D60</f>
        <v>55268</v>
      </c>
      <c r="E60" s="39">
        <f t="shared" si="2"/>
        <v>716092</v>
      </c>
      <c r="F60" s="39">
        <f t="shared" si="3"/>
        <v>64054</v>
      </c>
    </row>
    <row r="61" spans="1:6" ht="11.25">
      <c r="A61" s="38" t="s">
        <v>132</v>
      </c>
      <c r="B61" s="39">
        <f>'[2]By Agency-REG (C)'!B61+'[2]By Agency-SPEC'!B61</f>
        <v>2357882</v>
      </c>
      <c r="C61" s="39">
        <f>'[2]By Agency-REG (C)'!C61+'[2]By Agency-SPEC'!C61</f>
        <v>2131216</v>
      </c>
      <c r="D61" s="39">
        <f>'[2]By Agency-REG (C)'!D61+'[2]By Agency-SPEC'!D61</f>
        <v>14971</v>
      </c>
      <c r="E61" s="39">
        <f t="shared" si="2"/>
        <v>2146187</v>
      </c>
      <c r="F61" s="39">
        <f t="shared" si="3"/>
        <v>211695</v>
      </c>
    </row>
    <row r="62" spans="1:6" ht="11.25">
      <c r="A62" s="41" t="s">
        <v>133</v>
      </c>
      <c r="B62" s="39">
        <f>'[2]By Agency-REG (C)'!B62+'[2]By Agency-SPEC'!B62</f>
        <v>60292</v>
      </c>
      <c r="C62" s="39">
        <f>'[2]By Agency-REG (C)'!C62+'[2]By Agency-SPEC'!C62</f>
        <v>50121</v>
      </c>
      <c r="D62" s="39">
        <f>'[2]By Agency-REG (C)'!D62+'[2]By Agency-SPEC'!D62</f>
        <v>5790</v>
      </c>
      <c r="E62" s="39">
        <f t="shared" si="2"/>
        <v>55911</v>
      </c>
      <c r="F62" s="39">
        <f t="shared" si="3"/>
        <v>4381</v>
      </c>
    </row>
    <row r="63" spans="1:6" ht="11.25">
      <c r="A63" s="38" t="s">
        <v>134</v>
      </c>
      <c r="B63" s="39">
        <f>'[2]By Agency-REG (C)'!B63+'[2]By Agency-SPEC'!B63</f>
        <v>56737</v>
      </c>
      <c r="C63" s="39">
        <f>'[2]By Agency-REG (C)'!C63+'[2]By Agency-SPEC'!C63</f>
        <v>54437</v>
      </c>
      <c r="D63" s="39">
        <f>'[2]By Agency-REG (C)'!D63+'[2]By Agency-SPEC'!D63</f>
        <v>1725</v>
      </c>
      <c r="E63" s="39">
        <f t="shared" si="2"/>
        <v>56162</v>
      </c>
      <c r="F63" s="39">
        <f t="shared" si="3"/>
        <v>575</v>
      </c>
    </row>
    <row r="64" spans="1:6" ht="11.25">
      <c r="A64" s="38"/>
      <c r="B64" s="42"/>
      <c r="C64" s="42"/>
      <c r="D64" s="42"/>
      <c r="E64" s="42"/>
      <c r="F64" s="42"/>
    </row>
    <row r="65" spans="1:6" ht="11.25">
      <c r="A65" s="43" t="s">
        <v>135</v>
      </c>
      <c r="B65" s="44">
        <f>SUM(B66:B78)</f>
        <v>12926332</v>
      </c>
      <c r="C65" s="44">
        <f>SUM(C66:C78)</f>
        <v>10443957</v>
      </c>
      <c r="D65" s="44">
        <f>SUM(D66:D78)</f>
        <v>490213</v>
      </c>
      <c r="E65" s="44">
        <f>SUM(E66:E78)</f>
        <v>10934170</v>
      </c>
      <c r="F65" s="44">
        <f>SUM(F66:F78)</f>
        <v>1992162</v>
      </c>
    </row>
    <row r="66" spans="1:6" ht="11.25">
      <c r="A66" s="38" t="s">
        <v>136</v>
      </c>
      <c r="B66" s="39">
        <f>'[2]By Agency-REG (C)'!B66+'[2]By Agency-SPEC'!B66</f>
        <v>829391</v>
      </c>
      <c r="C66" s="39">
        <f>'[2]By Agency-REG (C)'!C66+'[2]By Agency-SPEC'!C66</f>
        <v>678073</v>
      </c>
      <c r="D66" s="39">
        <f>'[2]By Agency-REG (C)'!D66+'[2]By Agency-SPEC'!D66</f>
        <v>26430</v>
      </c>
      <c r="E66" s="39">
        <f aca="true" t="shared" si="4" ref="E66:E78">SUM(C66:D66)</f>
        <v>704503</v>
      </c>
      <c r="F66" s="39">
        <f aca="true" t="shared" si="5" ref="F66:F78">B66-E66</f>
        <v>124888</v>
      </c>
    </row>
    <row r="67" spans="1:6" ht="11.25">
      <c r="A67" s="38" t="s">
        <v>137</v>
      </c>
      <c r="B67" s="39">
        <f>'[2]By Agency-REG (C)'!B67+'[2]By Agency-SPEC'!B67</f>
        <v>2062678</v>
      </c>
      <c r="C67" s="39">
        <f>'[2]By Agency-REG (C)'!C67+'[2]By Agency-SPEC'!C67</f>
        <v>1827443</v>
      </c>
      <c r="D67" s="39">
        <f>'[2]By Agency-REG (C)'!D67+'[2]By Agency-SPEC'!D67</f>
        <v>104416</v>
      </c>
      <c r="E67" s="39">
        <f t="shared" si="4"/>
        <v>1931859</v>
      </c>
      <c r="F67" s="39">
        <f t="shared" si="5"/>
        <v>130819</v>
      </c>
    </row>
    <row r="68" spans="1:6" ht="11.25">
      <c r="A68" s="38" t="s">
        <v>138</v>
      </c>
      <c r="B68" s="39">
        <f>'[2]By Agency-REG (C)'!B68+'[2]By Agency-SPEC'!B68</f>
        <v>8337007</v>
      </c>
      <c r="C68" s="39">
        <f>'[2]By Agency-REG (C)'!C68+'[2]By Agency-SPEC'!C68</f>
        <v>6383952</v>
      </c>
      <c r="D68" s="39">
        <f>'[2]By Agency-REG (C)'!D68+'[2]By Agency-SPEC'!D68</f>
        <v>317136</v>
      </c>
      <c r="E68" s="39">
        <f t="shared" si="4"/>
        <v>6701088</v>
      </c>
      <c r="F68" s="39">
        <f t="shared" si="5"/>
        <v>1635919</v>
      </c>
    </row>
    <row r="69" spans="1:6" ht="11.25">
      <c r="A69" s="38" t="s">
        <v>139</v>
      </c>
      <c r="B69" s="39">
        <f>'[2]By Agency-REG (C)'!B69+'[2]By Agency-SPEC'!B69</f>
        <v>132163</v>
      </c>
      <c r="C69" s="39">
        <f>'[2]By Agency-REG (C)'!C69+'[2]By Agency-SPEC'!C69</f>
        <v>124297</v>
      </c>
      <c r="D69" s="39">
        <f>'[2]By Agency-REG (C)'!D69+'[2]By Agency-SPEC'!D69</f>
        <v>4510</v>
      </c>
      <c r="E69" s="39">
        <f t="shared" si="4"/>
        <v>128807</v>
      </c>
      <c r="F69" s="39">
        <f t="shared" si="5"/>
        <v>3356</v>
      </c>
    </row>
    <row r="70" spans="1:6" ht="11.25">
      <c r="A70" s="38" t="s">
        <v>140</v>
      </c>
      <c r="B70" s="39">
        <f>'[2]By Agency-REG (C)'!B70+'[2]By Agency-SPEC'!B70</f>
        <v>587317</v>
      </c>
      <c r="C70" s="39">
        <f>'[2]By Agency-REG (C)'!C70+'[2]By Agency-SPEC'!C70</f>
        <v>549947</v>
      </c>
      <c r="D70" s="39">
        <f>'[2]By Agency-REG (C)'!D70+'[2]By Agency-SPEC'!D70</f>
        <v>8376</v>
      </c>
      <c r="E70" s="39">
        <f t="shared" si="4"/>
        <v>558323</v>
      </c>
      <c r="F70" s="39">
        <f t="shared" si="5"/>
        <v>28994</v>
      </c>
    </row>
    <row r="71" spans="1:6" ht="11.25">
      <c r="A71" s="38" t="s">
        <v>141</v>
      </c>
      <c r="B71" s="39">
        <f>'[2]By Agency-REG (C)'!B71+'[2]By Agency-SPEC'!B71</f>
        <v>11283</v>
      </c>
      <c r="C71" s="39">
        <f>'[2]By Agency-REG (C)'!C71+'[2]By Agency-SPEC'!C71</f>
        <v>9157</v>
      </c>
      <c r="D71" s="39">
        <f>'[2]By Agency-REG (C)'!D71+'[2]By Agency-SPEC'!D71</f>
        <v>490</v>
      </c>
      <c r="E71" s="39">
        <f t="shared" si="4"/>
        <v>9647</v>
      </c>
      <c r="F71" s="39">
        <f t="shared" si="5"/>
        <v>1636</v>
      </c>
    </row>
    <row r="72" spans="1:6" ht="11.25">
      <c r="A72" s="41" t="s">
        <v>142</v>
      </c>
      <c r="B72" s="39">
        <f>'[2]By Agency-REG (C)'!B72+'[2]By Agency-SPEC'!B72</f>
        <v>397483</v>
      </c>
      <c r="C72" s="39">
        <f>'[2]By Agency-REG (C)'!C72+'[2]By Agency-SPEC'!C72</f>
        <v>353661</v>
      </c>
      <c r="D72" s="39">
        <f>'[2]By Agency-REG (C)'!D72+'[2]By Agency-SPEC'!D72</f>
        <v>14947</v>
      </c>
      <c r="E72" s="39">
        <f t="shared" si="4"/>
        <v>368608</v>
      </c>
      <c r="F72" s="39">
        <f t="shared" si="5"/>
        <v>28875</v>
      </c>
    </row>
    <row r="73" spans="1:6" ht="11.25">
      <c r="A73" s="38" t="s">
        <v>143</v>
      </c>
      <c r="B73" s="39">
        <f>'[2]By Agency-REG (C)'!B73+'[2]By Agency-SPEC'!B73</f>
        <v>0</v>
      </c>
      <c r="C73" s="39">
        <f>'[2]By Agency-REG (C)'!C73+'[2]By Agency-SPEC'!C73</f>
        <v>0</v>
      </c>
      <c r="D73" s="39">
        <f>'[2]By Agency-REG (C)'!D73+'[2]By Agency-SPEC'!D73</f>
        <v>0</v>
      </c>
      <c r="E73" s="39">
        <f t="shared" si="4"/>
        <v>0</v>
      </c>
      <c r="F73" s="39">
        <f t="shared" si="5"/>
        <v>0</v>
      </c>
    </row>
    <row r="74" spans="1:6" ht="11.25">
      <c r="A74" s="38" t="s">
        <v>144</v>
      </c>
      <c r="B74" s="39">
        <f>'[2]By Agency-REG (C)'!B74+'[2]By Agency-SPEC'!B74</f>
        <v>183062</v>
      </c>
      <c r="C74" s="39">
        <f>'[2]By Agency-REG (C)'!C74+'[2]By Agency-SPEC'!C74</f>
        <v>151071</v>
      </c>
      <c r="D74" s="39">
        <f>'[2]By Agency-REG (C)'!D74+'[2]By Agency-SPEC'!D74</f>
        <v>4361</v>
      </c>
      <c r="E74" s="39">
        <f t="shared" si="4"/>
        <v>155432</v>
      </c>
      <c r="F74" s="39">
        <f t="shared" si="5"/>
        <v>27630</v>
      </c>
    </row>
    <row r="75" spans="1:6" ht="11.25">
      <c r="A75" s="38" t="s">
        <v>145</v>
      </c>
      <c r="B75" s="39">
        <f>'[2]By Agency-REG (C)'!B75+'[2]By Agency-SPEC'!B75</f>
        <v>44848</v>
      </c>
      <c r="C75" s="39">
        <f>'[2]By Agency-REG (C)'!C75+'[2]By Agency-SPEC'!C75</f>
        <v>42512</v>
      </c>
      <c r="D75" s="39">
        <f>'[2]By Agency-REG (C)'!D75+'[2]By Agency-SPEC'!D75</f>
        <v>2110</v>
      </c>
      <c r="E75" s="39">
        <f t="shared" si="4"/>
        <v>44622</v>
      </c>
      <c r="F75" s="39">
        <f t="shared" si="5"/>
        <v>226</v>
      </c>
    </row>
    <row r="76" spans="1:6" ht="11.25">
      <c r="A76" s="41" t="s">
        <v>146</v>
      </c>
      <c r="B76" s="39">
        <f>'[2]By Agency-REG (C)'!B76+'[2]By Agency-SPEC'!B76</f>
        <v>305012</v>
      </c>
      <c r="C76" s="39">
        <f>'[2]By Agency-REG (C)'!C76+'[2]By Agency-SPEC'!C76</f>
        <v>294682</v>
      </c>
      <c r="D76" s="39">
        <f>'[2]By Agency-REG (C)'!D76+'[2]By Agency-SPEC'!D76</f>
        <v>6659</v>
      </c>
      <c r="E76" s="39">
        <f t="shared" si="4"/>
        <v>301341</v>
      </c>
      <c r="F76" s="39">
        <f t="shared" si="5"/>
        <v>3671</v>
      </c>
    </row>
    <row r="77" spans="1:6" ht="11.25">
      <c r="A77" s="45" t="s">
        <v>147</v>
      </c>
      <c r="B77" s="39">
        <f>'[2]By Agency-REG (C)'!B77+'[2]By Agency-SPEC'!B77</f>
        <v>36088</v>
      </c>
      <c r="C77" s="39">
        <f>'[2]By Agency-REG (C)'!C77+'[2]By Agency-SPEC'!C77</f>
        <v>29162</v>
      </c>
      <c r="D77" s="39">
        <f>'[2]By Agency-REG (C)'!D77+'[2]By Agency-SPEC'!D77</f>
        <v>778</v>
      </c>
      <c r="E77" s="39">
        <f t="shared" si="4"/>
        <v>29940</v>
      </c>
      <c r="F77" s="39">
        <f t="shared" si="5"/>
        <v>6148</v>
      </c>
    </row>
    <row r="78" spans="1:6" ht="11.25">
      <c r="A78" s="38" t="s">
        <v>148</v>
      </c>
      <c r="B78" s="39">
        <f>'[2]By Agency-REG (C)'!B78+'[2]By Agency-SPEC'!B78</f>
        <v>0</v>
      </c>
      <c r="C78" s="39">
        <f>'[2]By Agency-REG (C)'!C78+'[2]By Agency-SPEC'!C78</f>
        <v>0</v>
      </c>
      <c r="D78" s="39">
        <f>'[2]By Agency-REG (C)'!D78+'[2]By Agency-SPEC'!D78</f>
        <v>0</v>
      </c>
      <c r="E78" s="39">
        <f t="shared" si="4"/>
        <v>0</v>
      </c>
      <c r="F78" s="39">
        <f t="shared" si="5"/>
        <v>0</v>
      </c>
    </row>
    <row r="79" spans="1:6" ht="11.25">
      <c r="A79" s="41"/>
      <c r="B79" s="42"/>
      <c r="C79" s="42"/>
      <c r="D79" s="42"/>
      <c r="E79" s="42"/>
      <c r="F79" s="42"/>
    </row>
    <row r="80" spans="1:6" ht="11.25">
      <c r="A80" s="43" t="s">
        <v>149</v>
      </c>
      <c r="B80" s="44">
        <f>SUM(B81:B84)</f>
        <v>9530352</v>
      </c>
      <c r="C80" s="44">
        <f>SUM(C81:C84)</f>
        <v>8721790</v>
      </c>
      <c r="D80" s="44">
        <f>SUM(D81:D84)</f>
        <v>112956</v>
      </c>
      <c r="E80" s="44">
        <f>SUM(E81:E84)</f>
        <v>8834746</v>
      </c>
      <c r="F80" s="44">
        <f>SUM(F81:F84)</f>
        <v>695606</v>
      </c>
    </row>
    <row r="81" spans="1:6" ht="11.25">
      <c r="A81" s="38" t="s">
        <v>107</v>
      </c>
      <c r="B81" s="39">
        <f>'[2]By Agency-REG (C)'!B81+'[2]By Agency-SPEC'!B81</f>
        <v>9465967</v>
      </c>
      <c r="C81" s="39">
        <f>'[2]By Agency-REG (C)'!C81+'[2]By Agency-SPEC'!C81</f>
        <v>8665556</v>
      </c>
      <c r="D81" s="39">
        <f>'[2]By Agency-REG (C)'!D81+'[2]By Agency-SPEC'!D81</f>
        <v>109146</v>
      </c>
      <c r="E81" s="39">
        <f>SUM(C81:D81)</f>
        <v>8774702</v>
      </c>
      <c r="F81" s="39">
        <f>B81-E81</f>
        <v>691265</v>
      </c>
    </row>
    <row r="82" spans="1:6" ht="12" customHeight="1">
      <c r="A82" s="38" t="s">
        <v>150</v>
      </c>
      <c r="B82" s="39">
        <f>'[2]By Agency-REG (C)'!B82+'[2]By Agency-SPEC'!B82</f>
        <v>43682</v>
      </c>
      <c r="C82" s="39">
        <f>'[2]By Agency-REG (C)'!C82+'[2]By Agency-SPEC'!C82</f>
        <v>40092</v>
      </c>
      <c r="D82" s="39">
        <f>'[2]By Agency-REG (C)'!D82+'[2]By Agency-SPEC'!D82</f>
        <v>2599</v>
      </c>
      <c r="E82" s="39">
        <f>SUM(C82:D82)</f>
        <v>42691</v>
      </c>
      <c r="F82" s="39">
        <f>B82-E82</f>
        <v>991</v>
      </c>
    </row>
    <row r="83" spans="1:6" ht="11.25">
      <c r="A83" s="38" t="s">
        <v>151</v>
      </c>
      <c r="B83" s="39">
        <f>'[2]By Agency-REG (C)'!B83+'[2]By Agency-SPEC'!B83</f>
        <v>4310</v>
      </c>
      <c r="C83" s="39">
        <f>'[2]By Agency-REG (C)'!C83+'[2]By Agency-SPEC'!C83</f>
        <v>3300</v>
      </c>
      <c r="D83" s="39">
        <f>'[2]By Agency-REG (C)'!D83+'[2]By Agency-SPEC'!D83</f>
        <v>74</v>
      </c>
      <c r="E83" s="39">
        <f>SUM(C83:D83)</f>
        <v>3374</v>
      </c>
      <c r="F83" s="39">
        <f>B83-E83</f>
        <v>936</v>
      </c>
    </row>
    <row r="84" spans="1:6" ht="11.25">
      <c r="A84" s="38" t="s">
        <v>152</v>
      </c>
      <c r="B84" s="39">
        <f>'[2]By Agency-REG (C)'!B84+'[2]By Agency-SPEC'!B84</f>
        <v>16393</v>
      </c>
      <c r="C84" s="39">
        <f>'[2]By Agency-REG (C)'!C84+'[2]By Agency-SPEC'!C84</f>
        <v>12842</v>
      </c>
      <c r="D84" s="39">
        <f>'[2]By Agency-REG (C)'!D84+'[2]By Agency-SPEC'!D84</f>
        <v>1137</v>
      </c>
      <c r="E84" s="39">
        <f>SUM(C84:D84)</f>
        <v>13979</v>
      </c>
      <c r="F84" s="39">
        <f>B84-E84</f>
        <v>2414</v>
      </c>
    </row>
    <row r="85" spans="1:6" ht="11.25">
      <c r="A85" s="41"/>
      <c r="B85" s="42"/>
      <c r="C85" s="42"/>
      <c r="D85" s="42"/>
      <c r="E85" s="42"/>
      <c r="F85" s="42"/>
    </row>
    <row r="86" spans="1:6" ht="11.25">
      <c r="A86" s="43" t="s">
        <v>153</v>
      </c>
      <c r="B86" s="44">
        <f>SUM(B87:B89)</f>
        <v>31103901</v>
      </c>
      <c r="C86" s="44">
        <f>SUM(C87:C89)</f>
        <v>25689942</v>
      </c>
      <c r="D86" s="44">
        <f>SUM(D87:D89)</f>
        <v>1301196</v>
      </c>
      <c r="E86" s="44">
        <f>SUM(E87:E89)</f>
        <v>26991138</v>
      </c>
      <c r="F86" s="44">
        <f>SUM(F87:F89)</f>
        <v>4112763</v>
      </c>
    </row>
    <row r="87" spans="1:6" ht="11.25">
      <c r="A87" s="38" t="s">
        <v>136</v>
      </c>
      <c r="B87" s="39">
        <f>'[2]By Agency-REG (C)'!B87+'[2]By Agency-SPEC'!B87</f>
        <v>30366669</v>
      </c>
      <c r="C87" s="39">
        <f>'[2]By Agency-REG (C)'!C87+'[2]By Agency-SPEC'!C87</f>
        <v>25061527</v>
      </c>
      <c r="D87" s="39">
        <f>'[2]By Agency-REG (C)'!D87+'[2]By Agency-SPEC'!D87</f>
        <v>1280248</v>
      </c>
      <c r="E87" s="39">
        <f>SUM(C87:D87)</f>
        <v>26341775</v>
      </c>
      <c r="F87" s="39">
        <f>B87-E87</f>
        <v>4024894</v>
      </c>
    </row>
    <row r="88" spans="1:6" ht="11.25">
      <c r="A88" s="38" t="s">
        <v>154</v>
      </c>
      <c r="B88" s="39">
        <f>'[2]By Agency-REG (C)'!B88+'[2]By Agency-SPEC'!B88</f>
        <v>364071</v>
      </c>
      <c r="C88" s="39">
        <f>'[2]By Agency-REG (C)'!C88+'[2]By Agency-SPEC'!C88</f>
        <v>327431</v>
      </c>
      <c r="D88" s="39">
        <f>'[2]By Agency-REG (C)'!D88+'[2]By Agency-SPEC'!D88</f>
        <v>6402</v>
      </c>
      <c r="E88" s="39">
        <f>SUM(C88:D88)</f>
        <v>333833</v>
      </c>
      <c r="F88" s="39">
        <f>B88-E88</f>
        <v>30238</v>
      </c>
    </row>
    <row r="89" spans="1:6" ht="11.25">
      <c r="A89" s="38" t="s">
        <v>155</v>
      </c>
      <c r="B89" s="39">
        <f>'[2]By Agency-REG (C)'!B89+'[2]By Agency-SPEC'!B89</f>
        <v>373161</v>
      </c>
      <c r="C89" s="39">
        <f>'[2]By Agency-REG (C)'!C89+'[2]By Agency-SPEC'!C89</f>
        <v>300984</v>
      </c>
      <c r="D89" s="39">
        <f>'[2]By Agency-REG (C)'!D89+'[2]By Agency-SPEC'!D89</f>
        <v>14546</v>
      </c>
      <c r="E89" s="39">
        <f>SUM(C89:D89)</f>
        <v>315530</v>
      </c>
      <c r="F89" s="39">
        <f>B89-E89</f>
        <v>57631</v>
      </c>
    </row>
    <row r="90" spans="1:6" ht="11.25">
      <c r="A90" s="41"/>
      <c r="B90" s="42"/>
      <c r="C90" s="42"/>
      <c r="D90" s="42"/>
      <c r="E90" s="42"/>
      <c r="F90" s="42"/>
    </row>
    <row r="91" spans="1:6" ht="11.25">
      <c r="A91" s="43" t="s">
        <v>156</v>
      </c>
      <c r="B91" s="44">
        <f>SUM(B92:B98)</f>
        <v>115394463</v>
      </c>
      <c r="C91" s="44">
        <f>SUM(C92:C98)</f>
        <v>106885551</v>
      </c>
      <c r="D91" s="44">
        <f>SUM(D92:D98)</f>
        <v>4193101</v>
      </c>
      <c r="E91" s="44">
        <f>SUM(E92:E98)</f>
        <v>111078652</v>
      </c>
      <c r="F91" s="44">
        <f>SUM(F92:F98)</f>
        <v>4315811</v>
      </c>
    </row>
    <row r="92" spans="1:6" ht="11.25">
      <c r="A92" s="38" t="s">
        <v>136</v>
      </c>
      <c r="B92" s="39">
        <f>'[2]By Agency-REG (C)'!B92+'[2]By Agency-SPEC'!B92</f>
        <v>6510081</v>
      </c>
      <c r="C92" s="39">
        <f>'[2]By Agency-REG (C)'!C92+'[2]By Agency-SPEC'!C92</f>
        <v>3956955</v>
      </c>
      <c r="D92" s="39">
        <f>'[2]By Agency-REG (C)'!D92+'[2]By Agency-SPEC'!D92</f>
        <v>874911</v>
      </c>
      <c r="E92" s="39">
        <f aca="true" t="shared" si="6" ref="E92:E98">SUM(C92:D92)</f>
        <v>4831866</v>
      </c>
      <c r="F92" s="39">
        <f aca="true" t="shared" si="7" ref="F92:F98">B92-E92</f>
        <v>1678215</v>
      </c>
    </row>
    <row r="93" spans="1:6" ht="11.25">
      <c r="A93" s="38" t="s">
        <v>157</v>
      </c>
      <c r="B93" s="39">
        <f>'[2]By Agency-REG (C)'!B93+'[2]By Agency-SPEC'!B93</f>
        <v>9956803</v>
      </c>
      <c r="C93" s="39">
        <f>'[2]By Agency-REG (C)'!C93+'[2]By Agency-SPEC'!C93</f>
        <v>8845710</v>
      </c>
      <c r="D93" s="39">
        <f>'[2]By Agency-REG (C)'!D93+'[2]By Agency-SPEC'!D93</f>
        <v>305901</v>
      </c>
      <c r="E93" s="39">
        <f t="shared" si="6"/>
        <v>9151611</v>
      </c>
      <c r="F93" s="39">
        <f t="shared" si="7"/>
        <v>805192</v>
      </c>
    </row>
    <row r="94" spans="1:6" ht="11.25">
      <c r="A94" s="38" t="s">
        <v>158</v>
      </c>
      <c r="B94" s="39">
        <f>'[2]By Agency-REG (C)'!B94+'[2]By Agency-SPEC'!B94</f>
        <v>6261128</v>
      </c>
      <c r="C94" s="39">
        <f>'[2]By Agency-REG (C)'!C94+'[2]By Agency-SPEC'!C94</f>
        <v>6037537</v>
      </c>
      <c r="D94" s="39">
        <f>'[2]By Agency-REG (C)'!D94+'[2]By Agency-SPEC'!D94</f>
        <v>43096</v>
      </c>
      <c r="E94" s="39">
        <f t="shared" si="6"/>
        <v>6080633</v>
      </c>
      <c r="F94" s="39">
        <f t="shared" si="7"/>
        <v>180495</v>
      </c>
    </row>
    <row r="95" spans="1:6" ht="11.25">
      <c r="A95" s="38" t="s">
        <v>159</v>
      </c>
      <c r="B95" s="39">
        <f>'[2]By Agency-REG (C)'!B95+'[2]By Agency-SPEC'!B95</f>
        <v>97363</v>
      </c>
      <c r="C95" s="39">
        <f>'[2]By Agency-REG (C)'!C95+'[2]By Agency-SPEC'!C95</f>
        <v>92274</v>
      </c>
      <c r="D95" s="39">
        <f>'[2]By Agency-REG (C)'!D95+'[2]By Agency-SPEC'!D95</f>
        <v>4321</v>
      </c>
      <c r="E95" s="39">
        <f t="shared" si="6"/>
        <v>96595</v>
      </c>
      <c r="F95" s="39">
        <f t="shared" si="7"/>
        <v>768</v>
      </c>
    </row>
    <row r="96" spans="1:6" ht="11.25">
      <c r="A96" s="38" t="s">
        <v>160</v>
      </c>
      <c r="B96" s="39">
        <f>'[2]By Agency-REG (C)'!B96+'[2]By Agency-SPEC'!B96</f>
        <v>1110344</v>
      </c>
      <c r="C96" s="39">
        <f>'[2]By Agency-REG (C)'!C96+'[2]By Agency-SPEC'!C96</f>
        <v>1016959</v>
      </c>
      <c r="D96" s="39">
        <f>'[2]By Agency-REG (C)'!D96+'[2]By Agency-SPEC'!D96</f>
        <v>62981</v>
      </c>
      <c r="E96" s="39">
        <f t="shared" si="6"/>
        <v>1079940</v>
      </c>
      <c r="F96" s="39">
        <f t="shared" si="7"/>
        <v>30404</v>
      </c>
    </row>
    <row r="97" spans="1:6" ht="11.25">
      <c r="A97" s="38" t="s">
        <v>161</v>
      </c>
      <c r="B97" s="39">
        <f>'[2]By Agency-REG (C)'!B97+'[2]By Agency-SPEC'!B97</f>
        <v>90341082</v>
      </c>
      <c r="C97" s="39">
        <f>'[2]By Agency-REG (C)'!C97+'[2]By Agency-SPEC'!C97</f>
        <v>85846171</v>
      </c>
      <c r="D97" s="39">
        <f>'[2]By Agency-REG (C)'!D97+'[2]By Agency-SPEC'!D97</f>
        <v>2874273</v>
      </c>
      <c r="E97" s="39">
        <f t="shared" si="6"/>
        <v>88720444</v>
      </c>
      <c r="F97" s="39">
        <f t="shared" si="7"/>
        <v>1620638</v>
      </c>
    </row>
    <row r="98" spans="1:6" ht="11.25">
      <c r="A98" s="38" t="s">
        <v>162</v>
      </c>
      <c r="B98" s="39">
        <f>'[2]By Agency-REG (C)'!B98+'[2]By Agency-SPEC'!B98</f>
        <v>1117662</v>
      </c>
      <c r="C98" s="39">
        <f>'[2]By Agency-REG (C)'!C98+'[2]By Agency-SPEC'!C98</f>
        <v>1089945</v>
      </c>
      <c r="D98" s="39">
        <f>'[2]By Agency-REG (C)'!D98+'[2]By Agency-SPEC'!D98</f>
        <v>27618</v>
      </c>
      <c r="E98" s="39">
        <f t="shared" si="6"/>
        <v>1117563</v>
      </c>
      <c r="F98" s="39">
        <f t="shared" si="7"/>
        <v>99</v>
      </c>
    </row>
    <row r="99" spans="1:6" ht="11.25">
      <c r="A99" s="41"/>
      <c r="B99" s="42"/>
      <c r="C99" s="42"/>
      <c r="D99" s="42"/>
      <c r="E99" s="42"/>
      <c r="F99" s="42"/>
    </row>
    <row r="100" spans="1:6" ht="11.25">
      <c r="A100" s="43" t="s">
        <v>163</v>
      </c>
      <c r="B100" s="44">
        <f>SUM(B101:B111)</f>
        <v>10657640</v>
      </c>
      <c r="C100" s="44">
        <f>SUM(C101:C111)</f>
        <v>9763454</v>
      </c>
      <c r="D100" s="44">
        <f>SUM(D101:D111)</f>
        <v>426885</v>
      </c>
      <c r="E100" s="44">
        <f>SUM(E101:E111)</f>
        <v>10190339</v>
      </c>
      <c r="F100" s="44">
        <f>SUM(F101:F111)</f>
        <v>467301</v>
      </c>
    </row>
    <row r="101" spans="1:6" ht="11.25">
      <c r="A101" s="38" t="s">
        <v>107</v>
      </c>
      <c r="B101" s="39">
        <f>'[2]By Agency-REG (C)'!B101+'[2]By Agency-SPEC'!B101</f>
        <v>3486263</v>
      </c>
      <c r="C101" s="39">
        <f>'[2]By Agency-REG (C)'!C101+'[2]By Agency-SPEC'!C101</f>
        <v>3111884</v>
      </c>
      <c r="D101" s="39">
        <f>'[2]By Agency-REG (C)'!D101+'[2]By Agency-SPEC'!D101</f>
        <v>214564</v>
      </c>
      <c r="E101" s="39">
        <f aca="true" t="shared" si="8" ref="E101:E111">SUM(C101:D101)</f>
        <v>3326448</v>
      </c>
      <c r="F101" s="39">
        <f aca="true" t="shared" si="9" ref="F101:F111">B101-E101</f>
        <v>159815</v>
      </c>
    </row>
    <row r="102" spans="1:6" ht="11.25">
      <c r="A102" s="38" t="s">
        <v>164</v>
      </c>
      <c r="B102" s="39">
        <f>'[2]By Agency-REG (C)'!B102+'[2]By Agency-SPEC'!B102</f>
        <v>1691942</v>
      </c>
      <c r="C102" s="39">
        <f>'[2]By Agency-REG (C)'!C102+'[2]By Agency-SPEC'!C102</f>
        <v>1521457</v>
      </c>
      <c r="D102" s="39">
        <f>'[2]By Agency-REG (C)'!D102+'[2]By Agency-SPEC'!D102</f>
        <v>42926</v>
      </c>
      <c r="E102" s="39">
        <f t="shared" si="8"/>
        <v>1564383</v>
      </c>
      <c r="F102" s="39">
        <f t="shared" si="9"/>
        <v>127559</v>
      </c>
    </row>
    <row r="103" spans="1:6" ht="11.25">
      <c r="A103" s="38" t="s">
        <v>165</v>
      </c>
      <c r="B103" s="39">
        <f>'[2]By Agency-REG (C)'!B103+'[2]By Agency-SPEC'!B103</f>
        <v>529843</v>
      </c>
      <c r="C103" s="39">
        <f>'[2]By Agency-REG (C)'!C103+'[2]By Agency-SPEC'!C103</f>
        <v>504336</v>
      </c>
      <c r="D103" s="39">
        <f>'[2]By Agency-REG (C)'!D103+'[2]By Agency-SPEC'!D103</f>
        <v>21811</v>
      </c>
      <c r="E103" s="39">
        <f t="shared" si="8"/>
        <v>526147</v>
      </c>
      <c r="F103" s="39">
        <f t="shared" si="9"/>
        <v>3696</v>
      </c>
    </row>
    <row r="104" spans="1:6" ht="11.25">
      <c r="A104" s="38" t="s">
        <v>166</v>
      </c>
      <c r="B104" s="39">
        <f>'[2]By Agency-REG (C)'!B104+'[2]By Agency-SPEC'!B104</f>
        <v>0</v>
      </c>
      <c r="C104" s="39">
        <f>'[2]By Agency-REG (C)'!C104+'[2]By Agency-SPEC'!C104</f>
        <v>0</v>
      </c>
      <c r="D104" s="39">
        <f>'[2]By Agency-REG (C)'!D104+'[2]By Agency-SPEC'!D104</f>
        <v>0</v>
      </c>
      <c r="E104" s="39">
        <f t="shared" si="8"/>
        <v>0</v>
      </c>
      <c r="F104" s="39">
        <f t="shared" si="9"/>
        <v>0</v>
      </c>
    </row>
    <row r="105" spans="1:6" ht="11.25">
      <c r="A105" s="38" t="s">
        <v>167</v>
      </c>
      <c r="B105" s="39">
        <f>'[2]By Agency-REG (C)'!B105+'[2]By Agency-SPEC'!B105</f>
        <v>867751</v>
      </c>
      <c r="C105" s="39">
        <f>'[2]By Agency-REG (C)'!C105+'[2]By Agency-SPEC'!C105</f>
        <v>766221</v>
      </c>
      <c r="D105" s="39">
        <f>'[2]By Agency-REG (C)'!D105+'[2]By Agency-SPEC'!D105</f>
        <v>24658</v>
      </c>
      <c r="E105" s="39">
        <f t="shared" si="8"/>
        <v>790879</v>
      </c>
      <c r="F105" s="39">
        <f t="shared" si="9"/>
        <v>76872</v>
      </c>
    </row>
    <row r="106" spans="1:6" ht="11.25">
      <c r="A106" s="38" t="s">
        <v>168</v>
      </c>
      <c r="B106" s="39">
        <f>'[2]By Agency-REG (C)'!B106+'[2]By Agency-SPEC'!B106</f>
        <v>954874</v>
      </c>
      <c r="C106" s="39">
        <f>'[2]By Agency-REG (C)'!C106+'[2]By Agency-SPEC'!C106</f>
        <v>887018</v>
      </c>
      <c r="D106" s="39">
        <f>'[2]By Agency-REG (C)'!D106+'[2]By Agency-SPEC'!D106</f>
        <v>24204</v>
      </c>
      <c r="E106" s="39">
        <f t="shared" si="8"/>
        <v>911222</v>
      </c>
      <c r="F106" s="39">
        <f t="shared" si="9"/>
        <v>43652</v>
      </c>
    </row>
    <row r="107" spans="1:6" ht="11.25">
      <c r="A107" s="38" t="s">
        <v>169</v>
      </c>
      <c r="B107" s="39">
        <f>'[2]By Agency-REG (C)'!B107+'[2]By Agency-SPEC'!B107</f>
        <v>89259</v>
      </c>
      <c r="C107" s="39">
        <f>'[2]By Agency-REG (C)'!C107+'[2]By Agency-SPEC'!C107</f>
        <v>78671</v>
      </c>
      <c r="D107" s="39">
        <f>'[2]By Agency-REG (C)'!D107+'[2]By Agency-SPEC'!D107</f>
        <v>1714</v>
      </c>
      <c r="E107" s="39">
        <f t="shared" si="8"/>
        <v>80385</v>
      </c>
      <c r="F107" s="39">
        <f t="shared" si="9"/>
        <v>8874</v>
      </c>
    </row>
    <row r="108" spans="1:6" ht="11.25">
      <c r="A108" s="38" t="s">
        <v>170</v>
      </c>
      <c r="B108" s="39">
        <f>'[2]By Agency-REG (C)'!B108+'[2]By Agency-SPEC'!B108</f>
        <v>646937</v>
      </c>
      <c r="C108" s="39">
        <f>'[2]By Agency-REG (C)'!C108+'[2]By Agency-SPEC'!C108</f>
        <v>629990</v>
      </c>
      <c r="D108" s="39">
        <f>'[2]By Agency-REG (C)'!D108+'[2]By Agency-SPEC'!D108</f>
        <v>15913</v>
      </c>
      <c r="E108" s="39">
        <f t="shared" si="8"/>
        <v>645903</v>
      </c>
      <c r="F108" s="39">
        <f t="shared" si="9"/>
        <v>1034</v>
      </c>
    </row>
    <row r="109" spans="1:6" ht="11.25">
      <c r="A109" s="38" t="s">
        <v>171</v>
      </c>
      <c r="B109" s="39">
        <f>'[2]By Agency-REG (C)'!B109+'[2]By Agency-SPEC'!B109</f>
        <v>626925</v>
      </c>
      <c r="C109" s="39">
        <f>'[2]By Agency-REG (C)'!C109+'[2]By Agency-SPEC'!C109</f>
        <v>569262</v>
      </c>
      <c r="D109" s="39">
        <f>'[2]By Agency-REG (C)'!D109+'[2]By Agency-SPEC'!D109</f>
        <v>31527</v>
      </c>
      <c r="E109" s="39">
        <f t="shared" si="8"/>
        <v>600789</v>
      </c>
      <c r="F109" s="39">
        <f t="shared" si="9"/>
        <v>26136</v>
      </c>
    </row>
    <row r="110" spans="1:6" ht="11.25">
      <c r="A110" s="38" t="s">
        <v>172</v>
      </c>
      <c r="B110" s="39">
        <f>'[2]By Agency-REG (C)'!B110+'[2]By Agency-SPEC'!B110</f>
        <v>1646828</v>
      </c>
      <c r="C110" s="39">
        <f>'[2]By Agency-REG (C)'!C110+'[2]By Agency-SPEC'!C110</f>
        <v>1597312</v>
      </c>
      <c r="D110" s="39">
        <f>'[2]By Agency-REG (C)'!D110+'[2]By Agency-SPEC'!D110</f>
        <v>47603</v>
      </c>
      <c r="E110" s="39">
        <f t="shared" si="8"/>
        <v>1644915</v>
      </c>
      <c r="F110" s="39">
        <f t="shared" si="9"/>
        <v>1913</v>
      </c>
    </row>
    <row r="111" spans="1:6" ht="11.25">
      <c r="A111" s="38" t="s">
        <v>173</v>
      </c>
      <c r="B111" s="39">
        <f>'[2]By Agency-REG (C)'!B111+'[2]By Agency-SPEC'!B111</f>
        <v>117018</v>
      </c>
      <c r="C111" s="39">
        <f>'[2]By Agency-REG (C)'!C111+'[2]By Agency-SPEC'!C111</f>
        <v>97303</v>
      </c>
      <c r="D111" s="39">
        <f>'[2]By Agency-REG (C)'!D111+'[2]By Agency-SPEC'!D111</f>
        <v>1965</v>
      </c>
      <c r="E111" s="39">
        <f t="shared" si="8"/>
        <v>99268</v>
      </c>
      <c r="F111" s="39">
        <f t="shared" si="9"/>
        <v>17750</v>
      </c>
    </row>
    <row r="112" spans="1:6" ht="11.25">
      <c r="A112" s="38"/>
      <c r="B112" s="42"/>
      <c r="C112" s="42"/>
      <c r="D112" s="42"/>
      <c r="E112" s="42"/>
      <c r="F112" s="42"/>
    </row>
    <row r="113" spans="1:6" ht="11.25">
      <c r="A113" s="43" t="s">
        <v>174</v>
      </c>
      <c r="B113" s="44">
        <f>SUM(B114:B122)</f>
        <v>8516442</v>
      </c>
      <c r="C113" s="44">
        <f>SUM(C114:C122)</f>
        <v>7349267</v>
      </c>
      <c r="D113" s="44">
        <f>SUM(D114:D122)</f>
        <v>320840</v>
      </c>
      <c r="E113" s="44">
        <f>SUM(E114:E122)</f>
        <v>7670107</v>
      </c>
      <c r="F113" s="44">
        <f>SUM(F114:F122)</f>
        <v>846335</v>
      </c>
    </row>
    <row r="114" spans="1:6" ht="11.25">
      <c r="A114" s="38" t="s">
        <v>107</v>
      </c>
      <c r="B114" s="39">
        <f>'[2]By Agency-REG (C)'!B114+'[2]By Agency-SPEC'!B114</f>
        <v>3739970</v>
      </c>
      <c r="C114" s="39">
        <f>'[2]By Agency-REG (C)'!C114+'[2]By Agency-SPEC'!C114</f>
        <v>3277198</v>
      </c>
      <c r="D114" s="39">
        <f>'[2]By Agency-REG (C)'!D114+'[2]By Agency-SPEC'!D114</f>
        <v>126018</v>
      </c>
      <c r="E114" s="39">
        <f aca="true" t="shared" si="10" ref="E114:E122">SUM(C114:D114)</f>
        <v>3403216</v>
      </c>
      <c r="F114" s="39">
        <f aca="true" t="shared" si="11" ref="F114:F122">B114-E114</f>
        <v>336754</v>
      </c>
    </row>
    <row r="115" spans="1:6" ht="11.25">
      <c r="A115" s="38" t="s">
        <v>175</v>
      </c>
      <c r="B115" s="39">
        <f>'[2]By Agency-REG (C)'!B115+'[2]By Agency-SPEC'!B115</f>
        <v>25035</v>
      </c>
      <c r="C115" s="39">
        <f>'[2]By Agency-REG (C)'!C115+'[2]By Agency-SPEC'!C115</f>
        <v>21191</v>
      </c>
      <c r="D115" s="39">
        <f>'[2]By Agency-REG (C)'!D115+'[2]By Agency-SPEC'!D115</f>
        <v>972</v>
      </c>
      <c r="E115" s="39">
        <f t="shared" si="10"/>
        <v>22163</v>
      </c>
      <c r="F115" s="39">
        <f t="shared" si="11"/>
        <v>2872</v>
      </c>
    </row>
    <row r="116" spans="1:6" ht="11.25">
      <c r="A116" s="38" t="s">
        <v>176</v>
      </c>
      <c r="B116" s="39">
        <f>'[2]By Agency-REG (C)'!B116+'[2]By Agency-SPEC'!B116</f>
        <v>195637</v>
      </c>
      <c r="C116" s="39">
        <f>'[2]By Agency-REG (C)'!C116+'[2]By Agency-SPEC'!C116</f>
        <v>150806</v>
      </c>
      <c r="D116" s="39">
        <f>'[2]By Agency-REG (C)'!D116+'[2]By Agency-SPEC'!D116</f>
        <v>14873</v>
      </c>
      <c r="E116" s="39">
        <f t="shared" si="10"/>
        <v>165679</v>
      </c>
      <c r="F116" s="39">
        <f t="shared" si="11"/>
        <v>29958</v>
      </c>
    </row>
    <row r="117" spans="1:6" ht="11.25">
      <c r="A117" s="38" t="s">
        <v>177</v>
      </c>
      <c r="B117" s="39">
        <f>'[2]By Agency-REG (C)'!B117+'[2]By Agency-SPEC'!B117</f>
        <v>668939</v>
      </c>
      <c r="C117" s="39">
        <f>'[2]By Agency-REG (C)'!C117+'[2]By Agency-SPEC'!C117</f>
        <v>632840</v>
      </c>
      <c r="D117" s="39">
        <f>'[2]By Agency-REG (C)'!D117+'[2]By Agency-SPEC'!D117</f>
        <v>12914</v>
      </c>
      <c r="E117" s="39">
        <f t="shared" si="10"/>
        <v>645754</v>
      </c>
      <c r="F117" s="39">
        <f t="shared" si="11"/>
        <v>23185</v>
      </c>
    </row>
    <row r="118" spans="1:6" ht="11.25">
      <c r="A118" s="38" t="s">
        <v>178</v>
      </c>
      <c r="B118" s="39">
        <f>'[2]By Agency-REG (C)'!B118+'[2]By Agency-SPEC'!B118</f>
        <v>103819</v>
      </c>
      <c r="C118" s="39">
        <f>'[2]By Agency-REG (C)'!C118+'[2]By Agency-SPEC'!C118</f>
        <v>81375</v>
      </c>
      <c r="D118" s="39">
        <f>'[2]By Agency-REG (C)'!D118+'[2]By Agency-SPEC'!D118</f>
        <v>6087</v>
      </c>
      <c r="E118" s="39">
        <f t="shared" si="10"/>
        <v>87462</v>
      </c>
      <c r="F118" s="39">
        <f t="shared" si="11"/>
        <v>16357</v>
      </c>
    </row>
    <row r="119" spans="1:6" ht="11.25">
      <c r="A119" s="38" t="s">
        <v>179</v>
      </c>
      <c r="B119" s="39">
        <f>'[2]By Agency-REG (C)'!B119+'[2]By Agency-SPEC'!B119</f>
        <v>168539</v>
      </c>
      <c r="C119" s="39">
        <f>'[2]By Agency-REG (C)'!C119+'[2]By Agency-SPEC'!C119</f>
        <v>147889</v>
      </c>
      <c r="D119" s="39">
        <f>'[2]By Agency-REG (C)'!D119+'[2]By Agency-SPEC'!D119</f>
        <v>6605</v>
      </c>
      <c r="E119" s="39">
        <f t="shared" si="10"/>
        <v>154494</v>
      </c>
      <c r="F119" s="39">
        <f t="shared" si="11"/>
        <v>14045</v>
      </c>
    </row>
    <row r="120" spans="1:6" ht="11.25">
      <c r="A120" s="38" t="s">
        <v>180</v>
      </c>
      <c r="B120" s="39">
        <f>'[2]By Agency-REG (C)'!B120+'[2]By Agency-SPEC'!B120</f>
        <v>347962</v>
      </c>
      <c r="C120" s="39">
        <f>'[2]By Agency-REG (C)'!C120+'[2]By Agency-SPEC'!C120</f>
        <v>294558</v>
      </c>
      <c r="D120" s="39">
        <f>'[2]By Agency-REG (C)'!D120+'[2]By Agency-SPEC'!D120</f>
        <v>15156</v>
      </c>
      <c r="E120" s="39">
        <f t="shared" si="10"/>
        <v>309714</v>
      </c>
      <c r="F120" s="39">
        <f t="shared" si="11"/>
        <v>38248</v>
      </c>
    </row>
    <row r="121" spans="1:6" ht="11.25">
      <c r="A121" s="38" t="s">
        <v>181</v>
      </c>
      <c r="B121" s="39">
        <f>'[2]By Agency-REG (C)'!B121+'[2]By Agency-SPEC'!B121</f>
        <v>512713</v>
      </c>
      <c r="C121" s="39">
        <f>'[2]By Agency-REG (C)'!C121+'[2]By Agency-SPEC'!C121</f>
        <v>434777</v>
      </c>
      <c r="D121" s="39">
        <f>'[2]By Agency-REG (C)'!D121+'[2]By Agency-SPEC'!D121</f>
        <v>29372</v>
      </c>
      <c r="E121" s="39">
        <f t="shared" si="10"/>
        <v>464149</v>
      </c>
      <c r="F121" s="39">
        <f t="shared" si="11"/>
        <v>48564</v>
      </c>
    </row>
    <row r="122" spans="1:6" ht="11.25">
      <c r="A122" s="38" t="s">
        <v>182</v>
      </c>
      <c r="B122" s="39">
        <f>'[2]By Agency-REG (C)'!B122+'[2]By Agency-SPEC'!B122</f>
        <v>2753828</v>
      </c>
      <c r="C122" s="39">
        <f>'[2]By Agency-REG (C)'!C122+'[2]By Agency-SPEC'!C122</f>
        <v>2308633</v>
      </c>
      <c r="D122" s="39">
        <f>'[2]By Agency-REG (C)'!D122+'[2]By Agency-SPEC'!D122</f>
        <v>108843</v>
      </c>
      <c r="E122" s="39">
        <f t="shared" si="10"/>
        <v>2417476</v>
      </c>
      <c r="F122" s="39">
        <f t="shared" si="11"/>
        <v>336352</v>
      </c>
    </row>
    <row r="123" spans="1:6" ht="11.25">
      <c r="A123" s="38"/>
      <c r="B123" s="42"/>
      <c r="C123" s="42"/>
      <c r="D123" s="42"/>
      <c r="E123" s="42"/>
      <c r="F123" s="42"/>
    </row>
    <row r="124" spans="1:6" ht="11.25">
      <c r="A124" s="43" t="s">
        <v>183</v>
      </c>
      <c r="B124" s="44">
        <f>+B125+B134</f>
        <v>123962046</v>
      </c>
      <c r="C124" s="44">
        <f>+C125+C134</f>
        <v>117373787</v>
      </c>
      <c r="D124" s="44">
        <f>+D125+D134</f>
        <v>5286762</v>
      </c>
      <c r="E124" s="44">
        <f>+E125+E134</f>
        <v>122660549</v>
      </c>
      <c r="F124" s="44">
        <f>+F125+F134</f>
        <v>1301497</v>
      </c>
    </row>
    <row r="125" spans="1:6" ht="11.25">
      <c r="A125" s="41" t="s">
        <v>184</v>
      </c>
      <c r="B125" s="39">
        <f>'[2]By Agency-REG (C)'!B125+'[2]By Agency-SPEC'!B125</f>
        <v>15618264</v>
      </c>
      <c r="C125" s="39">
        <f>'[2]By Agency-REG (C)'!C125+'[2]By Agency-SPEC'!C125</f>
        <v>14936814</v>
      </c>
      <c r="D125" s="39">
        <f>'[2]By Agency-REG (C)'!D125+'[2]By Agency-SPEC'!D125</f>
        <v>177725</v>
      </c>
      <c r="E125" s="39">
        <f aca="true" t="shared" si="12" ref="E125:E139">SUM(C125:D125)</f>
        <v>15114539</v>
      </c>
      <c r="F125" s="39">
        <f aca="true" t="shared" si="13" ref="F125:F139">B125-E125</f>
        <v>503725</v>
      </c>
    </row>
    <row r="126" spans="1:6" ht="11.25">
      <c r="A126" s="38" t="s">
        <v>107</v>
      </c>
      <c r="B126" s="39">
        <f>'[2]By Agency-REG (C)'!B126+'[2]By Agency-SPEC'!B126</f>
        <v>577763</v>
      </c>
      <c r="C126" s="39">
        <f>'[2]By Agency-REG (C)'!C126+'[2]By Agency-SPEC'!C126</f>
        <v>463135</v>
      </c>
      <c r="D126" s="39">
        <f>'[2]By Agency-REG (C)'!D126+'[2]By Agency-SPEC'!D126</f>
        <v>52827</v>
      </c>
      <c r="E126" s="39">
        <f t="shared" si="12"/>
        <v>515962</v>
      </c>
      <c r="F126" s="39">
        <f t="shared" si="13"/>
        <v>61801</v>
      </c>
    </row>
    <row r="127" spans="1:6" ht="11.25">
      <c r="A127" s="38" t="s">
        <v>185</v>
      </c>
      <c r="B127" s="39">
        <f>'[2]By Agency-REG (C)'!B127+'[2]By Agency-SPEC'!B127</f>
        <v>859931</v>
      </c>
      <c r="C127" s="39">
        <f>'[2]By Agency-REG (C)'!C127+'[2]By Agency-SPEC'!C127</f>
        <v>565788</v>
      </c>
      <c r="D127" s="39">
        <f>'[2]By Agency-REG (C)'!D127+'[2]By Agency-SPEC'!D127</f>
        <v>10798</v>
      </c>
      <c r="E127" s="39">
        <f t="shared" si="12"/>
        <v>576586</v>
      </c>
      <c r="F127" s="39">
        <f t="shared" si="13"/>
        <v>283345</v>
      </c>
    </row>
    <row r="128" spans="1:6" ht="11.25">
      <c r="A128" s="38" t="s">
        <v>186</v>
      </c>
      <c r="B128" s="39">
        <f>'[2]By Agency-REG (C)'!B128+'[2]By Agency-SPEC'!B128</f>
        <v>52837</v>
      </c>
      <c r="C128" s="39">
        <f>'[2]By Agency-REG (C)'!C128+'[2]By Agency-SPEC'!C128</f>
        <v>47625</v>
      </c>
      <c r="D128" s="39">
        <f>'[2]By Agency-REG (C)'!D128+'[2]By Agency-SPEC'!D128</f>
        <v>284</v>
      </c>
      <c r="E128" s="39">
        <f t="shared" si="12"/>
        <v>47909</v>
      </c>
      <c r="F128" s="39">
        <f t="shared" si="13"/>
        <v>4928</v>
      </c>
    </row>
    <row r="129" spans="1:6" ht="11.25">
      <c r="A129" s="38" t="s">
        <v>187</v>
      </c>
      <c r="B129" s="39">
        <f>'[2]By Agency-REG (C)'!B129+'[2]By Agency-SPEC'!B129</f>
        <v>613461</v>
      </c>
      <c r="C129" s="39">
        <f>'[2]By Agency-REG (C)'!C129+'[2]By Agency-SPEC'!C129</f>
        <v>442652</v>
      </c>
      <c r="D129" s="39">
        <f>'[2]By Agency-REG (C)'!D129+'[2]By Agency-SPEC'!D129</f>
        <v>26437</v>
      </c>
      <c r="E129" s="39">
        <f t="shared" si="12"/>
        <v>469089</v>
      </c>
      <c r="F129" s="39">
        <f t="shared" si="13"/>
        <v>144372</v>
      </c>
    </row>
    <row r="130" spans="1:6" ht="11.25">
      <c r="A130" s="38" t="s">
        <v>188</v>
      </c>
      <c r="B130" s="39">
        <f>'[2]By Agency-REG (C)'!B130+'[2]By Agency-SPEC'!B130</f>
        <v>13514272</v>
      </c>
      <c r="C130" s="39">
        <f>'[2]By Agency-REG (C)'!C130+'[2]By Agency-SPEC'!C130</f>
        <v>13417614</v>
      </c>
      <c r="D130" s="39">
        <f>'[2]By Agency-REG (C)'!D130+'[2]By Agency-SPEC'!D130</f>
        <v>87379</v>
      </c>
      <c r="E130" s="39">
        <f t="shared" si="12"/>
        <v>13504993</v>
      </c>
      <c r="F130" s="39">
        <f t="shared" si="13"/>
        <v>9279</v>
      </c>
    </row>
    <row r="131" spans="1:6" ht="11.25">
      <c r="A131" s="38" t="s">
        <v>189</v>
      </c>
      <c r="B131" s="39">
        <f>'[2]By Agency-REG (C)'!B131+'[2]By Agency-SPEC'!B131</f>
        <v>12671229</v>
      </c>
      <c r="C131" s="39">
        <f>'[2]By Agency-REG (C)'!C131+'[2]By Agency-SPEC'!C131</f>
        <v>12623686</v>
      </c>
      <c r="D131" s="39">
        <f>'[2]By Agency-REG (C)'!D131+'[2]By Agency-SPEC'!D131</f>
        <v>45788</v>
      </c>
      <c r="E131" s="39">
        <f t="shared" si="12"/>
        <v>12669474</v>
      </c>
      <c r="F131" s="39">
        <f t="shared" si="13"/>
        <v>1755</v>
      </c>
    </row>
    <row r="132" spans="1:6" ht="11.25">
      <c r="A132" s="38" t="s">
        <v>190</v>
      </c>
      <c r="B132" s="39">
        <f>'[2]By Agency-REG (C)'!B132+'[2]By Agency-SPEC'!B132</f>
        <v>0</v>
      </c>
      <c r="C132" s="39">
        <f>'[2]By Agency-REG (C)'!C132+'[2]By Agency-SPEC'!C132</f>
        <v>0</v>
      </c>
      <c r="D132" s="39">
        <f>'[2]By Agency-REG (C)'!D132+'[2]By Agency-SPEC'!D132</f>
        <v>0</v>
      </c>
      <c r="E132" s="39">
        <f t="shared" si="12"/>
        <v>0</v>
      </c>
      <c r="F132" s="39">
        <f t="shared" si="13"/>
        <v>0</v>
      </c>
    </row>
    <row r="133" spans="1:6" ht="11.25">
      <c r="A133" s="38" t="s">
        <v>191</v>
      </c>
      <c r="B133" s="39">
        <f>'[2]By Agency-REG (C)'!B133+'[2]By Agency-SPEC'!B133</f>
        <v>843043</v>
      </c>
      <c r="C133" s="39">
        <f>'[2]By Agency-REG (C)'!C133+'[2]By Agency-SPEC'!C133</f>
        <v>793928</v>
      </c>
      <c r="D133" s="39">
        <f>'[2]By Agency-REG (C)'!D133+'[2]By Agency-SPEC'!D133</f>
        <v>41591</v>
      </c>
      <c r="E133" s="39">
        <f t="shared" si="12"/>
        <v>835519</v>
      </c>
      <c r="F133" s="39">
        <f t="shared" si="13"/>
        <v>7524</v>
      </c>
    </row>
    <row r="134" spans="1:6" ht="11.25">
      <c r="A134" s="38" t="s">
        <v>192</v>
      </c>
      <c r="B134" s="39">
        <f>'[2]By Agency-REG (C)'!B134+'[2]By Agency-SPEC'!B134</f>
        <v>108343782</v>
      </c>
      <c r="C134" s="39">
        <f>'[2]By Agency-REG (C)'!C134+'[2]By Agency-SPEC'!C134</f>
        <v>102436973</v>
      </c>
      <c r="D134" s="39">
        <f>'[2]By Agency-REG (C)'!D134+'[2]By Agency-SPEC'!D134</f>
        <v>5109037</v>
      </c>
      <c r="E134" s="39">
        <f t="shared" si="12"/>
        <v>107546010</v>
      </c>
      <c r="F134" s="39">
        <f t="shared" si="13"/>
        <v>797772</v>
      </c>
    </row>
    <row r="135" spans="1:6" ht="11.25">
      <c r="A135" s="38" t="s">
        <v>193</v>
      </c>
      <c r="B135" s="39">
        <f>'[2]By Agency-REG (C)'!B135+'[2]By Agency-SPEC'!B135</f>
        <v>44636647</v>
      </c>
      <c r="C135" s="39">
        <f>'[2]By Agency-REG (C)'!C135+'[2]By Agency-SPEC'!C135</f>
        <v>41923743</v>
      </c>
      <c r="D135" s="39">
        <f>'[2]By Agency-REG (C)'!D135+'[2]By Agency-SPEC'!D135</f>
        <v>2580395</v>
      </c>
      <c r="E135" s="39">
        <f t="shared" si="12"/>
        <v>44504138</v>
      </c>
      <c r="F135" s="39">
        <f t="shared" si="13"/>
        <v>132509</v>
      </c>
    </row>
    <row r="136" spans="1:6" ht="11.25">
      <c r="A136" s="38" t="s">
        <v>194</v>
      </c>
      <c r="B136" s="39">
        <f>'[2]By Agency-REG (C)'!B136+'[2]By Agency-SPEC'!B136</f>
        <v>11725403</v>
      </c>
      <c r="C136" s="39">
        <f>'[2]By Agency-REG (C)'!C136+'[2]By Agency-SPEC'!C136</f>
        <v>11405207</v>
      </c>
      <c r="D136" s="39">
        <f>'[2]By Agency-REG (C)'!D136+'[2]By Agency-SPEC'!D136</f>
        <v>226575</v>
      </c>
      <c r="E136" s="39">
        <f t="shared" si="12"/>
        <v>11631782</v>
      </c>
      <c r="F136" s="39">
        <f t="shared" si="13"/>
        <v>93621</v>
      </c>
    </row>
    <row r="137" spans="1:6" ht="11.25">
      <c r="A137" s="38" t="s">
        <v>195</v>
      </c>
      <c r="B137" s="39">
        <f>'[2]By Agency-REG (C)'!B137+'[2]By Agency-SPEC'!B137</f>
        <v>13015985</v>
      </c>
      <c r="C137" s="39">
        <f>'[2]By Agency-REG (C)'!C137+'[2]By Agency-SPEC'!C137</f>
        <v>11904705</v>
      </c>
      <c r="D137" s="39">
        <f>'[2]By Agency-REG (C)'!D137+'[2]By Agency-SPEC'!D137</f>
        <v>825255</v>
      </c>
      <c r="E137" s="39">
        <f t="shared" si="12"/>
        <v>12729960</v>
      </c>
      <c r="F137" s="39">
        <f t="shared" si="13"/>
        <v>286025</v>
      </c>
    </row>
    <row r="138" spans="1:6" ht="11.25">
      <c r="A138" s="41" t="s">
        <v>196</v>
      </c>
      <c r="B138" s="39">
        <f>'[2]By Agency-REG (C)'!B138+'[2]By Agency-SPEC'!B138</f>
        <v>38965747</v>
      </c>
      <c r="C138" s="39">
        <f>'[2]By Agency-REG (C)'!C138+'[2]By Agency-SPEC'!C138</f>
        <v>37203318</v>
      </c>
      <c r="D138" s="39">
        <f>'[2]By Agency-REG (C)'!D138+'[2]By Agency-SPEC'!D138</f>
        <v>1476812</v>
      </c>
      <c r="E138" s="39">
        <f t="shared" si="12"/>
        <v>38680130</v>
      </c>
      <c r="F138" s="39">
        <f t="shared" si="13"/>
        <v>285617</v>
      </c>
    </row>
    <row r="139" spans="1:6" ht="11.25">
      <c r="A139" s="38" t="s">
        <v>197</v>
      </c>
      <c r="B139" s="39">
        <f>'[2]By Agency-REG (C)'!B139+'[2]By Agency-SPEC'!B139</f>
        <v>38965747</v>
      </c>
      <c r="C139" s="39">
        <f>'[2]By Agency-REG (C)'!C139+'[2]By Agency-SPEC'!C139</f>
        <v>37203318</v>
      </c>
      <c r="D139" s="39">
        <f>'[2]By Agency-REG (C)'!D139+'[2]By Agency-SPEC'!D139</f>
        <v>1476812</v>
      </c>
      <c r="E139" s="39">
        <f t="shared" si="12"/>
        <v>38680130</v>
      </c>
      <c r="F139" s="39">
        <f t="shared" si="13"/>
        <v>285617</v>
      </c>
    </row>
    <row r="140" spans="1:6" ht="11.25">
      <c r="A140" s="38"/>
      <c r="B140" s="42"/>
      <c r="C140" s="42"/>
      <c r="D140" s="42"/>
      <c r="E140" s="42"/>
      <c r="F140" s="42"/>
    </row>
    <row r="141" spans="1:6" ht="11.25">
      <c r="A141" s="43" t="s">
        <v>198</v>
      </c>
      <c r="B141" s="44">
        <f>+B142</f>
        <v>167784154</v>
      </c>
      <c r="C141" s="44">
        <f>+C142</f>
        <v>123957239</v>
      </c>
      <c r="D141" s="44">
        <f>+D142</f>
        <v>5354645</v>
      </c>
      <c r="E141" s="44">
        <f>+E142</f>
        <v>129311884</v>
      </c>
      <c r="F141" s="44">
        <f>+F142</f>
        <v>38472270</v>
      </c>
    </row>
    <row r="142" spans="1:6" ht="11.25">
      <c r="A142" s="38" t="s">
        <v>199</v>
      </c>
      <c r="B142" s="39">
        <f>'[2]By Agency-REG (C)'!B142+'[2]By Agency-SPEC'!B142</f>
        <v>167784154</v>
      </c>
      <c r="C142" s="39">
        <f>'[2]By Agency-REG (C)'!C142+'[2]By Agency-SPEC'!C142</f>
        <v>123957239</v>
      </c>
      <c r="D142" s="39">
        <f>'[2]By Agency-REG (C)'!D142+'[2]By Agency-SPEC'!D142</f>
        <v>5354645</v>
      </c>
      <c r="E142" s="39">
        <f>SUM(C142:D142)</f>
        <v>129311884</v>
      </c>
      <c r="F142" s="39">
        <f>B142-E142</f>
        <v>38472270</v>
      </c>
    </row>
    <row r="143" spans="1:6" ht="11.25">
      <c r="A143" s="41"/>
      <c r="B143" s="42"/>
      <c r="C143" s="42"/>
      <c r="D143" s="42"/>
      <c r="E143" s="42"/>
      <c r="F143" s="42"/>
    </row>
    <row r="144" spans="1:6" ht="11.25">
      <c r="A144" s="43" t="s">
        <v>200</v>
      </c>
      <c r="B144" s="44">
        <f>SUM(B145:B166)</f>
        <v>11016958</v>
      </c>
      <c r="C144" s="44">
        <f>SUM(C145:C166)</f>
        <v>8869095</v>
      </c>
      <c r="D144" s="44">
        <f>SUM(D145:D166)</f>
        <v>564416</v>
      </c>
      <c r="E144" s="44">
        <f>SUM(E145:E166)</f>
        <v>9433511</v>
      </c>
      <c r="F144" s="44">
        <f>SUM(F145:F166)</f>
        <v>1583447</v>
      </c>
    </row>
    <row r="145" spans="1:6" ht="11.25">
      <c r="A145" s="38" t="s">
        <v>201</v>
      </c>
      <c r="B145" s="39">
        <f>'[2]By Agency-REG (C)'!B145+'[2]By Agency-SPEC'!B145</f>
        <v>3011511</v>
      </c>
      <c r="C145" s="39">
        <f>'[2]By Agency-REG (C)'!C145+'[2]By Agency-SPEC'!C145</f>
        <v>2340510</v>
      </c>
      <c r="D145" s="39">
        <f>'[2]By Agency-REG (C)'!D145+'[2]By Agency-SPEC'!D145</f>
        <v>154080</v>
      </c>
      <c r="E145" s="39">
        <f aca="true" t="shared" si="14" ref="E145:E166">SUM(C145:D145)</f>
        <v>2494590</v>
      </c>
      <c r="F145" s="39">
        <f aca="true" t="shared" si="15" ref="F145:F166">B145-E145</f>
        <v>516921</v>
      </c>
    </row>
    <row r="146" spans="1:6" ht="11.25">
      <c r="A146" s="38" t="s">
        <v>202</v>
      </c>
      <c r="B146" s="39">
        <f>'[2]By Agency-REG (C)'!B146+'[2]By Agency-SPEC'!B146</f>
        <v>80710</v>
      </c>
      <c r="C146" s="39">
        <f>'[2]By Agency-REG (C)'!C146+'[2]By Agency-SPEC'!C146</f>
        <v>80309</v>
      </c>
      <c r="D146" s="39">
        <f>'[2]By Agency-REG (C)'!D146+'[2]By Agency-SPEC'!D146</f>
        <v>401</v>
      </c>
      <c r="E146" s="39">
        <f t="shared" si="14"/>
        <v>80710</v>
      </c>
      <c r="F146" s="39">
        <f t="shared" si="15"/>
        <v>0</v>
      </c>
    </row>
    <row r="147" spans="1:6" ht="11.25">
      <c r="A147" s="38" t="s">
        <v>203</v>
      </c>
      <c r="B147" s="39">
        <f>'[2]By Agency-REG (C)'!B147+'[2]By Agency-SPEC'!B147</f>
        <v>244168</v>
      </c>
      <c r="C147" s="39">
        <f>'[2]By Agency-REG (C)'!C147+'[2]By Agency-SPEC'!C147</f>
        <v>240176</v>
      </c>
      <c r="D147" s="39">
        <f>'[2]By Agency-REG (C)'!D147+'[2]By Agency-SPEC'!D147</f>
        <v>2385</v>
      </c>
      <c r="E147" s="39">
        <f t="shared" si="14"/>
        <v>242561</v>
      </c>
      <c r="F147" s="39">
        <f t="shared" si="15"/>
        <v>1607</v>
      </c>
    </row>
    <row r="148" spans="1:6" ht="11.25">
      <c r="A148" s="38" t="s">
        <v>204</v>
      </c>
      <c r="B148" s="39">
        <f>'[2]By Agency-REG (C)'!B148+'[2]By Agency-SPEC'!B148</f>
        <v>131095</v>
      </c>
      <c r="C148" s="39">
        <f>'[2]By Agency-REG (C)'!C148+'[2]By Agency-SPEC'!C148</f>
        <v>122617</v>
      </c>
      <c r="D148" s="39">
        <f>'[2]By Agency-REG (C)'!D148+'[2]By Agency-SPEC'!D148</f>
        <v>3640</v>
      </c>
      <c r="E148" s="39">
        <f t="shared" si="14"/>
        <v>126257</v>
      </c>
      <c r="F148" s="39">
        <f t="shared" si="15"/>
        <v>4838</v>
      </c>
    </row>
    <row r="149" spans="1:6" ht="11.25">
      <c r="A149" s="38" t="s">
        <v>205</v>
      </c>
      <c r="B149" s="39">
        <f>'[2]By Agency-REG (C)'!B149+'[2]By Agency-SPEC'!B149</f>
        <v>270710</v>
      </c>
      <c r="C149" s="39">
        <f>'[2]By Agency-REG (C)'!C149+'[2]By Agency-SPEC'!C149</f>
        <v>190384</v>
      </c>
      <c r="D149" s="39">
        <f>'[2]By Agency-REG (C)'!D149+'[2]By Agency-SPEC'!D149</f>
        <v>8977</v>
      </c>
      <c r="E149" s="39">
        <f t="shared" si="14"/>
        <v>199361</v>
      </c>
      <c r="F149" s="39">
        <f t="shared" si="15"/>
        <v>71349</v>
      </c>
    </row>
    <row r="150" spans="1:6" ht="11.25">
      <c r="A150" s="38" t="s">
        <v>206</v>
      </c>
      <c r="B150" s="39">
        <f>'[2]By Agency-REG (C)'!B150+'[2]By Agency-SPEC'!B150</f>
        <v>1244048</v>
      </c>
      <c r="C150" s="39">
        <f>'[2]By Agency-REG (C)'!C150+'[2]By Agency-SPEC'!C150</f>
        <v>1022931</v>
      </c>
      <c r="D150" s="39">
        <f>'[2]By Agency-REG (C)'!D150+'[2]By Agency-SPEC'!D150</f>
        <v>24525</v>
      </c>
      <c r="E150" s="39">
        <f t="shared" si="14"/>
        <v>1047456</v>
      </c>
      <c r="F150" s="39">
        <f t="shared" si="15"/>
        <v>196592</v>
      </c>
    </row>
    <row r="151" spans="1:6" ht="11.25">
      <c r="A151" s="38" t="s">
        <v>207</v>
      </c>
      <c r="B151" s="39">
        <f>'[2]By Agency-REG (C)'!B151+'[2]By Agency-SPEC'!B151</f>
        <v>403335</v>
      </c>
      <c r="C151" s="39">
        <f>'[2]By Agency-REG (C)'!C151+'[2]By Agency-SPEC'!C151</f>
        <v>211184</v>
      </c>
      <c r="D151" s="39">
        <f>'[2]By Agency-REG (C)'!D151+'[2]By Agency-SPEC'!D151</f>
        <v>8427</v>
      </c>
      <c r="E151" s="39">
        <f t="shared" si="14"/>
        <v>219611</v>
      </c>
      <c r="F151" s="39">
        <f t="shared" si="15"/>
        <v>183724</v>
      </c>
    </row>
    <row r="152" spans="1:6" ht="11.25">
      <c r="A152" s="38" t="s">
        <v>208</v>
      </c>
      <c r="B152" s="39">
        <f>'[2]By Agency-REG (C)'!B152+'[2]By Agency-SPEC'!B152</f>
        <v>45252</v>
      </c>
      <c r="C152" s="39">
        <f>'[2]By Agency-REG (C)'!C152+'[2]By Agency-SPEC'!C152</f>
        <v>38868</v>
      </c>
      <c r="D152" s="39">
        <f>'[2]By Agency-REG (C)'!D152+'[2]By Agency-SPEC'!D152</f>
        <v>2163</v>
      </c>
      <c r="E152" s="39">
        <f t="shared" si="14"/>
        <v>41031</v>
      </c>
      <c r="F152" s="39">
        <f t="shared" si="15"/>
        <v>4221</v>
      </c>
    </row>
    <row r="153" spans="1:6" ht="11.25">
      <c r="A153" s="38" t="s">
        <v>209</v>
      </c>
      <c r="B153" s="39">
        <f>'[2]By Agency-REG (C)'!B153+'[2]By Agency-SPEC'!B153</f>
        <v>58109</v>
      </c>
      <c r="C153" s="39">
        <f>'[2]By Agency-REG (C)'!C153+'[2]By Agency-SPEC'!C153</f>
        <v>55447</v>
      </c>
      <c r="D153" s="39">
        <f>'[2]By Agency-REG (C)'!D153+'[2]By Agency-SPEC'!D153</f>
        <v>486</v>
      </c>
      <c r="E153" s="39">
        <f t="shared" si="14"/>
        <v>55933</v>
      </c>
      <c r="F153" s="39">
        <f t="shared" si="15"/>
        <v>2176</v>
      </c>
    </row>
    <row r="154" spans="1:6" ht="11.25">
      <c r="A154" s="41" t="s">
        <v>210</v>
      </c>
      <c r="B154" s="39">
        <f>'[2]By Agency-REG (C)'!B154+'[2]By Agency-SPEC'!B154</f>
        <v>1290388</v>
      </c>
      <c r="C154" s="39">
        <f>'[2]By Agency-REG (C)'!C154+'[2]By Agency-SPEC'!C154</f>
        <v>914536</v>
      </c>
      <c r="D154" s="39">
        <f>'[2]By Agency-REG (C)'!D154+'[2]By Agency-SPEC'!D154</f>
        <v>17659</v>
      </c>
      <c r="E154" s="39">
        <f t="shared" si="14"/>
        <v>932195</v>
      </c>
      <c r="F154" s="39">
        <f t="shared" si="15"/>
        <v>358193</v>
      </c>
    </row>
    <row r="155" spans="1:6" ht="11.25">
      <c r="A155" s="38" t="s">
        <v>211</v>
      </c>
      <c r="B155" s="39">
        <f>'[2]By Agency-REG (C)'!B155+'[2]By Agency-SPEC'!B155</f>
        <v>0</v>
      </c>
      <c r="C155" s="39">
        <f>'[2]By Agency-REG (C)'!C155+'[2]By Agency-SPEC'!C155</f>
        <v>0</v>
      </c>
      <c r="D155" s="39">
        <f>'[2]By Agency-REG (C)'!D155+'[2]By Agency-SPEC'!D155</f>
        <v>0</v>
      </c>
      <c r="E155" s="39">
        <f t="shared" si="14"/>
        <v>0</v>
      </c>
      <c r="F155" s="39">
        <f t="shared" si="15"/>
        <v>0</v>
      </c>
    </row>
    <row r="156" spans="1:6" ht="11.25">
      <c r="A156" s="38" t="s">
        <v>212</v>
      </c>
      <c r="B156" s="39">
        <f>'[2]By Agency-REG (C)'!B156+'[2]By Agency-SPEC'!B156</f>
        <v>810733</v>
      </c>
      <c r="C156" s="39">
        <f>'[2]By Agency-REG (C)'!C156+'[2]By Agency-SPEC'!C156</f>
        <v>598531</v>
      </c>
      <c r="D156" s="39">
        <f>'[2]By Agency-REG (C)'!D156+'[2]By Agency-SPEC'!D156</f>
        <v>129420</v>
      </c>
      <c r="E156" s="39">
        <f t="shared" si="14"/>
        <v>727951</v>
      </c>
      <c r="F156" s="39">
        <f t="shared" si="15"/>
        <v>82782</v>
      </c>
    </row>
    <row r="157" spans="1:6" ht="11.25">
      <c r="A157" s="38" t="s">
        <v>213</v>
      </c>
      <c r="B157" s="39">
        <f>'[2]By Agency-REG (C)'!B157+'[2]By Agency-SPEC'!B157</f>
        <v>0</v>
      </c>
      <c r="C157" s="39">
        <f>'[2]By Agency-REG (C)'!C157+'[2]By Agency-SPEC'!C157</f>
        <v>0</v>
      </c>
      <c r="D157" s="39">
        <f>'[2]By Agency-REG (C)'!D157+'[2]By Agency-SPEC'!D157</f>
        <v>0</v>
      </c>
      <c r="E157" s="39">
        <f t="shared" si="14"/>
        <v>0</v>
      </c>
      <c r="F157" s="39">
        <f t="shared" si="15"/>
        <v>0</v>
      </c>
    </row>
    <row r="158" spans="1:6" ht="11.25">
      <c r="A158" s="38" t="s">
        <v>214</v>
      </c>
      <c r="B158" s="39">
        <f>'[2]By Agency-REG (C)'!B158+'[2]By Agency-SPEC'!B158</f>
        <v>229206</v>
      </c>
      <c r="C158" s="39">
        <f>'[2]By Agency-REG (C)'!C158+'[2]By Agency-SPEC'!C158</f>
        <v>185831</v>
      </c>
      <c r="D158" s="39">
        <f>'[2]By Agency-REG (C)'!D158+'[2]By Agency-SPEC'!D158</f>
        <v>34214</v>
      </c>
      <c r="E158" s="39">
        <f t="shared" si="14"/>
        <v>220045</v>
      </c>
      <c r="F158" s="39">
        <f t="shared" si="15"/>
        <v>9161</v>
      </c>
    </row>
    <row r="159" spans="1:6" ht="11.25">
      <c r="A159" s="45" t="s">
        <v>215</v>
      </c>
      <c r="B159" s="39">
        <f>'[2]By Agency-REG (C)'!B159+'[2]By Agency-SPEC'!B159</f>
        <v>434580</v>
      </c>
      <c r="C159" s="39">
        <f>'[2]By Agency-REG (C)'!C159+'[2]By Agency-SPEC'!C159</f>
        <v>426682</v>
      </c>
      <c r="D159" s="39">
        <f>'[2]By Agency-REG (C)'!D159+'[2]By Agency-SPEC'!D159</f>
        <v>7889</v>
      </c>
      <c r="E159" s="39">
        <f t="shared" si="14"/>
        <v>434571</v>
      </c>
      <c r="F159" s="39">
        <f t="shared" si="15"/>
        <v>9</v>
      </c>
    </row>
    <row r="160" spans="1:6" ht="11.25">
      <c r="A160" s="38" t="s">
        <v>216</v>
      </c>
      <c r="B160" s="39">
        <f>'[2]By Agency-REG (C)'!B160+'[2]By Agency-SPEC'!B160</f>
        <v>244359</v>
      </c>
      <c r="C160" s="39">
        <f>'[2]By Agency-REG (C)'!C160+'[2]By Agency-SPEC'!C160</f>
        <v>195834</v>
      </c>
      <c r="D160" s="39">
        <f>'[2]By Agency-REG (C)'!D160+'[2]By Agency-SPEC'!D160</f>
        <v>3882</v>
      </c>
      <c r="E160" s="39">
        <f t="shared" si="14"/>
        <v>199716</v>
      </c>
      <c r="F160" s="39">
        <f t="shared" si="15"/>
        <v>44643</v>
      </c>
    </row>
    <row r="161" spans="1:6" ht="11.25">
      <c r="A161" s="38" t="s">
        <v>217</v>
      </c>
      <c r="B161" s="39">
        <f>'[2]By Agency-REG (C)'!B161+'[2]By Agency-SPEC'!B161</f>
        <v>198662</v>
      </c>
      <c r="C161" s="39">
        <f>'[2]By Agency-REG (C)'!C161+'[2]By Agency-SPEC'!C161</f>
        <v>156490</v>
      </c>
      <c r="D161" s="39">
        <f>'[2]By Agency-REG (C)'!D161+'[2]By Agency-SPEC'!D161</f>
        <v>35824</v>
      </c>
      <c r="E161" s="39">
        <f t="shared" si="14"/>
        <v>192314</v>
      </c>
      <c r="F161" s="39">
        <f t="shared" si="15"/>
        <v>6348</v>
      </c>
    </row>
    <row r="162" spans="1:9" ht="11.25">
      <c r="A162" s="38" t="s">
        <v>218</v>
      </c>
      <c r="B162" s="39">
        <f>'[2]By Agency-REG (C)'!B162+'[2]By Agency-SPEC'!B162</f>
        <v>743843</v>
      </c>
      <c r="C162" s="39">
        <f>'[2]By Agency-REG (C)'!C162+'[2]By Agency-SPEC'!C162</f>
        <v>638468</v>
      </c>
      <c r="D162" s="39">
        <f>'[2]By Agency-REG (C)'!D162+'[2]By Agency-SPEC'!D162</f>
        <v>23609</v>
      </c>
      <c r="E162" s="39">
        <f t="shared" si="14"/>
        <v>662077</v>
      </c>
      <c r="F162" s="39">
        <f t="shared" si="15"/>
        <v>81766</v>
      </c>
      <c r="H162" s="48"/>
      <c r="I162" s="48"/>
    </row>
    <row r="163" spans="1:9" ht="11.25">
      <c r="A163" s="38" t="s">
        <v>219</v>
      </c>
      <c r="B163" s="39">
        <f>'[2]By Agency-REG (C)'!B163+'[2]By Agency-SPEC'!B163</f>
        <v>63390</v>
      </c>
      <c r="C163" s="39">
        <f>'[2]By Agency-REG (C)'!C163+'[2]By Agency-SPEC'!C163</f>
        <v>58181</v>
      </c>
      <c r="D163" s="39">
        <f>'[2]By Agency-REG (C)'!D163+'[2]By Agency-SPEC'!D163</f>
        <v>2848</v>
      </c>
      <c r="E163" s="39">
        <f t="shared" si="14"/>
        <v>61029</v>
      </c>
      <c r="F163" s="39">
        <f t="shared" si="15"/>
        <v>2361</v>
      </c>
      <c r="H163" s="48"/>
      <c r="I163" s="48"/>
    </row>
    <row r="164" spans="1:9" ht="11.25">
      <c r="A164" s="38" t="s">
        <v>220</v>
      </c>
      <c r="B164" s="39">
        <f>'[2]By Agency-REG (C)'!B164+'[2]By Agency-SPEC'!B164</f>
        <v>1385348</v>
      </c>
      <c r="C164" s="39">
        <f>'[2]By Agency-REG (C)'!C164+'[2]By Agency-SPEC'!C164</f>
        <v>1272949</v>
      </c>
      <c r="D164" s="39">
        <f>'[2]By Agency-REG (C)'!D164+'[2]By Agency-SPEC'!D164</f>
        <v>101101</v>
      </c>
      <c r="E164" s="39">
        <f t="shared" si="14"/>
        <v>1374050</v>
      </c>
      <c r="F164" s="39">
        <f t="shared" si="15"/>
        <v>11298</v>
      </c>
      <c r="H164" s="48"/>
      <c r="I164" s="48"/>
    </row>
    <row r="165" spans="1:12" ht="11.25">
      <c r="A165" s="38" t="s">
        <v>221</v>
      </c>
      <c r="B165" s="39">
        <f>'[2]By Agency-REG (C)'!B165+'[2]By Agency-SPEC'!B165</f>
        <v>50540</v>
      </c>
      <c r="C165" s="39">
        <f>'[2]By Agency-REG (C)'!C165+'[2]By Agency-SPEC'!C165</f>
        <v>44788</v>
      </c>
      <c r="D165" s="39">
        <f>'[2]By Agency-REG (C)'!D165+'[2]By Agency-SPEC'!D165</f>
        <v>1342</v>
      </c>
      <c r="E165" s="39">
        <f t="shared" si="14"/>
        <v>46130</v>
      </c>
      <c r="F165" s="39">
        <f t="shared" si="15"/>
        <v>4410</v>
      </c>
      <c r="H165" s="48"/>
      <c r="I165" s="48"/>
      <c r="J165" s="48"/>
      <c r="K165" s="48"/>
      <c r="L165" s="48"/>
    </row>
    <row r="166" spans="1:6" ht="11.25">
      <c r="A166" s="38" t="s">
        <v>222</v>
      </c>
      <c r="B166" s="39">
        <f>'[2]By Agency-REG (C)'!B166+'[2]By Agency-SPEC'!B166</f>
        <v>76971</v>
      </c>
      <c r="C166" s="39">
        <f>'[2]By Agency-REG (C)'!C166+'[2]By Agency-SPEC'!C166</f>
        <v>74379</v>
      </c>
      <c r="D166" s="39">
        <f>'[2]By Agency-REG (C)'!D166+'[2]By Agency-SPEC'!D166</f>
        <v>1544</v>
      </c>
      <c r="E166" s="39">
        <f t="shared" si="14"/>
        <v>75923</v>
      </c>
      <c r="F166" s="39">
        <f t="shared" si="15"/>
        <v>1048</v>
      </c>
    </row>
    <row r="167" spans="1:8" ht="11.25">
      <c r="A167" s="41"/>
      <c r="B167" s="42"/>
      <c r="C167" s="42"/>
      <c r="D167" s="42"/>
      <c r="E167" s="42"/>
      <c r="F167" s="42"/>
      <c r="H167" s="39"/>
    </row>
    <row r="168" spans="1:6" ht="11.25">
      <c r="A168" s="43" t="s">
        <v>223</v>
      </c>
      <c r="B168" s="44">
        <f>SUM(B169:B173)</f>
        <v>56578268</v>
      </c>
      <c r="C168" s="44">
        <f>SUM(C169:C173)</f>
        <v>50214271</v>
      </c>
      <c r="D168" s="44">
        <f>SUM(D169:D173)</f>
        <v>5423448</v>
      </c>
      <c r="E168" s="44">
        <f>SUM(E169:E173)</f>
        <v>55637719</v>
      </c>
      <c r="F168" s="44">
        <f>SUM(F169:F173)</f>
        <v>940549</v>
      </c>
    </row>
    <row r="169" spans="1:6" ht="11.25">
      <c r="A169" s="38" t="s">
        <v>201</v>
      </c>
      <c r="B169" s="39">
        <f>'[2]By Agency-REG (C)'!B169+'[2]By Agency-SPEC'!B169</f>
        <v>56400385</v>
      </c>
      <c r="C169" s="39">
        <f>'[2]By Agency-REG (C)'!C169+'[2]By Agency-SPEC'!C169</f>
        <v>50065523</v>
      </c>
      <c r="D169" s="39">
        <f>'[2]By Agency-REG (C)'!D169+'[2]By Agency-SPEC'!D169</f>
        <v>5416283</v>
      </c>
      <c r="E169" s="39">
        <f>SUM(C169:D169)</f>
        <v>55481806</v>
      </c>
      <c r="F169" s="39">
        <f>B169-E169</f>
        <v>918579</v>
      </c>
    </row>
    <row r="170" spans="1:6" ht="11.25">
      <c r="A170" s="38" t="s">
        <v>224</v>
      </c>
      <c r="B170" s="39">
        <f>'[2]By Agency-REG (C)'!B170+'[2]By Agency-SPEC'!B170</f>
        <v>43141</v>
      </c>
      <c r="C170" s="39">
        <f>'[2]By Agency-REG (C)'!C170+'[2]By Agency-SPEC'!C170</f>
        <v>30140</v>
      </c>
      <c r="D170" s="39">
        <f>'[2]By Agency-REG (C)'!D170+'[2]By Agency-SPEC'!D170</f>
        <v>3479</v>
      </c>
      <c r="E170" s="39">
        <f>SUM(C170:D170)</f>
        <v>33619</v>
      </c>
      <c r="F170" s="39">
        <f>B170-E170</f>
        <v>9522</v>
      </c>
    </row>
    <row r="171" spans="1:6" ht="11.25">
      <c r="A171" s="38" t="s">
        <v>225</v>
      </c>
      <c r="B171" s="39">
        <f>'[2]By Agency-REG (C)'!B171+'[2]By Agency-SPEC'!B171</f>
        <v>31297</v>
      </c>
      <c r="C171" s="39">
        <f>'[2]By Agency-REG (C)'!C171+'[2]By Agency-SPEC'!C171</f>
        <v>28137</v>
      </c>
      <c r="D171" s="39">
        <f>'[2]By Agency-REG (C)'!D171+'[2]By Agency-SPEC'!D171</f>
        <v>915</v>
      </c>
      <c r="E171" s="39">
        <f>SUM(C171:D171)</f>
        <v>29052</v>
      </c>
      <c r="F171" s="39">
        <f>B171-E171</f>
        <v>2245</v>
      </c>
    </row>
    <row r="172" spans="1:6" ht="11.25">
      <c r="A172" s="41" t="s">
        <v>226</v>
      </c>
      <c r="B172" s="39">
        <f>'[2]By Agency-REG (C)'!B172+'[2]By Agency-SPEC'!B172</f>
        <v>34021</v>
      </c>
      <c r="C172" s="39">
        <f>'[2]By Agency-REG (C)'!C172+'[2]By Agency-SPEC'!C172</f>
        <v>31052</v>
      </c>
      <c r="D172" s="39">
        <f>'[2]By Agency-REG (C)'!D172+'[2]By Agency-SPEC'!D172</f>
        <v>1708</v>
      </c>
      <c r="E172" s="39">
        <f>SUM(C172:D172)</f>
        <v>32760</v>
      </c>
      <c r="F172" s="39">
        <f>B172-E172</f>
        <v>1261</v>
      </c>
    </row>
    <row r="173" spans="1:6" ht="11.25">
      <c r="A173" s="41" t="s">
        <v>227</v>
      </c>
      <c r="B173" s="39">
        <f>'[2]By Agency-REG (C)'!B173+'[2]By Agency-SPEC'!B173</f>
        <v>69424</v>
      </c>
      <c r="C173" s="39">
        <f>'[2]By Agency-REG (C)'!C173+'[2]By Agency-SPEC'!C173</f>
        <v>59419</v>
      </c>
      <c r="D173" s="39">
        <f>'[2]By Agency-REG (C)'!D173+'[2]By Agency-SPEC'!D173</f>
        <v>1063</v>
      </c>
      <c r="E173" s="39">
        <f>SUM(C173:D173)</f>
        <v>60482</v>
      </c>
      <c r="F173" s="39">
        <f>B173-E173</f>
        <v>8942</v>
      </c>
    </row>
    <row r="174" spans="1:6" ht="11.25">
      <c r="A174" s="41"/>
      <c r="B174" s="42"/>
      <c r="C174" s="42"/>
      <c r="D174" s="42"/>
      <c r="E174" s="42"/>
      <c r="F174" s="42"/>
    </row>
    <row r="175" spans="1:6" ht="11.25">
      <c r="A175" s="43" t="s">
        <v>228</v>
      </c>
      <c r="B175" s="49">
        <f>SUM(B176:B178)</f>
        <v>3838724</v>
      </c>
      <c r="C175" s="49">
        <f>SUM(C176:C178)</f>
        <v>2778711</v>
      </c>
      <c r="D175" s="49">
        <f>SUM(D176:D178)</f>
        <v>227436</v>
      </c>
      <c r="E175" s="49">
        <f>SUM(E176:E178)</f>
        <v>3006147</v>
      </c>
      <c r="F175" s="49">
        <f>SUM(F176:F178)</f>
        <v>832577</v>
      </c>
    </row>
    <row r="176" spans="1:6" ht="11.25">
      <c r="A176" s="38" t="s">
        <v>201</v>
      </c>
      <c r="B176" s="39">
        <f>'[2]By Agency-REG (C)'!B176+'[2]By Agency-SPEC'!B176</f>
        <v>3505680</v>
      </c>
      <c r="C176" s="39">
        <f>'[2]By Agency-REG (C)'!C176+'[2]By Agency-SPEC'!C176</f>
        <v>2492146</v>
      </c>
      <c r="D176" s="39">
        <f>'[2]By Agency-REG (C)'!D176+'[2]By Agency-SPEC'!D176</f>
        <v>215488</v>
      </c>
      <c r="E176" s="39">
        <f>SUM(C176:D176)</f>
        <v>2707634</v>
      </c>
      <c r="F176" s="39">
        <f>B176-E176</f>
        <v>798046</v>
      </c>
    </row>
    <row r="177" spans="1:6" ht="11.25">
      <c r="A177" s="38" t="s">
        <v>229</v>
      </c>
      <c r="B177" s="39">
        <f>'[2]By Agency-REG (C)'!B177+'[2]By Agency-SPEC'!B177</f>
        <v>34561</v>
      </c>
      <c r="C177" s="39">
        <f>'[2]By Agency-REG (C)'!C177+'[2]By Agency-SPEC'!C177</f>
        <v>28359</v>
      </c>
      <c r="D177" s="39">
        <f>'[2]By Agency-REG (C)'!D177+'[2]By Agency-SPEC'!D177</f>
        <v>975</v>
      </c>
      <c r="E177" s="39">
        <f>SUM(C177:D177)</f>
        <v>29334</v>
      </c>
      <c r="F177" s="39">
        <f>B177-E177</f>
        <v>5227</v>
      </c>
    </row>
    <row r="178" spans="1:6" ht="11.25">
      <c r="A178" s="41" t="s">
        <v>230</v>
      </c>
      <c r="B178" s="39">
        <f>'[2]By Agency-REG (C)'!B178+'[2]By Agency-SPEC'!B178</f>
        <v>298483</v>
      </c>
      <c r="C178" s="39">
        <f>'[2]By Agency-REG (C)'!C178+'[2]By Agency-SPEC'!C178</f>
        <v>258206</v>
      </c>
      <c r="D178" s="39">
        <f>'[2]By Agency-REG (C)'!D178+'[2]By Agency-SPEC'!D178</f>
        <v>10973</v>
      </c>
      <c r="E178" s="39">
        <f>SUM(C178:D178)</f>
        <v>269179</v>
      </c>
      <c r="F178" s="39">
        <f>B178-E178</f>
        <v>29304</v>
      </c>
    </row>
    <row r="179" spans="1:6" ht="11.25">
      <c r="A179" s="41"/>
      <c r="B179" s="42"/>
      <c r="C179" s="42"/>
      <c r="D179" s="42"/>
      <c r="E179" s="42"/>
      <c r="F179" s="42"/>
    </row>
    <row r="180" spans="1:6" ht="11.25">
      <c r="A180" s="43" t="s">
        <v>231</v>
      </c>
      <c r="B180" s="49">
        <f>SUM(B181:B186)</f>
        <v>3327450</v>
      </c>
      <c r="C180" s="49">
        <f>SUM(C181:C186)</f>
        <v>2535269</v>
      </c>
      <c r="D180" s="49">
        <f>SUM(D181:D186)</f>
        <v>200921</v>
      </c>
      <c r="E180" s="49">
        <f>SUM(E181:E186)</f>
        <v>2736190</v>
      </c>
      <c r="F180" s="49">
        <f>SUM(F181:F186)</f>
        <v>591260</v>
      </c>
    </row>
    <row r="181" spans="1:6" ht="11.25">
      <c r="A181" s="41" t="s">
        <v>201</v>
      </c>
      <c r="B181" s="39">
        <f>'[2]By Agency-REG (C)'!B181+'[2]By Agency-SPEC'!B181</f>
        <v>2916788</v>
      </c>
      <c r="C181" s="39">
        <f>'[2]By Agency-REG (C)'!C181+'[2]By Agency-SPEC'!C181</f>
        <v>2162228</v>
      </c>
      <c r="D181" s="39">
        <f>'[2]By Agency-REG (C)'!D181+'[2]By Agency-SPEC'!D181</f>
        <v>178740</v>
      </c>
      <c r="E181" s="39">
        <f aca="true" t="shared" si="16" ref="E181:E186">SUM(C181:D181)</f>
        <v>2340968</v>
      </c>
      <c r="F181" s="39">
        <f aca="true" t="shared" si="17" ref="F181:F186">B181-E181</f>
        <v>575820</v>
      </c>
    </row>
    <row r="182" spans="1:6" ht="11.25">
      <c r="A182" s="41" t="s">
        <v>232</v>
      </c>
      <c r="B182" s="39">
        <f>'[2]By Agency-REG (C)'!B182+'[2]By Agency-SPEC'!B182</f>
        <v>246782</v>
      </c>
      <c r="C182" s="39">
        <f>'[2]By Agency-REG (C)'!C182+'[2]By Agency-SPEC'!C182</f>
        <v>235590</v>
      </c>
      <c r="D182" s="39">
        <f>'[2]By Agency-REG (C)'!D182+'[2]By Agency-SPEC'!D182</f>
        <v>6715</v>
      </c>
      <c r="E182" s="39">
        <f t="shared" si="16"/>
        <v>242305</v>
      </c>
      <c r="F182" s="39">
        <f t="shared" si="17"/>
        <v>4477</v>
      </c>
    </row>
    <row r="183" spans="1:6" ht="11.25">
      <c r="A183" s="41" t="s">
        <v>233</v>
      </c>
      <c r="B183" s="39">
        <f>'[2]By Agency-REG (C)'!B183+'[2]By Agency-SPEC'!B183</f>
        <v>57437</v>
      </c>
      <c r="C183" s="39">
        <f>'[2]By Agency-REG (C)'!C183+'[2]By Agency-SPEC'!C183</f>
        <v>43001</v>
      </c>
      <c r="D183" s="39">
        <f>'[2]By Agency-REG (C)'!D183+'[2]By Agency-SPEC'!D183</f>
        <v>7388</v>
      </c>
      <c r="E183" s="39">
        <f t="shared" si="16"/>
        <v>50389</v>
      </c>
      <c r="F183" s="39">
        <f t="shared" si="17"/>
        <v>7048</v>
      </c>
    </row>
    <row r="184" spans="1:6" ht="11.25">
      <c r="A184" s="41" t="s">
        <v>234</v>
      </c>
      <c r="B184" s="39">
        <f>'[2]By Agency-REG (C)'!B184+'[2]By Agency-SPEC'!B184</f>
        <v>21875</v>
      </c>
      <c r="C184" s="39">
        <f>'[2]By Agency-REG (C)'!C184+'[2]By Agency-SPEC'!C184</f>
        <v>18690</v>
      </c>
      <c r="D184" s="39">
        <f>'[2]By Agency-REG (C)'!D184+'[2]By Agency-SPEC'!D184</f>
        <v>989</v>
      </c>
      <c r="E184" s="39">
        <f t="shared" si="16"/>
        <v>19679</v>
      </c>
      <c r="F184" s="39">
        <f t="shared" si="17"/>
        <v>2196</v>
      </c>
    </row>
    <row r="185" spans="1:6" ht="11.25">
      <c r="A185" s="38" t="s">
        <v>235</v>
      </c>
      <c r="B185" s="39">
        <f>'[2]By Agency-REG (C)'!B185+'[2]By Agency-SPEC'!B185</f>
        <v>37851</v>
      </c>
      <c r="C185" s="39">
        <f>'[2]By Agency-REG (C)'!C185+'[2]By Agency-SPEC'!C185</f>
        <v>33781</v>
      </c>
      <c r="D185" s="39">
        <f>'[2]By Agency-REG (C)'!D185+'[2]By Agency-SPEC'!D185</f>
        <v>2708</v>
      </c>
      <c r="E185" s="39">
        <f t="shared" si="16"/>
        <v>36489</v>
      </c>
      <c r="F185" s="39">
        <f t="shared" si="17"/>
        <v>1362</v>
      </c>
    </row>
    <row r="186" spans="1:6" ht="11.25">
      <c r="A186" s="50" t="s">
        <v>236</v>
      </c>
      <c r="B186" s="39">
        <f>'[2]By Agency-REG (C)'!B186+'[2]By Agency-SPEC'!B186</f>
        <v>46717</v>
      </c>
      <c r="C186" s="39">
        <f>'[2]By Agency-REG (C)'!C186+'[2]By Agency-SPEC'!C186</f>
        <v>41979</v>
      </c>
      <c r="D186" s="39">
        <f>'[2]By Agency-REG (C)'!D186+'[2]By Agency-SPEC'!D186</f>
        <v>4381</v>
      </c>
      <c r="E186" s="39">
        <f t="shared" si="16"/>
        <v>46360</v>
      </c>
      <c r="F186" s="39">
        <f t="shared" si="17"/>
        <v>357</v>
      </c>
    </row>
    <row r="187" spans="1:6" ht="11.25">
      <c r="A187" s="50"/>
      <c r="B187" s="51"/>
      <c r="C187" s="51"/>
      <c r="D187" s="51"/>
      <c r="E187" s="51"/>
      <c r="F187" s="51"/>
    </row>
    <row r="188" spans="1:6" ht="11.25">
      <c r="A188" s="43" t="s">
        <v>237</v>
      </c>
      <c r="B188" s="49">
        <f>SUM(B189:B194)</f>
        <v>16470499</v>
      </c>
      <c r="C188" s="49">
        <f>SUM(C189:C194)</f>
        <v>13284811</v>
      </c>
      <c r="D188" s="49">
        <f>SUM(D189:D194)</f>
        <v>935941</v>
      </c>
      <c r="E188" s="49">
        <f>SUM(E189:E194)</f>
        <v>14220752</v>
      </c>
      <c r="F188" s="49">
        <f>SUM(F189:F194)</f>
        <v>2249747</v>
      </c>
    </row>
    <row r="189" spans="1:6" ht="11.25">
      <c r="A189" s="41" t="s">
        <v>383</v>
      </c>
      <c r="B189" s="39">
        <f>'[2]By Agency-REG (C)'!B189+'[2]By Agency-SPEC'!B189</f>
        <v>14993020</v>
      </c>
      <c r="C189" s="39">
        <f>'[2]By Agency-REG (C)'!C189+'[2]By Agency-SPEC'!C189</f>
        <v>12296981</v>
      </c>
      <c r="D189" s="39">
        <f>'[2]By Agency-REG (C)'!D189+'[2]By Agency-SPEC'!D189</f>
        <v>904911</v>
      </c>
      <c r="E189" s="39">
        <f aca="true" t="shared" si="18" ref="E189:E194">SUM(C189:D189)</f>
        <v>13201892</v>
      </c>
      <c r="F189" s="39">
        <f aca="true" t="shared" si="19" ref="F189:F194">B189-E189</f>
        <v>1791128</v>
      </c>
    </row>
    <row r="190" spans="1:6" ht="11.25">
      <c r="A190" s="41" t="s">
        <v>238</v>
      </c>
      <c r="B190" s="39">
        <f>'[2]By Agency-REG (C)'!B190+'[2]By Agency-SPEC'!B190</f>
        <v>50651</v>
      </c>
      <c r="C190" s="39">
        <f>'[2]By Agency-REG (C)'!C190+'[2]By Agency-SPEC'!C190</f>
        <v>47097</v>
      </c>
      <c r="D190" s="39">
        <f>'[2]By Agency-REG (C)'!D190+'[2]By Agency-SPEC'!D190</f>
        <v>3443</v>
      </c>
      <c r="E190" s="39">
        <f t="shared" si="18"/>
        <v>50540</v>
      </c>
      <c r="F190" s="39">
        <f t="shared" si="19"/>
        <v>111</v>
      </c>
    </row>
    <row r="191" spans="1:6" ht="11.25">
      <c r="A191" s="41" t="s">
        <v>239</v>
      </c>
      <c r="B191" s="39">
        <f>'[2]By Agency-REG (C)'!B191+'[2]By Agency-SPEC'!B191</f>
        <v>760413</v>
      </c>
      <c r="C191" s="39">
        <f>'[2]By Agency-REG (C)'!C191+'[2]By Agency-SPEC'!C191</f>
        <v>431129</v>
      </c>
      <c r="D191" s="39">
        <f>'[2]By Agency-REG (C)'!D191+'[2]By Agency-SPEC'!D191</f>
        <v>22560</v>
      </c>
      <c r="E191" s="39">
        <f t="shared" si="18"/>
        <v>453689</v>
      </c>
      <c r="F191" s="39">
        <f t="shared" si="19"/>
        <v>306724</v>
      </c>
    </row>
    <row r="192" spans="1:6" ht="11.25">
      <c r="A192" s="41" t="s">
        <v>240</v>
      </c>
      <c r="B192" s="39">
        <f>'[2]By Agency-REG (C)'!B192+'[2]By Agency-SPEC'!B192</f>
        <v>17503</v>
      </c>
      <c r="C192" s="39">
        <f>'[2]By Agency-REG (C)'!C192+'[2]By Agency-SPEC'!C192</f>
        <v>16274</v>
      </c>
      <c r="D192" s="39">
        <f>'[2]By Agency-REG (C)'!D192+'[2]By Agency-SPEC'!D192</f>
        <v>546</v>
      </c>
      <c r="E192" s="39">
        <f t="shared" si="18"/>
        <v>16820</v>
      </c>
      <c r="F192" s="39">
        <f t="shared" si="19"/>
        <v>683</v>
      </c>
    </row>
    <row r="193" spans="1:6" ht="11.25">
      <c r="A193" s="41" t="s">
        <v>241</v>
      </c>
      <c r="B193" s="39">
        <f>'[2]By Agency-REG (C)'!B193+'[2]By Agency-SPEC'!B193</f>
        <v>622854</v>
      </c>
      <c r="C193" s="39">
        <f>'[2]By Agency-REG (C)'!C193+'[2]By Agency-SPEC'!C193</f>
        <v>475011</v>
      </c>
      <c r="D193" s="39">
        <f>'[2]By Agency-REG (C)'!D193+'[2]By Agency-SPEC'!D193</f>
        <v>3282</v>
      </c>
      <c r="E193" s="39">
        <f t="shared" si="18"/>
        <v>478293</v>
      </c>
      <c r="F193" s="39">
        <f t="shared" si="19"/>
        <v>144561</v>
      </c>
    </row>
    <row r="194" spans="1:6" ht="11.25">
      <c r="A194" s="41" t="s">
        <v>242</v>
      </c>
      <c r="B194" s="39">
        <f>'[2]By Agency-REG (C)'!B194+'[2]By Agency-SPEC'!B194</f>
        <v>26058</v>
      </c>
      <c r="C194" s="39">
        <f>'[2]By Agency-REG (C)'!C194+'[2]By Agency-SPEC'!C194</f>
        <v>18319</v>
      </c>
      <c r="D194" s="39">
        <f>'[2]By Agency-REG (C)'!D194+'[2]By Agency-SPEC'!D194</f>
        <v>1199</v>
      </c>
      <c r="E194" s="39">
        <f t="shared" si="18"/>
        <v>19518</v>
      </c>
      <c r="F194" s="39">
        <f t="shared" si="19"/>
        <v>6540</v>
      </c>
    </row>
    <row r="195" spans="1:6" ht="11.25">
      <c r="A195" s="41"/>
      <c r="B195" s="42"/>
      <c r="C195" s="42"/>
      <c r="D195" s="42"/>
      <c r="E195" s="42"/>
      <c r="F195" s="42"/>
    </row>
    <row r="196" spans="1:6" ht="11.25">
      <c r="A196" s="43" t="s">
        <v>243</v>
      </c>
      <c r="B196" s="49">
        <f>SUM(B197:B203)</f>
        <v>4261775</v>
      </c>
      <c r="C196" s="49">
        <f>SUM(C197:C203)</f>
        <v>3814807</v>
      </c>
      <c r="D196" s="49">
        <f>SUM(D197:D203)</f>
        <v>158758</v>
      </c>
      <c r="E196" s="49">
        <f>SUM(E197:E203)</f>
        <v>3973565</v>
      </c>
      <c r="F196" s="49">
        <f>SUM(F197:F203)</f>
        <v>288210</v>
      </c>
    </row>
    <row r="197" spans="1:6" ht="11.25">
      <c r="A197" s="41" t="s">
        <v>244</v>
      </c>
      <c r="B197" s="39">
        <f>'[2]By Agency-REG (C)'!B197+'[2]By Agency-SPEC'!B197</f>
        <v>975760</v>
      </c>
      <c r="C197" s="39">
        <f>'[2]By Agency-REG (C)'!C197+'[2]By Agency-SPEC'!C197</f>
        <v>744183</v>
      </c>
      <c r="D197" s="39">
        <f>'[2]By Agency-REG (C)'!D197+'[2]By Agency-SPEC'!D197</f>
        <v>99243</v>
      </c>
      <c r="E197" s="39">
        <f aca="true" t="shared" si="20" ref="E197:E203">SUM(C197:D197)</f>
        <v>843426</v>
      </c>
      <c r="F197" s="39">
        <f aca="true" t="shared" si="21" ref="F197:F203">B197-E197</f>
        <v>132334</v>
      </c>
    </row>
    <row r="198" spans="1:6" ht="11.25">
      <c r="A198" s="41" t="s">
        <v>245</v>
      </c>
      <c r="B198" s="39">
        <f>'[2]By Agency-REG (C)'!B198+'[2]By Agency-SPEC'!B198</f>
        <v>93316</v>
      </c>
      <c r="C198" s="39">
        <f>'[2]By Agency-REG (C)'!C198+'[2]By Agency-SPEC'!C198</f>
        <v>88634</v>
      </c>
      <c r="D198" s="39">
        <f>'[2]By Agency-REG (C)'!D198+'[2]By Agency-SPEC'!D198</f>
        <v>4224</v>
      </c>
      <c r="E198" s="39">
        <f t="shared" si="20"/>
        <v>92858</v>
      </c>
      <c r="F198" s="39">
        <f t="shared" si="21"/>
        <v>458</v>
      </c>
    </row>
    <row r="199" spans="1:6" ht="11.25">
      <c r="A199" s="41" t="s">
        <v>246</v>
      </c>
      <c r="B199" s="39">
        <f>'[2]By Agency-REG (C)'!B199+'[2]By Agency-SPEC'!B199</f>
        <v>3045785</v>
      </c>
      <c r="C199" s="39">
        <f>'[2]By Agency-REG (C)'!C199+'[2]By Agency-SPEC'!C199</f>
        <v>2848147</v>
      </c>
      <c r="D199" s="39">
        <f>'[2]By Agency-REG (C)'!D199+'[2]By Agency-SPEC'!D199</f>
        <v>50966</v>
      </c>
      <c r="E199" s="39">
        <f t="shared" si="20"/>
        <v>2899113</v>
      </c>
      <c r="F199" s="39">
        <f t="shared" si="21"/>
        <v>146672</v>
      </c>
    </row>
    <row r="200" spans="1:6" ht="11.25">
      <c r="A200" s="41" t="s">
        <v>247</v>
      </c>
      <c r="B200" s="39">
        <f>'[2]By Agency-REG (C)'!B200+'[2]By Agency-SPEC'!B200</f>
        <v>14935</v>
      </c>
      <c r="C200" s="39">
        <f>'[2]By Agency-REG (C)'!C200+'[2]By Agency-SPEC'!C200</f>
        <v>13700</v>
      </c>
      <c r="D200" s="39">
        <f>'[2]By Agency-REG (C)'!D200+'[2]By Agency-SPEC'!D200</f>
        <v>634</v>
      </c>
      <c r="E200" s="39">
        <f t="shared" si="20"/>
        <v>14334</v>
      </c>
      <c r="F200" s="39">
        <f t="shared" si="21"/>
        <v>601</v>
      </c>
    </row>
    <row r="201" spans="1:13" ht="11.25">
      <c r="A201" s="50" t="s">
        <v>248</v>
      </c>
      <c r="B201" s="39">
        <f>'[2]By Agency-REG (C)'!B201+'[2]By Agency-SPEC'!B201</f>
        <v>56156</v>
      </c>
      <c r="C201" s="39">
        <f>'[2]By Agency-REG (C)'!C201+'[2]By Agency-SPEC'!C201</f>
        <v>53593</v>
      </c>
      <c r="D201" s="39">
        <f>'[2]By Agency-REG (C)'!D201+'[2]By Agency-SPEC'!D201</f>
        <v>1769</v>
      </c>
      <c r="E201" s="39">
        <f t="shared" si="20"/>
        <v>55362</v>
      </c>
      <c r="F201" s="39">
        <f t="shared" si="21"/>
        <v>794</v>
      </c>
      <c r="I201" s="52"/>
      <c r="J201" s="52"/>
      <c r="K201" s="52"/>
      <c r="L201" s="52"/>
      <c r="M201" s="52"/>
    </row>
    <row r="202" spans="1:6" ht="11.25">
      <c r="A202" s="41" t="s">
        <v>249</v>
      </c>
      <c r="B202" s="39">
        <f>'[2]By Agency-REG (C)'!B202+'[2]By Agency-SPEC'!B202</f>
        <v>19381</v>
      </c>
      <c r="C202" s="39">
        <f>'[2]By Agency-REG (C)'!C202+'[2]By Agency-SPEC'!C202</f>
        <v>17987</v>
      </c>
      <c r="D202" s="39">
        <f>'[2]By Agency-REG (C)'!D202+'[2]By Agency-SPEC'!D202</f>
        <v>569</v>
      </c>
      <c r="E202" s="39">
        <f t="shared" si="20"/>
        <v>18556</v>
      </c>
      <c r="F202" s="39">
        <f t="shared" si="21"/>
        <v>825</v>
      </c>
    </row>
    <row r="203" spans="1:6" ht="11.25">
      <c r="A203" s="41" t="s">
        <v>250</v>
      </c>
      <c r="B203" s="39">
        <f>'[2]By Agency-REG (C)'!B203+'[2]By Agency-SPEC'!B203</f>
        <v>56442</v>
      </c>
      <c r="C203" s="39">
        <f>'[2]By Agency-REG (C)'!C203+'[2]By Agency-SPEC'!C203</f>
        <v>48563</v>
      </c>
      <c r="D203" s="39">
        <f>'[2]By Agency-REG (C)'!D203+'[2]By Agency-SPEC'!D203</f>
        <v>1353</v>
      </c>
      <c r="E203" s="39">
        <f t="shared" si="20"/>
        <v>49916</v>
      </c>
      <c r="F203" s="39">
        <f t="shared" si="21"/>
        <v>6526</v>
      </c>
    </row>
    <row r="204" spans="1:6" ht="11.25">
      <c r="A204" s="41"/>
      <c r="B204" s="42"/>
      <c r="C204" s="42"/>
      <c r="D204" s="42"/>
      <c r="E204" s="42"/>
      <c r="F204" s="42"/>
    </row>
    <row r="205" spans="1:6" ht="11.25">
      <c r="A205" s="43" t="s">
        <v>251</v>
      </c>
      <c r="B205" s="49">
        <f>SUM(B206:B212)</f>
        <v>1342356</v>
      </c>
      <c r="C205" s="49">
        <f>SUM(C206:C212)</f>
        <v>1202182</v>
      </c>
      <c r="D205" s="49">
        <f>SUM(D206:D212)</f>
        <v>118246</v>
      </c>
      <c r="E205" s="49">
        <f>SUM(E206:E212)</f>
        <v>1320428</v>
      </c>
      <c r="F205" s="49">
        <f>SUM(F206:F212)</f>
        <v>21928</v>
      </c>
    </row>
    <row r="206" spans="1:6" ht="11.25">
      <c r="A206" s="41" t="s">
        <v>252</v>
      </c>
      <c r="B206" s="39">
        <f>'[2]By Agency-REG (C)'!B206+'[2]By Agency-SPEC'!B206</f>
        <v>385063</v>
      </c>
      <c r="C206" s="39">
        <f>'[2]By Agency-REG (C)'!C206+'[2]By Agency-SPEC'!C206</f>
        <v>319684</v>
      </c>
      <c r="D206" s="39">
        <f>'[2]By Agency-REG (C)'!D206+'[2]By Agency-SPEC'!D206</f>
        <v>65367</v>
      </c>
      <c r="E206" s="39">
        <f aca="true" t="shared" si="22" ref="E206:E212">SUM(C206:D206)</f>
        <v>385051</v>
      </c>
      <c r="F206" s="39">
        <f aca="true" t="shared" si="23" ref="F206:F212">B206-E206</f>
        <v>12</v>
      </c>
    </row>
    <row r="207" spans="1:6" ht="11.25">
      <c r="A207" s="41" t="s">
        <v>253</v>
      </c>
      <c r="B207" s="39">
        <f>'[2]By Agency-REG (C)'!B207+'[2]By Agency-SPEC'!B207</f>
        <v>266851</v>
      </c>
      <c r="C207" s="39">
        <f>'[2]By Agency-REG (C)'!C207+'[2]By Agency-SPEC'!C207</f>
        <v>246688</v>
      </c>
      <c r="D207" s="39">
        <f>'[2]By Agency-REG (C)'!D207+'[2]By Agency-SPEC'!D207</f>
        <v>9289</v>
      </c>
      <c r="E207" s="39">
        <f t="shared" si="22"/>
        <v>255977</v>
      </c>
      <c r="F207" s="39">
        <f t="shared" si="23"/>
        <v>10874</v>
      </c>
    </row>
    <row r="208" spans="1:6" ht="11.25">
      <c r="A208" s="41" t="s">
        <v>254</v>
      </c>
      <c r="B208" s="39">
        <f>'[2]By Agency-REG (C)'!B208+'[2]By Agency-SPEC'!B208</f>
        <v>43415</v>
      </c>
      <c r="C208" s="39">
        <f>'[2]By Agency-REG (C)'!C208+'[2]By Agency-SPEC'!C208</f>
        <v>32516</v>
      </c>
      <c r="D208" s="39">
        <f>'[2]By Agency-REG (C)'!D208+'[2]By Agency-SPEC'!D208</f>
        <v>10380</v>
      </c>
      <c r="E208" s="39">
        <f t="shared" si="22"/>
        <v>42896</v>
      </c>
      <c r="F208" s="39">
        <f t="shared" si="23"/>
        <v>519</v>
      </c>
    </row>
    <row r="209" spans="1:6" ht="11.25">
      <c r="A209" s="38" t="s">
        <v>255</v>
      </c>
      <c r="B209" s="39">
        <f>'[2]By Agency-REG (C)'!B209+'[2]By Agency-SPEC'!B209</f>
        <v>159605</v>
      </c>
      <c r="C209" s="39">
        <f>'[2]By Agency-REG (C)'!C209+'[2]By Agency-SPEC'!C209</f>
        <v>146872</v>
      </c>
      <c r="D209" s="39">
        <f>'[2]By Agency-REG (C)'!D209+'[2]By Agency-SPEC'!D209</f>
        <v>8227</v>
      </c>
      <c r="E209" s="39">
        <f t="shared" si="22"/>
        <v>155099</v>
      </c>
      <c r="F209" s="39">
        <f t="shared" si="23"/>
        <v>4506</v>
      </c>
    </row>
    <row r="210" spans="1:6" ht="11.25">
      <c r="A210" s="41" t="s">
        <v>256</v>
      </c>
      <c r="B210" s="39">
        <f>'[2]By Agency-REG (C)'!B210+'[2]By Agency-SPEC'!B210</f>
        <v>103803</v>
      </c>
      <c r="C210" s="39">
        <f>'[2]By Agency-REG (C)'!C210+'[2]By Agency-SPEC'!C210</f>
        <v>95505</v>
      </c>
      <c r="D210" s="39">
        <f>'[2]By Agency-REG (C)'!D210+'[2]By Agency-SPEC'!D210</f>
        <v>8297</v>
      </c>
      <c r="E210" s="39">
        <f t="shared" si="22"/>
        <v>103802</v>
      </c>
      <c r="F210" s="39">
        <f t="shared" si="23"/>
        <v>1</v>
      </c>
    </row>
    <row r="211" spans="1:8" ht="11.25">
      <c r="A211" s="41" t="s">
        <v>257</v>
      </c>
      <c r="B211" s="39">
        <f>'[2]By Agency-REG (C)'!B211+'[2]By Agency-SPEC'!B211</f>
        <v>248453</v>
      </c>
      <c r="C211" s="39">
        <f>'[2]By Agency-REG (C)'!C211+'[2]By Agency-SPEC'!C211</f>
        <v>234707</v>
      </c>
      <c r="D211" s="39">
        <f>'[2]By Agency-REG (C)'!D211+'[2]By Agency-SPEC'!D211</f>
        <v>13435</v>
      </c>
      <c r="E211" s="39">
        <f t="shared" si="22"/>
        <v>248142</v>
      </c>
      <c r="F211" s="39">
        <f t="shared" si="23"/>
        <v>311</v>
      </c>
      <c r="H211" s="39"/>
    </row>
    <row r="212" spans="1:6" ht="11.25">
      <c r="A212" s="41" t="s">
        <v>258</v>
      </c>
      <c r="B212" s="39">
        <f>'[2]By Agency-REG (C)'!B212+'[2]By Agency-SPEC'!B212</f>
        <v>135166</v>
      </c>
      <c r="C212" s="39">
        <f>'[2]By Agency-REG (C)'!C212+'[2]By Agency-SPEC'!C212</f>
        <v>126210</v>
      </c>
      <c r="D212" s="39">
        <f>'[2]By Agency-REG (C)'!D212+'[2]By Agency-SPEC'!D212</f>
        <v>3251</v>
      </c>
      <c r="E212" s="39">
        <f t="shared" si="22"/>
        <v>129461</v>
      </c>
      <c r="F212" s="39">
        <f t="shared" si="23"/>
        <v>5705</v>
      </c>
    </row>
    <row r="213" spans="1:6" ht="11.25">
      <c r="A213" s="41"/>
      <c r="B213" s="42"/>
      <c r="C213" s="42"/>
      <c r="D213" s="42"/>
      <c r="E213" s="42"/>
      <c r="F213" s="42"/>
    </row>
    <row r="214" spans="1:9" ht="11.25">
      <c r="A214" s="43" t="s">
        <v>259</v>
      </c>
      <c r="B214" s="49">
        <f>SUM(B215:B229)+SUM(B234:B249)</f>
        <v>11056664</v>
      </c>
      <c r="C214" s="49">
        <f>SUM(C215:C229)+SUM(C234:C249)</f>
        <v>8631840</v>
      </c>
      <c r="D214" s="49">
        <f>SUM(D215:D229)+SUM(D234:D249)</f>
        <v>587489</v>
      </c>
      <c r="E214" s="49">
        <f>SUM(E215:E229)+SUM(E234:E249)</f>
        <v>9219329</v>
      </c>
      <c r="F214" s="49">
        <f>SUM(F215:F229)+SUM(F234:F249)</f>
        <v>1837335</v>
      </c>
      <c r="H214" s="39"/>
      <c r="I214" s="39"/>
    </row>
    <row r="215" spans="1:6" ht="11.25">
      <c r="A215" s="41" t="s">
        <v>260</v>
      </c>
      <c r="B215" s="39">
        <f>'[2]By Agency-REG (C)'!B215+'[2]By Agency-SPEC'!B215</f>
        <v>20014</v>
      </c>
      <c r="C215" s="39">
        <f>'[2]By Agency-REG (C)'!C215+'[2]By Agency-SPEC'!C215</f>
        <v>16627</v>
      </c>
      <c r="D215" s="39">
        <f>'[2]By Agency-REG (C)'!D215+'[2]By Agency-SPEC'!D215</f>
        <v>1914</v>
      </c>
      <c r="E215" s="39">
        <f aca="true" t="shared" si="24" ref="E215:E228">SUM(C215:D215)</f>
        <v>18541</v>
      </c>
      <c r="F215" s="39">
        <f aca="true" t="shared" si="25" ref="F215:F228">B215-E215</f>
        <v>1473</v>
      </c>
    </row>
    <row r="216" spans="1:6" ht="11.25">
      <c r="A216" s="38" t="s">
        <v>261</v>
      </c>
      <c r="B216" s="39">
        <f>'[2]By Agency-REG (C)'!B216+'[2]By Agency-SPEC'!B216</f>
        <v>95061</v>
      </c>
      <c r="C216" s="39">
        <f>'[2]By Agency-REG (C)'!C216+'[2]By Agency-SPEC'!C216</f>
        <v>73637</v>
      </c>
      <c r="D216" s="39">
        <f>'[2]By Agency-REG (C)'!D216+'[2]By Agency-SPEC'!D216</f>
        <v>9466</v>
      </c>
      <c r="E216" s="39">
        <f t="shared" si="24"/>
        <v>83103</v>
      </c>
      <c r="F216" s="39">
        <f t="shared" si="25"/>
        <v>11958</v>
      </c>
    </row>
    <row r="217" spans="1:6" ht="11.25">
      <c r="A217" s="38" t="s">
        <v>262</v>
      </c>
      <c r="B217" s="39">
        <f>'[2]By Agency-REG (C)'!B217+'[2]By Agency-SPEC'!B217</f>
        <v>79083</v>
      </c>
      <c r="C217" s="39">
        <f>'[2]By Agency-REG (C)'!C217+'[2]By Agency-SPEC'!C217</f>
        <v>67422</v>
      </c>
      <c r="D217" s="39">
        <f>'[2]By Agency-REG (C)'!D217+'[2]By Agency-SPEC'!D217</f>
        <v>891</v>
      </c>
      <c r="E217" s="39">
        <f t="shared" si="24"/>
        <v>68313</v>
      </c>
      <c r="F217" s="39">
        <f t="shared" si="25"/>
        <v>10770</v>
      </c>
    </row>
    <row r="218" spans="1:6" ht="11.25">
      <c r="A218" s="41" t="s">
        <v>263</v>
      </c>
      <c r="B218" s="39">
        <f>'[2]By Agency-REG (C)'!B218+'[2]By Agency-SPEC'!B218</f>
        <v>3514219</v>
      </c>
      <c r="C218" s="39">
        <f>'[2]By Agency-REG (C)'!C218+'[2]By Agency-SPEC'!C218</f>
        <v>2114327</v>
      </c>
      <c r="D218" s="39">
        <f>'[2]By Agency-REG (C)'!D218+'[2]By Agency-SPEC'!D218</f>
        <v>171050</v>
      </c>
      <c r="E218" s="39">
        <f t="shared" si="24"/>
        <v>2285377</v>
      </c>
      <c r="F218" s="39">
        <f t="shared" si="25"/>
        <v>1228842</v>
      </c>
    </row>
    <row r="219" spans="1:6" ht="11.25">
      <c r="A219" s="38" t="s">
        <v>264</v>
      </c>
      <c r="B219" s="39">
        <f>'[2]By Agency-REG (C)'!B219+'[2]By Agency-SPEC'!B219</f>
        <v>39523</v>
      </c>
      <c r="C219" s="39">
        <f>'[2]By Agency-REG (C)'!C219+'[2]By Agency-SPEC'!C219</f>
        <v>32602</v>
      </c>
      <c r="D219" s="39">
        <f>'[2]By Agency-REG (C)'!D219+'[2]By Agency-SPEC'!D219</f>
        <v>728</v>
      </c>
      <c r="E219" s="39">
        <f t="shared" si="24"/>
        <v>33330</v>
      </c>
      <c r="F219" s="39">
        <f t="shared" si="25"/>
        <v>6193</v>
      </c>
    </row>
    <row r="220" spans="1:6" ht="12.75" customHeight="1">
      <c r="A220" s="41" t="s">
        <v>265</v>
      </c>
      <c r="B220" s="39">
        <f>'[2]By Agency-REG (C)'!B220+'[2]By Agency-SPEC'!B220</f>
        <v>172338</v>
      </c>
      <c r="C220" s="39">
        <f>'[2]By Agency-REG (C)'!C220+'[2]By Agency-SPEC'!C220</f>
        <v>147290</v>
      </c>
      <c r="D220" s="39">
        <f>'[2]By Agency-REG (C)'!D220+'[2]By Agency-SPEC'!D220</f>
        <v>24599</v>
      </c>
      <c r="E220" s="39">
        <f t="shared" si="24"/>
        <v>171889</v>
      </c>
      <c r="F220" s="39">
        <f t="shared" si="25"/>
        <v>449</v>
      </c>
    </row>
    <row r="221" spans="1:6" ht="11.25">
      <c r="A221" s="41" t="s">
        <v>266</v>
      </c>
      <c r="B221" s="39">
        <f>'[2]By Agency-REG (C)'!B221+'[2]By Agency-SPEC'!B221</f>
        <v>445862</v>
      </c>
      <c r="C221" s="39">
        <f>'[2]By Agency-REG (C)'!C221+'[2]By Agency-SPEC'!C221</f>
        <v>419239</v>
      </c>
      <c r="D221" s="39">
        <f>'[2]By Agency-REG (C)'!D221+'[2]By Agency-SPEC'!D221</f>
        <v>9690</v>
      </c>
      <c r="E221" s="39">
        <f t="shared" si="24"/>
        <v>428929</v>
      </c>
      <c r="F221" s="39">
        <f t="shared" si="25"/>
        <v>16933</v>
      </c>
    </row>
    <row r="222" spans="1:6" ht="11.25">
      <c r="A222" s="41" t="s">
        <v>267</v>
      </c>
      <c r="B222" s="39">
        <f>'[2]By Agency-REG (C)'!B222+'[2]By Agency-SPEC'!B222</f>
        <v>133181</v>
      </c>
      <c r="C222" s="39">
        <f>'[2]By Agency-REG (C)'!C222+'[2]By Agency-SPEC'!C222</f>
        <v>116157</v>
      </c>
      <c r="D222" s="39">
        <f>'[2]By Agency-REG (C)'!D222+'[2]By Agency-SPEC'!D222</f>
        <v>14645</v>
      </c>
      <c r="E222" s="39">
        <f t="shared" si="24"/>
        <v>130802</v>
      </c>
      <c r="F222" s="39">
        <f t="shared" si="25"/>
        <v>2379</v>
      </c>
    </row>
    <row r="223" spans="1:6" ht="11.25">
      <c r="A223" s="41" t="s">
        <v>268</v>
      </c>
      <c r="B223" s="39">
        <f>'[2]By Agency-REG (C)'!B223+'[2]By Agency-SPEC'!B223</f>
        <v>74157</v>
      </c>
      <c r="C223" s="39">
        <f>'[2]By Agency-REG (C)'!C223+'[2]By Agency-SPEC'!C223</f>
        <v>69121</v>
      </c>
      <c r="D223" s="39">
        <f>'[2]By Agency-REG (C)'!D223+'[2]By Agency-SPEC'!D223</f>
        <v>783</v>
      </c>
      <c r="E223" s="39">
        <f t="shared" si="24"/>
        <v>69904</v>
      </c>
      <c r="F223" s="39">
        <f t="shared" si="25"/>
        <v>4253</v>
      </c>
    </row>
    <row r="224" spans="1:16" ht="11.25">
      <c r="A224" s="41" t="s">
        <v>269</v>
      </c>
      <c r="B224" s="39">
        <f>'[2]By Agency-REG (C)'!B224+'[2]By Agency-SPEC'!B224</f>
        <v>164369</v>
      </c>
      <c r="C224" s="39">
        <f>'[2]By Agency-REG (C)'!C224+'[2]By Agency-SPEC'!C224</f>
        <v>144780</v>
      </c>
      <c r="D224" s="39">
        <f>'[2]By Agency-REG (C)'!D224+'[2]By Agency-SPEC'!D224</f>
        <v>6998</v>
      </c>
      <c r="E224" s="39">
        <f t="shared" si="24"/>
        <v>151778</v>
      </c>
      <c r="F224" s="53">
        <f t="shared" si="25"/>
        <v>12591</v>
      </c>
      <c r="H224" s="54"/>
      <c r="I224" s="55"/>
      <c r="J224" s="55"/>
      <c r="K224" s="56"/>
      <c r="L224" s="52"/>
      <c r="M224" s="57"/>
      <c r="N224" s="58"/>
      <c r="O224" s="58"/>
      <c r="P224" s="58"/>
    </row>
    <row r="225" spans="1:6" ht="11.25">
      <c r="A225" s="41" t="s">
        <v>270</v>
      </c>
      <c r="B225" s="39">
        <f>'[2]By Agency-REG (C)'!B225+'[2]By Agency-SPEC'!B225</f>
        <v>446231</v>
      </c>
      <c r="C225" s="39">
        <f>'[2]By Agency-REG (C)'!C225+'[2]By Agency-SPEC'!C225</f>
        <v>399918</v>
      </c>
      <c r="D225" s="39">
        <f>'[2]By Agency-REG (C)'!D225+'[2]By Agency-SPEC'!D225</f>
        <v>13782</v>
      </c>
      <c r="E225" s="39">
        <f t="shared" si="24"/>
        <v>413700</v>
      </c>
      <c r="F225" s="39">
        <f t="shared" si="25"/>
        <v>32531</v>
      </c>
    </row>
    <row r="226" spans="1:6" ht="11.25">
      <c r="A226" s="41" t="s">
        <v>271</v>
      </c>
      <c r="B226" s="39">
        <f>'[2]By Agency-REG (C)'!B226+'[2]By Agency-SPEC'!B226</f>
        <v>108440</v>
      </c>
      <c r="C226" s="39">
        <f>'[2]By Agency-REG (C)'!C226+'[2]By Agency-SPEC'!C226</f>
        <v>82212</v>
      </c>
      <c r="D226" s="39">
        <f>'[2]By Agency-REG (C)'!D226+'[2]By Agency-SPEC'!D226</f>
        <v>11108</v>
      </c>
      <c r="E226" s="39">
        <f t="shared" si="24"/>
        <v>93320</v>
      </c>
      <c r="F226" s="39">
        <f t="shared" si="25"/>
        <v>15120</v>
      </c>
    </row>
    <row r="227" spans="1:6" ht="11.25">
      <c r="A227" s="41" t="s">
        <v>272</v>
      </c>
      <c r="B227" s="39">
        <f>'[2]By Agency-REG (C)'!B227+'[2]By Agency-SPEC'!B227</f>
        <v>89373</v>
      </c>
      <c r="C227" s="39">
        <f>'[2]By Agency-REG (C)'!C227+'[2]By Agency-SPEC'!C227</f>
        <v>85756</v>
      </c>
      <c r="D227" s="39">
        <f>'[2]By Agency-REG (C)'!D227+'[2]By Agency-SPEC'!D227</f>
        <v>197</v>
      </c>
      <c r="E227" s="39">
        <f t="shared" si="24"/>
        <v>85953</v>
      </c>
      <c r="F227" s="39">
        <f t="shared" si="25"/>
        <v>3420</v>
      </c>
    </row>
    <row r="228" spans="1:6" ht="11.25">
      <c r="A228" s="41" t="s">
        <v>273</v>
      </c>
      <c r="B228" s="39">
        <f>'[2]By Agency-REG (C)'!B228+'[2]By Agency-SPEC'!B228</f>
        <v>137209</v>
      </c>
      <c r="C228" s="39">
        <f>'[2]By Agency-REG (C)'!C228+'[2]By Agency-SPEC'!C228</f>
        <v>90968</v>
      </c>
      <c r="D228" s="39">
        <f>'[2]By Agency-REG (C)'!D228+'[2]By Agency-SPEC'!D228</f>
        <v>2025</v>
      </c>
      <c r="E228" s="39">
        <f t="shared" si="24"/>
        <v>92993</v>
      </c>
      <c r="F228" s="39">
        <f t="shared" si="25"/>
        <v>44216</v>
      </c>
    </row>
    <row r="229" spans="1:6" ht="11.25">
      <c r="A229" s="41" t="s">
        <v>274</v>
      </c>
      <c r="B229" s="39">
        <f>'[2]By Agency-REG (C)'!B229+'[2]By Agency-SPEC'!B229</f>
        <v>785873</v>
      </c>
      <c r="C229" s="39">
        <f>'[2]By Agency-REG (C)'!C229+'[2]By Agency-SPEC'!C229</f>
        <v>659787</v>
      </c>
      <c r="D229" s="39">
        <f>'[2]By Agency-REG (C)'!D229+'[2]By Agency-SPEC'!D229</f>
        <v>38610</v>
      </c>
      <c r="E229" s="59">
        <f>SUM(E230:E233)</f>
        <v>698397</v>
      </c>
      <c r="F229" s="59">
        <f>SUM(F230:F233)</f>
        <v>87476</v>
      </c>
    </row>
    <row r="230" spans="1:6" ht="11.25">
      <c r="A230" s="41" t="s">
        <v>275</v>
      </c>
      <c r="B230" s="39">
        <f>'[2]By Agency-REG (C)'!B230+'[2]By Agency-SPEC'!B230</f>
        <v>288721</v>
      </c>
      <c r="C230" s="39">
        <f>'[2]By Agency-REG (C)'!C230+'[2]By Agency-SPEC'!C230</f>
        <v>273971</v>
      </c>
      <c r="D230" s="39">
        <f>'[2]By Agency-REG (C)'!D230+'[2]By Agency-SPEC'!D230</f>
        <v>9875</v>
      </c>
      <c r="E230" s="39">
        <f aca="true" t="shared" si="26" ref="E230:E249">SUM(C230:D230)</f>
        <v>283846</v>
      </c>
      <c r="F230" s="39">
        <f aca="true" t="shared" si="27" ref="F230:F249">B230-E230</f>
        <v>4875</v>
      </c>
    </row>
    <row r="231" spans="1:6" ht="11.25">
      <c r="A231" s="41" t="s">
        <v>276</v>
      </c>
      <c r="B231" s="39">
        <f>'[2]By Agency-REG (C)'!B231+'[2]By Agency-SPEC'!B231</f>
        <v>281732</v>
      </c>
      <c r="C231" s="39">
        <f>'[2]By Agency-REG (C)'!C231+'[2]By Agency-SPEC'!C231</f>
        <v>204183</v>
      </c>
      <c r="D231" s="39">
        <f>'[2]By Agency-REG (C)'!D231+'[2]By Agency-SPEC'!D231</f>
        <v>17895</v>
      </c>
      <c r="E231" s="39">
        <f t="shared" si="26"/>
        <v>222078</v>
      </c>
      <c r="F231" s="39">
        <f t="shared" si="27"/>
        <v>59654</v>
      </c>
    </row>
    <row r="232" spans="1:6" ht="11.25">
      <c r="A232" s="41" t="s">
        <v>277</v>
      </c>
      <c r="B232" s="39">
        <f>'[2]By Agency-REG (C)'!B232+'[2]By Agency-SPEC'!B232</f>
        <v>134406</v>
      </c>
      <c r="C232" s="39">
        <f>'[2]By Agency-REG (C)'!C232+'[2]By Agency-SPEC'!C232</f>
        <v>112519</v>
      </c>
      <c r="D232" s="39">
        <f>'[2]By Agency-REG (C)'!D232+'[2]By Agency-SPEC'!D232</f>
        <v>2869</v>
      </c>
      <c r="E232" s="39">
        <f t="shared" si="26"/>
        <v>115388</v>
      </c>
      <c r="F232" s="39">
        <f t="shared" si="27"/>
        <v>19018</v>
      </c>
    </row>
    <row r="233" spans="1:6" ht="11.25">
      <c r="A233" s="41" t="s">
        <v>278</v>
      </c>
      <c r="B233" s="39">
        <f>'[2]By Agency-REG (C)'!B233+'[2]By Agency-SPEC'!B233</f>
        <v>81014</v>
      </c>
      <c r="C233" s="39">
        <f>'[2]By Agency-REG (C)'!C233+'[2]By Agency-SPEC'!C233</f>
        <v>69114</v>
      </c>
      <c r="D233" s="39">
        <f>'[2]By Agency-REG (C)'!D233+'[2]By Agency-SPEC'!D233</f>
        <v>7971</v>
      </c>
      <c r="E233" s="39">
        <f t="shared" si="26"/>
        <v>77085</v>
      </c>
      <c r="F233" s="39">
        <f t="shared" si="27"/>
        <v>3929</v>
      </c>
    </row>
    <row r="234" spans="1:6" ht="11.25">
      <c r="A234" s="41" t="s">
        <v>279</v>
      </c>
      <c r="B234" s="39">
        <f>'[2]By Agency-REG (C)'!B234+'[2]By Agency-SPEC'!B234</f>
        <v>51069</v>
      </c>
      <c r="C234" s="39">
        <f>'[2]By Agency-REG (C)'!C234+'[2]By Agency-SPEC'!C234</f>
        <v>39815</v>
      </c>
      <c r="D234" s="39">
        <f>'[2]By Agency-REG (C)'!D234+'[2]By Agency-SPEC'!D234</f>
        <v>4089</v>
      </c>
      <c r="E234" s="39">
        <f t="shared" si="26"/>
        <v>43904</v>
      </c>
      <c r="F234" s="39">
        <f t="shared" si="27"/>
        <v>7165</v>
      </c>
    </row>
    <row r="235" spans="1:6" ht="11.25">
      <c r="A235" s="41" t="s">
        <v>280</v>
      </c>
      <c r="B235" s="39">
        <f>'[2]By Agency-REG (C)'!B235+'[2]By Agency-SPEC'!B235</f>
        <v>487256</v>
      </c>
      <c r="C235" s="39">
        <f>'[2]By Agency-REG (C)'!C235+'[2]By Agency-SPEC'!C235</f>
        <v>458379</v>
      </c>
      <c r="D235" s="39">
        <f>'[2]By Agency-REG (C)'!D235+'[2]By Agency-SPEC'!D235</f>
        <v>23870</v>
      </c>
      <c r="E235" s="39">
        <f t="shared" si="26"/>
        <v>482249</v>
      </c>
      <c r="F235" s="39">
        <f t="shared" si="27"/>
        <v>5007</v>
      </c>
    </row>
    <row r="236" spans="1:6" ht="11.25">
      <c r="A236" s="41" t="s">
        <v>281</v>
      </c>
      <c r="B236" s="39">
        <f>'[2]By Agency-REG (C)'!B236+'[2]By Agency-SPEC'!B236</f>
        <v>134760</v>
      </c>
      <c r="C236" s="39">
        <f>'[2]By Agency-REG (C)'!C236+'[2]By Agency-SPEC'!C236</f>
        <v>92562</v>
      </c>
      <c r="D236" s="39">
        <f>'[2]By Agency-REG (C)'!D236+'[2]By Agency-SPEC'!D236</f>
        <v>10229</v>
      </c>
      <c r="E236" s="39">
        <f t="shared" si="26"/>
        <v>102791</v>
      </c>
      <c r="F236" s="39">
        <f t="shared" si="27"/>
        <v>31969</v>
      </c>
    </row>
    <row r="237" spans="1:6" ht="11.25">
      <c r="A237" s="41" t="s">
        <v>282</v>
      </c>
      <c r="B237" s="39">
        <f>'[2]By Agency-REG (C)'!B237+'[2]By Agency-SPEC'!B237</f>
        <v>572942</v>
      </c>
      <c r="C237" s="39">
        <f>'[2]By Agency-REG (C)'!C237+'[2]By Agency-SPEC'!C237</f>
        <v>557625</v>
      </c>
      <c r="D237" s="39">
        <f>'[2]By Agency-REG (C)'!D237+'[2]By Agency-SPEC'!D237</f>
        <v>15292</v>
      </c>
      <c r="E237" s="39">
        <f t="shared" si="26"/>
        <v>572917</v>
      </c>
      <c r="F237" s="39">
        <f t="shared" si="27"/>
        <v>25</v>
      </c>
    </row>
    <row r="238" spans="1:11" ht="11.25">
      <c r="A238" s="41" t="s">
        <v>283</v>
      </c>
      <c r="B238" s="39">
        <f>'[2]By Agency-REG (C)'!B238+'[2]By Agency-SPEC'!B238</f>
        <v>288948</v>
      </c>
      <c r="C238" s="39">
        <f>'[2]By Agency-REG (C)'!C238+'[2]By Agency-SPEC'!C238</f>
        <v>267108</v>
      </c>
      <c r="D238" s="39">
        <f>'[2]By Agency-REG (C)'!D238+'[2]By Agency-SPEC'!D238</f>
        <v>18143</v>
      </c>
      <c r="E238" s="39">
        <f t="shared" si="26"/>
        <v>285251</v>
      </c>
      <c r="F238" s="39">
        <f t="shared" si="27"/>
        <v>3697</v>
      </c>
      <c r="I238" s="60"/>
      <c r="J238" s="60"/>
      <c r="K238" s="60"/>
    </row>
    <row r="239" spans="1:6" ht="11.25">
      <c r="A239" s="41" t="s">
        <v>284</v>
      </c>
      <c r="B239" s="39">
        <f>'[2]By Agency-REG (C)'!B239+'[2]By Agency-SPEC'!B239</f>
        <v>41317</v>
      </c>
      <c r="C239" s="39">
        <f>'[2]By Agency-REG (C)'!C239+'[2]By Agency-SPEC'!C239</f>
        <v>36557</v>
      </c>
      <c r="D239" s="39">
        <f>'[2]By Agency-REG (C)'!D239+'[2]By Agency-SPEC'!D239</f>
        <v>677</v>
      </c>
      <c r="E239" s="39">
        <f t="shared" si="26"/>
        <v>37234</v>
      </c>
      <c r="F239" s="39">
        <f t="shared" si="27"/>
        <v>4083</v>
      </c>
    </row>
    <row r="240" spans="1:6" ht="11.25">
      <c r="A240" s="41" t="s">
        <v>285</v>
      </c>
      <c r="B240" s="39">
        <f>'[2]By Agency-REG (C)'!B240+'[2]By Agency-SPEC'!B240</f>
        <v>682432</v>
      </c>
      <c r="C240" s="39">
        <f>'[2]By Agency-REG (C)'!C240+'[2]By Agency-SPEC'!C240</f>
        <v>466533</v>
      </c>
      <c r="D240" s="39">
        <f>'[2]By Agency-REG (C)'!D240+'[2]By Agency-SPEC'!D240</f>
        <v>52787</v>
      </c>
      <c r="E240" s="39">
        <f t="shared" si="26"/>
        <v>519320</v>
      </c>
      <c r="F240" s="39">
        <f t="shared" si="27"/>
        <v>163112</v>
      </c>
    </row>
    <row r="241" spans="1:6" ht="12.75" customHeight="1">
      <c r="A241" s="41" t="s">
        <v>286</v>
      </c>
      <c r="B241" s="39">
        <f>'[2]By Agency-REG (C)'!B241+'[2]By Agency-SPEC'!B241</f>
        <v>820400</v>
      </c>
      <c r="C241" s="39">
        <f>'[2]By Agency-REG (C)'!C241+'[2]By Agency-SPEC'!C241</f>
        <v>804799</v>
      </c>
      <c r="D241" s="39">
        <f>'[2]By Agency-REG (C)'!D241+'[2]By Agency-SPEC'!D241</f>
        <v>15568</v>
      </c>
      <c r="E241" s="39">
        <f t="shared" si="26"/>
        <v>820367</v>
      </c>
      <c r="F241" s="39">
        <f t="shared" si="27"/>
        <v>33</v>
      </c>
    </row>
    <row r="242" spans="1:6" ht="11.25">
      <c r="A242" s="41" t="s">
        <v>287</v>
      </c>
      <c r="B242" s="39">
        <f>'[2]By Agency-REG (C)'!B242+'[2]By Agency-SPEC'!B242</f>
        <v>98935</v>
      </c>
      <c r="C242" s="39">
        <f>'[2]By Agency-REG (C)'!C242+'[2]By Agency-SPEC'!C242</f>
        <v>94905</v>
      </c>
      <c r="D242" s="39">
        <f>'[2]By Agency-REG (C)'!D242+'[2]By Agency-SPEC'!D242</f>
        <v>4021</v>
      </c>
      <c r="E242" s="39">
        <f t="shared" si="26"/>
        <v>98926</v>
      </c>
      <c r="F242" s="39">
        <f t="shared" si="27"/>
        <v>9</v>
      </c>
    </row>
    <row r="243" spans="1:6" ht="11.25">
      <c r="A243" s="41" t="s">
        <v>288</v>
      </c>
      <c r="B243" s="39">
        <f>'[2]By Agency-REG (C)'!B243+'[2]By Agency-SPEC'!B243</f>
        <v>199152</v>
      </c>
      <c r="C243" s="39">
        <f>'[2]By Agency-REG (C)'!C243+'[2]By Agency-SPEC'!C243</f>
        <v>167958</v>
      </c>
      <c r="D243" s="39">
        <f>'[2]By Agency-REG (C)'!D243+'[2]By Agency-SPEC'!D243</f>
        <v>28808</v>
      </c>
      <c r="E243" s="39">
        <f t="shared" si="26"/>
        <v>196766</v>
      </c>
      <c r="F243" s="39">
        <f t="shared" si="27"/>
        <v>2386</v>
      </c>
    </row>
    <row r="244" spans="1:6" ht="11.25">
      <c r="A244" s="41" t="s">
        <v>289</v>
      </c>
      <c r="B244" s="39">
        <f>'[2]By Agency-REG (C)'!B244+'[2]By Agency-SPEC'!B244</f>
        <v>92376</v>
      </c>
      <c r="C244" s="39">
        <f>'[2]By Agency-REG (C)'!C244+'[2]By Agency-SPEC'!C244</f>
        <v>87431</v>
      </c>
      <c r="D244" s="39">
        <f>'[2]By Agency-REG (C)'!D244+'[2]By Agency-SPEC'!D244</f>
        <v>3848</v>
      </c>
      <c r="E244" s="39">
        <f t="shared" si="26"/>
        <v>91279</v>
      </c>
      <c r="F244" s="39">
        <f t="shared" si="27"/>
        <v>1097</v>
      </c>
    </row>
    <row r="245" spans="1:6" ht="11.25">
      <c r="A245" s="41" t="s">
        <v>290</v>
      </c>
      <c r="B245" s="39">
        <f>'[2]By Agency-REG (C)'!B245+'[2]By Agency-SPEC'!B245</f>
        <v>34111</v>
      </c>
      <c r="C245" s="39">
        <f>'[2]By Agency-REG (C)'!C245+'[2]By Agency-SPEC'!C245</f>
        <v>30730</v>
      </c>
      <c r="D245" s="39">
        <f>'[2]By Agency-REG (C)'!D245+'[2]By Agency-SPEC'!D245</f>
        <v>893</v>
      </c>
      <c r="E245" s="39">
        <f t="shared" si="26"/>
        <v>31623</v>
      </c>
      <c r="F245" s="39">
        <f t="shared" si="27"/>
        <v>2488</v>
      </c>
    </row>
    <row r="246" spans="1:6" ht="11.25">
      <c r="A246" s="41" t="s">
        <v>291</v>
      </c>
      <c r="B246" s="39">
        <f>'[2]By Agency-REG (C)'!B246+'[2]By Agency-SPEC'!B246</f>
        <v>292270</v>
      </c>
      <c r="C246" s="39">
        <f>'[2]By Agency-REG (C)'!C246+'[2]By Agency-SPEC'!C246</f>
        <v>250500</v>
      </c>
      <c r="D246" s="39">
        <f>'[2]By Agency-REG (C)'!D246+'[2]By Agency-SPEC'!D246</f>
        <v>23759</v>
      </c>
      <c r="E246" s="39">
        <f t="shared" si="26"/>
        <v>274259</v>
      </c>
      <c r="F246" s="39">
        <f t="shared" si="27"/>
        <v>18011</v>
      </c>
    </row>
    <row r="247" spans="1:6" ht="11.25">
      <c r="A247" s="41" t="s">
        <v>292</v>
      </c>
      <c r="B247" s="39">
        <f>'[2]By Agency-REG (C)'!B247+'[2]By Agency-SPEC'!B247</f>
        <v>60099</v>
      </c>
      <c r="C247" s="39">
        <f>'[2]By Agency-REG (C)'!C247+'[2]By Agency-SPEC'!C247</f>
        <v>45509</v>
      </c>
      <c r="D247" s="39">
        <f>'[2]By Agency-REG (C)'!D247+'[2]By Agency-SPEC'!D247</f>
        <v>3970</v>
      </c>
      <c r="E247" s="39">
        <f t="shared" si="26"/>
        <v>49479</v>
      </c>
      <c r="F247" s="39">
        <f t="shared" si="27"/>
        <v>10620</v>
      </c>
    </row>
    <row r="248" spans="1:6" ht="11.25">
      <c r="A248" s="41" t="s">
        <v>293</v>
      </c>
      <c r="B248" s="39">
        <f>'[2]By Agency-REG (C)'!B248+'[2]By Agency-SPEC'!B248</f>
        <v>69790</v>
      </c>
      <c r="C248" s="39">
        <f>'[2]By Agency-REG (C)'!C248+'[2]By Agency-SPEC'!C248</f>
        <v>46417</v>
      </c>
      <c r="D248" s="39">
        <f>'[2]By Agency-REG (C)'!D248+'[2]By Agency-SPEC'!D248</f>
        <v>3390</v>
      </c>
      <c r="E248" s="39">
        <f t="shared" si="26"/>
        <v>49807</v>
      </c>
      <c r="F248" s="39">
        <f t="shared" si="27"/>
        <v>19983</v>
      </c>
    </row>
    <row r="249" spans="1:6" ht="11.25">
      <c r="A249" s="41" t="s">
        <v>294</v>
      </c>
      <c r="B249" s="39">
        <f>'[2]By Agency-REG (C)'!B249+'[2]By Agency-SPEC'!B249</f>
        <v>825874</v>
      </c>
      <c r="C249" s="39">
        <f>'[2]By Agency-REG (C)'!C249+'[2]By Agency-SPEC'!C249</f>
        <v>665169</v>
      </c>
      <c r="D249" s="39">
        <f>'[2]By Agency-REG (C)'!D249+'[2]By Agency-SPEC'!D249</f>
        <v>71659</v>
      </c>
      <c r="E249" s="39">
        <f t="shared" si="26"/>
        <v>736828</v>
      </c>
      <c r="F249" s="39">
        <f t="shared" si="27"/>
        <v>89046</v>
      </c>
    </row>
    <row r="250" spans="1:6" ht="11.25">
      <c r="A250" s="41"/>
      <c r="B250" s="42"/>
      <c r="C250" s="42"/>
      <c r="D250" s="42"/>
      <c r="E250" s="42"/>
      <c r="F250" s="42"/>
    </row>
    <row r="251" spans="1:6" ht="11.25">
      <c r="A251" s="43" t="s">
        <v>295</v>
      </c>
      <c r="B251" s="49">
        <f>SUM(B252:B254)</f>
        <v>13306479</v>
      </c>
      <c r="C251" s="49">
        <f>SUM(C252:C254)</f>
        <v>13092817</v>
      </c>
      <c r="D251" s="49">
        <f>SUM(D252:D254)</f>
        <v>81986</v>
      </c>
      <c r="E251" s="49">
        <f>SUM(E252:E254)</f>
        <v>13174803</v>
      </c>
      <c r="F251" s="49">
        <f>SUM(F252:F254)</f>
        <v>131676</v>
      </c>
    </row>
    <row r="252" spans="1:6" ht="11.25">
      <c r="A252" s="41" t="s">
        <v>296</v>
      </c>
      <c r="B252" s="39">
        <f>'[2]By Agency-REG (C)'!B252+'[2]By Agency-SPEC'!B252</f>
        <v>13001182</v>
      </c>
      <c r="C252" s="39">
        <f>'[2]By Agency-REG (C)'!C252+'[2]By Agency-SPEC'!C252</f>
        <v>12800139</v>
      </c>
      <c r="D252" s="39">
        <f>'[2]By Agency-REG (C)'!D252+'[2]By Agency-SPEC'!D252</f>
        <v>80564</v>
      </c>
      <c r="E252" s="39">
        <f>SUM(C252:D252)</f>
        <v>12880703</v>
      </c>
      <c r="F252" s="39">
        <f>B252-E252</f>
        <v>120479</v>
      </c>
    </row>
    <row r="253" spans="1:6" ht="11.25">
      <c r="A253" s="41" t="s">
        <v>297</v>
      </c>
      <c r="B253" s="39">
        <f>'[2]By Agency-REG (C)'!B253+'[2]By Agency-SPEC'!B253</f>
        <v>215280</v>
      </c>
      <c r="C253" s="39">
        <f>'[2]By Agency-REG (C)'!C253+'[2]By Agency-SPEC'!C253</f>
        <v>213480</v>
      </c>
      <c r="D253" s="39">
        <f>'[2]By Agency-REG (C)'!D253+'[2]By Agency-SPEC'!D253</f>
        <v>424</v>
      </c>
      <c r="E253" s="39">
        <f>SUM(C253:D253)</f>
        <v>213904</v>
      </c>
      <c r="F253" s="39">
        <f>B253-E253</f>
        <v>1376</v>
      </c>
    </row>
    <row r="254" spans="1:6" ht="11.25">
      <c r="A254" s="41" t="s">
        <v>298</v>
      </c>
      <c r="B254" s="39">
        <f>'[2]By Agency-REG (C)'!B254+'[2]By Agency-SPEC'!B254</f>
        <v>90017</v>
      </c>
      <c r="C254" s="39">
        <f>'[2]By Agency-REG (C)'!C254+'[2]By Agency-SPEC'!C254</f>
        <v>79198</v>
      </c>
      <c r="D254" s="39">
        <f>'[2]By Agency-REG (C)'!D254+'[2]By Agency-SPEC'!D254</f>
        <v>998</v>
      </c>
      <c r="E254" s="39">
        <f>SUM(C254:D254)</f>
        <v>80196</v>
      </c>
      <c r="F254" s="39">
        <f>B254-E254</f>
        <v>9821</v>
      </c>
    </row>
    <row r="255" spans="1:6" ht="11.25">
      <c r="A255" s="41"/>
      <c r="B255" s="42"/>
      <c r="C255" s="42"/>
      <c r="D255" s="42"/>
      <c r="E255" s="42"/>
      <c r="F255" s="42"/>
    </row>
    <row r="256" spans="1:6" ht="11.25">
      <c r="A256" s="43" t="s">
        <v>299</v>
      </c>
      <c r="B256" s="49">
        <f>+B257</f>
        <v>2075</v>
      </c>
      <c r="C256" s="49">
        <f>+C257</f>
        <v>1532</v>
      </c>
      <c r="D256" s="49">
        <f>+D257</f>
        <v>72</v>
      </c>
      <c r="E256" s="49">
        <f>+E257</f>
        <v>1604</v>
      </c>
      <c r="F256" s="49">
        <f>+F257</f>
        <v>471</v>
      </c>
    </row>
    <row r="257" spans="1:6" ht="11.25">
      <c r="A257" s="41" t="s">
        <v>300</v>
      </c>
      <c r="B257" s="39">
        <f>'[2]By Agency-REG (C)'!B257+'[2]By Agency-SPEC'!B257</f>
        <v>2075</v>
      </c>
      <c r="C257" s="39">
        <f>'[2]By Agency-REG (C)'!C257+'[2]By Agency-SPEC'!C257</f>
        <v>1532</v>
      </c>
      <c r="D257" s="39">
        <f>'[2]By Agency-REG (C)'!D257+'[2]By Agency-SPEC'!D257</f>
        <v>72</v>
      </c>
      <c r="E257" s="39">
        <f>SUM(C257:D257)</f>
        <v>1604</v>
      </c>
      <c r="F257" s="39">
        <f>B257-E257</f>
        <v>471</v>
      </c>
    </row>
    <row r="258" spans="1:6" ht="11.25">
      <c r="A258" s="41"/>
      <c r="B258" s="42"/>
      <c r="C258" s="42"/>
      <c r="D258" s="42"/>
      <c r="E258" s="42"/>
      <c r="F258" s="42"/>
    </row>
    <row r="259" spans="1:6" ht="11.25">
      <c r="A259" s="43" t="s">
        <v>301</v>
      </c>
      <c r="B259" s="49">
        <f>SUM(B260:B264)</f>
        <v>16334082</v>
      </c>
      <c r="C259" s="49">
        <f>SUM(C260:C264)</f>
        <v>15514213</v>
      </c>
      <c r="D259" s="49">
        <f>SUM(D260:D264)</f>
        <v>728119</v>
      </c>
      <c r="E259" s="49">
        <f>SUM(E260:E264)</f>
        <v>16242332</v>
      </c>
      <c r="F259" s="49">
        <f>SUM(F260:F264)</f>
        <v>91750</v>
      </c>
    </row>
    <row r="260" spans="1:6" ht="11.25">
      <c r="A260" s="41" t="s">
        <v>302</v>
      </c>
      <c r="B260" s="39">
        <f>'[2]By Agency-REG (C)'!B260+'[2]By Agency-SPEC'!B260</f>
        <v>14478866</v>
      </c>
      <c r="C260" s="39">
        <f>'[2]By Agency-REG (C)'!C260+'[2]By Agency-SPEC'!C260</f>
        <v>13763823</v>
      </c>
      <c r="D260" s="39">
        <f>'[2]By Agency-REG (C)'!D260+'[2]By Agency-SPEC'!D260</f>
        <v>664018</v>
      </c>
      <c r="E260" s="39">
        <f>SUM(C260:D260)</f>
        <v>14427841</v>
      </c>
      <c r="F260" s="39">
        <f>B260-E260</f>
        <v>51025</v>
      </c>
    </row>
    <row r="261" spans="1:6" ht="11.25">
      <c r="A261" s="41" t="s">
        <v>303</v>
      </c>
      <c r="B261" s="39">
        <f>'[2]By Agency-REG (C)'!B261+'[2]By Agency-SPEC'!B261</f>
        <v>79091</v>
      </c>
      <c r="C261" s="39">
        <f>'[2]By Agency-REG (C)'!C261+'[2]By Agency-SPEC'!C261</f>
        <v>54128</v>
      </c>
      <c r="D261" s="39">
        <f>'[2]By Agency-REG (C)'!D261+'[2]By Agency-SPEC'!D261</f>
        <v>916</v>
      </c>
      <c r="E261" s="39">
        <f>SUM(C261:D261)</f>
        <v>55044</v>
      </c>
      <c r="F261" s="39">
        <f>B261-E261</f>
        <v>24047</v>
      </c>
    </row>
    <row r="262" spans="1:6" ht="11.25">
      <c r="A262" s="41" t="s">
        <v>304</v>
      </c>
      <c r="B262" s="39">
        <f>'[2]By Agency-REG (C)'!B262+'[2]By Agency-SPEC'!B262</f>
        <v>355677</v>
      </c>
      <c r="C262" s="39">
        <f>'[2]By Agency-REG (C)'!C262+'[2]By Agency-SPEC'!C262</f>
        <v>347929</v>
      </c>
      <c r="D262" s="39">
        <f>'[2]By Agency-REG (C)'!D262+'[2]By Agency-SPEC'!D262</f>
        <v>7356</v>
      </c>
      <c r="E262" s="39">
        <f>SUM(C262:D262)</f>
        <v>355285</v>
      </c>
      <c r="F262" s="39">
        <f>B262-E262</f>
        <v>392</v>
      </c>
    </row>
    <row r="263" spans="1:6" ht="11.25">
      <c r="A263" s="41" t="s">
        <v>305</v>
      </c>
      <c r="B263" s="39">
        <f>'[2]By Agency-REG (C)'!B263+'[2]By Agency-SPEC'!B263</f>
        <v>1200413</v>
      </c>
      <c r="C263" s="39">
        <f>'[2]By Agency-REG (C)'!C263+'[2]By Agency-SPEC'!C263</f>
        <v>1140900</v>
      </c>
      <c r="D263" s="39">
        <f>'[2]By Agency-REG (C)'!D263+'[2]By Agency-SPEC'!D263</f>
        <v>47537</v>
      </c>
      <c r="E263" s="39">
        <f>SUM(C263:D263)</f>
        <v>1188437</v>
      </c>
      <c r="F263" s="39">
        <f>B263-E263</f>
        <v>11976</v>
      </c>
    </row>
    <row r="264" spans="1:6" ht="11.25">
      <c r="A264" s="41" t="s">
        <v>306</v>
      </c>
      <c r="B264" s="39">
        <f>'[2]By Agency-REG (C)'!B264+'[2]By Agency-SPEC'!B264</f>
        <v>220035</v>
      </c>
      <c r="C264" s="39">
        <f>'[2]By Agency-REG (C)'!C264+'[2]By Agency-SPEC'!C264</f>
        <v>207433</v>
      </c>
      <c r="D264" s="39">
        <f>'[2]By Agency-REG (C)'!D264+'[2]By Agency-SPEC'!D264</f>
        <v>8292</v>
      </c>
      <c r="E264" s="39">
        <f>SUM(C264:D264)</f>
        <v>215725</v>
      </c>
      <c r="F264" s="39">
        <f>B264-E264</f>
        <v>4310</v>
      </c>
    </row>
    <row r="265" spans="1:6" ht="11.25">
      <c r="A265" s="41"/>
      <c r="B265" s="42"/>
      <c r="C265" s="42"/>
      <c r="D265" s="42"/>
      <c r="E265" s="42"/>
      <c r="F265" s="42"/>
    </row>
    <row r="266" spans="1:6" ht="11.25">
      <c r="A266" s="43" t="s">
        <v>307</v>
      </c>
      <c r="B266" s="49">
        <f>+B267+B268</f>
        <v>896551</v>
      </c>
      <c r="C266" s="49">
        <f>+C267+C268</f>
        <v>878005</v>
      </c>
      <c r="D266" s="49">
        <f>+D267+D268</f>
        <v>12016</v>
      </c>
      <c r="E266" s="49">
        <f>+E267+E268</f>
        <v>890021</v>
      </c>
      <c r="F266" s="49">
        <f>+F267+F268</f>
        <v>6530</v>
      </c>
    </row>
    <row r="267" spans="1:6" ht="11.25">
      <c r="A267" s="41" t="s">
        <v>308</v>
      </c>
      <c r="B267" s="39">
        <f>'[2]By Agency-REG (C)'!B267+'[2]By Agency-SPEC'!B267</f>
        <v>845155</v>
      </c>
      <c r="C267" s="39">
        <f>'[2]By Agency-REG (C)'!C267+'[2]By Agency-SPEC'!C267</f>
        <v>834407</v>
      </c>
      <c r="D267" s="39">
        <f>'[2]By Agency-REG (C)'!D267+'[2]By Agency-SPEC'!D267</f>
        <v>9029</v>
      </c>
      <c r="E267" s="39">
        <f>SUM(C267:D267)</f>
        <v>843436</v>
      </c>
      <c r="F267" s="39">
        <f>B267-E267</f>
        <v>1719</v>
      </c>
    </row>
    <row r="268" spans="1:6" ht="11.25">
      <c r="A268" s="41" t="s">
        <v>309</v>
      </c>
      <c r="B268" s="39">
        <f>'[2]By Agency-REG (C)'!B268+'[2]By Agency-SPEC'!B268</f>
        <v>51396</v>
      </c>
      <c r="C268" s="39">
        <f>'[2]By Agency-REG (C)'!C268+'[2]By Agency-SPEC'!C268</f>
        <v>43598</v>
      </c>
      <c r="D268" s="39">
        <f>'[2]By Agency-REG (C)'!D268+'[2]By Agency-SPEC'!D268</f>
        <v>2987</v>
      </c>
      <c r="E268" s="39">
        <f>SUM(C268:D268)</f>
        <v>46585</v>
      </c>
      <c r="F268" s="39">
        <f>B268-E268</f>
        <v>4811</v>
      </c>
    </row>
    <row r="269" spans="1:6" ht="11.25">
      <c r="A269" s="41"/>
      <c r="B269" s="42"/>
      <c r="C269" s="42"/>
      <c r="D269" s="42"/>
      <c r="E269" s="42"/>
      <c r="F269" s="42"/>
    </row>
    <row r="270" spans="1:6" ht="11.25">
      <c r="A270" s="43" t="s">
        <v>310</v>
      </c>
      <c r="B270" s="49">
        <f>+B271</f>
        <v>7312352</v>
      </c>
      <c r="C270" s="49">
        <f>+C271</f>
        <v>6709526</v>
      </c>
      <c r="D270" s="49">
        <f>+D271</f>
        <v>327593</v>
      </c>
      <c r="E270" s="49">
        <f>+E271</f>
        <v>7037119</v>
      </c>
      <c r="F270" s="49">
        <f>+F271</f>
        <v>275233</v>
      </c>
    </row>
    <row r="271" spans="1:6" ht="11.25">
      <c r="A271" s="41" t="s">
        <v>311</v>
      </c>
      <c r="B271" s="39">
        <f>'[2]By Agency-REG (C)'!B271+'[2]By Agency-SPEC'!B271</f>
        <v>7312352</v>
      </c>
      <c r="C271" s="39">
        <f>'[2]By Agency-REG (C)'!C271+'[2]By Agency-SPEC'!C271</f>
        <v>6709526</v>
      </c>
      <c r="D271" s="39">
        <f>'[2]By Agency-REG (C)'!D271+'[2]By Agency-SPEC'!D271</f>
        <v>327593</v>
      </c>
      <c r="E271" s="39">
        <f>SUM(C271:D271)</f>
        <v>7037119</v>
      </c>
      <c r="F271" s="39">
        <f>B271-E271</f>
        <v>275233</v>
      </c>
    </row>
    <row r="272" spans="1:6" ht="11.25">
      <c r="A272" s="41"/>
      <c r="B272" s="42"/>
      <c r="C272" s="42"/>
      <c r="D272" s="42"/>
      <c r="E272" s="42"/>
      <c r="F272" s="42"/>
    </row>
    <row r="273" spans="1:6" ht="11.25">
      <c r="A273" s="43" t="s">
        <v>312</v>
      </c>
      <c r="B273" s="49">
        <f>+B274</f>
        <v>16452004</v>
      </c>
      <c r="C273" s="49">
        <f>+C274</f>
        <v>16391983</v>
      </c>
      <c r="D273" s="49">
        <f>+D274</f>
        <v>40972</v>
      </c>
      <c r="E273" s="49">
        <f>+E274</f>
        <v>16432955</v>
      </c>
      <c r="F273" s="49">
        <f>+F274</f>
        <v>19049</v>
      </c>
    </row>
    <row r="274" spans="1:6" ht="11.25">
      <c r="A274" s="41" t="s">
        <v>313</v>
      </c>
      <c r="B274" s="39">
        <f>'[2]By Agency-REG (C)'!B274+'[2]By Agency-SPEC'!B274</f>
        <v>16452004</v>
      </c>
      <c r="C274" s="39">
        <f>'[2]By Agency-REG (C)'!C274+'[2]By Agency-SPEC'!C274</f>
        <v>16391983</v>
      </c>
      <c r="D274" s="39">
        <f>'[2]By Agency-REG (C)'!D274+'[2]By Agency-SPEC'!D274</f>
        <v>40972</v>
      </c>
      <c r="E274" s="39">
        <f>SUM(C274:D274)</f>
        <v>16432955</v>
      </c>
      <c r="F274" s="39">
        <f>B274-E274</f>
        <v>19049</v>
      </c>
    </row>
    <row r="275" spans="1:6" ht="11.25">
      <c r="A275" s="41"/>
      <c r="B275" s="42"/>
      <c r="C275" s="42"/>
      <c r="D275" s="42"/>
      <c r="E275" s="42"/>
      <c r="F275" s="42"/>
    </row>
    <row r="276" spans="1:6" ht="11.25">
      <c r="A276" s="43" t="s">
        <v>314</v>
      </c>
      <c r="B276" s="49">
        <f>+B277</f>
        <v>1594110</v>
      </c>
      <c r="C276" s="49">
        <f>+C277</f>
        <v>1464311</v>
      </c>
      <c r="D276" s="49">
        <f>+D277</f>
        <v>129287</v>
      </c>
      <c r="E276" s="49">
        <f>+E277</f>
        <v>1593598</v>
      </c>
      <c r="F276" s="49">
        <f>+F277</f>
        <v>512</v>
      </c>
    </row>
    <row r="277" spans="1:6" ht="11.25">
      <c r="A277" s="41" t="s">
        <v>315</v>
      </c>
      <c r="B277" s="39">
        <f>'[2]By Agency-REG (C)'!B277+'[2]By Agency-SPEC'!B277</f>
        <v>1594110</v>
      </c>
      <c r="C277" s="39">
        <f>'[2]By Agency-REG (C)'!C277+'[2]By Agency-SPEC'!C277</f>
        <v>1464311</v>
      </c>
      <c r="D277" s="39">
        <f>'[2]By Agency-REG (C)'!D277+'[2]By Agency-SPEC'!D277</f>
        <v>129287</v>
      </c>
      <c r="E277" s="39">
        <f>SUM(C277:D277)</f>
        <v>1593598</v>
      </c>
      <c r="F277" s="39">
        <f>B277-E277</f>
        <v>512</v>
      </c>
    </row>
    <row r="278" spans="1:6" ht="11.25">
      <c r="A278" s="41"/>
      <c r="B278" s="42"/>
      <c r="C278" s="42"/>
      <c r="D278" s="42"/>
      <c r="E278" s="42"/>
      <c r="F278" s="42"/>
    </row>
    <row r="279" spans="1:6" ht="11.25">
      <c r="A279" s="43" t="s">
        <v>316</v>
      </c>
      <c r="B279" s="49">
        <f>+B280</f>
        <v>281536</v>
      </c>
      <c r="C279" s="49">
        <f>+C280</f>
        <v>275106</v>
      </c>
      <c r="D279" s="49">
        <f>+D280</f>
        <v>5805</v>
      </c>
      <c r="E279" s="49">
        <f>+E280</f>
        <v>280911</v>
      </c>
      <c r="F279" s="49">
        <f>+F280</f>
        <v>625</v>
      </c>
    </row>
    <row r="280" spans="1:6" ht="11.25">
      <c r="A280" s="41" t="s">
        <v>317</v>
      </c>
      <c r="B280" s="39">
        <f>'[2]By Agency-REG (C)'!B280+'[2]By Agency-SPEC'!B280</f>
        <v>281536</v>
      </c>
      <c r="C280" s="39">
        <f>'[2]By Agency-REG (C)'!C280+'[2]By Agency-SPEC'!C280</f>
        <v>275106</v>
      </c>
      <c r="D280" s="39">
        <f>'[2]By Agency-REG (C)'!D280+'[2]By Agency-SPEC'!D280</f>
        <v>5805</v>
      </c>
      <c r="E280" s="39">
        <f>SUM(C280:D280)</f>
        <v>280911</v>
      </c>
      <c r="F280" s="39">
        <f>B280-E280</f>
        <v>625</v>
      </c>
    </row>
    <row r="281" spans="1:6" ht="11.25">
      <c r="A281" s="41"/>
      <c r="B281" s="42"/>
      <c r="C281" s="42"/>
      <c r="D281" s="42"/>
      <c r="E281" s="42"/>
      <c r="F281" s="42"/>
    </row>
    <row r="282" spans="1:6" ht="11.25">
      <c r="A282" s="61" t="s">
        <v>318</v>
      </c>
      <c r="B282" s="62">
        <f>+B12+B19+B22+B25+B28+B41+B45+B52+B54+B57+B65+B80+B86+B91+B100+B113+B124+B141+B144+B168+B175+B180+B188+B196+B205+B214+B256+B259+B266+B270+B273+B276+B279+B251</f>
        <v>999045782</v>
      </c>
      <c r="C282" s="62">
        <f>+C12+C19+C22+C25+C28+C41+C45+C52+C54+C57+C65+C80+C86+C91+C100+C113+C124+C141+C144+C168+C175+C180+C188+C196+C205+C214+C256+C259+C266+C270+C273+C276+C279+C251</f>
        <v>880636617</v>
      </c>
      <c r="D282" s="62">
        <f>+D12+D19+D22+D25+D28+D41+D45+D52+D54+D57+D65+D80+D86+D91+D100+D113+D124+D141+D144+D168+D175+D180+D188+D196+D205+D214+D256+D259+D266+D270+D273+D276+D279+D251</f>
        <v>37778328</v>
      </c>
      <c r="E282" s="62">
        <f>+E12+E19+E22+E25+E28+E41+E45+E52+E54+E57+E65+E80+E86+E91+E100+E113+E124+E141+E144+E168+E175+E180+E188+E196+E205+E214+E256+E259+E266+E270+E273+E276+E279+E251</f>
        <v>918414945</v>
      </c>
      <c r="F282" s="62">
        <f>+F12+F19+F22+F25+F28+F41+F45+F52+F54+F57+F65+F80+F86+F91+F100+F113+F124+F141+F144+F168+F175+F180+F188+F196+F205+F214+F256+F259+F266+F270+F273+F276+F279+F251</f>
        <v>80630837</v>
      </c>
    </row>
    <row r="283" spans="1:6" ht="11.25">
      <c r="A283" s="41"/>
      <c r="B283" s="42"/>
      <c r="C283" s="42"/>
      <c r="D283" s="42"/>
      <c r="E283" s="42"/>
      <c r="F283" s="42"/>
    </row>
    <row r="284" spans="1:6" ht="11.25">
      <c r="A284" s="63" t="s">
        <v>319</v>
      </c>
      <c r="B284" s="64"/>
      <c r="C284" s="64"/>
      <c r="D284" s="64"/>
      <c r="E284" s="64"/>
      <c r="F284" s="64"/>
    </row>
    <row r="285" spans="1:6" ht="11.25">
      <c r="A285" s="38" t="s">
        <v>320</v>
      </c>
      <c r="B285" s="39">
        <f>'[2]By Agency-REG (C)'!B285+'[2]By Agency-SPEC'!B285</f>
        <v>42276507</v>
      </c>
      <c r="C285" s="39">
        <f>'[2]By Agency-REG (C)'!C285+'[2]By Agency-SPEC'!C285</f>
        <v>39979248</v>
      </c>
      <c r="D285" s="39">
        <f>'[2]By Agency-REG (C)'!D285+'[2]By Agency-SPEC'!D285</f>
        <v>365026</v>
      </c>
      <c r="E285" s="39">
        <f>SUM(C285:D285)</f>
        <v>40344274</v>
      </c>
      <c r="F285" s="39">
        <f>B285-E285</f>
        <v>1932233</v>
      </c>
    </row>
    <row r="286" spans="1:6" ht="11.25">
      <c r="A286" s="41"/>
      <c r="B286" s="42"/>
      <c r="C286" s="42"/>
      <c r="D286" s="42"/>
      <c r="E286" s="42"/>
      <c r="F286" s="42"/>
    </row>
    <row r="287" spans="1:6" ht="11.25">
      <c r="A287" s="38" t="s">
        <v>321</v>
      </c>
      <c r="B287" s="65">
        <f>+B289+B304+B302</f>
        <v>0</v>
      </c>
      <c r="C287" s="65">
        <f>+C289+C304+C302</f>
        <v>0</v>
      </c>
      <c r="D287" s="65">
        <f>+D289+D304+D302</f>
        <v>0</v>
      </c>
      <c r="E287" s="65">
        <f>+E289+E304+E302</f>
        <v>0</v>
      </c>
      <c r="F287" s="65">
        <f>+F289+F304+F302</f>
        <v>0</v>
      </c>
    </row>
    <row r="288" spans="1:6" ht="11.25">
      <c r="A288" s="41"/>
      <c r="B288" s="42"/>
      <c r="C288" s="42"/>
      <c r="D288" s="42"/>
      <c r="E288" s="42"/>
      <c r="F288" s="42"/>
    </row>
    <row r="289" spans="1:6" ht="11.25">
      <c r="A289" s="38" t="s">
        <v>322</v>
      </c>
      <c r="B289" s="39">
        <f>SUM(B290:B294)</f>
        <v>0</v>
      </c>
      <c r="C289" s="39">
        <f>SUM(C290:C294)</f>
        <v>0</v>
      </c>
      <c r="D289" s="39">
        <f>SUM(D290:D294)</f>
        <v>0</v>
      </c>
      <c r="E289" s="39">
        <f aca="true" t="shared" si="28" ref="E289:E294">SUM(C289:D289)</f>
        <v>0</v>
      </c>
      <c r="F289" s="39">
        <f aca="true" t="shared" si="29" ref="F289:F294">B289-E289</f>
        <v>0</v>
      </c>
    </row>
    <row r="290" spans="1:6" ht="11.25">
      <c r="A290" s="38" t="s">
        <v>323</v>
      </c>
      <c r="B290" s="39">
        <f>'[2]By Agency-REG (C)'!B290+'[2]By Agency-SPEC'!B290</f>
        <v>0</v>
      </c>
      <c r="C290" s="39">
        <f>'[2]By Agency-REG (C)'!C290+'[2]By Agency-SPEC'!C290</f>
        <v>0</v>
      </c>
      <c r="D290" s="39">
        <f>'[2]By Agency-REG (C)'!D290+'[2]By Agency-SPEC'!D290</f>
        <v>0</v>
      </c>
      <c r="E290" s="39">
        <f t="shared" si="28"/>
        <v>0</v>
      </c>
      <c r="F290" s="39">
        <f t="shared" si="29"/>
        <v>0</v>
      </c>
    </row>
    <row r="291" spans="1:6" ht="11.25">
      <c r="A291" s="38" t="s">
        <v>324</v>
      </c>
      <c r="B291" s="39">
        <f>'[2]By Agency-REG (C)'!B291+'[2]By Agency-SPEC'!B291</f>
        <v>0</v>
      </c>
      <c r="C291" s="39">
        <f>'[2]By Agency-REG (C)'!C291+'[2]By Agency-SPEC'!C291</f>
        <v>0</v>
      </c>
      <c r="D291" s="39">
        <f>'[2]By Agency-REG (C)'!D291+'[2]By Agency-SPEC'!D291</f>
        <v>0</v>
      </c>
      <c r="E291" s="39">
        <f t="shared" si="28"/>
        <v>0</v>
      </c>
      <c r="F291" s="39">
        <f t="shared" si="29"/>
        <v>0</v>
      </c>
    </row>
    <row r="292" spans="1:6" ht="11.25">
      <c r="A292" s="66" t="s">
        <v>325</v>
      </c>
      <c r="B292" s="39">
        <f>'[2]By Agency-REG (C)'!B292+'[2]By Agency-SPEC'!B292</f>
        <v>0</v>
      </c>
      <c r="C292" s="39">
        <f>'[2]By Agency-REG (C)'!C292+'[2]By Agency-SPEC'!C292</f>
        <v>0</v>
      </c>
      <c r="D292" s="39">
        <f>'[2]By Agency-REG (C)'!D292+'[2]By Agency-SPEC'!D292</f>
        <v>0</v>
      </c>
      <c r="E292" s="39">
        <f t="shared" si="28"/>
        <v>0</v>
      </c>
      <c r="F292" s="39">
        <f t="shared" si="29"/>
        <v>0</v>
      </c>
    </row>
    <row r="293" spans="1:6" ht="11.25">
      <c r="A293" s="41" t="s">
        <v>326</v>
      </c>
      <c r="B293" s="39">
        <f>'[2]By Agency-REG (C)'!B293+'[2]By Agency-SPEC'!B293</f>
        <v>0</v>
      </c>
      <c r="C293" s="39">
        <f>'[2]By Agency-REG (C)'!C293+'[2]By Agency-SPEC'!C293</f>
        <v>0</v>
      </c>
      <c r="D293" s="39">
        <f>'[2]By Agency-REG (C)'!D293+'[2]By Agency-SPEC'!D293</f>
        <v>0</v>
      </c>
      <c r="E293" s="39">
        <f t="shared" si="28"/>
        <v>0</v>
      </c>
      <c r="F293" s="39">
        <f t="shared" si="29"/>
        <v>0</v>
      </c>
    </row>
    <row r="294" spans="1:6" ht="11.25">
      <c r="A294" s="41" t="s">
        <v>327</v>
      </c>
      <c r="B294" s="39">
        <f>'[2]By Agency-REG (C)'!B294+'[2]By Agency-SPEC'!B294</f>
        <v>0</v>
      </c>
      <c r="C294" s="39">
        <f>'[2]By Agency-REG (C)'!C294+'[2]By Agency-SPEC'!C294</f>
        <v>0</v>
      </c>
      <c r="D294" s="39">
        <f>'[2]By Agency-REG (C)'!D294+'[2]By Agency-SPEC'!D294</f>
        <v>0</v>
      </c>
      <c r="E294" s="39">
        <f t="shared" si="28"/>
        <v>0</v>
      </c>
      <c r="F294" s="39">
        <f t="shared" si="29"/>
        <v>0</v>
      </c>
    </row>
    <row r="295" spans="1:6" ht="11.25">
      <c r="A295" s="45"/>
      <c r="B295" s="67"/>
      <c r="C295" s="67"/>
      <c r="D295" s="67"/>
      <c r="E295" s="67"/>
      <c r="F295" s="67"/>
    </row>
    <row r="296" spans="1:6" ht="11.25">
      <c r="A296" s="38" t="s">
        <v>328</v>
      </c>
      <c r="B296" s="39">
        <f>SUM(B297:B300)</f>
        <v>0</v>
      </c>
      <c r="C296" s="39">
        <f>SUM(C297:C300)</f>
        <v>0</v>
      </c>
      <c r="D296" s="39">
        <f>SUM(D297:D300)</f>
        <v>0</v>
      </c>
      <c r="E296" s="68">
        <f>SUM(E297:E300)</f>
        <v>0</v>
      </c>
      <c r="F296" s="68">
        <f>SUM(F297:F300)</f>
        <v>0</v>
      </c>
    </row>
    <row r="297" spans="1:6" ht="11.25">
      <c r="A297" s="41" t="s">
        <v>329</v>
      </c>
      <c r="B297" s="39">
        <f>'[2]By Agency-REG (C)'!B297+'[2]By Agency-SPEC'!B297</f>
        <v>0</v>
      </c>
      <c r="C297" s="39">
        <f>'[2]By Agency-REG (C)'!C297+'[2]By Agency-SPEC'!C297</f>
        <v>0</v>
      </c>
      <c r="D297" s="39">
        <f>'[2]By Agency-REG (C)'!D297+'[2]By Agency-SPEC'!D297</f>
        <v>0</v>
      </c>
      <c r="E297" s="39">
        <f>SUM(C297:D297)</f>
        <v>0</v>
      </c>
      <c r="F297" s="39">
        <f>B297-E297</f>
        <v>0</v>
      </c>
    </row>
    <row r="298" spans="1:6" ht="11.25">
      <c r="A298" s="41" t="s">
        <v>330</v>
      </c>
      <c r="B298" s="39">
        <f>'[2]By Agency-REG (C)'!B298+'[2]By Agency-SPEC'!B298</f>
        <v>0</v>
      </c>
      <c r="C298" s="39">
        <f>'[2]By Agency-REG (C)'!C298+'[2]By Agency-SPEC'!C298</f>
        <v>0</v>
      </c>
      <c r="D298" s="39">
        <f>'[2]By Agency-REG (C)'!D298+'[2]By Agency-SPEC'!D298</f>
        <v>0</v>
      </c>
      <c r="E298" s="39">
        <f>SUM(C298:D298)</f>
        <v>0</v>
      </c>
      <c r="F298" s="39">
        <f>B298-E298</f>
        <v>0</v>
      </c>
    </row>
    <row r="299" spans="1:6" ht="11.25">
      <c r="A299" s="38" t="s">
        <v>331</v>
      </c>
      <c r="B299" s="39">
        <f>'[2]By Agency-REG (C)'!B299+'[2]By Agency-SPEC'!B299</f>
        <v>0</v>
      </c>
      <c r="C299" s="39">
        <f>'[2]By Agency-REG (C)'!C299+'[2]By Agency-SPEC'!C299</f>
        <v>0</v>
      </c>
      <c r="D299" s="39">
        <f>'[2]By Agency-REG (C)'!D299+'[2]By Agency-SPEC'!D299</f>
        <v>0</v>
      </c>
      <c r="E299" s="39">
        <f>SUM(C299:D299)</f>
        <v>0</v>
      </c>
      <c r="F299" s="39">
        <f>B299-E299</f>
        <v>0</v>
      </c>
    </row>
    <row r="300" spans="1:6" ht="11.25">
      <c r="A300" s="38" t="s">
        <v>332</v>
      </c>
      <c r="B300" s="39">
        <f>'[2]By Agency-REG (C)'!B300+'[2]By Agency-SPEC'!B300</f>
        <v>0</v>
      </c>
      <c r="C300" s="39">
        <f>'[2]By Agency-REG (C)'!C300+'[2]By Agency-SPEC'!C300</f>
        <v>0</v>
      </c>
      <c r="D300" s="39">
        <f>'[2]By Agency-REG (C)'!D300+'[2]By Agency-SPEC'!D300</f>
        <v>0</v>
      </c>
      <c r="E300" s="39">
        <f>SUM(C300:D300)</f>
        <v>0</v>
      </c>
      <c r="F300" s="39">
        <f>B300-E300</f>
        <v>0</v>
      </c>
    </row>
    <row r="301" spans="1:6" ht="11.25">
      <c r="A301" s="38"/>
      <c r="B301" s="42"/>
      <c r="C301" s="42"/>
      <c r="D301" s="42"/>
      <c r="E301" s="42"/>
      <c r="F301" s="42"/>
    </row>
    <row r="302" spans="1:6" ht="11.25">
      <c r="A302" s="38" t="s">
        <v>333</v>
      </c>
      <c r="B302" s="39">
        <f>'[2]By Agency-REG (C)'!B302+'[2]By Agency-SPEC'!B302</f>
        <v>0</v>
      </c>
      <c r="C302" s="39">
        <f>'[2]By Agency-REG (C)'!C302+'[2]By Agency-SPEC'!C302</f>
        <v>0</v>
      </c>
      <c r="D302" s="39">
        <f>'[2]By Agency-REG (C)'!D302+'[2]By Agency-SPEC'!D302</f>
        <v>0</v>
      </c>
      <c r="E302" s="39">
        <f>SUM(C302:D302)</f>
        <v>0</v>
      </c>
      <c r="F302" s="39">
        <f>B302-E302</f>
        <v>0</v>
      </c>
    </row>
    <row r="303" spans="1:6" ht="11.25">
      <c r="A303" s="38"/>
      <c r="B303" s="42"/>
      <c r="C303" s="42"/>
      <c r="D303" s="42"/>
      <c r="E303" s="42"/>
      <c r="F303" s="42"/>
    </row>
    <row r="304" spans="1:6" ht="11.25">
      <c r="A304" s="38" t="s">
        <v>334</v>
      </c>
      <c r="B304" s="39">
        <f>'[2]By Agency-REG (C)'!B304+'[2]By Agency-SPEC'!B304</f>
        <v>0</v>
      </c>
      <c r="C304" s="39">
        <f>'[2]By Agency-REG (C)'!C304+'[2]By Agency-SPEC'!C304</f>
        <v>0</v>
      </c>
      <c r="D304" s="39">
        <f>'[2]By Agency-REG (C)'!D304+'[2]By Agency-SPEC'!D304</f>
        <v>0</v>
      </c>
      <c r="E304" s="39">
        <f>SUM(C304:D304)</f>
        <v>0</v>
      </c>
      <c r="F304" s="39">
        <f>B304-E304</f>
        <v>0</v>
      </c>
    </row>
    <row r="305" spans="1:6" ht="11.25">
      <c r="A305" s="41"/>
      <c r="B305" s="42"/>
      <c r="C305" s="42"/>
      <c r="D305" s="42"/>
      <c r="E305" s="42"/>
      <c r="F305" s="42"/>
    </row>
    <row r="306" spans="1:6" ht="11.25">
      <c r="A306" s="38" t="s">
        <v>335</v>
      </c>
      <c r="B306" s="68">
        <f>SUM(B307:B316)</f>
        <v>1256651</v>
      </c>
      <c r="C306" s="68">
        <f>SUM(C307:C316)</f>
        <v>1248825</v>
      </c>
      <c r="D306" s="68">
        <f>SUM(D307:D316)</f>
        <v>7169</v>
      </c>
      <c r="E306" s="68">
        <f>SUM(E307:E316)</f>
        <v>1255994</v>
      </c>
      <c r="F306" s="68">
        <f>SUM(F307:F316)</f>
        <v>657</v>
      </c>
    </row>
    <row r="307" spans="1:6" ht="11.25">
      <c r="A307" s="41" t="s">
        <v>336</v>
      </c>
      <c r="B307" s="39">
        <f>'[2]By Agency-REG (C)'!B307+'[2]By Agency-SPEC'!B307</f>
        <v>0</v>
      </c>
      <c r="C307" s="39">
        <f>'[2]By Agency-REG (C)'!C307+'[2]By Agency-SPEC'!C307</f>
        <v>0</v>
      </c>
      <c r="D307" s="39">
        <f>'[2]By Agency-REG (C)'!D307+'[2]By Agency-SPEC'!D307</f>
        <v>0</v>
      </c>
      <c r="E307" s="39">
        <f aca="true" t="shared" si="30" ref="E307:E316">SUM(C307:D307)</f>
        <v>0</v>
      </c>
      <c r="F307" s="39">
        <f aca="true" t="shared" si="31" ref="F307:F316">B307-E307</f>
        <v>0</v>
      </c>
    </row>
    <row r="308" spans="1:6" ht="11.25">
      <c r="A308" s="41" t="s">
        <v>337</v>
      </c>
      <c r="B308" s="39">
        <f>'[2]By Agency-REG (C)'!B308+'[2]By Agency-SPEC'!B308</f>
        <v>0</v>
      </c>
      <c r="C308" s="39">
        <f>'[2]By Agency-REG (C)'!C308+'[2]By Agency-SPEC'!C308</f>
        <v>0</v>
      </c>
      <c r="D308" s="39">
        <f>'[2]By Agency-REG (C)'!D308+'[2]By Agency-SPEC'!D308</f>
        <v>0</v>
      </c>
      <c r="E308" s="39">
        <f t="shared" si="30"/>
        <v>0</v>
      </c>
      <c r="F308" s="39">
        <f t="shared" si="31"/>
        <v>0</v>
      </c>
    </row>
    <row r="309" spans="1:6" ht="11.25">
      <c r="A309" s="41" t="s">
        <v>338</v>
      </c>
      <c r="B309" s="39">
        <f>'[2]By Agency-REG (C)'!B309+'[2]By Agency-SPEC'!B309</f>
        <v>0</v>
      </c>
      <c r="C309" s="39">
        <f>'[2]By Agency-REG (C)'!C309+'[2]By Agency-SPEC'!C309</f>
        <v>0</v>
      </c>
      <c r="D309" s="39">
        <f>'[2]By Agency-REG (C)'!D309+'[2]By Agency-SPEC'!D309</f>
        <v>0</v>
      </c>
      <c r="E309" s="39">
        <f t="shared" si="30"/>
        <v>0</v>
      </c>
      <c r="F309" s="39">
        <f t="shared" si="31"/>
        <v>0</v>
      </c>
    </row>
    <row r="310" spans="1:6" ht="11.25">
      <c r="A310" s="38" t="s">
        <v>339</v>
      </c>
      <c r="B310" s="39">
        <f>'[2]By Agency-REG (C)'!B310+'[2]By Agency-SPEC'!B310</f>
        <v>1115708</v>
      </c>
      <c r="C310" s="39">
        <f>'[2]By Agency-REG (C)'!C310+'[2]By Agency-SPEC'!C310</f>
        <v>1110451</v>
      </c>
      <c r="D310" s="39">
        <f>'[2]By Agency-REG (C)'!D310+'[2]By Agency-SPEC'!D310</f>
        <v>5232</v>
      </c>
      <c r="E310" s="39">
        <f t="shared" si="30"/>
        <v>1115683</v>
      </c>
      <c r="F310" s="39">
        <f t="shared" si="31"/>
        <v>25</v>
      </c>
    </row>
    <row r="311" spans="1:6" ht="11.25">
      <c r="A311" s="41" t="s">
        <v>340</v>
      </c>
      <c r="B311" s="39">
        <f>'[2]By Agency-REG (C)'!B311+'[2]By Agency-SPEC'!B311</f>
        <v>140943</v>
      </c>
      <c r="C311" s="39">
        <f>'[2]By Agency-REG (C)'!C311+'[2]By Agency-SPEC'!C311</f>
        <v>138374</v>
      </c>
      <c r="D311" s="39">
        <f>'[2]By Agency-REG (C)'!D311+'[2]By Agency-SPEC'!D311</f>
        <v>1937</v>
      </c>
      <c r="E311" s="39">
        <f t="shared" si="30"/>
        <v>140311</v>
      </c>
      <c r="F311" s="39">
        <f t="shared" si="31"/>
        <v>632</v>
      </c>
    </row>
    <row r="312" spans="1:6" ht="11.25">
      <c r="A312" s="41" t="s">
        <v>341</v>
      </c>
      <c r="B312" s="39">
        <f>'[2]By Agency-REG (C)'!B312+'[2]By Agency-SPEC'!B312</f>
        <v>0</v>
      </c>
      <c r="C312" s="39">
        <f>'[2]By Agency-REG (C)'!C312+'[2]By Agency-SPEC'!C312</f>
        <v>0</v>
      </c>
      <c r="D312" s="39">
        <f>'[2]By Agency-REG (C)'!D312+'[2]By Agency-SPEC'!D312</f>
        <v>0</v>
      </c>
      <c r="E312" s="39">
        <f t="shared" si="30"/>
        <v>0</v>
      </c>
      <c r="F312" s="39">
        <f t="shared" si="31"/>
        <v>0</v>
      </c>
    </row>
    <row r="313" spans="1:6" ht="11.25">
      <c r="A313" s="45" t="s">
        <v>342</v>
      </c>
      <c r="B313" s="39">
        <f>'[2]By Agency-REG (C)'!B313+'[2]By Agency-SPEC'!B313</f>
        <v>0</v>
      </c>
      <c r="C313" s="39">
        <f>'[2]By Agency-REG (C)'!C313+'[2]By Agency-SPEC'!C313</f>
        <v>0</v>
      </c>
      <c r="D313" s="39">
        <f>'[2]By Agency-REG (C)'!D313+'[2]By Agency-SPEC'!D313</f>
        <v>0</v>
      </c>
      <c r="E313" s="39">
        <f t="shared" si="30"/>
        <v>0</v>
      </c>
      <c r="F313" s="39">
        <f t="shared" si="31"/>
        <v>0</v>
      </c>
    </row>
    <row r="314" spans="1:6" ht="11.25">
      <c r="A314" s="69" t="s">
        <v>343</v>
      </c>
      <c r="B314" s="39">
        <f>'[2]By Agency-REG (C)'!B314+'[2]By Agency-SPEC'!B314</f>
        <v>0</v>
      </c>
      <c r="C314" s="39">
        <f>'[2]By Agency-REG (C)'!C314+'[2]By Agency-SPEC'!C314</f>
        <v>0</v>
      </c>
      <c r="D314" s="39">
        <f>'[2]By Agency-REG (C)'!D314+'[2]By Agency-SPEC'!D314</f>
        <v>0</v>
      </c>
      <c r="E314" s="39">
        <f t="shared" si="30"/>
        <v>0</v>
      </c>
      <c r="F314" s="39">
        <f t="shared" si="31"/>
        <v>0</v>
      </c>
    </row>
    <row r="315" spans="1:6" ht="11.25">
      <c r="A315" s="38" t="s">
        <v>344</v>
      </c>
      <c r="B315" s="39">
        <f>'[2]By Agency-REG (C)'!B315+'[2]By Agency-SPEC'!B315</f>
        <v>0</v>
      </c>
      <c r="C315" s="39">
        <f>'[2]By Agency-REG (C)'!C315+'[2]By Agency-SPEC'!C315</f>
        <v>0</v>
      </c>
      <c r="D315" s="39">
        <f>'[2]By Agency-REG (C)'!D315+'[2]By Agency-SPEC'!D315</f>
        <v>0</v>
      </c>
      <c r="E315" s="39">
        <f t="shared" si="30"/>
        <v>0</v>
      </c>
      <c r="F315" s="39">
        <f t="shared" si="31"/>
        <v>0</v>
      </c>
    </row>
    <row r="316" spans="1:6" ht="11.25">
      <c r="A316" s="38" t="s">
        <v>345</v>
      </c>
      <c r="B316" s="39">
        <f>'[2]By Agency-REG (C)'!B316+'[2]By Agency-SPEC'!B316</f>
        <v>0</v>
      </c>
      <c r="C316" s="39">
        <f>'[2]By Agency-REG (C)'!C316+'[2]By Agency-SPEC'!C316</f>
        <v>0</v>
      </c>
      <c r="D316" s="39">
        <f>'[2]By Agency-REG (C)'!D316+'[2]By Agency-SPEC'!D316</f>
        <v>0</v>
      </c>
      <c r="E316" s="39">
        <f t="shared" si="30"/>
        <v>0</v>
      </c>
      <c r="F316" s="39">
        <f t="shared" si="31"/>
        <v>0</v>
      </c>
    </row>
    <row r="317" spans="1:6" ht="11.25">
      <c r="A317" s="41"/>
      <c r="B317" s="42"/>
      <c r="C317" s="42"/>
      <c r="D317" s="42"/>
      <c r="E317" s="42"/>
      <c r="F317" s="42"/>
    </row>
    <row r="318" spans="1:6" ht="11.25">
      <c r="A318" s="41" t="s">
        <v>346</v>
      </c>
      <c r="B318" s="39"/>
      <c r="C318" s="39"/>
      <c r="D318" s="39"/>
      <c r="E318" s="39"/>
      <c r="F318" s="39"/>
    </row>
    <row r="319" spans="1:6" ht="11.25">
      <c r="A319" s="41"/>
      <c r="B319" s="42"/>
      <c r="C319" s="42"/>
      <c r="D319" s="42"/>
      <c r="E319" s="42"/>
      <c r="F319" s="42"/>
    </row>
    <row r="320" spans="1:6" ht="11.25">
      <c r="A320" s="41" t="s">
        <v>347</v>
      </c>
      <c r="B320" s="39">
        <f>'[2]By Agency-REG (C)'!B320+'[2]By Agency-SPEC'!B320</f>
        <v>9876017</v>
      </c>
      <c r="C320" s="39">
        <f>'[2]By Agency-REG (C)'!C320+'[2]By Agency-SPEC'!C320</f>
        <v>7475992</v>
      </c>
      <c r="D320" s="39">
        <f>'[2]By Agency-REG (C)'!D320+'[2]By Agency-SPEC'!D320</f>
        <v>902710</v>
      </c>
      <c r="E320" s="39">
        <f>SUM(C320:D320)</f>
        <v>8378702</v>
      </c>
      <c r="F320" s="39">
        <f>B320-E320</f>
        <v>1497315</v>
      </c>
    </row>
    <row r="321" spans="1:6" ht="11.25">
      <c r="A321" s="41"/>
      <c r="B321" s="42"/>
      <c r="C321" s="42"/>
      <c r="D321" s="42"/>
      <c r="E321" s="42"/>
      <c r="F321" s="42"/>
    </row>
    <row r="322" spans="1:6" ht="11.25">
      <c r="A322" s="41" t="s">
        <v>348</v>
      </c>
      <c r="B322" s="39"/>
      <c r="C322" s="39"/>
      <c r="D322" s="39"/>
      <c r="E322" s="39"/>
      <c r="F322" s="39"/>
    </row>
    <row r="323" spans="1:6" ht="11.25">
      <c r="A323" s="41"/>
      <c r="B323" s="42"/>
      <c r="C323" s="42"/>
      <c r="D323" s="42"/>
      <c r="E323" s="42"/>
      <c r="F323" s="42"/>
    </row>
    <row r="324" spans="1:6" ht="11.25">
      <c r="A324" s="41" t="s">
        <v>349</v>
      </c>
      <c r="B324" s="39"/>
      <c r="C324" s="39"/>
      <c r="D324" s="39"/>
      <c r="E324" s="39"/>
      <c r="F324" s="39"/>
    </row>
    <row r="325" spans="1:6" ht="11.25">
      <c r="A325" s="41"/>
      <c r="B325" s="42"/>
      <c r="C325" s="42"/>
      <c r="D325" s="42"/>
      <c r="E325" s="42"/>
      <c r="F325" s="42"/>
    </row>
    <row r="326" spans="1:6" ht="11.25">
      <c r="A326" s="38" t="s">
        <v>350</v>
      </c>
      <c r="B326" s="39"/>
      <c r="C326" s="39"/>
      <c r="D326" s="39"/>
      <c r="E326" s="39"/>
      <c r="F326" s="39"/>
    </row>
    <row r="327" spans="1:6" ht="11.25">
      <c r="A327" s="41"/>
      <c r="B327" s="42"/>
      <c r="C327" s="42"/>
      <c r="D327" s="42"/>
      <c r="E327" s="42"/>
      <c r="F327" s="42"/>
    </row>
    <row r="328" spans="1:6" ht="11.25">
      <c r="A328" s="41" t="s">
        <v>351</v>
      </c>
      <c r="B328" s="39"/>
      <c r="C328" s="39"/>
      <c r="D328" s="39"/>
      <c r="E328" s="39"/>
      <c r="F328" s="39"/>
    </row>
    <row r="329" spans="1:6" ht="11.25">
      <c r="A329" s="41"/>
      <c r="B329" s="42"/>
      <c r="C329" s="42"/>
      <c r="D329" s="42"/>
      <c r="E329" s="42"/>
      <c r="F329" s="42"/>
    </row>
    <row r="330" spans="1:6" ht="11.25">
      <c r="A330" s="41" t="s">
        <v>352</v>
      </c>
      <c r="B330" s="39"/>
      <c r="C330" s="39"/>
      <c r="D330" s="39"/>
      <c r="E330" s="39"/>
      <c r="F330" s="39"/>
    </row>
    <row r="331" spans="1:6" ht="11.25">
      <c r="A331" s="41"/>
      <c r="B331" s="42"/>
      <c r="C331" s="42"/>
      <c r="D331" s="42"/>
      <c r="E331" s="42"/>
      <c r="F331" s="42"/>
    </row>
    <row r="332" spans="1:6" ht="11.25">
      <c r="A332" s="41" t="s">
        <v>353</v>
      </c>
      <c r="B332" s="39"/>
      <c r="C332" s="39"/>
      <c r="D332" s="39"/>
      <c r="E332" s="39"/>
      <c r="F332" s="39"/>
    </row>
    <row r="333" spans="1:6" ht="11.25">
      <c r="A333" s="41"/>
      <c r="B333" s="42"/>
      <c r="C333" s="42"/>
      <c r="D333" s="42"/>
      <c r="E333" s="42"/>
      <c r="F333" s="42"/>
    </row>
    <row r="334" spans="1:6" ht="11.25">
      <c r="A334" s="41" t="s">
        <v>354</v>
      </c>
      <c r="B334" s="39"/>
      <c r="C334" s="39"/>
      <c r="D334" s="39"/>
      <c r="E334" s="39"/>
      <c r="F334" s="39"/>
    </row>
    <row r="335" spans="1:6" ht="11.25">
      <c r="A335" s="41"/>
      <c r="B335" s="42"/>
      <c r="C335" s="42"/>
      <c r="D335" s="42"/>
      <c r="E335" s="42"/>
      <c r="F335" s="42"/>
    </row>
    <row r="336" spans="1:6" ht="11.25">
      <c r="A336" s="41" t="s">
        <v>355</v>
      </c>
      <c r="B336" s="39"/>
      <c r="C336" s="39"/>
      <c r="D336" s="39"/>
      <c r="E336" s="39"/>
      <c r="F336" s="39"/>
    </row>
    <row r="337" spans="1:6" ht="11.25">
      <c r="A337" s="41"/>
      <c r="B337" s="42"/>
      <c r="C337" s="42"/>
      <c r="D337" s="42"/>
      <c r="E337" s="42"/>
      <c r="F337" s="42"/>
    </row>
    <row r="338" spans="1:6" ht="11.25">
      <c r="A338" s="41" t="s">
        <v>356</v>
      </c>
      <c r="B338" s="39"/>
      <c r="C338" s="39"/>
      <c r="D338" s="39"/>
      <c r="E338" s="39"/>
      <c r="F338" s="39"/>
    </row>
    <row r="339" spans="1:6" ht="11.25">
      <c r="A339" s="38"/>
      <c r="B339" s="42"/>
      <c r="C339" s="42"/>
      <c r="D339" s="42"/>
      <c r="E339" s="42"/>
      <c r="F339" s="42"/>
    </row>
    <row r="340" spans="1:6" ht="11.25">
      <c r="A340" s="38" t="s">
        <v>357</v>
      </c>
      <c r="B340" s="39"/>
      <c r="C340" s="39"/>
      <c r="D340" s="39"/>
      <c r="E340" s="39"/>
      <c r="F340" s="39"/>
    </row>
    <row r="341" spans="1:6" ht="11.25">
      <c r="A341" s="38"/>
      <c r="B341" s="42"/>
      <c r="C341" s="42"/>
      <c r="D341" s="42"/>
      <c r="E341" s="42"/>
      <c r="F341" s="42"/>
    </row>
    <row r="342" spans="1:6" ht="11.25">
      <c r="A342" s="38" t="s">
        <v>358</v>
      </c>
      <c r="B342" s="39"/>
      <c r="C342" s="39"/>
      <c r="D342" s="39"/>
      <c r="E342" s="39"/>
      <c r="F342" s="39"/>
    </row>
    <row r="343" spans="1:6" ht="11.25">
      <c r="A343" s="38"/>
      <c r="B343" s="42"/>
      <c r="C343" s="42"/>
      <c r="D343" s="42"/>
      <c r="E343" s="42"/>
      <c r="F343" s="42"/>
    </row>
    <row r="344" spans="1:6" ht="11.25">
      <c r="A344" s="38" t="s">
        <v>359</v>
      </c>
      <c r="B344" s="39"/>
      <c r="C344" s="39"/>
      <c r="D344" s="39"/>
      <c r="E344" s="39"/>
      <c r="F344" s="39"/>
    </row>
    <row r="345" spans="1:6" ht="11.25">
      <c r="A345" s="41"/>
      <c r="B345" s="42"/>
      <c r="C345" s="42"/>
      <c r="D345" s="42"/>
      <c r="E345" s="42"/>
      <c r="F345" s="42"/>
    </row>
    <row r="346" spans="1:6" ht="11.25">
      <c r="A346" s="70" t="s">
        <v>360</v>
      </c>
      <c r="B346" s="71">
        <f>+B285+B287+B306+B318+B320+B322+B324+B326+B328+B332+B334+B336+B338+B340+B344+B330</f>
        <v>53409175</v>
      </c>
      <c r="C346" s="71">
        <f>+C285+C287+C306+C318+C320+C322+C324+C326+C328+C332+C334+C336+C338+C340+C344+C330</f>
        <v>48704065</v>
      </c>
      <c r="D346" s="71">
        <f>+D285+D287+D306+D318+D320+D322+D324+D326+D328+D332+D334+D336+D338+D340+D344+D330</f>
        <v>1274905</v>
      </c>
      <c r="E346" s="71">
        <f>+E285+E287+E306+E318+E320+E322+E324+E326+E328+E332+E334+E336+E338+E340+E344+E330</f>
        <v>49978970</v>
      </c>
      <c r="F346" s="71">
        <f>+F285+F287+F306+F318+F320+F322+F324+F326+F328+F332+F334+F336+F338+F340+F344+F330</f>
        <v>3430205</v>
      </c>
    </row>
    <row r="347" spans="1:6" ht="11.25">
      <c r="A347" s="41"/>
      <c r="B347" s="68"/>
      <c r="C347" s="68"/>
      <c r="D347" s="68"/>
      <c r="E347" s="68"/>
      <c r="F347" s="68"/>
    </row>
    <row r="348" spans="1:6" ht="11.25">
      <c r="A348" s="61" t="s">
        <v>361</v>
      </c>
      <c r="B348" s="49">
        <f>+B346+B282</f>
        <v>1052454957</v>
      </c>
      <c r="C348" s="49">
        <f>+C346+C282</f>
        <v>929340682</v>
      </c>
      <c r="D348" s="49">
        <f>+D346+D282</f>
        <v>39053233</v>
      </c>
      <c r="E348" s="49">
        <f>+E346+E282</f>
        <v>968393915</v>
      </c>
      <c r="F348" s="49">
        <f>+F346+F282</f>
        <v>84061042</v>
      </c>
    </row>
    <row r="349" spans="1:6" ht="12.75" customHeight="1">
      <c r="A349" s="41"/>
      <c r="B349" s="42"/>
      <c r="C349" s="42"/>
      <c r="D349" s="42"/>
      <c r="E349" s="42"/>
      <c r="F349" s="42"/>
    </row>
    <row r="350" spans="1:6" ht="12.75" customHeight="1">
      <c r="A350" s="63" t="s">
        <v>362</v>
      </c>
      <c r="B350" s="64"/>
      <c r="C350" s="64"/>
      <c r="D350" s="64"/>
      <c r="E350" s="64"/>
      <c r="F350" s="64"/>
    </row>
    <row r="351" spans="1:6" ht="12.75" customHeight="1">
      <c r="A351" s="63" t="s">
        <v>363</v>
      </c>
      <c r="B351" s="64"/>
      <c r="C351" s="64"/>
      <c r="D351" s="64"/>
      <c r="E351" s="64"/>
      <c r="F351" s="64"/>
    </row>
    <row r="352" spans="1:6" ht="12.75" customHeight="1">
      <c r="A352" s="41" t="s">
        <v>359</v>
      </c>
      <c r="B352" s="39">
        <f>'[2]By Agency-REG (C)'!B352+'[2]By Agency-SPEC'!B352</f>
        <v>0</v>
      </c>
      <c r="C352" s="39">
        <f>'[2]By Agency-REG (C)'!C352+'[2]By Agency-SPEC'!C352</f>
        <v>0</v>
      </c>
      <c r="D352" s="39">
        <f>'[2]By Agency-REG (C)'!D352+'[2]By Agency-SPEC'!D352</f>
        <v>0</v>
      </c>
      <c r="E352" s="39">
        <f aca="true" t="shared" si="32" ref="E352:E360">SUM(C352:D352)</f>
        <v>0</v>
      </c>
      <c r="F352" s="39">
        <f aca="true" t="shared" si="33" ref="F352:F360">B352-E352</f>
        <v>0</v>
      </c>
    </row>
    <row r="353" spans="1:6" ht="12.75" customHeight="1">
      <c r="A353" s="41" t="s">
        <v>364</v>
      </c>
      <c r="B353" s="39">
        <f>'[2]By Agency-REG (C)'!B353+'[2]By Agency-SPEC'!B353</f>
        <v>297081102</v>
      </c>
      <c r="C353" s="39">
        <f>'[2]By Agency-REG (C)'!C353+'[2]By Agency-SPEC'!C353</f>
        <v>297039613</v>
      </c>
      <c r="D353" s="39">
        <f>'[2]By Agency-REG (C)'!D353+'[2]By Agency-SPEC'!D353</f>
        <v>10725</v>
      </c>
      <c r="E353" s="39">
        <f t="shared" si="32"/>
        <v>297050338</v>
      </c>
      <c r="F353" s="39">
        <f t="shared" si="33"/>
        <v>30764</v>
      </c>
    </row>
    <row r="354" spans="1:6" ht="12.75" customHeight="1">
      <c r="A354" s="41" t="s">
        <v>365</v>
      </c>
      <c r="B354" s="39">
        <f>'[2]By Agency-REG (C)'!B354+'[2]By Agency-SPEC'!B354</f>
        <v>0</v>
      </c>
      <c r="C354" s="39">
        <f>'[2]By Agency-REG (C)'!C354+'[2]By Agency-SPEC'!C354</f>
        <v>0</v>
      </c>
      <c r="D354" s="39">
        <f>'[2]By Agency-REG (C)'!D354+'[2]By Agency-SPEC'!D354</f>
        <v>0</v>
      </c>
      <c r="E354" s="39">
        <f t="shared" si="32"/>
        <v>0</v>
      </c>
      <c r="F354" s="39">
        <f t="shared" si="33"/>
        <v>0</v>
      </c>
    </row>
    <row r="355" spans="1:6" ht="12.75" customHeight="1">
      <c r="A355" s="41" t="s">
        <v>366</v>
      </c>
      <c r="B355" s="39">
        <f>'[2]By Agency-REG (C)'!B355+'[2]By Agency-SPEC'!B355</f>
        <v>0</v>
      </c>
      <c r="C355" s="39">
        <f>'[2]By Agency-REG (C)'!C355+'[2]By Agency-SPEC'!C355</f>
        <v>0</v>
      </c>
      <c r="D355" s="39">
        <f>'[2]By Agency-REG (C)'!D355+'[2]By Agency-SPEC'!D355</f>
        <v>0</v>
      </c>
      <c r="E355" s="39">
        <f t="shared" si="32"/>
        <v>0</v>
      </c>
      <c r="F355" s="39">
        <f t="shared" si="33"/>
        <v>0</v>
      </c>
    </row>
    <row r="356" spans="1:6" ht="12.75" customHeight="1">
      <c r="A356" s="41" t="s">
        <v>367</v>
      </c>
      <c r="B356" s="39">
        <f>'[2]By Agency-REG (C)'!B356+'[2]By Agency-SPEC'!B356</f>
        <v>0</v>
      </c>
      <c r="C356" s="39">
        <f>'[2]By Agency-REG (C)'!C356+'[2]By Agency-SPEC'!C356</f>
        <v>0</v>
      </c>
      <c r="D356" s="39">
        <f>'[2]By Agency-REG (C)'!D356+'[2]By Agency-SPEC'!D356</f>
        <v>0</v>
      </c>
      <c r="E356" s="39">
        <f t="shared" si="32"/>
        <v>0</v>
      </c>
      <c r="F356" s="39">
        <f t="shared" si="33"/>
        <v>0</v>
      </c>
    </row>
    <row r="357" spans="1:6" ht="12.75" customHeight="1">
      <c r="A357" s="41" t="s">
        <v>368</v>
      </c>
      <c r="B357" s="39">
        <f>'[2]By Agency-REG (C)'!B357+'[2]By Agency-SPEC'!B357</f>
        <v>0</v>
      </c>
      <c r="C357" s="39">
        <f>'[2]By Agency-REG (C)'!C357+'[2]By Agency-SPEC'!C357</f>
        <v>0</v>
      </c>
      <c r="D357" s="39">
        <f>'[2]By Agency-REG (C)'!D357+'[2]By Agency-SPEC'!D357</f>
        <v>0</v>
      </c>
      <c r="E357" s="39">
        <f t="shared" si="32"/>
        <v>0</v>
      </c>
      <c r="F357" s="39">
        <f t="shared" si="33"/>
        <v>0</v>
      </c>
    </row>
    <row r="358" spans="1:6" ht="12.75" customHeight="1">
      <c r="A358" s="41" t="s">
        <v>369</v>
      </c>
      <c r="B358" s="39">
        <f>'[2]By Agency-REG (C)'!B358+'[2]By Agency-SPEC'!B358</f>
        <v>0</v>
      </c>
      <c r="C358" s="39">
        <f>'[2]By Agency-REG (C)'!C358+'[2]By Agency-SPEC'!C358</f>
        <v>0</v>
      </c>
      <c r="D358" s="39">
        <f>'[2]By Agency-REG (C)'!D358+'[2]By Agency-SPEC'!D358</f>
        <v>0</v>
      </c>
      <c r="E358" s="39">
        <f t="shared" si="32"/>
        <v>0</v>
      </c>
      <c r="F358" s="39">
        <f t="shared" si="33"/>
        <v>0</v>
      </c>
    </row>
    <row r="359" spans="1:6" ht="12.75" customHeight="1">
      <c r="A359" s="41" t="s">
        <v>370</v>
      </c>
      <c r="B359" s="39">
        <f>'[2]By Agency-REG (C)'!B359+'[2]By Agency-SPEC'!B359</f>
        <v>0</v>
      </c>
      <c r="C359" s="39">
        <f>'[2]By Agency-REG (C)'!C359+'[2]By Agency-SPEC'!C359</f>
        <v>0</v>
      </c>
      <c r="D359" s="39">
        <f>'[2]By Agency-REG (C)'!D359+'[2]By Agency-SPEC'!D359</f>
        <v>0</v>
      </c>
      <c r="E359" s="39">
        <f t="shared" si="32"/>
        <v>0</v>
      </c>
      <c r="F359" s="39">
        <f t="shared" si="33"/>
        <v>0</v>
      </c>
    </row>
    <row r="360" spans="1:6" ht="11.25">
      <c r="A360" s="38" t="s">
        <v>371</v>
      </c>
      <c r="B360" s="39">
        <f>'[2]By Agency-REG (C)'!B360+'[2]By Agency-SPEC'!B360</f>
        <v>0</v>
      </c>
      <c r="C360" s="39">
        <f>'[2]By Agency-REG (C)'!C360+'[2]By Agency-SPEC'!C360</f>
        <v>0</v>
      </c>
      <c r="D360" s="39">
        <f>'[2]By Agency-REG (C)'!D360+'[2]By Agency-SPEC'!D360</f>
        <v>0</v>
      </c>
      <c r="E360" s="39">
        <f t="shared" si="32"/>
        <v>0</v>
      </c>
      <c r="F360" s="39">
        <f t="shared" si="33"/>
        <v>0</v>
      </c>
    </row>
    <row r="361" spans="1:6" ht="11.25">
      <c r="A361" s="61" t="s">
        <v>372</v>
      </c>
      <c r="B361" s="49">
        <f>SUM(B352:B360)</f>
        <v>297081102</v>
      </c>
      <c r="C361" s="49">
        <f>SUM(C352:C360)</f>
        <v>297039613</v>
      </c>
      <c r="D361" s="49">
        <f>SUM(D352:D360)</f>
        <v>10725</v>
      </c>
      <c r="E361" s="49">
        <f>SUM(E352:E360)</f>
        <v>297050338</v>
      </c>
      <c r="F361" s="49">
        <f>SUM(F352:F360)</f>
        <v>30764</v>
      </c>
    </row>
    <row r="362" spans="1:6" ht="11.25">
      <c r="A362" s="41"/>
      <c r="B362" s="68"/>
      <c r="C362" s="68"/>
      <c r="D362" s="68"/>
      <c r="E362" s="68"/>
      <c r="F362" s="68"/>
    </row>
    <row r="363" spans="1:7" s="75" customFormat="1" ht="12" thickBot="1">
      <c r="A363" s="72" t="s">
        <v>373</v>
      </c>
      <c r="B363" s="73">
        <f>+B361+B348</f>
        <v>1349536059</v>
      </c>
      <c r="C363" s="73">
        <f>+C361+C348</f>
        <v>1226380295</v>
      </c>
      <c r="D363" s="73">
        <f>+D361+D348</f>
        <v>39063958</v>
      </c>
      <c r="E363" s="73">
        <f>+E361+E348</f>
        <v>1265444253</v>
      </c>
      <c r="F363" s="73">
        <f>+F361+F348</f>
        <v>84091806</v>
      </c>
      <c r="G363" s="74"/>
    </row>
    <row r="364" spans="1:7" s="75" customFormat="1" ht="12.75" customHeight="1" thickTop="1">
      <c r="A364" s="76"/>
      <c r="B364" s="77"/>
      <c r="C364" s="77"/>
      <c r="D364" s="77"/>
      <c r="E364" s="77"/>
      <c r="F364" s="77"/>
      <c r="G364" s="74"/>
    </row>
    <row r="365" spans="1:7" s="75" customFormat="1" ht="12.75" customHeight="1">
      <c r="A365" s="41" t="s">
        <v>374</v>
      </c>
      <c r="B365" s="78"/>
      <c r="C365" s="78"/>
      <c r="D365" s="78"/>
      <c r="E365" s="78"/>
      <c r="F365" s="78"/>
      <c r="G365" s="74"/>
    </row>
    <row r="366" spans="1:7" s="75" customFormat="1" ht="12.75" customHeight="1">
      <c r="A366" s="41" t="s">
        <v>375</v>
      </c>
      <c r="B366" s="79"/>
      <c r="C366" s="79"/>
      <c r="D366" s="79"/>
      <c r="E366" s="79"/>
      <c r="F366" s="79"/>
      <c r="G366" s="74"/>
    </row>
    <row r="367" spans="1:7" s="75" customFormat="1" ht="12.75" customHeight="1">
      <c r="A367" s="41" t="s">
        <v>376</v>
      </c>
      <c r="B367" s="80"/>
      <c r="C367" s="80"/>
      <c r="D367" s="80"/>
      <c r="E367" s="80"/>
      <c r="F367" s="80"/>
      <c r="G367" s="74"/>
    </row>
    <row r="368" spans="1:6" ht="12.75" customHeight="1">
      <c r="A368" s="41" t="s">
        <v>377</v>
      </c>
      <c r="B368" s="42"/>
      <c r="C368" s="42"/>
      <c r="D368" s="42"/>
      <c r="E368" s="42"/>
      <c r="F368" s="81"/>
    </row>
    <row r="369" spans="1:6" ht="12.75" customHeight="1">
      <c r="A369" s="82" t="s">
        <v>378</v>
      </c>
      <c r="B369" s="42"/>
      <c r="C369" s="42"/>
      <c r="D369" s="42"/>
      <c r="E369" s="42"/>
      <c r="F369" s="42"/>
    </row>
    <row r="370" spans="1:6" ht="12.75" customHeight="1">
      <c r="A370" s="41"/>
      <c r="B370" s="59"/>
      <c r="C370" s="41"/>
      <c r="D370" s="41"/>
      <c r="E370" s="59"/>
      <c r="F370" s="41"/>
    </row>
    <row r="371" spans="1:6" ht="12.75" customHeight="1">
      <c r="A371" s="41"/>
      <c r="B371" s="41"/>
      <c r="C371" s="41"/>
      <c r="D371" s="41"/>
      <c r="E371" s="41"/>
      <c r="F371" s="41"/>
    </row>
    <row r="375" spans="1:6" ht="11.25">
      <c r="A375" s="33"/>
      <c r="B375" s="33"/>
      <c r="C375" s="33"/>
      <c r="D375" s="33"/>
      <c r="E375" s="33"/>
      <c r="F375" s="33"/>
    </row>
  </sheetData>
  <sheetProtection/>
  <mergeCells count="2">
    <mergeCell ref="A5:A9"/>
    <mergeCell ref="B5:F8"/>
  </mergeCells>
  <printOptions horizontalCentered="1"/>
  <pageMargins left="0.2" right="0.2" top="0.25" bottom="0.25" header="0.25" footer="0.2"/>
  <pageSetup horizontalDpi="600" verticalDpi="600" orientation="portrait" paperSize="9" scale="90" r:id="rId1"/>
  <headerFooter alignWithMargins="0">
    <oddFooter>&amp;L&amp;"Arial,Italic"&amp;7
&amp;A&amp;Per bank
&amp;D &amp;T&amp;C&amp;7Page &amp;P of &amp;N&amp;R&amp;9BTS
CALIBRATED</oddFooter>
  </headerFooter>
  <rowBreaks count="5" manualBreakCount="5">
    <brk id="79" max="5" man="1"/>
    <brk id="143" max="5" man="1"/>
    <brk id="211" max="5" man="1"/>
    <brk id="278" max="5" man="1"/>
    <brk id="3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Y8"/>
  <sheetViews>
    <sheetView view="pageBreakPreview" zoomScale="60" zoomScalePageLayoutView="0" workbookViewId="0" topLeftCell="A1">
      <selection activeCell="K50" sqref="K50"/>
    </sheetView>
  </sheetViews>
  <sheetFormatPr defaultColWidth="9.140625" defaultRowHeight="12.75"/>
  <cols>
    <col min="1" max="1" width="38.7109375" style="0" customWidth="1"/>
    <col min="2" max="2" width="9.00390625" style="0" bestFit="1" customWidth="1"/>
    <col min="3" max="3" width="9.8515625" style="0" bestFit="1" customWidth="1"/>
    <col min="4" max="5" width="9.140625" style="0" bestFit="1" customWidth="1"/>
    <col min="6" max="6" width="9.421875" style="0" bestFit="1" customWidth="1"/>
    <col min="7" max="8" width="10.140625" style="0" bestFit="1" customWidth="1"/>
    <col min="9" max="9" width="9.421875" style="0" bestFit="1" customWidth="1"/>
    <col min="10" max="10" width="9.00390625" style="0" bestFit="1" customWidth="1"/>
    <col min="11" max="11" width="9.7109375" style="0" bestFit="1" customWidth="1"/>
    <col min="12" max="12" width="10.140625" style="0" bestFit="1" customWidth="1"/>
    <col min="13" max="13" width="14.57421875" style="0" customWidth="1"/>
    <col min="14" max="14" width="2.8515625" style="0" customWidth="1"/>
    <col min="15" max="15" width="9.57421875" style="0" bestFit="1" customWidth="1"/>
    <col min="16" max="16" width="10.421875" style="0" bestFit="1" customWidth="1"/>
    <col min="17" max="17" width="10.00390625" style="0" bestFit="1" customWidth="1"/>
    <col min="18" max="18" width="10.7109375" style="0" bestFit="1" customWidth="1"/>
    <col min="19" max="21" width="10.140625" style="0" bestFit="1" customWidth="1"/>
    <col min="22" max="22" width="10.421875" style="0" bestFit="1" customWidth="1"/>
    <col min="23" max="25" width="10.28125" style="0" bestFit="1" customWidth="1"/>
  </cols>
  <sheetData>
    <row r="1" ht="12.75">
      <c r="A1" t="s">
        <v>72</v>
      </c>
    </row>
    <row r="2" ht="12.75">
      <c r="A2" t="s">
        <v>73</v>
      </c>
    </row>
    <row r="3" spans="1:15" ht="12.75">
      <c r="A3" t="s">
        <v>74</v>
      </c>
      <c r="O3" t="s">
        <v>75</v>
      </c>
    </row>
    <row r="4" spans="2:25" ht="12.75">
      <c r="B4" t="s">
        <v>76</v>
      </c>
      <c r="C4" t="s">
        <v>77</v>
      </c>
      <c r="D4" t="s">
        <v>78</v>
      </c>
      <c r="E4" t="s">
        <v>79</v>
      </c>
      <c r="F4" t="s">
        <v>80</v>
      </c>
      <c r="G4" t="s">
        <v>81</v>
      </c>
      <c r="H4" t="s">
        <v>82</v>
      </c>
      <c r="I4" t="s">
        <v>83</v>
      </c>
      <c r="J4" t="s">
        <v>84</v>
      </c>
      <c r="K4" t="s">
        <v>85</v>
      </c>
      <c r="L4" t="s">
        <v>90</v>
      </c>
      <c r="M4" t="s">
        <v>384</v>
      </c>
      <c r="O4" t="s">
        <v>76</v>
      </c>
      <c r="P4" t="s">
        <v>77</v>
      </c>
      <c r="Q4" t="s">
        <v>78</v>
      </c>
      <c r="R4" t="s">
        <v>79</v>
      </c>
      <c r="S4" t="s">
        <v>80</v>
      </c>
      <c r="T4" t="s">
        <v>81</v>
      </c>
      <c r="U4" t="s">
        <v>82</v>
      </c>
      <c r="V4" t="s">
        <v>83</v>
      </c>
      <c r="W4" t="s">
        <v>84</v>
      </c>
      <c r="X4" t="s">
        <v>85</v>
      </c>
      <c r="Y4" t="s">
        <v>90</v>
      </c>
    </row>
    <row r="5" spans="1:25" ht="12.75">
      <c r="A5" t="s">
        <v>86</v>
      </c>
      <c r="B5" s="24">
        <v>99513.083</v>
      </c>
      <c r="C5" s="24">
        <v>114611.135</v>
      </c>
      <c r="D5" s="24">
        <v>121850.757</v>
      </c>
      <c r="E5" s="24">
        <v>118560.897</v>
      </c>
      <c r="F5" s="24">
        <v>153136.136</v>
      </c>
      <c r="G5" s="24">
        <v>130363.295</v>
      </c>
      <c r="H5" s="24">
        <v>128245.743</v>
      </c>
      <c r="I5" s="24">
        <v>107161.983</v>
      </c>
      <c r="J5" s="24">
        <v>118370.953</v>
      </c>
      <c r="K5" s="24">
        <v>113800.083</v>
      </c>
      <c r="L5" s="24">
        <v>143921.994</v>
      </c>
      <c r="M5" s="24">
        <f>SUM(B5:L5)</f>
        <v>1349536.0590000001</v>
      </c>
      <c r="N5" s="24"/>
      <c r="O5" s="24">
        <f>B5</f>
        <v>99513.083</v>
      </c>
      <c r="P5" s="24">
        <f aca="true" t="shared" si="0" ref="P5:Y6">+O5+C5</f>
        <v>214124.218</v>
      </c>
      <c r="Q5" s="24">
        <f t="shared" si="0"/>
        <v>335974.975</v>
      </c>
      <c r="R5" s="24">
        <f t="shared" si="0"/>
        <v>454535.872</v>
      </c>
      <c r="S5" s="24">
        <f t="shared" si="0"/>
        <v>607672.0079999999</v>
      </c>
      <c r="T5" s="24">
        <f t="shared" si="0"/>
        <v>738035.303</v>
      </c>
      <c r="U5" s="24">
        <f t="shared" si="0"/>
        <v>866281.046</v>
      </c>
      <c r="V5" s="24">
        <f t="shared" si="0"/>
        <v>973443.029</v>
      </c>
      <c r="W5" s="24">
        <f t="shared" si="0"/>
        <v>1091813.982</v>
      </c>
      <c r="X5" s="24">
        <f t="shared" si="0"/>
        <v>1205614.0650000002</v>
      </c>
      <c r="Y5" s="24">
        <f t="shared" si="0"/>
        <v>1349536.0590000001</v>
      </c>
    </row>
    <row r="6" spans="1:25" ht="12.75">
      <c r="A6" t="s">
        <v>87</v>
      </c>
      <c r="B6" s="24">
        <v>93795.169</v>
      </c>
      <c r="C6" s="24">
        <v>105267.676</v>
      </c>
      <c r="D6" s="24">
        <v>114041.352</v>
      </c>
      <c r="E6" s="24">
        <v>111698.077</v>
      </c>
      <c r="F6" s="24">
        <v>142152.808</v>
      </c>
      <c r="G6" s="24">
        <v>123621.517</v>
      </c>
      <c r="H6" s="24">
        <v>122712.666</v>
      </c>
      <c r="I6" s="24">
        <v>101168.76</v>
      </c>
      <c r="J6" s="24">
        <v>111426.749</v>
      </c>
      <c r="K6" s="24">
        <v>105571.172</v>
      </c>
      <c r="L6" s="24">
        <v>133988.307</v>
      </c>
      <c r="M6" s="24">
        <f>SUM(B6:L6)</f>
        <v>1265444.2529999998</v>
      </c>
      <c r="N6" s="24"/>
      <c r="O6" s="24">
        <f>B6</f>
        <v>93795.169</v>
      </c>
      <c r="P6" s="24">
        <f t="shared" si="0"/>
        <v>199062.845</v>
      </c>
      <c r="Q6" s="24">
        <f t="shared" si="0"/>
        <v>313104.197</v>
      </c>
      <c r="R6" s="24">
        <f t="shared" si="0"/>
        <v>424802.274</v>
      </c>
      <c r="S6" s="24">
        <f t="shared" si="0"/>
        <v>566955.0819999999</v>
      </c>
      <c r="T6" s="24">
        <f t="shared" si="0"/>
        <v>690576.5989999999</v>
      </c>
      <c r="U6" s="24">
        <f t="shared" si="0"/>
        <v>813289.2649999999</v>
      </c>
      <c r="V6" s="24">
        <f t="shared" si="0"/>
        <v>914458.0249999999</v>
      </c>
      <c r="W6" s="24">
        <f t="shared" si="0"/>
        <v>1025884.7739999999</v>
      </c>
      <c r="X6" s="24">
        <f t="shared" si="0"/>
        <v>1131455.9459999998</v>
      </c>
      <c r="Y6" s="24">
        <f t="shared" si="0"/>
        <v>1265444.2529999998</v>
      </c>
    </row>
    <row r="7" spans="1:25" ht="12.75">
      <c r="A7" t="s">
        <v>88</v>
      </c>
      <c r="B7" s="25">
        <f aca="true" t="shared" si="1" ref="B7:L7">+B6/B5*100</f>
        <v>94.25410827639618</v>
      </c>
      <c r="C7" s="25">
        <f t="shared" si="1"/>
        <v>91.84768652714243</v>
      </c>
      <c r="D7" s="25">
        <f t="shared" si="1"/>
        <v>93.59100821999817</v>
      </c>
      <c r="E7" s="25">
        <f t="shared" si="1"/>
        <v>94.21156538652032</v>
      </c>
      <c r="F7" s="25">
        <f t="shared" si="1"/>
        <v>92.8277359695167</v>
      </c>
      <c r="G7" s="25">
        <f t="shared" si="1"/>
        <v>94.82846916380872</v>
      </c>
      <c r="H7" s="25">
        <f t="shared" si="1"/>
        <v>95.68556673261271</v>
      </c>
      <c r="I7" s="25">
        <f t="shared" si="1"/>
        <v>94.40732353748997</v>
      </c>
      <c r="J7" s="25">
        <f t="shared" si="1"/>
        <v>94.13352361875468</v>
      </c>
      <c r="K7" s="25">
        <f t="shared" si="1"/>
        <v>92.76897627570271</v>
      </c>
      <c r="L7" s="25">
        <f t="shared" si="1"/>
        <v>93.09786730720253</v>
      </c>
      <c r="M7" s="24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ht="12.75">
      <c r="A8" t="s">
        <v>89</v>
      </c>
      <c r="B8" s="25">
        <f aca="true" t="shared" si="2" ref="B8:L8">O8</f>
        <v>94.25410827639618</v>
      </c>
      <c r="C8" s="25">
        <f t="shared" si="2"/>
        <v>92.96605814107399</v>
      </c>
      <c r="D8" s="25">
        <f t="shared" si="2"/>
        <v>93.1927138323323</v>
      </c>
      <c r="E8" s="25">
        <f t="shared" si="2"/>
        <v>93.45847053409241</v>
      </c>
      <c r="F8" s="25">
        <f t="shared" si="2"/>
        <v>93.299522527949</v>
      </c>
      <c r="G8" s="25">
        <f t="shared" si="2"/>
        <v>93.56958890623692</v>
      </c>
      <c r="H8" s="25">
        <f t="shared" si="2"/>
        <v>93.8828419201036</v>
      </c>
      <c r="I8" s="25">
        <f t="shared" si="2"/>
        <v>93.94057975220242</v>
      </c>
      <c r="J8" s="25">
        <f t="shared" si="2"/>
        <v>93.96149810435381</v>
      </c>
      <c r="K8" s="25">
        <f t="shared" si="2"/>
        <v>93.8489338211229</v>
      </c>
      <c r="L8" s="25">
        <f t="shared" si="2"/>
        <v>93.76883593148952</v>
      </c>
      <c r="O8" s="25">
        <f aca="true" t="shared" si="3" ref="O8:X8">+O6/O5*100</f>
        <v>94.25410827639618</v>
      </c>
      <c r="P8" s="25">
        <f t="shared" si="3"/>
        <v>92.96605814107399</v>
      </c>
      <c r="Q8" s="25">
        <f t="shared" si="3"/>
        <v>93.1927138323323</v>
      </c>
      <c r="R8" s="25">
        <f t="shared" si="3"/>
        <v>93.45847053409241</v>
      </c>
      <c r="S8" s="25">
        <f t="shared" si="3"/>
        <v>93.299522527949</v>
      </c>
      <c r="T8" s="25">
        <f t="shared" si="3"/>
        <v>93.56958890623692</v>
      </c>
      <c r="U8" s="25">
        <f t="shared" si="3"/>
        <v>93.8828419201036</v>
      </c>
      <c r="V8" s="25">
        <f t="shared" si="3"/>
        <v>93.94057975220242</v>
      </c>
      <c r="W8" s="25">
        <f t="shared" si="3"/>
        <v>93.96149810435381</v>
      </c>
      <c r="X8" s="25">
        <f t="shared" si="3"/>
        <v>93.8489338211229</v>
      </c>
      <c r="Y8" s="25">
        <f>+Y6/Y5*100</f>
        <v>93.76883593148952</v>
      </c>
    </row>
  </sheetData>
  <sheetProtection/>
  <printOptions/>
  <pageMargins left="0.75" right="0.75" top="1" bottom="0.47" header="0.5" footer="0.5"/>
  <pageSetup horizontalDpi="600" verticalDpi="600" orientation="landscape" paperSize="9" scale="72" r:id="rId2"/>
  <colBreaks count="1" manualBreakCount="1">
    <brk id="16" min="9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jpablo</dc:creator>
  <cp:keywords/>
  <dc:description/>
  <cp:lastModifiedBy>Ma. Salvacion M. Axalan</cp:lastModifiedBy>
  <cp:lastPrinted>2014-01-09T08:05:07Z</cp:lastPrinted>
  <dcterms:created xsi:type="dcterms:W3CDTF">2014-01-06T05:57:03Z</dcterms:created>
  <dcterms:modified xsi:type="dcterms:W3CDTF">2014-01-09T08:08:17Z</dcterms:modified>
  <cp:category/>
  <cp:version/>
  <cp:contentType/>
  <cp:contentStatus/>
</cp:coreProperties>
</file>